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705" yWindow="-15" windowWidth="20610" windowHeight="7005"/>
  </bookViews>
  <sheets>
    <sheet name="Summary" sheetId="1" r:id="rId1"/>
    <sheet name="13-14" sheetId="2" state="hidden" r:id="rId2"/>
    <sheet name="14-15" sheetId="3" state="hidden" r:id="rId3"/>
    <sheet name="15-16" sheetId="5" state="hidden" r:id="rId4"/>
    <sheet name="16-17" sheetId="6" state="hidden" r:id="rId5"/>
    <sheet name="17-18" sheetId="7" state="hidden" r:id="rId6"/>
    <sheet name="17-18 50% system" sheetId="9" state="hidden" r:id="rId7"/>
    <sheet name="18-19" sheetId="8" state="hidden" r:id="rId8"/>
    <sheet name="18-19 50% system" sheetId="10" state="hidden" r:id="rId9"/>
    <sheet name="All local authorities" sheetId="4" state="hidden" r:id="rId10"/>
  </sheets>
  <definedNames>
    <definedName name="_xlnm._FilterDatabase" localSheetId="1" hidden="1">'13-14'!$A$3:$X$387</definedName>
    <definedName name="_xlnm._FilterDatabase" localSheetId="4" hidden="1">'16-17'!$A$3:$AM$3</definedName>
    <definedName name="_xlnm._FilterDatabase" localSheetId="8" hidden="1">'18-19 50% system'!$A$3:$AC$3</definedName>
  </definedNames>
  <calcPr calcId="145621"/>
</workbook>
</file>

<file path=xl/calcChain.xml><?xml version="1.0" encoding="utf-8"?>
<calcChain xmlns="http://schemas.openxmlformats.org/spreadsheetml/2006/main">
  <c r="L42" i="1" l="1"/>
  <c r="I42" i="1"/>
  <c r="H42" i="1"/>
  <c r="G42" i="1"/>
  <c r="F42" i="1"/>
  <c r="C41" i="1"/>
  <c r="L67" i="1" l="1"/>
  <c r="H67" i="1"/>
  <c r="I66" i="1"/>
  <c r="E66" i="1"/>
  <c r="K65" i="1"/>
  <c r="G65" i="1"/>
  <c r="N62" i="1"/>
  <c r="L60" i="1"/>
  <c r="N59" i="1"/>
  <c r="H57" i="1"/>
  <c r="G56" i="1"/>
  <c r="I55" i="1"/>
  <c r="K54" i="1"/>
  <c r="G54" i="1"/>
  <c r="L53" i="1"/>
  <c r="H53" i="1"/>
  <c r="I52" i="1"/>
  <c r="E52" i="1"/>
  <c r="E64" i="1" s="1"/>
  <c r="L50" i="1"/>
  <c r="H50" i="1"/>
  <c r="I49" i="1"/>
  <c r="L47" i="1"/>
  <c r="H47" i="1"/>
  <c r="N46" i="1"/>
  <c r="F46" i="1"/>
  <c r="L45" i="1"/>
  <c r="H45" i="1"/>
  <c r="K67" i="1"/>
  <c r="G67" i="1"/>
  <c r="L66" i="1"/>
  <c r="H66" i="1"/>
  <c r="N65" i="1"/>
  <c r="F65" i="1"/>
  <c r="N63" i="1"/>
  <c r="L61" i="1"/>
  <c r="K60" i="1"/>
  <c r="I59" i="1"/>
  <c r="G57" i="1"/>
  <c r="F56" i="1"/>
  <c r="H55" i="1"/>
  <c r="F54" i="1"/>
  <c r="K53" i="1"/>
  <c r="G53" i="1"/>
  <c r="L52" i="1"/>
  <c r="H52" i="1"/>
  <c r="K50" i="1"/>
  <c r="G50" i="1"/>
  <c r="L49" i="1"/>
  <c r="H49" i="1"/>
  <c r="K47" i="1"/>
  <c r="G47" i="1"/>
  <c r="I46" i="1"/>
  <c r="N66" i="1"/>
  <c r="F66" i="1"/>
  <c r="H65" i="1"/>
  <c r="L63" i="1"/>
  <c r="K59" i="1"/>
  <c r="H56" i="1"/>
  <c r="F55" i="1"/>
  <c r="N52" i="1"/>
  <c r="F52" i="1"/>
  <c r="I50" i="1"/>
  <c r="E47" i="1"/>
  <c r="G46" i="1"/>
  <c r="K45" i="1"/>
  <c r="F45" i="1"/>
  <c r="K66" i="1"/>
  <c r="J66" i="1" s="1"/>
  <c r="E65" i="1"/>
  <c r="L62" i="1"/>
  <c r="H58" i="1"/>
  <c r="K55" i="1"/>
  <c r="I54" i="1"/>
  <c r="K52" i="1"/>
  <c r="J52" i="1" s="1"/>
  <c r="N50" i="1"/>
  <c r="F50" i="1"/>
  <c r="G49" i="1"/>
  <c r="L46" i="1"/>
  <c r="E46" i="1"/>
  <c r="E45" i="1"/>
  <c r="I67" i="1"/>
  <c r="L65" i="1"/>
  <c r="N61" i="1"/>
  <c r="I60" i="1"/>
  <c r="G58" i="1"/>
  <c r="H54" i="1"/>
  <c r="I53" i="1"/>
  <c r="N49" i="1"/>
  <c r="F49" i="1"/>
  <c r="I47" i="1"/>
  <c r="K46" i="1"/>
  <c r="N45" i="1"/>
  <c r="I45" i="1"/>
  <c r="N67" i="1"/>
  <c r="M67" i="1" s="1"/>
  <c r="F67" i="1"/>
  <c r="G66" i="1"/>
  <c r="I65" i="1"/>
  <c r="N60" i="1"/>
  <c r="L59" i="1"/>
  <c r="F57" i="1"/>
  <c r="G55" i="1"/>
  <c r="N53" i="1"/>
  <c r="F53" i="1"/>
  <c r="G52" i="1"/>
  <c r="H46" i="1"/>
  <c r="K49" i="1"/>
  <c r="F47" i="1"/>
  <c r="G45" i="1"/>
  <c r="N47" i="1"/>
  <c r="J59" i="1" l="1"/>
  <c r="M45" i="1"/>
  <c r="M47" i="1"/>
  <c r="L48" i="1"/>
  <c r="M66" i="1"/>
  <c r="K51" i="1"/>
  <c r="I51" i="1"/>
  <c r="I64" i="1" s="1"/>
  <c r="G48" i="1"/>
  <c r="I48" i="1"/>
  <c r="J60" i="1"/>
  <c r="M65" i="1"/>
  <c r="G51" i="1"/>
  <c r="G64" i="1" s="1"/>
  <c r="H51" i="1"/>
  <c r="H64" i="1" s="1"/>
  <c r="M53" i="1"/>
  <c r="N48" i="1"/>
  <c r="M46" i="1"/>
  <c r="M49" i="1"/>
  <c r="J55" i="1"/>
  <c r="M62" i="1"/>
  <c r="H48" i="1"/>
  <c r="J46" i="1"/>
  <c r="K48" i="1"/>
  <c r="M61" i="1"/>
  <c r="E48" i="1"/>
  <c r="E68" i="1" s="1"/>
  <c r="M50" i="1"/>
  <c r="J47" i="1"/>
  <c r="J50" i="1"/>
  <c r="J53" i="1"/>
  <c r="M63" i="1"/>
  <c r="M52" i="1"/>
  <c r="N51" i="1"/>
  <c r="L51" i="1"/>
  <c r="L64" i="1" s="1"/>
  <c r="J67" i="1"/>
  <c r="J49" i="1"/>
  <c r="M60" i="1"/>
  <c r="J45" i="1"/>
  <c r="F51" i="1"/>
  <c r="F64" i="1" s="1"/>
  <c r="F48" i="1"/>
  <c r="J54" i="1"/>
  <c r="M59" i="1"/>
  <c r="J65" i="1"/>
  <c r="G68" i="1" l="1"/>
  <c r="I68" i="1"/>
  <c r="M48" i="1"/>
  <c r="J51" i="1"/>
  <c r="J64" i="1" s="1"/>
  <c r="K64" i="1"/>
  <c r="K68" i="1" s="1"/>
  <c r="L68" i="1"/>
  <c r="M51" i="1"/>
  <c r="M64" i="1" s="1"/>
  <c r="J48" i="1"/>
  <c r="N64" i="1"/>
  <c r="N68" i="1" s="1"/>
  <c r="F68" i="1"/>
  <c r="H68" i="1"/>
  <c r="M68" i="1" l="1"/>
  <c r="J68" i="1"/>
  <c r="Q45" i="1" l="1"/>
  <c r="Q47" i="1" s="1"/>
  <c r="Q49" i="1" s="1"/>
  <c r="Q51" i="1" s="1"/>
  <c r="Q53" i="1" s="1"/>
  <c r="Q55" i="1" s="1"/>
  <c r="Q46" i="1"/>
  <c r="Q48" i="1" s="1"/>
  <c r="Q50" i="1" s="1"/>
  <c r="Q52" i="1" s="1"/>
  <c r="Q54" i="1" s="1"/>
  <c r="Q56" i="1" s="1"/>
  <c r="R46" i="1" l="1"/>
  <c r="R52" i="1"/>
  <c r="R56" i="1" l="1"/>
  <c r="R48" i="1"/>
  <c r="R50" i="1"/>
  <c r="R54" i="1"/>
  <c r="S54" i="1"/>
  <c r="S56" i="1" l="1"/>
  <c r="I10" i="1" l="1"/>
  <c r="H10" i="1"/>
  <c r="G10" i="1"/>
  <c r="F10" i="1"/>
  <c r="L10" i="1" l="1"/>
  <c r="C9" i="1" l="1"/>
  <c r="H35" i="1" l="1"/>
  <c r="H25" i="1"/>
  <c r="H21" i="1"/>
  <c r="H15" i="1"/>
  <c r="H34" i="1"/>
  <c r="H24" i="1"/>
  <c r="H20" i="1"/>
  <c r="H33" i="1"/>
  <c r="H23" i="1"/>
  <c r="H18" i="1"/>
  <c r="H13" i="1"/>
  <c r="H26" i="1"/>
  <c r="H22" i="1"/>
  <c r="H17" i="1"/>
  <c r="H14" i="1"/>
  <c r="N35" i="1"/>
  <c r="N30" i="1"/>
  <c r="N21" i="1"/>
  <c r="N15" i="1"/>
  <c r="L34" i="1"/>
  <c r="L29" i="1"/>
  <c r="L20" i="1"/>
  <c r="L14" i="1"/>
  <c r="K33" i="1"/>
  <c r="K22" i="1"/>
  <c r="K17" i="1"/>
  <c r="I35" i="1"/>
  <c r="I27" i="1"/>
  <c r="I20" i="1"/>
  <c r="I14" i="1"/>
  <c r="G33" i="1"/>
  <c r="G23" i="1"/>
  <c r="G18" i="1"/>
  <c r="G13" i="1"/>
  <c r="F25" i="1"/>
  <c r="F21" i="1"/>
  <c r="F15" i="1"/>
  <c r="E33" i="1"/>
  <c r="E13" i="1"/>
  <c r="N34" i="1"/>
  <c r="N29" i="1"/>
  <c r="N20" i="1"/>
  <c r="N14" i="1"/>
  <c r="L33" i="1"/>
  <c r="L28" i="1"/>
  <c r="L18" i="1"/>
  <c r="L13" i="1"/>
  <c r="K28" i="1"/>
  <c r="K21" i="1"/>
  <c r="K15" i="1"/>
  <c r="I34" i="1"/>
  <c r="I23" i="1"/>
  <c r="I18" i="1"/>
  <c r="I13" i="1"/>
  <c r="G26" i="1"/>
  <c r="G22" i="1"/>
  <c r="G17" i="1"/>
  <c r="F35" i="1"/>
  <c r="F24" i="1"/>
  <c r="F20" i="1"/>
  <c r="F14" i="1"/>
  <c r="E20" i="1"/>
  <c r="E32" i="1" s="1"/>
  <c r="N33" i="1"/>
  <c r="N28" i="1"/>
  <c r="N18" i="1"/>
  <c r="N13" i="1"/>
  <c r="L31" i="1"/>
  <c r="L27" i="1"/>
  <c r="L17" i="1"/>
  <c r="K35" i="1"/>
  <c r="K27" i="1"/>
  <c r="K20" i="1"/>
  <c r="K14" i="1"/>
  <c r="I33" i="1"/>
  <c r="I22" i="1"/>
  <c r="I17" i="1"/>
  <c r="G25" i="1"/>
  <c r="G21" i="1"/>
  <c r="G15" i="1"/>
  <c r="F23" i="1"/>
  <c r="F13" i="1"/>
  <c r="E15" i="1"/>
  <c r="N31" i="1"/>
  <c r="N27" i="1"/>
  <c r="N17" i="1"/>
  <c r="L35" i="1"/>
  <c r="L30" i="1"/>
  <c r="L21" i="1"/>
  <c r="L15" i="1"/>
  <c r="K34" i="1"/>
  <c r="K23" i="1"/>
  <c r="K18" i="1"/>
  <c r="K13" i="1"/>
  <c r="I28" i="1"/>
  <c r="I21" i="1"/>
  <c r="I15" i="1"/>
  <c r="G34" i="1"/>
  <c r="G24" i="1"/>
  <c r="G20" i="1"/>
  <c r="G14" i="1"/>
  <c r="F33" i="1"/>
  <c r="F22" i="1"/>
  <c r="F17" i="1"/>
  <c r="E34" i="1"/>
  <c r="E14" i="1"/>
  <c r="G35" i="1"/>
  <c r="F34" i="1"/>
  <c r="F18" i="1"/>
  <c r="J23" i="1" l="1"/>
  <c r="H16" i="1"/>
  <c r="M29" i="1"/>
  <c r="M33" i="1"/>
  <c r="M21" i="1"/>
  <c r="J18" i="1"/>
  <c r="M18" i="1"/>
  <c r="J34" i="1"/>
  <c r="J22" i="1"/>
  <c r="M15" i="1"/>
  <c r="J13" i="1"/>
  <c r="J33" i="1"/>
  <c r="J21" i="1"/>
  <c r="M31" i="1"/>
  <c r="M14" i="1"/>
  <c r="N16" i="1"/>
  <c r="F19" i="1"/>
  <c r="F32" i="1" s="1"/>
  <c r="L16" i="1"/>
  <c r="M35" i="1"/>
  <c r="J27" i="1"/>
  <c r="M30" i="1"/>
  <c r="M27" i="1"/>
  <c r="J17" i="1"/>
  <c r="J15" i="1"/>
  <c r="I19" i="1"/>
  <c r="I32" i="1" s="1"/>
  <c r="M28" i="1"/>
  <c r="N19" i="1"/>
  <c r="N32" i="1" s="1"/>
  <c r="M20" i="1"/>
  <c r="H19" i="1"/>
  <c r="H32" i="1" s="1"/>
  <c r="J14" i="1"/>
  <c r="K16" i="1"/>
  <c r="J28" i="1"/>
  <c r="M13" i="1"/>
  <c r="G19" i="1"/>
  <c r="G32" i="1" s="1"/>
  <c r="F16" i="1"/>
  <c r="G16" i="1"/>
  <c r="M34" i="1"/>
  <c r="M17" i="1"/>
  <c r="J20" i="1"/>
  <c r="K19" i="1"/>
  <c r="L19" i="1"/>
  <c r="L32" i="1" s="1"/>
  <c r="J35" i="1"/>
  <c r="I16" i="1"/>
  <c r="E16" i="1"/>
  <c r="E36" i="1" s="1"/>
  <c r="H36" i="1" l="1"/>
  <c r="R51" i="1" s="1"/>
  <c r="R45" i="1"/>
  <c r="N36" i="1"/>
  <c r="M16" i="1"/>
  <c r="F36" i="1"/>
  <c r="L36" i="1"/>
  <c r="G36" i="1"/>
  <c r="J19" i="1"/>
  <c r="J32" i="1" s="1"/>
  <c r="J16" i="1"/>
  <c r="K32" i="1"/>
  <c r="K36" i="1" s="1"/>
  <c r="I36" i="1"/>
  <c r="M19" i="1"/>
  <c r="M32" i="1" s="1"/>
  <c r="R55" i="1" l="1"/>
  <c r="R47" i="1"/>
  <c r="R53" i="1"/>
  <c r="R49" i="1"/>
  <c r="M36" i="1"/>
  <c r="J36" i="1"/>
  <c r="S55" i="1" l="1"/>
  <c r="S53" i="1"/>
</calcChain>
</file>

<file path=xl/sharedStrings.xml><?xml version="1.0" encoding="utf-8"?>
<sst xmlns="http://schemas.openxmlformats.org/spreadsheetml/2006/main" count="24858" uniqueCount="1067">
  <si>
    <t>E6162</t>
  </si>
  <si>
    <t>E2701</t>
  </si>
  <si>
    <t>York</t>
  </si>
  <si>
    <t>E1839</t>
  </si>
  <si>
    <t>Wyre Forest</t>
  </si>
  <si>
    <t>E2344</t>
  </si>
  <si>
    <t>Wyre</t>
  </si>
  <si>
    <t>E0435</t>
  </si>
  <si>
    <t>Wycombe</t>
  </si>
  <si>
    <t>E1838</t>
  </si>
  <si>
    <t>Wychavon</t>
  </si>
  <si>
    <t>E3837</t>
  </si>
  <si>
    <t>Worthing</t>
  </si>
  <si>
    <t>E1821</t>
  </si>
  <si>
    <t>Worcestershire</t>
  </si>
  <si>
    <t>E1837</t>
  </si>
  <si>
    <t>Worcester</t>
  </si>
  <si>
    <t>E4607</t>
  </si>
  <si>
    <t>Wolverhampton</t>
  </si>
  <si>
    <t>E0306</t>
  </si>
  <si>
    <t>Wokingham</t>
  </si>
  <si>
    <t>E3641</t>
  </si>
  <si>
    <t>Woking</t>
  </si>
  <si>
    <t>E4305</t>
  </si>
  <si>
    <t>Wirral</t>
  </si>
  <si>
    <t>E0305</t>
  </si>
  <si>
    <t>Windsor and Maidenhead</t>
  </si>
  <si>
    <t>E1743</t>
  </si>
  <si>
    <t>Winchester</t>
  </si>
  <si>
    <t>E3902</t>
  </si>
  <si>
    <t>Wiltshire</t>
  </si>
  <si>
    <t>E4210</t>
  </si>
  <si>
    <t>Wigan</t>
  </si>
  <si>
    <t>E1238</t>
  </si>
  <si>
    <t>Weymouth and Portland</t>
  </si>
  <si>
    <t>E5022</t>
  </si>
  <si>
    <t>Westminster</t>
  </si>
  <si>
    <t>E6147</t>
  </si>
  <si>
    <t>West Yorkshire Fire</t>
  </si>
  <si>
    <t>E3820</t>
  </si>
  <si>
    <t>West Sussex</t>
  </si>
  <si>
    <t>E3335</t>
  </si>
  <si>
    <t>West Somerset</t>
  </si>
  <si>
    <t>E3135</t>
  </si>
  <si>
    <t>West Oxfordshire</t>
  </si>
  <si>
    <t>E6146</t>
  </si>
  <si>
    <t>West Midlands Fire</t>
  </si>
  <si>
    <t>E2537</t>
  </si>
  <si>
    <t>West Lindsey</t>
  </si>
  <si>
    <t>E2343</t>
  </si>
  <si>
    <t>West Lancashire</t>
  </si>
  <si>
    <t>E1237</t>
  </si>
  <si>
    <t>West Dorset</t>
  </si>
  <si>
    <t>E1140</t>
  </si>
  <si>
    <t>West Devon</t>
  </si>
  <si>
    <t>E0302</t>
  </si>
  <si>
    <t>West Berkshire</t>
  </si>
  <si>
    <t>E1940</t>
  </si>
  <si>
    <t>Welwyn Hatfield</t>
  </si>
  <si>
    <t>E2837</t>
  </si>
  <si>
    <t>Wellingborough</t>
  </si>
  <si>
    <t>E1437</t>
  </si>
  <si>
    <t>Wealden</t>
  </si>
  <si>
    <t>E3640</t>
  </si>
  <si>
    <t>Waverley</t>
  </si>
  <si>
    <t>E3537</t>
  </si>
  <si>
    <t>Waveney</t>
  </si>
  <si>
    <t>E1939</t>
  </si>
  <si>
    <t>Watford</t>
  </si>
  <si>
    <t>E3720</t>
  </si>
  <si>
    <t>Warwickshire</t>
  </si>
  <si>
    <t>E3735</t>
  </si>
  <si>
    <t>Warwick</t>
  </si>
  <si>
    <t>E0602</t>
  </si>
  <si>
    <t>Warrington</t>
  </si>
  <si>
    <t>E5021</t>
  </si>
  <si>
    <t>Wandsworth</t>
  </si>
  <si>
    <t>E5049</t>
  </si>
  <si>
    <t>Waltham Forest</t>
  </si>
  <si>
    <t>E4606</t>
  </si>
  <si>
    <t>Walsall</t>
  </si>
  <si>
    <t>E4705</t>
  </si>
  <si>
    <t>Wakefield</t>
  </si>
  <si>
    <t>E3134</t>
  </si>
  <si>
    <t>Vale of White Horse</t>
  </si>
  <si>
    <t>E1544</t>
  </si>
  <si>
    <t>Uttlesford</t>
  </si>
  <si>
    <t>E6145</t>
  </si>
  <si>
    <t>Tyne and Wear Fire</t>
  </si>
  <si>
    <t>E2244</t>
  </si>
  <si>
    <t>Tunbridge Wells</t>
  </si>
  <si>
    <t>E4209</t>
  </si>
  <si>
    <t>Trafford</t>
  </si>
  <si>
    <t>E5020</t>
  </si>
  <si>
    <t>Tower Hamlets</t>
  </si>
  <si>
    <t>E1139</t>
  </si>
  <si>
    <t>Torridge</t>
  </si>
  <si>
    <t>E1102</t>
  </si>
  <si>
    <t>Torbay</t>
  </si>
  <si>
    <t>E2243</t>
  </si>
  <si>
    <t>Tonbridge and Malling</t>
  </si>
  <si>
    <t>E1502</t>
  </si>
  <si>
    <t>Thurrock</t>
  </si>
  <si>
    <t>E1938</t>
  </si>
  <si>
    <t>Three Rivers</t>
  </si>
  <si>
    <t>E2242</t>
  </si>
  <si>
    <t>Thanet</t>
  </si>
  <si>
    <t>E1636</t>
  </si>
  <si>
    <t>Tewkesbury</t>
  </si>
  <si>
    <t>E1742</t>
  </si>
  <si>
    <t>Test Valley</t>
  </si>
  <si>
    <t>E1542</t>
  </si>
  <si>
    <t>Tendring</t>
  </si>
  <si>
    <t>E3201</t>
  </si>
  <si>
    <t>Telford and the Wrekin</t>
  </si>
  <si>
    <t>E1137</t>
  </si>
  <si>
    <t>Teignbridge</t>
  </si>
  <si>
    <t>E3333</t>
  </si>
  <si>
    <t>Taunton Deane</t>
  </si>
  <si>
    <t>E3639</t>
  </si>
  <si>
    <t>Tandridge</t>
  </si>
  <si>
    <t>E3439</t>
  </si>
  <si>
    <t>Tamworth</t>
  </si>
  <si>
    <t>E4208</t>
  </si>
  <si>
    <t>Tameside</t>
  </si>
  <si>
    <t>E3901</t>
  </si>
  <si>
    <t>Swindon</t>
  </si>
  <si>
    <t>E2241</t>
  </si>
  <si>
    <t>Swale</t>
  </si>
  <si>
    <t>E5048</t>
  </si>
  <si>
    <t>Sutton</t>
  </si>
  <si>
    <t>E3638</t>
  </si>
  <si>
    <t>Surrey Heath</t>
  </si>
  <si>
    <t>E3620</t>
  </si>
  <si>
    <t>Surrey</t>
  </si>
  <si>
    <t>E4505</t>
  </si>
  <si>
    <t>Sunderland</t>
  </si>
  <si>
    <t>E3536</t>
  </si>
  <si>
    <t>Suffolk Coastal</t>
  </si>
  <si>
    <t>E3520</t>
  </si>
  <si>
    <t>Suffolk</t>
  </si>
  <si>
    <t>E1635</t>
  </si>
  <si>
    <t>Stroud</t>
  </si>
  <si>
    <t>E3734</t>
  </si>
  <si>
    <t>Stratford-on-Avon</t>
  </si>
  <si>
    <t>E3401</t>
  </si>
  <si>
    <t>Stoke-on-Trent</t>
  </si>
  <si>
    <t>E0704</t>
  </si>
  <si>
    <t>Stockton-on-Tees</t>
  </si>
  <si>
    <t>E4207</t>
  </si>
  <si>
    <t>Stockport</t>
  </si>
  <si>
    <t>E1937</t>
  </si>
  <si>
    <t>Stevenage</t>
  </si>
  <si>
    <t>E3437</t>
  </si>
  <si>
    <t>Staffordshire Moorlands</t>
  </si>
  <si>
    <t>E6134</t>
  </si>
  <si>
    <t>Staffordshire Fire Authority</t>
  </si>
  <si>
    <t>E3421</t>
  </si>
  <si>
    <t>Staffordshire</t>
  </si>
  <si>
    <t>E3436</t>
  </si>
  <si>
    <t>Stafford</t>
  </si>
  <si>
    <t>E4303</t>
  </si>
  <si>
    <t>St Helens</t>
  </si>
  <si>
    <t>E3535</t>
  </si>
  <si>
    <t>St Edmundsbury</t>
  </si>
  <si>
    <t>E1936</t>
  </si>
  <si>
    <t>St Albans</t>
  </si>
  <si>
    <t>E3637</t>
  </si>
  <si>
    <t>Spelthorne</t>
  </si>
  <si>
    <t>E5019</t>
  </si>
  <si>
    <t>Southwark</t>
  </si>
  <si>
    <t>E1501</t>
  </si>
  <si>
    <t>Southend-on-Sea</t>
  </si>
  <si>
    <t>E1702</t>
  </si>
  <si>
    <t>Southampton</t>
  </si>
  <si>
    <t>E6144</t>
  </si>
  <si>
    <t>South Yorkshire Fire</t>
  </si>
  <si>
    <t>E4504</t>
  </si>
  <si>
    <t>South Tyneside</t>
  </si>
  <si>
    <t>E3435</t>
  </si>
  <si>
    <t>South Staffordshire</t>
  </si>
  <si>
    <t>E3334</t>
  </si>
  <si>
    <t>South Somerset</t>
  </si>
  <si>
    <t>E2342</t>
  </si>
  <si>
    <t>South Ribble</t>
  </si>
  <si>
    <t>E3133</t>
  </si>
  <si>
    <t>South Oxfordshire</t>
  </si>
  <si>
    <t>E2836</t>
  </si>
  <si>
    <t>South Northamptonshire</t>
  </si>
  <si>
    <t>E2637</t>
  </si>
  <si>
    <t>South Norfolk</t>
  </si>
  <si>
    <t>E0936</t>
  </si>
  <si>
    <t>South Lakeland</t>
  </si>
  <si>
    <t>E2536</t>
  </si>
  <si>
    <t>South Kesteven</t>
  </si>
  <si>
    <t>E2535</t>
  </si>
  <si>
    <t>South Holland</t>
  </si>
  <si>
    <t>E1136</t>
  </si>
  <si>
    <t>South Hams</t>
  </si>
  <si>
    <t>E0103</t>
  </si>
  <si>
    <t>South Gloucestershire</t>
  </si>
  <si>
    <t>E1039</t>
  </si>
  <si>
    <t>South Derbyshire</t>
  </si>
  <si>
    <t>E0536</t>
  </si>
  <si>
    <t>South Cambridgeshire</t>
  </si>
  <si>
    <t>E0434</t>
  </si>
  <si>
    <t>South Bucks</t>
  </si>
  <si>
    <t>E3320</t>
  </si>
  <si>
    <t>Somerset</t>
  </si>
  <si>
    <t>E4605</t>
  </si>
  <si>
    <t>Solihull</t>
  </si>
  <si>
    <t>E0304</t>
  </si>
  <si>
    <t>Slough</t>
  </si>
  <si>
    <t>E6132</t>
  </si>
  <si>
    <t>Shropshire Fire Authority</t>
  </si>
  <si>
    <t>E3202</t>
  </si>
  <si>
    <t>Shropshire</t>
  </si>
  <si>
    <t>E2240</t>
  </si>
  <si>
    <t>Shepway</t>
  </si>
  <si>
    <t>E4404</t>
  </si>
  <si>
    <t>Sheffield</t>
  </si>
  <si>
    <t>E2239</t>
  </si>
  <si>
    <t>Sevenoaks</t>
  </si>
  <si>
    <t>E2757</t>
  </si>
  <si>
    <t>Selby</t>
  </si>
  <si>
    <t>E4304</t>
  </si>
  <si>
    <t>Sefton</t>
  </si>
  <si>
    <t>E3332</t>
  </si>
  <si>
    <t>Sedgemoor</t>
  </si>
  <si>
    <t>E2736</t>
  </si>
  <si>
    <t>Scarborough</t>
  </si>
  <si>
    <t>E4604</t>
  </si>
  <si>
    <t>Sandwell</t>
  </si>
  <si>
    <t>E4206</t>
  </si>
  <si>
    <t>Salford</t>
  </si>
  <si>
    <t>E2755</t>
  </si>
  <si>
    <t>Ryedale</t>
  </si>
  <si>
    <t>E2402</t>
  </si>
  <si>
    <t>Rutland</t>
  </si>
  <si>
    <t>E1740</t>
  </si>
  <si>
    <t>Rushmoor</t>
  </si>
  <si>
    <t>E3038</t>
  </si>
  <si>
    <t>Rushcliffe</t>
  </si>
  <si>
    <t>E3636</t>
  </si>
  <si>
    <t>Runnymede</t>
  </si>
  <si>
    <t>E3733</t>
  </si>
  <si>
    <t>Rugby</t>
  </si>
  <si>
    <t>E4403</t>
  </si>
  <si>
    <t>Rotherham</t>
  </si>
  <si>
    <t>E1436</t>
  </si>
  <si>
    <t>Rother</t>
  </si>
  <si>
    <t>E2341</t>
  </si>
  <si>
    <t>Rossendale</t>
  </si>
  <si>
    <t>E1540</t>
  </si>
  <si>
    <t>Rochford</t>
  </si>
  <si>
    <t>E4205</t>
  </si>
  <si>
    <t>Rochdale</t>
  </si>
  <si>
    <t>E2734</t>
  </si>
  <si>
    <t>Richmondshire</t>
  </si>
  <si>
    <t>E5047</t>
  </si>
  <si>
    <t>Richmond upon Thames</t>
  </si>
  <si>
    <t>E2340</t>
  </si>
  <si>
    <t>Ribble Valley</t>
  </si>
  <si>
    <t>E3635</t>
  </si>
  <si>
    <t>Reigate and Banstead</t>
  </si>
  <si>
    <t>E1835</t>
  </si>
  <si>
    <t>Redditch</t>
  </si>
  <si>
    <t>E0703</t>
  </si>
  <si>
    <t>Redcar and Cleveland</t>
  </si>
  <si>
    <t>E5046</t>
  </si>
  <si>
    <t>Redbridge</t>
  </si>
  <si>
    <t>E0303</t>
  </si>
  <si>
    <t>Reading</t>
  </si>
  <si>
    <t>R753 - Dorset &amp; Wiltshire Fire</t>
  </si>
  <si>
    <t>E6161</t>
  </si>
  <si>
    <t>R751 - Devon &amp; Somerset Fire</t>
  </si>
  <si>
    <t>E1236</t>
  </si>
  <si>
    <t>Purbeck</t>
  </si>
  <si>
    <t>E2339</t>
  </si>
  <si>
    <t>Preston</t>
  </si>
  <si>
    <t>E1701</t>
  </si>
  <si>
    <t>Portsmouth</t>
  </si>
  <si>
    <t>E1201</t>
  </si>
  <si>
    <t>Poole</t>
  </si>
  <si>
    <t>E1101</t>
  </si>
  <si>
    <t>Plymouth</t>
  </si>
  <si>
    <t>E0501</t>
  </si>
  <si>
    <t>Peterborough</t>
  </si>
  <si>
    <t>E2338</t>
  </si>
  <si>
    <t>Pendle</t>
  </si>
  <si>
    <t>E3120</t>
  </si>
  <si>
    <t>Oxfordshire</t>
  </si>
  <si>
    <t>E3132</t>
  </si>
  <si>
    <t>Oxford</t>
  </si>
  <si>
    <t>E4204</t>
  </si>
  <si>
    <t>Oldham</t>
  </si>
  <si>
    <t>E2438</t>
  </si>
  <si>
    <t>Oadby and Wigston</t>
  </si>
  <si>
    <t>E3732</t>
  </si>
  <si>
    <t>Nuneaton and Bedworth</t>
  </si>
  <si>
    <t>E6130</t>
  </si>
  <si>
    <t>Nottinghamshire Fire Authority</t>
  </si>
  <si>
    <t>E3021</t>
  </si>
  <si>
    <t>Nottinghamshire</t>
  </si>
  <si>
    <t>E3001</t>
  </si>
  <si>
    <t>Nottingham</t>
  </si>
  <si>
    <t>E2636</t>
  </si>
  <si>
    <t>Norwich</t>
  </si>
  <si>
    <t>E2901</t>
  </si>
  <si>
    <t>Northumberland</t>
  </si>
  <si>
    <t>E2820</t>
  </si>
  <si>
    <t>Northamptonshire</t>
  </si>
  <si>
    <t>E2835</t>
  </si>
  <si>
    <t>Northampton</t>
  </si>
  <si>
    <t>E6127</t>
  </si>
  <si>
    <t>North Yorkshire Fire Authority</t>
  </si>
  <si>
    <t>E2721</t>
  </si>
  <si>
    <t>North Yorkshire</t>
  </si>
  <si>
    <t>E2437</t>
  </si>
  <si>
    <t>North West Leicestershire</t>
  </si>
  <si>
    <t>E3731</t>
  </si>
  <si>
    <t>North Warwickshire</t>
  </si>
  <si>
    <t>E4503</t>
  </si>
  <si>
    <t>North Tyneside</t>
  </si>
  <si>
    <t>E0104</t>
  </si>
  <si>
    <t>North Somerset</t>
  </si>
  <si>
    <t>E2635</t>
  </si>
  <si>
    <t>North Norfolk</t>
  </si>
  <si>
    <t>E2004</t>
  </si>
  <si>
    <t>North Lincolnshire</t>
  </si>
  <si>
    <t>E2534</t>
  </si>
  <si>
    <t>North Kesteven</t>
  </si>
  <si>
    <t>E1935</t>
  </si>
  <si>
    <t>North Hertfordshire</t>
  </si>
  <si>
    <t>E2003</t>
  </si>
  <si>
    <t>North East Lincolnshire</t>
  </si>
  <si>
    <t>E1038</t>
  </si>
  <si>
    <t>North East Derbyshire</t>
  </si>
  <si>
    <t>E1234</t>
  </si>
  <si>
    <t>North Dorset</t>
  </si>
  <si>
    <t>E1134</t>
  </si>
  <si>
    <t>North Devon</t>
  </si>
  <si>
    <t>E2620</t>
  </si>
  <si>
    <t>Norfolk</t>
  </si>
  <si>
    <t>E5045</t>
  </si>
  <si>
    <t>Newham</t>
  </si>
  <si>
    <t>E3434</t>
  </si>
  <si>
    <t>Newcastle-under-Lyme</t>
  </si>
  <si>
    <t>E4502</t>
  </si>
  <si>
    <t>Newcastle upon Tyne</t>
  </si>
  <si>
    <t>E3036</t>
  </si>
  <si>
    <t>Newark and Sherwood</t>
  </si>
  <si>
    <t>E1738</t>
  </si>
  <si>
    <t>New Forest</t>
  </si>
  <si>
    <t>E3634</t>
  </si>
  <si>
    <t>Mole Valley</t>
  </si>
  <si>
    <t>E0401</t>
  </si>
  <si>
    <t>Milton Keynes</t>
  </si>
  <si>
    <t>E0702</t>
  </si>
  <si>
    <t>Middlesbrough</t>
  </si>
  <si>
    <t>E3836</t>
  </si>
  <si>
    <t>Mid Sussex</t>
  </si>
  <si>
    <t>E3534</t>
  </si>
  <si>
    <t>Mid Suffolk</t>
  </si>
  <si>
    <t>E1133</t>
  </si>
  <si>
    <t>Mid Devon</t>
  </si>
  <si>
    <t>E5044</t>
  </si>
  <si>
    <t>Merton</t>
  </si>
  <si>
    <t>E6143</t>
  </si>
  <si>
    <t>Merseyside Fire</t>
  </si>
  <si>
    <t>E3331</t>
  </si>
  <si>
    <t>Mendip</t>
  </si>
  <si>
    <t>E2436</t>
  </si>
  <si>
    <t>Melton</t>
  </si>
  <si>
    <t>E2201</t>
  </si>
  <si>
    <t>Medway</t>
  </si>
  <si>
    <t>E3035</t>
  </si>
  <si>
    <t>Mansfield</t>
  </si>
  <si>
    <t>E4203</t>
  </si>
  <si>
    <t>Manchester</t>
  </si>
  <si>
    <t>E1851</t>
  </si>
  <si>
    <t>Malvern Hills</t>
  </si>
  <si>
    <t>E1539</t>
  </si>
  <si>
    <t>Maldon</t>
  </si>
  <si>
    <t>E2237</t>
  </si>
  <si>
    <t>Maidstone</t>
  </si>
  <si>
    <t>E0201</t>
  </si>
  <si>
    <t>Luton</t>
  </si>
  <si>
    <t>E4302</t>
  </si>
  <si>
    <t>Liverpool</t>
  </si>
  <si>
    <t>E2520</t>
  </si>
  <si>
    <t>Lincolnshire</t>
  </si>
  <si>
    <t>E2533</t>
  </si>
  <si>
    <t>Lincoln</t>
  </si>
  <si>
    <t>E3433</t>
  </si>
  <si>
    <t>Lichfield</t>
  </si>
  <si>
    <t>E5018</t>
  </si>
  <si>
    <t>Lewisham</t>
  </si>
  <si>
    <t>E1435</t>
  </si>
  <si>
    <t>Lewes</t>
  </si>
  <si>
    <t>E6124</t>
  </si>
  <si>
    <t>Leicestershire Fire Authority</t>
  </si>
  <si>
    <t>E2421</t>
  </si>
  <si>
    <t>Leicestershire</t>
  </si>
  <si>
    <t>E2401</t>
  </si>
  <si>
    <t>Leicester</t>
  </si>
  <si>
    <t>E4704</t>
  </si>
  <si>
    <t>Leeds</t>
  </si>
  <si>
    <t>E2337</t>
  </si>
  <si>
    <t>Lancaster</t>
  </si>
  <si>
    <t>E6123</t>
  </si>
  <si>
    <t>Lancashire Fire Authority</t>
  </si>
  <si>
    <t>E2321</t>
  </si>
  <si>
    <t>Lancashire</t>
  </si>
  <si>
    <t>E5017</t>
  </si>
  <si>
    <t>Lambeth</t>
  </si>
  <si>
    <t>E4301</t>
  </si>
  <si>
    <t>Knowsley</t>
  </si>
  <si>
    <t>E4703</t>
  </si>
  <si>
    <t>Kirklees</t>
  </si>
  <si>
    <t>E5043</t>
  </si>
  <si>
    <t>Kingston upon Thames</t>
  </si>
  <si>
    <t>E2002</t>
  </si>
  <si>
    <t>Kingston upon Hull</t>
  </si>
  <si>
    <t>E2634</t>
  </si>
  <si>
    <t>Kings Lynn and West Norfolk</t>
  </si>
  <si>
    <t>E2834</t>
  </si>
  <si>
    <t>Kettering</t>
  </si>
  <si>
    <t>E6122</t>
  </si>
  <si>
    <t>Kent Fire Authority</t>
  </si>
  <si>
    <t>E2221</t>
  </si>
  <si>
    <t>Kent</t>
  </si>
  <si>
    <t>E5016</t>
  </si>
  <si>
    <t>Kensington and Chelsea</t>
  </si>
  <si>
    <t>E5015</t>
  </si>
  <si>
    <t>Islington</t>
  </si>
  <si>
    <t>E4001</t>
  </si>
  <si>
    <t>Isles of Scilly</t>
  </si>
  <si>
    <t>E2101</t>
  </si>
  <si>
    <t>Isle of Wight Council</t>
  </si>
  <si>
    <t>E3533</t>
  </si>
  <si>
    <t>Ipswich</t>
  </si>
  <si>
    <t>E2336</t>
  </si>
  <si>
    <t>Hyndburn</t>
  </si>
  <si>
    <t>E0551</t>
  </si>
  <si>
    <t>Huntingdonshire</t>
  </si>
  <si>
    <t>E6120</t>
  </si>
  <si>
    <t>Humberside Fire Authority</t>
  </si>
  <si>
    <t>E5042</t>
  </si>
  <si>
    <t>Hounslow</t>
  </si>
  <si>
    <t>E3835</t>
  </si>
  <si>
    <t>Horsham</t>
  </si>
  <si>
    <t>E2434</t>
  </si>
  <si>
    <t>Hinckley and Bosworth</t>
  </si>
  <si>
    <t>E5041</t>
  </si>
  <si>
    <t>Hillingdon</t>
  </si>
  <si>
    <t>E1037</t>
  </si>
  <si>
    <t>High Peak</t>
  </si>
  <si>
    <t>E1934</t>
  </si>
  <si>
    <t>Hertsmere</t>
  </si>
  <si>
    <t>E1920</t>
  </si>
  <si>
    <t>Hertfordshire</t>
  </si>
  <si>
    <t>E1801</t>
  </si>
  <si>
    <t>Herefordshire</t>
  </si>
  <si>
    <t>E6118</t>
  </si>
  <si>
    <t>Hereford and Worcester Fire Authority</t>
  </si>
  <si>
    <t>E5040</t>
  </si>
  <si>
    <t>Havering</t>
  </si>
  <si>
    <t>E1737</t>
  </si>
  <si>
    <t>Havant</t>
  </si>
  <si>
    <t>E1433</t>
  </si>
  <si>
    <t>Hastings</t>
  </si>
  <si>
    <t>E0701</t>
  </si>
  <si>
    <t>Hartlepool</t>
  </si>
  <si>
    <t>E1736</t>
  </si>
  <si>
    <t>Hart</t>
  </si>
  <si>
    <t>E5039</t>
  </si>
  <si>
    <t>Harrow</t>
  </si>
  <si>
    <t>E2753</t>
  </si>
  <si>
    <t>Harrogate</t>
  </si>
  <si>
    <t>E1538</t>
  </si>
  <si>
    <t>Harlow</t>
  </si>
  <si>
    <t>E5038</t>
  </si>
  <si>
    <t>Haringey</t>
  </si>
  <si>
    <t>E2433</t>
  </si>
  <si>
    <t>Harborough</t>
  </si>
  <si>
    <t>E6117</t>
  </si>
  <si>
    <t>Hampshire Fire Authority</t>
  </si>
  <si>
    <t>E1721</t>
  </si>
  <si>
    <t>Hampshire</t>
  </si>
  <si>
    <t>E5014</t>
  </si>
  <si>
    <t>Hammersmith and Fulham</t>
  </si>
  <si>
    <t>E2732</t>
  </si>
  <si>
    <t>Hambleton</t>
  </si>
  <si>
    <t>E0601</t>
  </si>
  <si>
    <t>Halton</t>
  </si>
  <si>
    <t>E5013</t>
  </si>
  <si>
    <t>Hackney</t>
  </si>
  <si>
    <t>E3633</t>
  </si>
  <si>
    <t>Guildford</t>
  </si>
  <si>
    <t>E5012</t>
  </si>
  <si>
    <t>Greenwich</t>
  </si>
  <si>
    <t>E6142</t>
  </si>
  <si>
    <t>Greater Manchester Fire</t>
  </si>
  <si>
    <t>E2633</t>
  </si>
  <si>
    <t>Great Yarmouth</t>
  </si>
  <si>
    <t>E2236</t>
  </si>
  <si>
    <t>Gravesham</t>
  </si>
  <si>
    <t>E1735</t>
  </si>
  <si>
    <t>Gosport</t>
  </si>
  <si>
    <t>E1620</t>
  </si>
  <si>
    <t>Gloucestershire</t>
  </si>
  <si>
    <t>E1634</t>
  </si>
  <si>
    <t>Gloucester</t>
  </si>
  <si>
    <t>E5100</t>
  </si>
  <si>
    <t>Greater London Authority</t>
  </si>
  <si>
    <t>E3034</t>
  </si>
  <si>
    <t>Gedling</t>
  </si>
  <si>
    <t>E4501</t>
  </si>
  <si>
    <t>Gateshead</t>
  </si>
  <si>
    <t>E2335</t>
  </si>
  <si>
    <t>Fylde</t>
  </si>
  <si>
    <t>E1633</t>
  </si>
  <si>
    <t>Forest of Dean</t>
  </si>
  <si>
    <t>E3532</t>
  </si>
  <si>
    <t>Forest Heath</t>
  </si>
  <si>
    <t>E0533</t>
  </si>
  <si>
    <t>Fenland</t>
  </si>
  <si>
    <t>E1734</t>
  </si>
  <si>
    <t>Fareham</t>
  </si>
  <si>
    <t>E1132</t>
  </si>
  <si>
    <t>Exeter</t>
  </si>
  <si>
    <t>E6115</t>
  </si>
  <si>
    <t>Essex Fire Authority</t>
  </si>
  <si>
    <t>E1521</t>
  </si>
  <si>
    <t>Essex</t>
  </si>
  <si>
    <t>E1036</t>
  </si>
  <si>
    <t>Erewash</t>
  </si>
  <si>
    <t>E3632</t>
  </si>
  <si>
    <t>Epsom and Ewell</t>
  </si>
  <si>
    <t>E1537</t>
  </si>
  <si>
    <t>Epping Forest</t>
  </si>
  <si>
    <t>E5037</t>
  </si>
  <si>
    <t>Enfield</t>
  </si>
  <si>
    <t>E3631</t>
  </si>
  <si>
    <t>Elmbridge</t>
  </si>
  <si>
    <t>E0935</t>
  </si>
  <si>
    <t>Eden</t>
  </si>
  <si>
    <t>E1733</t>
  </si>
  <si>
    <t>Eastleigh</t>
  </si>
  <si>
    <t>E1432</t>
  </si>
  <si>
    <t>Eastbourne</t>
  </si>
  <si>
    <t>E6114</t>
  </si>
  <si>
    <t>East Sussex Fire Authority</t>
  </si>
  <si>
    <t>E1421</t>
  </si>
  <si>
    <t>East Sussex</t>
  </si>
  <si>
    <t>E3432</t>
  </si>
  <si>
    <t>East Staffordshire</t>
  </si>
  <si>
    <t>E2001</t>
  </si>
  <si>
    <t>East Riding of Yorkshire</t>
  </si>
  <si>
    <t>E2833</t>
  </si>
  <si>
    <t>East Northamptonshire</t>
  </si>
  <si>
    <t>E2532</t>
  </si>
  <si>
    <t>East Lindsey</t>
  </si>
  <si>
    <t>E1933</t>
  </si>
  <si>
    <t>East Hertfordshire</t>
  </si>
  <si>
    <t>E1732</t>
  </si>
  <si>
    <t>East Hampshire</t>
  </si>
  <si>
    <t>E1233</t>
  </si>
  <si>
    <t>East Dorset</t>
  </si>
  <si>
    <t>E1131</t>
  </si>
  <si>
    <t>East Devon</t>
  </si>
  <si>
    <t>E0532</t>
  </si>
  <si>
    <t>East Cambridgeshire</t>
  </si>
  <si>
    <t>E5036</t>
  </si>
  <si>
    <t>Ealing</t>
  </si>
  <si>
    <t>E6113</t>
  </si>
  <si>
    <t>Durham Fire Authority</t>
  </si>
  <si>
    <t>E1302</t>
  </si>
  <si>
    <t>Durham</t>
  </si>
  <si>
    <t>E4603</t>
  </si>
  <si>
    <t>Dudley</t>
  </si>
  <si>
    <t>E2234</t>
  </si>
  <si>
    <t>Dover</t>
  </si>
  <si>
    <t>E1221</t>
  </si>
  <si>
    <t>Dorset</t>
  </si>
  <si>
    <t>E4402</t>
  </si>
  <si>
    <t>Doncaster</t>
  </si>
  <si>
    <t>E1121</t>
  </si>
  <si>
    <t>Devon</t>
  </si>
  <si>
    <t>E6110</t>
  </si>
  <si>
    <t>Derbyshire Fire Authority</t>
  </si>
  <si>
    <t>E1035</t>
  </si>
  <si>
    <t>Derbyshire Dales</t>
  </si>
  <si>
    <t>E1021</t>
  </si>
  <si>
    <t>Derbyshire</t>
  </si>
  <si>
    <t>E1001</t>
  </si>
  <si>
    <t>Derby</t>
  </si>
  <si>
    <t>E2832</t>
  </si>
  <si>
    <t>Daventry</t>
  </si>
  <si>
    <t>E2233</t>
  </si>
  <si>
    <t>Dartford</t>
  </si>
  <si>
    <t>E1301</t>
  </si>
  <si>
    <t>Darlington</t>
  </si>
  <si>
    <t>E1932</t>
  </si>
  <si>
    <t>Dacorum</t>
  </si>
  <si>
    <t>E0920</t>
  </si>
  <si>
    <t>Cumbria</t>
  </si>
  <si>
    <t>E5035</t>
  </si>
  <si>
    <t>Croydon</t>
  </si>
  <si>
    <t>E3834</t>
  </si>
  <si>
    <t>Crawley</t>
  </si>
  <si>
    <t>E2731</t>
  </si>
  <si>
    <t>Craven</t>
  </si>
  <si>
    <t>E4602</t>
  </si>
  <si>
    <t>Coventry</t>
  </si>
  <si>
    <t>E1632</t>
  </si>
  <si>
    <t>Cotswold</t>
  </si>
  <si>
    <t>E0801</t>
  </si>
  <si>
    <t>Cornwall</t>
  </si>
  <si>
    <t>E2831</t>
  </si>
  <si>
    <t>Corby</t>
  </si>
  <si>
    <t>E0934</t>
  </si>
  <si>
    <t>Copeland</t>
  </si>
  <si>
    <t>E1536</t>
  </si>
  <si>
    <t>Colchester</t>
  </si>
  <si>
    <t>E6107</t>
  </si>
  <si>
    <t>Cleveland Fire Authority</t>
  </si>
  <si>
    <t>E5010</t>
  </si>
  <si>
    <t>City of London</t>
  </si>
  <si>
    <t>E1232</t>
  </si>
  <si>
    <t>Christchurch</t>
  </si>
  <si>
    <t>E2334</t>
  </si>
  <si>
    <t>Chorley</t>
  </si>
  <si>
    <t>E0432</t>
  </si>
  <si>
    <t>Chiltern</t>
  </si>
  <si>
    <t>E3833</t>
  </si>
  <si>
    <t>Chichester</t>
  </si>
  <si>
    <t>E1033</t>
  </si>
  <si>
    <t>Chesterfield</t>
  </si>
  <si>
    <t>E0604</t>
  </si>
  <si>
    <t>Cheshire West and Chester</t>
  </si>
  <si>
    <t>E6106</t>
  </si>
  <si>
    <t>Cheshire Fire Authority</t>
  </si>
  <si>
    <t>E0603</t>
  </si>
  <si>
    <t>Cheshire East</t>
  </si>
  <si>
    <t>E3131</t>
  </si>
  <si>
    <t>Cherwell</t>
  </si>
  <si>
    <t>E1631</t>
  </si>
  <si>
    <t>Cheltenham</t>
  </si>
  <si>
    <t>E1535</t>
  </si>
  <si>
    <t>Chelmsford</t>
  </si>
  <si>
    <t>E2432</t>
  </si>
  <si>
    <t>Charnwood</t>
  </si>
  <si>
    <t>E0203</t>
  </si>
  <si>
    <t>Central Bedfordshire</t>
  </si>
  <si>
    <t>E1534</t>
  </si>
  <si>
    <t>Castle Point</t>
  </si>
  <si>
    <t>E0933</t>
  </si>
  <si>
    <t>Carlisle</t>
  </si>
  <si>
    <t>E2232</t>
  </si>
  <si>
    <t>Canterbury</t>
  </si>
  <si>
    <t>E3431</t>
  </si>
  <si>
    <t>Cannock Chase</t>
  </si>
  <si>
    <t>E5011</t>
  </si>
  <si>
    <t>Camden</t>
  </si>
  <si>
    <t>E6105</t>
  </si>
  <si>
    <t>Cambridgeshire Fire Authority</t>
  </si>
  <si>
    <t>E0521</t>
  </si>
  <si>
    <t>Cambridgeshire</t>
  </si>
  <si>
    <t>E0531</t>
  </si>
  <si>
    <t>Cambridge</t>
  </si>
  <si>
    <t>E4702</t>
  </si>
  <si>
    <t>Calderdale</t>
  </si>
  <si>
    <t>E4202</t>
  </si>
  <si>
    <t>Bury</t>
  </si>
  <si>
    <t>E2333</t>
  </si>
  <si>
    <t>Burnley</t>
  </si>
  <si>
    <t>E6104</t>
  </si>
  <si>
    <t>Buckinghamshire Fire Authority</t>
  </si>
  <si>
    <t>E0421</t>
  </si>
  <si>
    <t>Buckinghamshire</t>
  </si>
  <si>
    <t>E3033</t>
  </si>
  <si>
    <t>Broxtowe</t>
  </si>
  <si>
    <t>E1931</t>
  </si>
  <si>
    <t>Broxbourne</t>
  </si>
  <si>
    <t>E1831</t>
  </si>
  <si>
    <t>Bromsgrove</t>
  </si>
  <si>
    <t>E5034</t>
  </si>
  <si>
    <t>Bromley</t>
  </si>
  <si>
    <t>E2632</t>
  </si>
  <si>
    <t>Broadland</t>
  </si>
  <si>
    <t>E0102</t>
  </si>
  <si>
    <t>Bristol</t>
  </si>
  <si>
    <t>E1401</t>
  </si>
  <si>
    <t>Brighton &amp; Hove</t>
  </si>
  <si>
    <t>E1533</t>
  </si>
  <si>
    <t>Brentwood</t>
  </si>
  <si>
    <t>E5033</t>
  </si>
  <si>
    <t>Brent</t>
  </si>
  <si>
    <t>E2631</t>
  </si>
  <si>
    <t>Breckland</t>
  </si>
  <si>
    <t>E1532</t>
  </si>
  <si>
    <t>Braintree</t>
  </si>
  <si>
    <t>E4701</t>
  </si>
  <si>
    <t>Bradford</t>
  </si>
  <si>
    <t>E0301</t>
  </si>
  <si>
    <t>Bracknell Forest</t>
  </si>
  <si>
    <t>E1202</t>
  </si>
  <si>
    <t>Bournemouth</t>
  </si>
  <si>
    <t>E2531</t>
  </si>
  <si>
    <t>Boston</t>
  </si>
  <si>
    <t>E4201</t>
  </si>
  <si>
    <t>Bolton</t>
  </si>
  <si>
    <t>E1032</t>
  </si>
  <si>
    <t>Bolsover</t>
  </si>
  <si>
    <t>E2302</t>
  </si>
  <si>
    <t>Blackpool</t>
  </si>
  <si>
    <t>E2301</t>
  </si>
  <si>
    <t>Blackburn with Darwen</t>
  </si>
  <si>
    <t>E2431</t>
  </si>
  <si>
    <t>Blaby</t>
  </si>
  <si>
    <t>E4601</t>
  </si>
  <si>
    <t>Birmingham</t>
  </si>
  <si>
    <t>E5032</t>
  </si>
  <si>
    <t>Bexley</t>
  </si>
  <si>
    <t>E6103</t>
  </si>
  <si>
    <t>Berkshire Fire Authority</t>
  </si>
  <si>
    <t>E6102</t>
  </si>
  <si>
    <t>Bedfordshire Fire Authority</t>
  </si>
  <si>
    <t>E0202</t>
  </si>
  <si>
    <t>Bedford</t>
  </si>
  <si>
    <t>E0101</t>
  </si>
  <si>
    <t>Bath &amp; North East Somerset</t>
  </si>
  <si>
    <t>E3032</t>
  </si>
  <si>
    <t>Bassetlaw</t>
  </si>
  <si>
    <t>E1731</t>
  </si>
  <si>
    <t>Basingstoke and Deane</t>
  </si>
  <si>
    <t>E1531</t>
  </si>
  <si>
    <t>Basildon</t>
  </si>
  <si>
    <t>E0932</t>
  </si>
  <si>
    <t>Barrow-in-Furness</t>
  </si>
  <si>
    <t>E4401</t>
  </si>
  <si>
    <t>Barnsley</t>
  </si>
  <si>
    <t>E5031</t>
  </si>
  <si>
    <t>Barnet</t>
  </si>
  <si>
    <t>E5030</t>
  </si>
  <si>
    <t>Barking and Dagenham</t>
  </si>
  <si>
    <t>E3531</t>
  </si>
  <si>
    <t>Babergh</t>
  </si>
  <si>
    <t>E0431</t>
  </si>
  <si>
    <t>Aylesbury Vale</t>
  </si>
  <si>
    <t>E6101</t>
  </si>
  <si>
    <t>Avon Fire Authority</t>
  </si>
  <si>
    <t>E2231</t>
  </si>
  <si>
    <t>Ashford</t>
  </si>
  <si>
    <t>E3031</t>
  </si>
  <si>
    <t>Ashfield</t>
  </si>
  <si>
    <t>E3832</t>
  </si>
  <si>
    <t>Arun</t>
  </si>
  <si>
    <t>E1031</t>
  </si>
  <si>
    <t>Amber Valley</t>
  </si>
  <si>
    <t>E0931</t>
  </si>
  <si>
    <t>Allerdale</t>
  </si>
  <si>
    <t>E3831</t>
  </si>
  <si>
    <t>Adur</t>
  </si>
  <si>
    <t>Please select your local authority from the drop down list:</t>
  </si>
  <si>
    <t>Income above Baseline Funding Level: 2013-14 to 2018-19</t>
  </si>
  <si>
    <t>2013-14</t>
  </si>
  <si>
    <t>2014-15</t>
  </si>
  <si>
    <t>2015-16</t>
  </si>
  <si>
    <t>2016-17</t>
  </si>
  <si>
    <t>2017-18</t>
  </si>
  <si>
    <t>2018-19</t>
  </si>
  <si>
    <t>All local authorities</t>
  </si>
  <si>
    <t>All local authorities under 50%</t>
  </si>
  <si>
    <t>Total</t>
  </si>
  <si>
    <t>Total safety net payments</t>
  </si>
  <si>
    <t>Total levy</t>
  </si>
  <si>
    <t>Net surplus and deficit payments</t>
  </si>
  <si>
    <t>Total income above baseline funding level</t>
  </si>
  <si>
    <t>Reconciled LA share of S31 (NNDR3)</t>
  </si>
  <si>
    <t>Ecode</t>
  </si>
  <si>
    <t>Type</t>
  </si>
  <si>
    <t>Region</t>
  </si>
  <si>
    <t>Pilot</t>
  </si>
  <si>
    <t>Area</t>
  </si>
  <si>
    <t>Upper tier ecode</t>
  </si>
  <si>
    <t>Fire authority ecode</t>
  </si>
  <si>
    <t>Existing tier split</t>
  </si>
  <si>
    <t>Baseline funding level 2013-14 (inc pilots)</t>
  </si>
  <si>
    <t>Notional BRB</t>
  </si>
  <si>
    <t>Tariff/Top-up 2013-14</t>
  </si>
  <si>
    <t>Forecasted LA share of S31 (NNDR1)</t>
  </si>
  <si>
    <t>Small Business Rate Relief</t>
  </si>
  <si>
    <t>Safety net</t>
  </si>
  <si>
    <t>Levy</t>
  </si>
  <si>
    <t>Total Income</t>
  </si>
  <si>
    <t>Total income plus/minus Tariff/Top-up</t>
  </si>
  <si>
    <t>Locally retained growth</t>
  </si>
  <si>
    <t>Income above BFL</t>
  </si>
  <si>
    <t>Pool 1314</t>
  </si>
  <si>
    <t>Pool Type</t>
  </si>
  <si>
    <t>Share of pool BFL</t>
  </si>
  <si>
    <t>SD</t>
  </si>
  <si>
    <t>SE</t>
  </si>
  <si>
    <t>NA</t>
  </si>
  <si>
    <t>Individual</t>
  </si>
  <si>
    <t>NW</t>
  </si>
  <si>
    <t>EM</t>
  </si>
  <si>
    <t>Nottinghamshire Business Rates Pool</t>
  </si>
  <si>
    <t>Pool Member</t>
  </si>
  <si>
    <t>CFA</t>
  </si>
  <si>
    <t>Avon Fire</t>
  </si>
  <si>
    <t>F</t>
  </si>
  <si>
    <t>E</t>
  </si>
  <si>
    <t>Suffolk Business Rates Pool</t>
  </si>
  <si>
    <t>OLB</t>
  </si>
  <si>
    <t>L</t>
  </si>
  <si>
    <t>Met</t>
  </si>
  <si>
    <t>YH</t>
  </si>
  <si>
    <t>UA</t>
  </si>
  <si>
    <t>SW</t>
  </si>
  <si>
    <t>Bedfordshire Fire</t>
  </si>
  <si>
    <t>Berkshire Fire Auhtority</t>
  </si>
  <si>
    <t>WM</t>
  </si>
  <si>
    <t>Greater Birmingham &amp; Solihull Pool</t>
  </si>
  <si>
    <t>Pool Lead</t>
  </si>
  <si>
    <t>Leicester &amp; Leicestershire Business Rates Pool</t>
  </si>
  <si>
    <t>E6112</t>
  </si>
  <si>
    <t>Leeds City Region Business Rates Pool</t>
  </si>
  <si>
    <t>Norfolk Business Rates Pool</t>
  </si>
  <si>
    <t>SC - no fire</t>
  </si>
  <si>
    <t>C</t>
  </si>
  <si>
    <t>Buckinghamshire Fire</t>
  </si>
  <si>
    <t>Cambridgeshire Fire</t>
  </si>
  <si>
    <t>ILB</t>
  </si>
  <si>
    <t>City of London - Non-Police</t>
  </si>
  <si>
    <t>Gloucestershire Business Rates Pool</t>
  </si>
  <si>
    <t>Cheshire Fire</t>
  </si>
  <si>
    <t>Cheshire West &amp; Chester</t>
  </si>
  <si>
    <t>Cleveland Fire</t>
  </si>
  <si>
    <t>Northamptonshire Business Rates Pool</t>
  </si>
  <si>
    <t>Coventry &amp; Warwickshire Business Rates Pool</t>
  </si>
  <si>
    <t>SC - fire</t>
  </si>
  <si>
    <t>NE</t>
  </si>
  <si>
    <t>Derbyshire Fire</t>
  </si>
  <si>
    <t>Devon Business Rates Pool</t>
  </si>
  <si>
    <t>Devon and Somerset Fire</t>
  </si>
  <si>
    <t>Dorset Fire</t>
  </si>
  <si>
    <t>Durham Fire</t>
  </si>
  <si>
    <t>East Sussex Fire</t>
  </si>
  <si>
    <t>Essex Fire Auhtority</t>
  </si>
  <si>
    <t>GLA</t>
  </si>
  <si>
    <t>GLA - all functions</t>
  </si>
  <si>
    <t>MF</t>
  </si>
  <si>
    <t>Hampshire Fire</t>
  </si>
  <si>
    <t>Hereford &amp; Worcester Fire</t>
  </si>
  <si>
    <t>Humberside Fire</t>
  </si>
  <si>
    <t>Kent Fire</t>
  </si>
  <si>
    <t>King's Lynn and West Norfolk</t>
  </si>
  <si>
    <t>Lancashire Fire</t>
  </si>
  <si>
    <t>Leicestershire Fire</t>
  </si>
  <si>
    <t>Lincolnshire Business Rates Pool</t>
  </si>
  <si>
    <t>Worcestershire Business Rates Pool</t>
  </si>
  <si>
    <t>Staffordshire &amp; Stoke on Trent Business Rates Pool</t>
  </si>
  <si>
    <t>North Yorkshire Fire</t>
  </si>
  <si>
    <t>Nottinghamshire Fire</t>
  </si>
  <si>
    <t>Shropshire Fire</t>
  </si>
  <si>
    <t>Staffordshire Fire</t>
  </si>
  <si>
    <t>E6139</t>
  </si>
  <si>
    <t>e6139</t>
  </si>
  <si>
    <t>Wiltshire Fire</t>
  </si>
  <si>
    <t>Baseline funding level 2014-15 (inc pilots)</t>
  </si>
  <si>
    <t>Tariff/Top-up 2014-15</t>
  </si>
  <si>
    <t>forecasted non-domestic rating income 2014-15</t>
  </si>
  <si>
    <t>Flooding Relief Amount Provisionally Paid</t>
  </si>
  <si>
    <t>Small Business Rates Scheme Relief</t>
  </si>
  <si>
    <t>Small Busines Rates Relief on existing property where 2nd property is occupied</t>
  </si>
  <si>
    <t>"New Empty" Property Relief</t>
  </si>
  <si>
    <t>"Long Term Empty" Property Relief</t>
  </si>
  <si>
    <t>Retail Relief</t>
  </si>
  <si>
    <t>Flooding Relief</t>
  </si>
  <si>
    <t>Multiplier cap</t>
  </si>
  <si>
    <t>Tariff &amp; top up compensation</t>
  </si>
  <si>
    <t xml:space="preserve"> Estimated Surplus/Deficit at end of 2013-14 </t>
  </si>
  <si>
    <t>Pool 1415</t>
  </si>
  <si>
    <t>Cumbria Business Rates Pool</t>
  </si>
  <si>
    <t>East London / South Essex Business Rates Pool</t>
  </si>
  <si>
    <t>Greater Birmingham &amp; Solihull pool</t>
  </si>
  <si>
    <t>North Oxfordshire Pool</t>
  </si>
  <si>
    <t>Mid Merseyside</t>
  </si>
  <si>
    <t>Kent Business Rates Pool</t>
  </si>
  <si>
    <t>Baseline funding level 2015-16 (inc pilots)</t>
  </si>
  <si>
    <t>Tariff/Top-up 2015-16</t>
  </si>
  <si>
    <t>forecasted non-domestic rating income 2015-16</t>
  </si>
  <si>
    <t>Flooding Relief Amount provisionally paid</t>
  </si>
  <si>
    <t>Small Business Rates Relief Scheme</t>
  </si>
  <si>
    <t>Small Business Rates Relief on existing property where 2nd property is occupied</t>
  </si>
  <si>
    <t>In lieu of Transitional Relief</t>
  </si>
  <si>
    <t>Multiplier Cap</t>
  </si>
  <si>
    <t xml:space="preserve"> Estimated Surplus/Deficit at end of 2014-15 </t>
  </si>
  <si>
    <t>Pool 1516</t>
  </si>
  <si>
    <t>West Sussex Business Rates Pool</t>
  </si>
  <si>
    <t>Derbyshire Business Rates Pool</t>
  </si>
  <si>
    <t>Somerset Business Rates Pool</t>
  </si>
  <si>
    <t>Leicestershire Business Rates Pool</t>
  </si>
  <si>
    <t>Greater Manchester and Cheshire Business Rates Pool</t>
  </si>
  <si>
    <t>Essex Business Rates Pool</t>
  </si>
  <si>
    <t>Hertfordshire Business Rates Pool</t>
  </si>
  <si>
    <t>E6112/E6162</t>
  </si>
  <si>
    <t>East Sussex Business Rates Pool</t>
  </si>
  <si>
    <t>Surrey Business Rates Pool</t>
  </si>
  <si>
    <t>E6139/E6162</t>
  </si>
  <si>
    <t>Baseline funding level 2016-17 (inc pilots)</t>
  </si>
  <si>
    <t>Tariff/Top-up 2016-17</t>
  </si>
  <si>
    <t>forecasted non-domestic rating income 2016-17</t>
  </si>
  <si>
    <t xml:space="preserve"> Estimated Surplus/Deficit at end of 2015-16 </t>
  </si>
  <si>
    <t>Pool 1617</t>
  </si>
  <si>
    <t>Pool member</t>
  </si>
  <si>
    <t>Nottingham Business Rates Pool</t>
  </si>
  <si>
    <t>FIR</t>
  </si>
  <si>
    <t>Buckinghamshire Business Rates Pool</t>
  </si>
  <si>
    <t>Pool lead</t>
  </si>
  <si>
    <t>LB</t>
  </si>
  <si>
    <t>East London/South Essex Business Rates Pool</t>
  </si>
  <si>
    <t>MD</t>
  </si>
  <si>
    <t>Greater Birmingham and Solihull Business Rates Pool</t>
  </si>
  <si>
    <t>SC</t>
  </si>
  <si>
    <t>P</t>
  </si>
  <si>
    <t>Lancashire Business Rates Pool</t>
  </si>
  <si>
    <t>North Oxfordshire Business Rates Pool</t>
  </si>
  <si>
    <t>Coventry and Warwickshire Business Rates Pool</t>
  </si>
  <si>
    <t>North Yorkshire Business Rates Pool</t>
  </si>
  <si>
    <t>Surrey-Croydon Business Rates Pool</t>
  </si>
  <si>
    <t>Mid Merseyside Business Rates Pool</t>
  </si>
  <si>
    <t>Staffordshire and Stoke on Trent Business Rates Pool</t>
  </si>
  <si>
    <t>NOTE: Error in KI for Dorset and Wiltshire. Hardcoded above.</t>
  </si>
  <si>
    <t>Baseline funding level 2017-18 (inc pilots)</t>
  </si>
  <si>
    <t>Tariff/Top-up 2017-18</t>
  </si>
  <si>
    <t>forecasted non-domestic rating income 2017-18</t>
  </si>
  <si>
    <t xml:space="preserve"> Estimated Surplus/Deficit at end of 2016-17 </t>
  </si>
  <si>
    <t>Pool 1718</t>
  </si>
  <si>
    <t>P1704</t>
  </si>
  <si>
    <t>E6354</t>
  </si>
  <si>
    <t>P1703</t>
  </si>
  <si>
    <t>Greater Birmingham &amp; Solihull Business Rates Pool</t>
  </si>
  <si>
    <t>P1701</t>
  </si>
  <si>
    <t>Greater Manchester &amp; Cheshire Business Rates Pool</t>
  </si>
  <si>
    <t>P1705</t>
  </si>
  <si>
    <t>P17</t>
  </si>
  <si>
    <t>P1702</t>
  </si>
  <si>
    <t>p</t>
  </si>
  <si>
    <t>West of England - combined authority</t>
  </si>
  <si>
    <t>E6348</t>
  </si>
  <si>
    <t>Greater Manchester - combined authority</t>
  </si>
  <si>
    <t>CA</t>
  </si>
  <si>
    <t>Baseline funding level 2017-18</t>
  </si>
  <si>
    <t>Baseline funding level 2018-19 (inc pilots)</t>
  </si>
  <si>
    <t>Tariff/Top-up 2018-19</t>
  </si>
  <si>
    <t>forecasted non-domestic rating income 2018-19</t>
  </si>
  <si>
    <t>LA share of S31</t>
  </si>
  <si>
    <t>Authority income (with S31 and T&amp;T) 2018-19 + 11/480*TT</t>
  </si>
  <si>
    <t>Pool 1819</t>
  </si>
  <si>
    <t>P1810</t>
  </si>
  <si>
    <t>Derbyshire Pilots Pool</t>
  </si>
  <si>
    <t>P1804</t>
  </si>
  <si>
    <t>Kent and Medway Pilots Pool</t>
  </si>
  <si>
    <t>P1808</t>
  </si>
  <si>
    <t>Suffolk Pilots Pool</t>
  </si>
  <si>
    <t>P1801</t>
  </si>
  <si>
    <t>London Pilots Pool</t>
  </si>
  <si>
    <t>P1806</t>
  </si>
  <si>
    <t>Lincolnshire Pilots Pool</t>
  </si>
  <si>
    <t>P1811</t>
  </si>
  <si>
    <t>Berkshire Pilots Pool</t>
  </si>
  <si>
    <t>P1805</t>
  </si>
  <si>
    <t>Leeds City Region Pilots Pool</t>
  </si>
  <si>
    <t>P1803</t>
  </si>
  <si>
    <t>Gloucestershire Pilots Pool</t>
  </si>
  <si>
    <t>Warwickshire Business Rates Pool</t>
  </si>
  <si>
    <t>P1802</t>
  </si>
  <si>
    <t>Devon Pilots Pool</t>
  </si>
  <si>
    <t>P1809</t>
  </si>
  <si>
    <t>Surrey Pilots Pool</t>
  </si>
  <si>
    <t>P1807</t>
  </si>
  <si>
    <t>Solent Pilots Pool</t>
  </si>
  <si>
    <t>Devon &amp; Somerset Fire</t>
  </si>
  <si>
    <t>Dorset &amp; Wiltshire Fire</t>
  </si>
  <si>
    <t>Pilot code</t>
  </si>
  <si>
    <t>Baseline funding level 2018-19 (exc pilots)</t>
  </si>
  <si>
    <t>total forecasted non-domestic rating income 2018-19</t>
  </si>
  <si>
    <t>total S31</t>
  </si>
  <si>
    <t>Authority income (incT&amp;T + S31) 2018-19</t>
  </si>
  <si>
    <t>Locally retained growth (income inc TT &amp; S31 minus BFL)</t>
  </si>
  <si>
    <t>income above BFL</t>
  </si>
  <si>
    <t>pool share of BFL</t>
  </si>
  <si>
    <t>Total surplus/deficit</t>
  </si>
  <si>
    <t>County and not pilot</t>
  </si>
  <si>
    <t>Fire and not pilot</t>
  </si>
  <si>
    <t>UA and not pilot</t>
  </si>
  <si>
    <t>Basingstoke &amp; Deane</t>
  </si>
  <si>
    <t>Bedford UA</t>
  </si>
  <si>
    <t>Central Bedfordshire UA</t>
  </si>
  <si>
    <t>Cheshire East UA</t>
  </si>
  <si>
    <t>Cheshire West &amp; Chester UA</t>
  </si>
  <si>
    <t>Cornwall UA</t>
  </si>
  <si>
    <t>Durham UA</t>
  </si>
  <si>
    <t>Epsom &amp; Ewell</t>
  </si>
  <si>
    <t>Newcastle-upon-Tyne</t>
  </si>
  <si>
    <t>Northumberland UA</t>
  </si>
  <si>
    <t>Shropshire UA</t>
  </si>
  <si>
    <t>Wiltshire UA</t>
  </si>
  <si>
    <t>SUMIF(</t>
  </si>
  <si>
    <t>ENGLAND</t>
  </si>
  <si>
    <t>Additional gain if pilot</t>
  </si>
  <si>
    <t xml:space="preserve"> Small Business Rates Relief Scheme </t>
  </si>
  <si>
    <t xml:space="preserve"> Small Business Rates Relief on existing property where 2nd property is occupied </t>
  </si>
  <si>
    <t>Rural Rate Relief</t>
  </si>
  <si>
    <t>Local Newspaper Temporary Relief</t>
  </si>
  <si>
    <t>Supporting Small Businesses Relief</t>
  </si>
  <si>
    <t>Discretionary Scheme Relief</t>
  </si>
  <si>
    <t>Pub Relief (&lt;100k)</t>
  </si>
  <si>
    <t>Totals</t>
  </si>
  <si>
    <t>Growth</t>
  </si>
  <si>
    <t>Districts</t>
  </si>
  <si>
    <t>Counties</t>
  </si>
  <si>
    <t>Fire</t>
  </si>
  <si>
    <t>Unitary authorities</t>
  </si>
  <si>
    <t>Pilots</t>
  </si>
  <si>
    <t>Growth (£m)</t>
  </si>
  <si>
    <t>Top-up/Tariff compensation</t>
  </si>
  <si>
    <t>Estimated business rates income</t>
  </si>
  <si>
    <t>Top-up/Tariff</t>
  </si>
  <si>
    <t>Baseline Funding Level</t>
  </si>
  <si>
    <t>Total Section 31 grants</t>
  </si>
  <si>
    <t>Total income (Estimated business rates income + top-up/tariff)</t>
  </si>
  <si>
    <t>forecasted non-domestic rating income 2013-14</t>
  </si>
  <si>
    <t>EZZZZ</t>
  </si>
  <si>
    <t>DORSET AND WILTSHIRE FIRE ARE SEPARATE IN NNDR1 AND COMBINED IN NNDR3 - ALL NNDR3 DATA (S.31) IS FILLED IN IN THE DORSET FIRE LINE ONLY TO AVOID DOUBLE COUNTING BUT DOES ALSO RELATE TO WILTSHIRE FIRE</t>
  </si>
  <si>
    <t>NNDR1</t>
  </si>
  <si>
    <t xml:space="preserve"> Total Income </t>
  </si>
  <si>
    <t>"New Empty Property" Relief</t>
  </si>
  <si>
    <t>Other Section 31 reliefs under-indexation compensation</t>
  </si>
  <si>
    <t>Dorset and Wiltshire Fire</t>
  </si>
  <si>
    <t>Chart</t>
  </si>
  <si>
    <t>Total income above baseline funding level (50% system)</t>
  </si>
  <si>
    <t>Additional gain to pilots</t>
  </si>
  <si>
    <t>Local Authority</t>
  </si>
  <si>
    <t>FOR COMPARISON:</t>
  </si>
  <si>
    <t>Metropolitan districts</t>
  </si>
  <si>
    <t>Shire Districts</t>
  </si>
  <si>
    <t>Unitary Authorities</t>
  </si>
  <si>
    <t>London Boroughs</t>
  </si>
  <si>
    <t>Met district and not pilot</t>
  </si>
  <si>
    <t>Shire district and not pilot</t>
  </si>
  <si>
    <t>LB and not pilot</t>
  </si>
  <si>
    <t>pilot</t>
  </si>
  <si>
    <t>Estimated Surplus/Deficit at end of 2017-18</t>
  </si>
  <si>
    <t>BFL under 50%</t>
  </si>
  <si>
    <t>Share of pool BFL under 100%</t>
  </si>
  <si>
    <t>Share of pool BFL under 50%</t>
  </si>
  <si>
    <t xml:space="preserve">                                -  </t>
  </si>
  <si>
    <t xml:space="preserve"> £                             -  </t>
  </si>
  <si>
    <t>Rounded</t>
  </si>
  <si>
    <t>Metropolitan Districts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</si>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</sst>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6">
    <numFmt numFmtId="6" formatCode="&quot;£&quot;#,##0;[Red]\-&quot;£&quot;#,##0"/>
    <numFmt numFmtId="164" formatCode="&quot;£&quot;#,##0_);[Red]\(&quot;£&quot;#,##0\)"/>
    <numFmt numFmtId="165" formatCode="#,##0_);\(#,##0\);&quot;-&quot;_)"/>
    <numFmt numFmtId="166" formatCode="#,##0;[Red]\(#,##0\)"/>
    <numFmt numFmtId="167" formatCode="0_)"/>
    <numFmt numFmtId="168" formatCode="0.0"/>
    <numFmt numFmtId="169" formatCode="0.000"/>
    <numFmt numFmtId="170" formatCode="0.0000"/>
    <numFmt numFmtId="171" formatCode="_(&quot;$&quot;#,##0.0_);\(&quot;$&quot;#,##0.0\);_(&quot;-&quot;_)"/>
    <numFmt numFmtId="172" formatCode="#,##0.0_-;\(#,##0.0\);_-* &quot;-&quot;??_-"/>
    <numFmt numFmtId="173" formatCode="&quot;$&quot;#,##0_);\(&quot;$&quot;#,##0\)"/>
    <numFmt numFmtId="174" formatCode="0.0%"/>
    <numFmt numFmtId="175" formatCode="#,##0;\(#,##0\)"/>
    <numFmt numFmtId="176" formatCode="#,##0;\-#,##0;\-"/>
    <numFmt numFmtId="177" formatCode="0000"/>
    <numFmt numFmtId="178" formatCode="#,##0,"/>
    <numFmt numFmtId="179" formatCode="&quot;to &quot;0.0000;&quot;to &quot;\-0.0000;&quot;to 0&quot;"/>
    <numFmt numFmtId="180" formatCode="_(* #,##0_);_(* \(#,##0\);_(* &quot;-&quot;_);_(@_)"/>
    <numFmt numFmtId="181" formatCode="#,##0_%_);\(#,##0\)_%;**;@_%_)"/>
    <numFmt numFmtId="182" formatCode="#,##0_%_);\(#,##0\)_%;#,##0_%_);@_%_)"/>
    <numFmt numFmtId="183" formatCode="_(* #,##0.00_);_(* \(#,##0.00\);_(* &quot;-&quot;??_);_(@_)"/>
    <numFmt numFmtId="184" formatCode="#,##0.00_%_);\(#,##0.00\)_%;**;@_%_)"/>
    <numFmt numFmtId="185" formatCode="#,##0.00_%_);\(#,##0.00\)_%;#,##0.00_%_);@_%_)"/>
    <numFmt numFmtId="186" formatCode="#,##0.000_%_);\(#,##0.000\)_%;**;@_%_)"/>
    <numFmt numFmtId="187" formatCode="#,##0.0_%_);\(#,##0.0\)_%;**;@_%_)"/>
    <numFmt numFmtId="188" formatCode="_(&quot;£&quot;* #,##0_);_(&quot;£&quot;* \(#,##0\);_(&quot;£&quot;* &quot;-&quot;_);_(@_)"/>
    <numFmt numFmtId="189" formatCode="_(&quot;£&quot;* #,##0.00_);_(&quot;£&quot;* \(#,##0.00\);_(&quot;£&quot;* &quot;-&quot;??_);_(@_)"/>
    <numFmt numFmtId="190" formatCode="[$¥-411]#,##0"/>
    <numFmt numFmtId="191" formatCode="_(&quot;$&quot;* #,##0.00_);_(&quot;$&quot;* \(#,##0.00\);_(&quot;$&quot;* &quot;-&quot;??_);_(@_)"/>
    <numFmt numFmtId="192" formatCode="&quot;$&quot;#,##0.00_%_);\(&quot;$&quot;#,##0.00\)_%;**;@_%_)"/>
    <numFmt numFmtId="193" formatCode="&quot;$&quot;#,##0.000_%_);\(&quot;$&quot;#,##0.000\)_%;**;@_%_)"/>
    <numFmt numFmtId="194" formatCode="&quot;$&quot;#,##0.0_%_);\(&quot;$&quot;#,##0.0\)_%;**;@_%_)"/>
    <numFmt numFmtId="195" formatCode="#,##0_);\(#,##0.0\)"/>
    <numFmt numFmtId="196" formatCode="m/d/yy_%_);;**"/>
    <numFmt numFmtId="197" formatCode="m/d/yy_%_)"/>
    <numFmt numFmtId="198" formatCode="mmm\ \-\ yy"/>
    <numFmt numFmtId="199" formatCode="_-[$€-2]* #,##0.00_-;\-[$€-2]* #,##0.00_-;_-[$€-2]* &quot;-&quot;??_-"/>
    <numFmt numFmtId="200" formatCode="_([$€]* #,##0.00_);_([$€]* \(#,##0.00\);_([$€]* &quot;-&quot;??_);_(@_)"/>
    <numFmt numFmtId="201" formatCode="[Magenta]&quot;Err&quot;;[Magenta]&quot;Err&quot;;[Blue]&quot;OK&quot;"/>
    <numFmt numFmtId="202" formatCode="General\ &quot;.&quot;"/>
    <numFmt numFmtId="203" formatCode="#,##0_);[Red]\(#,##0\);\-_)"/>
    <numFmt numFmtId="204" formatCode="0.0_)%;[Red]\(0.0%\);0.0_)%"/>
    <numFmt numFmtId="205" formatCode="0.0;\(0.0\)"/>
    <numFmt numFmtId="206" formatCode="0.0;;&quot;TBD&quot;"/>
    <numFmt numFmtId="207" formatCode="_(&quot;$&quot;* #,##0_);_(&quot;$&quot;* \(#,##0\);_(&quot;$&quot;* &quot;-&quot;_);_(@_)"/>
    <numFmt numFmtId="208" formatCode="#,##0.0_x_)_);&quot;NM&quot;_x_)_);#,##0.0_x_)_);@_x_)_)"/>
    <numFmt numFmtId="209" formatCode="mmmm\ d\,\ yyyy"/>
    <numFmt numFmtId="210" formatCode="#\ ##0"/>
    <numFmt numFmtId="211" formatCode="#,##0.0"/>
    <numFmt numFmtId="212" formatCode="#,##0;\(#,##0\);\-;@"/>
    <numFmt numFmtId="213" formatCode="[&lt;0.0001]&quot;&lt;0.0001&quot;;0.0000"/>
    <numFmt numFmtId="214" formatCode="\+\ #,##0.0_);\-\ #,##0.0_)"/>
    <numFmt numFmtId="215" formatCode="0.0%_);\(0.0%\);**;@_%_)"/>
    <numFmt numFmtId="216" formatCode="#,##0.0_);\(#,##0.0\)"/>
    <numFmt numFmtId="217" formatCode="##0.0"/>
    <numFmt numFmtId="218" formatCode="##0.0\ \e"/>
    <numFmt numFmtId="219" formatCode="#,##0_);;&quot;- &quot;_);@_)\ "/>
    <numFmt numFmtId="220" formatCode="#,##0.0,,;\-#,##0.0,,;\-"/>
    <numFmt numFmtId="221" formatCode="_(General"/>
    <numFmt numFmtId="222" formatCode="#,##0,;\-#,##0,;\-"/>
    <numFmt numFmtId="223" formatCode="0.0%;\-0.0%;\-"/>
    <numFmt numFmtId="224" formatCode="#,##0.0,,;\-#,##0.0,,"/>
    <numFmt numFmtId="225" formatCode="#,##0,;\-#,##0,"/>
    <numFmt numFmtId="226" formatCode="0.0%;\-0.0%"/>
    <numFmt numFmtId="227" formatCode="&quot;$&quot;#,##0.0_);\(&quot;$&quot;#,##0.00\)"/>
    <numFmt numFmtId="228" formatCode="&quot;Val &quot;0"/>
  </numFmts>
  <fonts count="173">
    <font>
      <sz val="12"/>
      <color theme="1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b/>
      <sz val="10"/>
      <color indexed="8"/>
      <name val="Arial"/>
      <family val="2"/>
    </font>
    <font>
      <sz val="10"/>
      <name val="MS Sans Serif"/>
      <family val="2"/>
    </font>
    <font>
      <b/>
      <sz val="8"/>
      <color indexed="8"/>
      <name val="Arial"/>
      <family val="2"/>
    </font>
    <font>
      <sz val="10"/>
      <color rgb="FFFF0000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color indexed="12"/>
      <name val="Palatino"/>
      <family val="1"/>
    </font>
    <font>
      <sz val="10"/>
      <name val="Times New Roman"/>
      <family val="1"/>
    </font>
    <font>
      <sz val="8"/>
      <name val="Arial"/>
      <family val="2"/>
    </font>
    <font>
      <b/>
      <sz val="18"/>
      <name val="Arial"/>
      <family val="2"/>
    </font>
    <font>
      <sz val="11"/>
      <color indexed="20"/>
      <name val="Calibri"/>
      <family val="2"/>
    </font>
    <font>
      <sz val="8"/>
      <color indexed="18"/>
      <name val="Helv"/>
    </font>
    <font>
      <b/>
      <sz val="12"/>
      <color indexed="63"/>
      <name val="Arial"/>
      <family val="2"/>
    </font>
    <font>
      <b/>
      <sz val="9"/>
      <color indexed="63"/>
      <name val="Arial"/>
      <family val="2"/>
    </font>
    <font>
      <b/>
      <sz val="11"/>
      <color indexed="28"/>
      <name val="Arial"/>
      <family val="2"/>
    </font>
    <font>
      <sz val="9"/>
      <name val="Arial"/>
      <family val="2"/>
    </font>
    <font>
      <i/>
      <sz val="8"/>
      <color indexed="8"/>
      <name val="Arial"/>
      <family val="2"/>
    </font>
    <font>
      <b/>
      <sz val="10"/>
      <name val="MS Sans Serif"/>
      <family val="2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0"/>
      <name val="Arial"/>
      <family val="2"/>
    </font>
    <font>
      <b/>
      <sz val="11"/>
      <color indexed="9"/>
      <name val="Calibri"/>
      <family val="2"/>
    </font>
    <font>
      <b/>
      <sz val="10"/>
      <color indexed="18"/>
      <name val="MS Sans Serif"/>
      <family val="2"/>
    </font>
    <font>
      <sz val="11"/>
      <name val="Tms Rmn"/>
    </font>
    <font>
      <sz val="10"/>
      <name val="System"/>
      <family val="2"/>
    </font>
    <font>
      <sz val="8"/>
      <name val="Palatino"/>
      <family val="1"/>
    </font>
    <font>
      <sz val="10"/>
      <color indexed="24"/>
      <name val="Arial"/>
      <family val="2"/>
    </font>
    <font>
      <sz val="10"/>
      <name val="BERNHARD"/>
    </font>
    <font>
      <sz val="10"/>
      <name val="Helv"/>
    </font>
    <font>
      <sz val="8"/>
      <color indexed="16"/>
      <name val="Palatino"/>
      <family val="1"/>
    </font>
    <font>
      <sz val="11"/>
      <name val="Times New Roman"/>
      <family val="1"/>
    </font>
    <font>
      <b/>
      <sz val="11"/>
      <color indexed="55"/>
      <name val="Arial"/>
      <family val="2"/>
    </font>
    <font>
      <sz val="11"/>
      <color theme="4" tint="-0.499984740745262"/>
      <name val="Calibri"/>
      <family val="2"/>
      <scheme val="minor"/>
    </font>
    <font>
      <sz val="10"/>
      <color indexed="21"/>
      <name val="System"/>
      <family val="2"/>
    </font>
    <font>
      <i/>
      <sz val="11"/>
      <color indexed="23"/>
      <name val="Calibri"/>
      <family val="2"/>
    </font>
    <font>
      <sz val="9"/>
      <color indexed="18"/>
      <name val="Arial"/>
      <family val="2"/>
    </font>
    <font>
      <b/>
      <sz val="8"/>
      <color indexed="12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sz val="10"/>
      <color indexed="12"/>
      <name val="Arial"/>
      <family val="2"/>
    </font>
    <font>
      <b/>
      <sz val="8"/>
      <name val="Tahoma"/>
      <family val="2"/>
    </font>
    <font>
      <sz val="11"/>
      <color indexed="10"/>
      <name val="Arial"/>
      <family val="2"/>
    </font>
    <font>
      <sz val="9.5"/>
      <color indexed="23"/>
      <name val="Helvetica-Black"/>
    </font>
    <font>
      <sz val="8"/>
      <name val="Times New Roman"/>
      <family val="1"/>
    </font>
    <font>
      <sz val="7"/>
      <name val="Palatino"/>
      <family val="1"/>
    </font>
    <font>
      <i/>
      <sz val="8"/>
      <name val="Times New Roman"/>
      <family val="1"/>
    </font>
    <font>
      <sz val="11"/>
      <color indexed="17"/>
      <name val="Calibri"/>
      <family val="2"/>
    </font>
    <font>
      <b/>
      <sz val="8"/>
      <name val="Arial"/>
      <family val="2"/>
    </font>
    <font>
      <sz val="10"/>
      <color indexed="23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10"/>
      <color indexed="60"/>
      <name val="Arial"/>
      <family val="2"/>
    </font>
    <font>
      <b/>
      <sz val="10"/>
      <color indexed="60"/>
      <name val="Arial"/>
      <family val="2"/>
    </font>
    <font>
      <sz val="6"/>
      <name val="Palatino"/>
      <family val="1"/>
    </font>
    <font>
      <b/>
      <u/>
      <sz val="11"/>
      <name val="Arial"/>
      <family val="2"/>
    </font>
    <font>
      <b/>
      <sz val="12"/>
      <name val="Arial"/>
      <family val="2"/>
    </font>
    <font>
      <b/>
      <sz val="9"/>
      <color indexed="18"/>
      <name val="Arial"/>
      <family val="2"/>
    </font>
    <font>
      <b/>
      <sz val="9"/>
      <color indexed="8"/>
      <name val="Arial"/>
      <family val="2"/>
    </font>
    <font>
      <b/>
      <sz val="14"/>
      <name val="Arial"/>
      <family val="2"/>
    </font>
    <font>
      <b/>
      <sz val="15"/>
      <color indexed="56"/>
      <name val="Calibri"/>
      <family val="2"/>
    </font>
    <font>
      <b/>
      <sz val="12"/>
      <color indexed="12"/>
      <name val="Arial"/>
      <family val="2"/>
    </font>
    <font>
      <b/>
      <sz val="15"/>
      <color indexed="62"/>
      <name val="Calibri"/>
      <family val="2"/>
    </font>
    <font>
      <sz val="10"/>
      <name val="Helvetica-Black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sz val="10"/>
      <name val="Palatino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i/>
      <sz val="12"/>
      <name val="Arial"/>
      <family val="2"/>
    </font>
    <font>
      <i/>
      <sz val="14"/>
      <name val="Palatino"/>
      <family val="1"/>
    </font>
    <font>
      <b/>
      <i/>
      <sz val="10"/>
      <name val="Arial"/>
      <family val="2"/>
    </font>
    <font>
      <i/>
      <sz val="10"/>
      <name val="Arial"/>
      <family val="2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MS Sans Serif"/>
      <family val="2"/>
    </font>
    <font>
      <b/>
      <u/>
      <sz val="10"/>
      <color indexed="12"/>
      <name val="Arial"/>
      <family val="2"/>
    </font>
    <font>
      <u/>
      <sz val="12"/>
      <color theme="10"/>
      <name val="Arial"/>
      <family val="2"/>
    </font>
    <font>
      <u/>
      <sz val="10"/>
      <color theme="10"/>
      <name val="System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System"/>
      <family val="2"/>
    </font>
    <font>
      <u/>
      <sz val="12"/>
      <color indexed="12"/>
      <name val="Arial"/>
      <family val="2"/>
    </font>
    <font>
      <u/>
      <sz val="7.5"/>
      <color indexed="12"/>
      <name val="Arial"/>
      <family val="2"/>
    </font>
    <font>
      <u/>
      <sz val="11"/>
      <color theme="10"/>
      <name val="Calibri"/>
      <family val="2"/>
      <scheme val="minor"/>
    </font>
    <font>
      <sz val="11"/>
      <color rgb="FFFFFFFF"/>
      <name val="Calibri"/>
      <family val="2"/>
      <scheme val="minor"/>
    </font>
    <font>
      <sz val="10"/>
      <color indexed="18"/>
      <name val="System"/>
      <family val="2"/>
    </font>
    <font>
      <sz val="7"/>
      <name val="Arial"/>
      <family val="2"/>
    </font>
    <font>
      <sz val="11"/>
      <color indexed="62"/>
      <name val="Calibri"/>
      <family val="2"/>
    </font>
    <font>
      <sz val="7"/>
      <color indexed="12"/>
      <name val="Arial"/>
      <family val="2"/>
    </font>
    <font>
      <sz val="9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color rgb="FF660066"/>
      <name val="Calibri"/>
      <family val="2"/>
      <scheme val="minor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i/>
      <sz val="10"/>
      <color indexed="17"/>
      <name val="System"/>
      <family val="2"/>
    </font>
    <font>
      <i/>
      <sz val="11"/>
      <color rgb="FF660033"/>
      <name val="Calibri"/>
      <family val="2"/>
      <scheme val="minor"/>
    </font>
    <font>
      <sz val="11"/>
      <name val="Univers 45 Light"/>
      <family val="2"/>
    </font>
    <font>
      <sz val="8"/>
      <color indexed="10"/>
      <name val="Arial"/>
      <family val="2"/>
    </font>
    <font>
      <sz val="11"/>
      <name val="Arial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7"/>
      <name val="Small Fonts"/>
      <family val="2"/>
    </font>
    <font>
      <sz val="12"/>
      <name val="Helv"/>
    </font>
    <font>
      <b/>
      <i/>
      <sz val="16"/>
      <name val="Helv"/>
    </font>
    <font>
      <sz val="11"/>
      <color theme="1"/>
      <name val="Myriad Pro"/>
      <family val="2"/>
    </font>
    <font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9"/>
      <name val="Times New Roman"/>
      <family val="1"/>
    </font>
    <font>
      <b/>
      <sz val="11"/>
      <name val="Arial"/>
      <family val="2"/>
    </font>
    <font>
      <sz val="8"/>
      <name val="Tahoma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color indexed="16"/>
      <name val="Helvetica-Black"/>
    </font>
    <font>
      <sz val="10"/>
      <name val="Helvetica"/>
    </font>
    <font>
      <sz val="9"/>
      <color theme="1"/>
      <name val="Arial"/>
      <family val="2"/>
    </font>
    <font>
      <sz val="10"/>
      <color indexed="14"/>
      <name val="System"/>
      <family val="2"/>
    </font>
    <font>
      <sz val="8"/>
      <name val="Helvetica"/>
      <family val="2"/>
    </font>
    <font>
      <sz val="8"/>
      <color indexed="52"/>
      <name val="Arial"/>
      <family val="2"/>
    </font>
    <font>
      <sz val="8"/>
      <color indexed="51"/>
      <name val="Arial"/>
      <family val="2"/>
    </font>
    <font>
      <b/>
      <sz val="10"/>
      <color indexed="58"/>
      <name val="Arial"/>
      <family val="2"/>
    </font>
    <font>
      <sz val="6"/>
      <name val="Small Fonts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i/>
      <sz val="11"/>
      <name val="Arial"/>
      <family val="2"/>
    </font>
    <font>
      <sz val="11"/>
      <color theme="9" tint="-0.499984740745262"/>
      <name val="Calibri"/>
      <family val="2"/>
      <scheme val="minor"/>
    </font>
    <font>
      <b/>
      <sz val="10"/>
      <name val="Tahoma"/>
      <family val="2"/>
    </font>
    <font>
      <sz val="10"/>
      <name val="Tahoma"/>
      <family val="2"/>
    </font>
    <font>
      <sz val="10"/>
      <color rgb="FF006600"/>
      <name val="Calibri"/>
      <family val="2"/>
      <scheme val="minor"/>
    </font>
    <font>
      <b/>
      <sz val="11"/>
      <name val="Times New Roman"/>
      <family val="1"/>
    </font>
    <font>
      <i/>
      <sz val="7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i/>
      <sz val="8"/>
      <color indexed="12"/>
      <name val="Arial"/>
      <family val="2"/>
    </font>
    <font>
      <b/>
      <sz val="12"/>
      <name val="Times New Roman"/>
      <family val="1"/>
    </font>
    <font>
      <i/>
      <sz val="8"/>
      <name val="Arial"/>
      <family val="2"/>
    </font>
    <font>
      <i/>
      <sz val="8"/>
      <name val="Tms Rmn"/>
    </font>
    <font>
      <sz val="12"/>
      <name val="Palatino"/>
      <family val="1"/>
    </font>
    <font>
      <b/>
      <sz val="16"/>
      <color indexed="9"/>
      <name val="Arial"/>
      <family val="2"/>
    </font>
    <font>
      <b/>
      <sz val="18"/>
      <color indexed="56"/>
      <name val="Cambria"/>
      <family val="2"/>
    </font>
    <font>
      <b/>
      <sz val="16"/>
      <color indexed="24"/>
      <name val="Univers 45 Light"/>
      <family val="2"/>
    </font>
    <font>
      <b/>
      <sz val="18"/>
      <color indexed="62"/>
      <name val="Cambria"/>
      <family val="2"/>
    </font>
    <font>
      <b/>
      <sz val="8"/>
      <name val="Tms Rmn"/>
    </font>
    <font>
      <b/>
      <sz val="11"/>
      <color indexed="8"/>
      <name val="Calibri"/>
      <family val="2"/>
    </font>
    <font>
      <b/>
      <sz val="8"/>
      <name val="Palatino"/>
      <family val="1"/>
    </font>
    <font>
      <sz val="10"/>
      <color indexed="17"/>
      <name val="System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2"/>
      <color theme="1" tint="0.249977111117893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</fonts>
  <fills count="8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bgColor theme="0" tint="-0.14999847407452621"/>
      </patternFill>
    </fill>
    <fill>
      <patternFill patternType="solid">
        <fgColor indexed="43"/>
        <bgColor indexed="64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13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EFCA4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11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/>
      <bottom style="thick">
        <color indexed="63"/>
      </bottom>
      <diagonal/>
    </border>
    <border>
      <left/>
      <right/>
      <top/>
      <bottom style="medium">
        <color indexed="63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indexed="2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13"/>
      </top>
      <bottom style="thin">
        <color indexed="1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medium">
        <color indexed="33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indexed="48"/>
      </bottom>
      <diagonal/>
    </border>
    <border>
      <left/>
      <right/>
      <top style="thick">
        <color indexed="48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1037">
    <xf numFmtId="0" fontId="0" fillId="0" borderId="0"/>
    <xf numFmtId="9" fontId="1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0" fontId="2" fillId="0" borderId="0"/>
    <xf numFmtId="165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4" fillId="0" borderId="0"/>
    <xf numFmtId="0" fontId="5" fillId="0" borderId="0"/>
    <xf numFmtId="166" fontId="3" fillId="0" borderId="10">
      <alignment vertical="center"/>
    </xf>
    <xf numFmtId="166" fontId="6" fillId="0" borderId="10">
      <alignment horizontal="right" vertical="center"/>
    </xf>
    <xf numFmtId="166" fontId="6" fillId="0" borderId="11">
      <alignment horizontal="right" vertical="center"/>
    </xf>
    <xf numFmtId="0" fontId="7" fillId="16" borderId="10">
      <alignment horizontal="center" vertical="center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5" fillId="0" borderId="0"/>
    <xf numFmtId="0" fontId="2" fillId="0" borderId="0"/>
    <xf numFmtId="0" fontId="5" fillId="0" borderId="0"/>
    <xf numFmtId="0" fontId="2" fillId="0" borderId="0"/>
    <xf numFmtId="166" fontId="3" fillId="16" borderId="10">
      <alignment vertical="center"/>
      <protection locked="0"/>
    </xf>
    <xf numFmtId="166" fontId="3" fillId="17" borderId="12">
      <alignment horizontal="right" vertical="center"/>
      <protection locked="0"/>
    </xf>
    <xf numFmtId="166" fontId="3" fillId="18" borderId="10">
      <alignment vertical="center"/>
      <protection locked="0"/>
    </xf>
    <xf numFmtId="0" fontId="2" fillId="0" borderId="0"/>
    <xf numFmtId="0" fontId="2" fillId="0" borderId="0"/>
    <xf numFmtId="49" fontId="8" fillId="19" borderId="13">
      <alignment horizontal="center"/>
    </xf>
    <xf numFmtId="166" fontId="2" fillId="20" borderId="14">
      <alignment vertical="center"/>
    </xf>
    <xf numFmtId="0" fontId="9" fillId="0" borderId="0">
      <alignment horizontal="left" vertical="center"/>
    </xf>
    <xf numFmtId="0" fontId="4" fillId="0" borderId="0"/>
    <xf numFmtId="0" fontId="4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2" fillId="0" borderId="0"/>
    <xf numFmtId="0" fontId="2" fillId="0" borderId="0"/>
    <xf numFmtId="49" fontId="8" fillId="19" borderId="10">
      <alignment horizontal="center" vertical="center"/>
    </xf>
    <xf numFmtId="0" fontId="10" fillId="0" borderId="15" applyNumberFormat="0" applyFill="0" applyProtection="0">
      <alignment horizontal="center"/>
    </xf>
    <xf numFmtId="0" fontId="10" fillId="0" borderId="15" applyNumberFormat="0" applyFill="0" applyProtection="0">
      <alignment horizontal="center"/>
    </xf>
    <xf numFmtId="0" fontId="10" fillId="0" borderId="15" applyNumberFormat="0" applyFill="0" applyProtection="0">
      <alignment horizontal="center"/>
    </xf>
    <xf numFmtId="0" fontId="10" fillId="0" borderId="15" applyNumberFormat="0" applyFill="0" applyProtection="0">
      <alignment horizontal="center"/>
    </xf>
    <xf numFmtId="0" fontId="10" fillId="0" borderId="15" applyNumberFormat="0" applyFill="0" applyProtection="0">
      <alignment horizontal="center"/>
    </xf>
    <xf numFmtId="0" fontId="10" fillId="0" borderId="15" applyNumberFormat="0" applyFill="0" applyProtection="0">
      <alignment horizontal="center"/>
    </xf>
    <xf numFmtId="0" fontId="10" fillId="0" borderId="15" applyNumberFormat="0" applyFill="0" applyProtection="0">
      <alignment horizontal="center"/>
    </xf>
    <xf numFmtId="0" fontId="10" fillId="0" borderId="15" applyNumberFormat="0" applyFill="0" applyProtection="0">
      <alignment horizontal="center"/>
    </xf>
    <xf numFmtId="0" fontId="10" fillId="0" borderId="15" applyNumberFormat="0" applyFill="0" applyProtection="0">
      <alignment horizontal="center"/>
    </xf>
    <xf numFmtId="0" fontId="10" fillId="0" borderId="15" applyNumberFormat="0" applyFill="0" applyProtection="0">
      <alignment horizontal="center"/>
    </xf>
    <xf numFmtId="0" fontId="10" fillId="0" borderId="15" applyNumberFormat="0" applyFill="0" applyProtection="0">
      <alignment horizontal="center"/>
    </xf>
    <xf numFmtId="0" fontId="10" fillId="0" borderId="15" applyNumberFormat="0" applyFill="0" applyProtection="0">
      <alignment horizontal="center"/>
    </xf>
    <xf numFmtId="0" fontId="10" fillId="0" borderId="15" applyNumberFormat="0" applyFill="0" applyProtection="0">
      <alignment horizontal="center"/>
    </xf>
    <xf numFmtId="0" fontId="10" fillId="0" borderId="15" applyNumberFormat="0" applyFill="0" applyProtection="0">
      <alignment horizontal="center"/>
    </xf>
    <xf numFmtId="167" fontId="11" fillId="0" borderId="0" applyNumberFormat="0" applyFill="0" applyBorder="0" applyProtection="0">
      <alignment horizontal="centerContinuous"/>
    </xf>
    <xf numFmtId="0" fontId="2" fillId="0" borderId="0"/>
    <xf numFmtId="0" fontId="2" fillId="21" borderId="16">
      <alignment horizontal="left" vertical="center" wrapText="1"/>
      <protection locked="0"/>
    </xf>
    <xf numFmtId="0" fontId="2" fillId="0" borderId="0"/>
    <xf numFmtId="168" fontId="2" fillId="0" borderId="0" applyFont="0" applyFill="0" applyBorder="0" applyProtection="0">
      <alignment horizontal="right"/>
    </xf>
    <xf numFmtId="168" fontId="2" fillId="0" borderId="0" applyFont="0" applyFill="0" applyBorder="0" applyProtection="0">
      <alignment horizontal="right"/>
    </xf>
    <xf numFmtId="168" fontId="2" fillId="0" borderId="0" applyFont="0" applyFill="0" applyBorder="0" applyProtection="0">
      <alignment horizontal="right"/>
    </xf>
    <xf numFmtId="168" fontId="2" fillId="0" borderId="0" applyFont="0" applyFill="0" applyBorder="0" applyProtection="0">
      <alignment horizontal="right"/>
    </xf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3" fillId="22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3" fillId="2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3" fillId="2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3" fillId="2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3" fillId="24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3" fillId="2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3" fillId="2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3" fillId="2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3" fillId="26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3" fillId="2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3" fillId="2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3" fillId="2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3" fillId="28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3" fillId="2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3" fillId="2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3" fillId="2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3" fillId="30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3" fillId="30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3" fillId="30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3" fillId="30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3" fillId="26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3" fillId="28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3" fillId="28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3" fillId="28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169" fontId="2" fillId="0" borderId="0" applyFont="0" applyFill="0" applyBorder="0" applyProtection="0">
      <alignment horizontal="right"/>
    </xf>
    <xf numFmtId="169" fontId="2" fillId="0" borderId="0" applyFont="0" applyFill="0" applyBorder="0" applyProtection="0">
      <alignment horizontal="right"/>
    </xf>
    <xf numFmtId="169" fontId="2" fillId="0" borderId="0" applyFont="0" applyFill="0" applyBorder="0" applyProtection="0">
      <alignment horizontal="right"/>
    </xf>
    <xf numFmtId="169" fontId="2" fillId="0" borderId="0" applyFont="0" applyFill="0" applyBorder="0" applyProtection="0">
      <alignment horizontal="right"/>
    </xf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3" fillId="30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3" fillId="22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3" fillId="22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3" fillId="22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3" fillId="24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3" fillId="24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3" fillId="24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3" fillId="24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3" fillId="31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3" fillId="32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3" fillId="32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3" fillId="32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3" fillId="25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3" fillId="29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3" fillId="29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3" fillId="29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3" fillId="30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3" fillId="2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3" fillId="2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3" fillId="2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3" fillId="26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3" fillId="33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3" fillId="33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3" fillId="33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170" fontId="2" fillId="0" borderId="0" applyFont="0" applyFill="0" applyBorder="0" applyProtection="0">
      <alignment horizontal="right"/>
    </xf>
    <xf numFmtId="170" fontId="2" fillId="0" borderId="0" applyFont="0" applyFill="0" applyBorder="0" applyProtection="0">
      <alignment horizontal="right"/>
    </xf>
    <xf numFmtId="170" fontId="2" fillId="0" borderId="0" applyFont="0" applyFill="0" applyBorder="0" applyProtection="0">
      <alignment horizontal="right"/>
    </xf>
    <xf numFmtId="170" fontId="2" fillId="0" borderId="0" applyFont="0" applyFill="0" applyBorder="0" applyProtection="0">
      <alignment horizontal="right"/>
    </xf>
    <xf numFmtId="0" fontId="14" fillId="34" borderId="0" applyNumberFormat="0" applyBorder="0" applyAlignment="0" applyProtection="0"/>
    <xf numFmtId="0" fontId="14" fillId="30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4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24" borderId="0" applyNumberFormat="0" applyBorder="0" applyAlignment="0" applyProtection="0"/>
    <xf numFmtId="0" fontId="14" fillId="35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2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6" borderId="0" applyNumberFormat="0" applyBorder="0" applyAlignment="0" applyProtection="0"/>
    <xf numFmtId="0" fontId="14" fillId="25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37" borderId="0" applyNumberFormat="0" applyBorder="0" applyAlignment="0" applyProtection="0"/>
    <xf numFmtId="0" fontId="14" fillId="30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8" borderId="0" applyNumberFormat="0" applyBorder="0" applyAlignment="0" applyProtection="0"/>
    <xf numFmtId="0" fontId="14" fillId="24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38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39" borderId="0" applyNumberFormat="0" applyBorder="0" applyAlignment="0" applyProtection="0"/>
    <xf numFmtId="0" fontId="14" fillId="40" borderId="0" applyNumberFormat="0" applyBorder="0" applyAlignment="0" applyProtection="0"/>
    <xf numFmtId="0" fontId="14" fillId="40" borderId="0" applyNumberFormat="0" applyBorder="0" applyAlignment="0" applyProtection="0"/>
    <xf numFmtId="0" fontId="14" fillId="41" borderId="0" applyNumberFormat="0" applyBorder="0" applyAlignment="0" applyProtection="0"/>
    <xf numFmtId="0" fontId="14" fillId="35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42" borderId="0" applyNumberFormat="0" applyBorder="0" applyAlignment="0" applyProtection="0"/>
    <xf numFmtId="0" fontId="14" fillId="33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42" borderId="0" applyNumberFormat="0" applyBorder="0" applyAlignment="0" applyProtection="0"/>
    <xf numFmtId="0" fontId="14" fillId="33" borderId="0" applyNumberFormat="0" applyBorder="0" applyAlignment="0" applyProtection="0"/>
    <xf numFmtId="0" fontId="14" fillId="33" borderId="0" applyNumberFormat="0" applyBorder="0" applyAlignment="0" applyProtection="0"/>
    <xf numFmtId="0" fontId="14" fillId="36" borderId="0" applyNumberFormat="0" applyBorder="0" applyAlignment="0" applyProtection="0"/>
    <xf numFmtId="0" fontId="14" fillId="43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36" borderId="0" applyNumberFormat="0" applyBorder="0" applyAlignment="0" applyProtection="0"/>
    <xf numFmtId="0" fontId="14" fillId="43" borderId="0" applyNumberFormat="0" applyBorder="0" applyAlignment="0" applyProtection="0"/>
    <xf numFmtId="0" fontId="14" fillId="43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7" borderId="0" applyNumberFormat="0" applyBorder="0" applyAlignment="0" applyProtection="0"/>
    <xf numFmtId="0" fontId="14" fillId="35" borderId="0" applyNumberFormat="0" applyBorder="0" applyAlignment="0" applyProtection="0"/>
    <xf numFmtId="0" fontId="14" fillId="41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35" borderId="0" applyNumberFormat="0" applyBorder="0" applyAlignment="0" applyProtection="0"/>
    <xf numFmtId="0" fontId="14" fillId="41" borderId="0" applyNumberFormat="0" applyBorder="0" applyAlignment="0" applyProtection="0"/>
    <xf numFmtId="0" fontId="14" fillId="41" borderId="0" applyNumberFormat="0" applyBorder="0" applyAlignment="0" applyProtection="0"/>
    <xf numFmtId="0" fontId="15" fillId="0" borderId="0" applyNumberFormat="0" applyFill="0" applyBorder="0" applyAlignment="0">
      <protection locked="0"/>
    </xf>
    <xf numFmtId="0" fontId="2" fillId="0" borderId="0" applyNumberFormat="0" applyFill="0" applyBorder="0" applyAlignment="0" applyProtection="0"/>
    <xf numFmtId="0" fontId="16" fillId="0" borderId="17">
      <alignment horizontal="center" vertical="center"/>
    </xf>
    <xf numFmtId="0" fontId="17" fillId="0" borderId="18">
      <alignment vertical="center"/>
      <protection locked="0"/>
    </xf>
    <xf numFmtId="171" fontId="17" fillId="0" borderId="18">
      <alignment horizontal="right" vertical="center"/>
      <protection locked="0"/>
    </xf>
    <xf numFmtId="0" fontId="18" fillId="0" borderId="0" applyNumberFormat="0" applyFont="0" applyBorder="0" applyAlignment="0">
      <alignment horizontal="left" vertical="center"/>
    </xf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172" fontId="2" fillId="0" borderId="0" applyBorder="0"/>
    <xf numFmtId="0" fontId="20" fillId="0" borderId="0" applyNumberFormat="0" applyAlignment="0">
      <alignment horizontal="left"/>
    </xf>
    <xf numFmtId="0" fontId="21" fillId="0" borderId="19" applyNumberFormat="0" applyAlignment="0" applyProtection="0"/>
    <xf numFmtId="0" fontId="22" fillId="0" borderId="0" applyNumberFormat="0" applyAlignment="0" applyProtection="0"/>
    <xf numFmtId="0" fontId="23" fillId="0" borderId="0" applyNumberFormat="0" applyAlignment="0" applyProtection="0"/>
    <xf numFmtId="0" fontId="22" fillId="0" borderId="20" applyNumberForma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44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28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45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4" fillId="31" borderId="12" applyNumberFormat="0" applyFont="0" applyAlignment="0" applyProtection="0"/>
    <xf numFmtId="0" fontId="25" fillId="0" borderId="0" applyNumberFormat="0" applyFill="0" applyBorder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0" fontId="24" fillId="27" borderId="12" applyNumberFormat="0" applyFont="0" applyAlignment="0" applyProtection="0"/>
    <xf numFmtId="173" fontId="26" fillId="0" borderId="21" applyAlignment="0" applyProtection="0"/>
    <xf numFmtId="49" fontId="27" fillId="0" borderId="0" applyFont="0" applyFill="0" applyBorder="0" applyAlignment="0" applyProtection="0">
      <alignment horizontal="left"/>
    </xf>
    <xf numFmtId="3" fontId="24" fillId="0" borderId="0" applyAlignment="0" applyProtection="0"/>
    <xf numFmtId="174" fontId="17" fillId="0" borderId="0" applyFill="0" applyBorder="0" applyAlignment="0" applyProtection="0"/>
    <xf numFmtId="49" fontId="17" fillId="0" borderId="0" applyNumberFormat="0" applyAlignment="0" applyProtection="0">
      <alignment horizontal="left"/>
    </xf>
    <xf numFmtId="49" fontId="28" fillId="0" borderId="22" applyNumberFormat="0" applyAlignment="0" applyProtection="0">
      <alignment horizontal="left" wrapText="1"/>
    </xf>
    <xf numFmtId="49" fontId="28" fillId="0" borderId="0" applyNumberFormat="0" applyAlignment="0" applyProtection="0">
      <alignment horizontal="left" wrapText="1"/>
    </xf>
    <xf numFmtId="49" fontId="29" fillId="0" borderId="0" applyAlignment="0" applyProtection="0">
      <alignment horizontal="left"/>
    </xf>
    <xf numFmtId="175" fontId="2" fillId="46" borderId="23" applyNumberFormat="0">
      <alignment vertical="center"/>
    </xf>
    <xf numFmtId="176" fontId="2" fillId="47" borderId="23" applyNumberFormat="0">
      <alignment vertical="center"/>
    </xf>
    <xf numFmtId="176" fontId="2" fillId="47" borderId="23" applyNumberFormat="0">
      <alignment vertical="center"/>
    </xf>
    <xf numFmtId="1" fontId="2" fillId="48" borderId="23" applyNumberFormat="0">
      <alignment vertical="center"/>
    </xf>
    <xf numFmtId="1" fontId="2" fillId="48" borderId="23" applyNumberFormat="0">
      <alignment vertical="center"/>
    </xf>
    <xf numFmtId="175" fontId="2" fillId="48" borderId="23" applyNumberFormat="0">
      <alignment vertical="center"/>
    </xf>
    <xf numFmtId="175" fontId="2" fillId="48" borderId="23" applyNumberFormat="0">
      <alignment vertical="center"/>
    </xf>
    <xf numFmtId="175" fontId="2" fillId="49" borderId="23" applyNumberFormat="0">
      <alignment vertical="center"/>
    </xf>
    <xf numFmtId="175" fontId="2" fillId="49" borderId="23" applyNumberFormat="0">
      <alignment vertical="center"/>
    </xf>
    <xf numFmtId="3" fontId="2" fillId="0" borderId="23" applyNumberFormat="0">
      <alignment vertical="center"/>
    </xf>
    <xf numFmtId="3" fontId="2" fillId="0" borderId="23" applyNumberFormat="0">
      <alignment vertical="center"/>
    </xf>
    <xf numFmtId="175" fontId="2" fillId="46" borderId="23" applyNumberFormat="0">
      <alignment vertical="center"/>
    </xf>
    <xf numFmtId="0" fontId="2" fillId="46" borderId="23" applyNumberFormat="0">
      <alignment vertical="center"/>
    </xf>
    <xf numFmtId="0" fontId="2" fillId="46" borderId="23" applyNumberFormat="0">
      <alignment vertical="center"/>
    </xf>
    <xf numFmtId="0" fontId="30" fillId="50" borderId="24" applyNumberFormat="0" applyAlignment="0" applyProtection="0"/>
    <xf numFmtId="0" fontId="30" fillId="50" borderId="24" applyNumberFormat="0" applyAlignment="0" applyProtection="0"/>
    <xf numFmtId="0" fontId="30" fillId="50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0" fillId="50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0" fillId="50" borderId="24" applyNumberFormat="0" applyAlignment="0" applyProtection="0"/>
    <xf numFmtId="0" fontId="30" fillId="50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0" fillId="50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1" fillId="51" borderId="24" applyNumberFormat="0" applyAlignment="0" applyProtection="0"/>
    <xf numFmtId="0" fontId="30" fillId="50" borderId="24" applyNumberFormat="0" applyAlignment="0" applyProtection="0"/>
    <xf numFmtId="0" fontId="30" fillId="50" borderId="24" applyNumberFormat="0" applyAlignment="0" applyProtection="0"/>
    <xf numFmtId="0" fontId="30" fillId="50" borderId="24" applyNumberFormat="0" applyAlignment="0" applyProtection="0"/>
    <xf numFmtId="177" fontId="2" fillId="52" borderId="25">
      <alignment horizontal="right" vertical="top"/>
    </xf>
    <xf numFmtId="0" fontId="2" fillId="52" borderId="25">
      <alignment horizontal="left" indent="5"/>
    </xf>
    <xf numFmtId="3" fontId="2" fillId="52" borderId="25">
      <alignment horizontal="right"/>
    </xf>
    <xf numFmtId="3" fontId="2" fillId="52" borderId="25">
      <alignment horizontal="right"/>
    </xf>
    <xf numFmtId="177" fontId="2" fillId="52" borderId="10" applyNumberFormat="0">
      <alignment horizontal="right" vertical="top"/>
    </xf>
    <xf numFmtId="177" fontId="2" fillId="52" borderId="10" applyNumberFormat="0">
      <alignment horizontal="right" vertical="top"/>
    </xf>
    <xf numFmtId="177" fontId="2" fillId="52" borderId="10" applyNumberFormat="0">
      <alignment horizontal="right" vertical="top"/>
    </xf>
    <xf numFmtId="0" fontId="2" fillId="52" borderId="10">
      <alignment horizontal="left" indent="3"/>
    </xf>
    <xf numFmtId="0" fontId="2" fillId="52" borderId="10">
      <alignment horizontal="left" indent="3"/>
    </xf>
    <xf numFmtId="0" fontId="2" fillId="52" borderId="10">
      <alignment horizontal="left" indent="3"/>
    </xf>
    <xf numFmtId="3" fontId="2" fillId="52" borderId="10">
      <alignment horizontal="right"/>
    </xf>
    <xf numFmtId="3" fontId="2" fillId="52" borderId="10">
      <alignment horizontal="right"/>
    </xf>
    <xf numFmtId="3" fontId="2" fillId="52" borderId="10">
      <alignment horizontal="right"/>
    </xf>
    <xf numFmtId="177" fontId="32" fillId="52" borderId="10" applyNumberFormat="0">
      <alignment horizontal="right" vertical="top"/>
    </xf>
    <xf numFmtId="177" fontId="32" fillId="52" borderId="10" applyNumberFormat="0">
      <alignment horizontal="right" vertical="top"/>
    </xf>
    <xf numFmtId="177" fontId="32" fillId="52" borderId="10" applyNumberFormat="0">
      <alignment horizontal="right" vertical="top"/>
    </xf>
    <xf numFmtId="0" fontId="32" fillId="52" borderId="10">
      <alignment horizontal="left" indent="1"/>
    </xf>
    <xf numFmtId="0" fontId="32" fillId="52" borderId="10">
      <alignment horizontal="left" indent="1"/>
    </xf>
    <xf numFmtId="0" fontId="32" fillId="52" borderId="10">
      <alignment horizontal="left" indent="1"/>
    </xf>
    <xf numFmtId="0" fontId="32" fillId="52" borderId="10">
      <alignment horizontal="right" vertical="top"/>
    </xf>
    <xf numFmtId="0" fontId="32" fillId="52" borderId="10">
      <alignment horizontal="right" vertical="top"/>
    </xf>
    <xf numFmtId="0" fontId="32" fillId="52" borderId="10">
      <alignment horizontal="right" vertical="top"/>
    </xf>
    <xf numFmtId="0" fontId="32" fillId="52" borderId="10"/>
    <xf numFmtId="0" fontId="32" fillId="52" borderId="10"/>
    <xf numFmtId="0" fontId="32" fillId="52" borderId="10"/>
    <xf numFmtId="178" fontId="32" fillId="52" borderId="10">
      <alignment horizontal="right"/>
    </xf>
    <xf numFmtId="178" fontId="32" fillId="52" borderId="10">
      <alignment horizontal="right"/>
    </xf>
    <xf numFmtId="178" fontId="32" fillId="52" borderId="10">
      <alignment horizontal="right"/>
    </xf>
    <xf numFmtId="3" fontId="32" fillId="52" borderId="10">
      <alignment horizontal="right"/>
    </xf>
    <xf numFmtId="3" fontId="32" fillId="52" borderId="10">
      <alignment horizontal="right"/>
    </xf>
    <xf numFmtId="3" fontId="32" fillId="52" borderId="10">
      <alignment horizontal="right"/>
    </xf>
    <xf numFmtId="0" fontId="2" fillId="52" borderId="16" applyFont="0" applyFill="0" applyAlignment="0"/>
    <xf numFmtId="0" fontId="32" fillId="52" borderId="10">
      <alignment horizontal="right" vertical="top"/>
    </xf>
    <xf numFmtId="0" fontId="32" fillId="52" borderId="10">
      <alignment horizontal="right" vertical="top"/>
    </xf>
    <xf numFmtId="0" fontId="32" fillId="52" borderId="10">
      <alignment horizontal="right" vertical="top"/>
    </xf>
    <xf numFmtId="0" fontId="32" fillId="52" borderId="10">
      <alignment horizontal="left" indent="2"/>
    </xf>
    <xf numFmtId="0" fontId="32" fillId="52" borderId="10">
      <alignment horizontal="left" indent="2"/>
    </xf>
    <xf numFmtId="0" fontId="32" fillId="52" borderId="10">
      <alignment horizontal="left" indent="2"/>
    </xf>
    <xf numFmtId="3" fontId="32" fillId="52" borderId="10">
      <alignment horizontal="right"/>
    </xf>
    <xf numFmtId="3" fontId="32" fillId="52" borderId="10">
      <alignment horizontal="right"/>
    </xf>
    <xf numFmtId="3" fontId="32" fillId="52" borderId="10">
      <alignment horizontal="right"/>
    </xf>
    <xf numFmtId="177" fontId="2" fillId="52" borderId="10" applyNumberFormat="0">
      <alignment horizontal="right" vertical="top"/>
    </xf>
    <xf numFmtId="177" fontId="2" fillId="52" borderId="10" applyNumberFormat="0">
      <alignment horizontal="right" vertical="top"/>
    </xf>
    <xf numFmtId="177" fontId="2" fillId="52" borderId="10" applyNumberFormat="0">
      <alignment horizontal="right" vertical="top"/>
    </xf>
    <xf numFmtId="0" fontId="2" fillId="52" borderId="10">
      <alignment horizontal="left" indent="3"/>
    </xf>
    <xf numFmtId="0" fontId="2" fillId="52" borderId="10">
      <alignment horizontal="left" indent="3"/>
    </xf>
    <xf numFmtId="0" fontId="2" fillId="52" borderId="10">
      <alignment horizontal="left" indent="3"/>
    </xf>
    <xf numFmtId="3" fontId="2" fillId="52" borderId="10">
      <alignment horizontal="right"/>
    </xf>
    <xf numFmtId="3" fontId="2" fillId="52" borderId="10">
      <alignment horizontal="right"/>
    </xf>
    <xf numFmtId="3" fontId="2" fillId="52" borderId="10">
      <alignment horizontal="right"/>
    </xf>
    <xf numFmtId="3" fontId="2" fillId="52" borderId="10">
      <alignment horizontal="right"/>
    </xf>
    <xf numFmtId="3" fontId="2" fillId="52" borderId="10">
      <alignment horizontal="right"/>
    </xf>
    <xf numFmtId="3" fontId="2" fillId="52" borderId="1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0" fontId="33" fillId="53" borderId="26" applyNumberFormat="0" applyAlignment="0" applyProtection="0"/>
    <xf numFmtId="170" fontId="24" fillId="0" borderId="0" applyFont="0" applyFill="0" applyBorder="0" applyProtection="0">
      <alignment horizontal="right"/>
    </xf>
    <xf numFmtId="179" fontId="24" fillId="0" borderId="0" applyFont="0" applyFill="0" applyBorder="0" applyProtection="0">
      <alignment horizontal="left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5" fontId="6" fillId="45" borderId="27"/>
    <xf numFmtId="3" fontId="35" fillId="0" borderId="0"/>
    <xf numFmtId="3" fontId="35" fillId="0" borderId="0"/>
    <xf numFmtId="3" fontId="35" fillId="0" borderId="0"/>
    <xf numFmtId="3" fontId="35" fillId="0" borderId="0"/>
    <xf numFmtId="3" fontId="35" fillId="0" borderId="0"/>
    <xf numFmtId="3" fontId="35" fillId="0" borderId="0"/>
    <xf numFmtId="3" fontId="35" fillId="0" borderId="0"/>
    <xf numFmtId="3" fontId="35" fillId="0" borderId="0"/>
    <xf numFmtId="180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180" fontId="36" fillId="0" borderId="0" applyFont="0" applyFill="0" applyBorder="0" applyAlignment="0" applyProtection="0"/>
    <xf numFmtId="0" fontId="37" fillId="0" borderId="0" applyFont="0" applyFill="0" applyBorder="0" applyAlignment="0" applyProtection="0">
      <alignment horizontal="right"/>
    </xf>
    <xf numFmtId="181" fontId="37" fillId="0" borderId="0" applyFont="0" applyFill="0" applyBorder="0" applyAlignment="0" applyProtection="0"/>
    <xf numFmtId="182" fontId="37" fillId="0" borderId="0" applyFont="0" applyFill="0" applyBorder="0" applyAlignment="0" applyProtection="0">
      <alignment horizontal="right"/>
    </xf>
    <xf numFmtId="183" fontId="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16" fillId="0" borderId="0" applyFont="0" applyFill="0" applyBorder="0" applyAlignment="0" applyProtection="0"/>
    <xf numFmtId="183" fontId="13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12" fillId="0" borderId="0" applyFont="0" applyFill="0" applyBorder="0" applyAlignment="0" applyProtection="0"/>
    <xf numFmtId="184" fontId="37" fillId="0" borderId="0" applyFont="0" applyFill="0" applyBorder="0" applyAlignment="0" applyProtection="0"/>
    <xf numFmtId="185" fontId="37" fillId="0" borderId="0" applyFont="0" applyFill="0" applyBorder="0" applyAlignment="0" applyProtection="0">
      <alignment horizontal="right"/>
    </xf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6" fontId="37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3" fontId="1" fillId="0" borderId="0" applyFont="0" applyFill="0" applyBorder="0" applyAlignment="0" applyProtection="0"/>
    <xf numFmtId="187" fontId="37" fillId="0" borderId="0" applyFont="0" applyFill="0" applyBorder="0" applyAlignment="0" applyProtection="0"/>
    <xf numFmtId="3" fontId="38" fillId="0" borderId="0" applyFont="0" applyFill="0" applyBorder="0" applyAlignment="0" applyProtection="0"/>
    <xf numFmtId="0" fontId="39" fillId="0" borderId="0"/>
    <xf numFmtId="0" fontId="40" fillId="0" borderId="0"/>
    <xf numFmtId="0" fontId="39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32" fillId="0" borderId="0">
      <alignment horizontal="left" indent="3"/>
    </xf>
    <xf numFmtId="0" fontId="32" fillId="0" borderId="0">
      <alignment horizontal="left" indent="5"/>
    </xf>
    <xf numFmtId="0" fontId="2" fillId="0" borderId="0">
      <alignment horizontal="left"/>
    </xf>
    <xf numFmtId="0" fontId="2" fillId="0" borderId="0"/>
    <xf numFmtId="0" fontId="2" fillId="0" borderId="0">
      <alignment horizontal="left"/>
    </xf>
    <xf numFmtId="0" fontId="2" fillId="21" borderId="0">
      <alignment vertical="top" wrapText="1"/>
      <protection locked="0"/>
    </xf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37" fillId="0" borderId="0" applyFont="0" applyFill="0" applyBorder="0" applyAlignment="0" applyProtection="0">
      <alignment horizontal="right"/>
    </xf>
    <xf numFmtId="189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41" fillId="0" borderId="0" applyFont="0" applyFill="0" applyBorder="0" applyAlignment="0" applyProtection="0"/>
    <xf numFmtId="0" fontId="37" fillId="0" borderId="0" applyFill="0" applyBorder="0" applyProtection="0"/>
    <xf numFmtId="189" fontId="2" fillId="0" borderId="0" applyFont="0" applyFill="0" applyBorder="0" applyAlignment="0" applyProtection="0"/>
    <xf numFmtId="193" fontId="41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4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0" fontId="32" fillId="0" borderId="0"/>
    <xf numFmtId="0" fontId="38" fillId="0" borderId="0" applyFont="0" applyFill="0" applyBorder="0" applyAlignment="0" applyProtection="0"/>
    <xf numFmtId="0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198" fontId="42" fillId="49" borderId="28">
      <alignment horizontal="center"/>
    </xf>
    <xf numFmtId="0" fontId="43" fillId="0" borderId="29" applyNumberFormat="0" applyBorder="0" applyAlignment="0" applyProtection="0">
      <alignment horizontal="right" vertical="center"/>
    </xf>
    <xf numFmtId="0" fontId="43" fillId="0" borderId="29" applyNumberFormat="0" applyBorder="0" applyAlignment="0" applyProtection="0">
      <alignment horizontal="right" vertical="center"/>
    </xf>
    <xf numFmtId="0" fontId="43" fillId="0" borderId="29" applyNumberFormat="0" applyBorder="0" applyAlignment="0" applyProtection="0">
      <alignment horizontal="right" vertical="center"/>
    </xf>
    <xf numFmtId="0" fontId="43" fillId="0" borderId="29" applyNumberFormat="0" applyBorder="0" applyAlignment="0" applyProtection="0">
      <alignment horizontal="right" vertical="center"/>
    </xf>
    <xf numFmtId="0" fontId="2" fillId="0" borderId="0">
      <protection locked="0"/>
    </xf>
    <xf numFmtId="0" fontId="2" fillId="0" borderId="0"/>
    <xf numFmtId="0" fontId="44" fillId="54" borderId="0" applyNumberFormat="0" applyBorder="0" applyAlignment="0"/>
    <xf numFmtId="168" fontId="16" fillId="0" borderId="0" applyBorder="0"/>
    <xf numFmtId="168" fontId="16" fillId="0" borderId="30"/>
    <xf numFmtId="0" fontId="37" fillId="0" borderId="31" applyNumberFormat="0" applyFont="0" applyFill="0" applyAlignment="0" applyProtection="0"/>
    <xf numFmtId="0" fontId="2" fillId="0" borderId="0">
      <protection locked="0"/>
    </xf>
    <xf numFmtId="0" fontId="2" fillId="0" borderId="0">
      <protection locked="0"/>
    </xf>
    <xf numFmtId="0" fontId="45" fillId="0" borderId="0" applyNumberFormat="0" applyFill="0" applyBorder="0" applyAlignment="0" applyProtection="0">
      <protection locked="0"/>
    </xf>
    <xf numFmtId="199" fontId="2" fillId="0" borderId="0" applyFont="0" applyFill="0" applyBorder="0" applyAlignment="0" applyProtection="0"/>
    <xf numFmtId="200" fontId="2" fillId="0" borderId="0" applyFont="0" applyFill="0" applyBorder="0" applyAlignment="0" applyProtection="0"/>
    <xf numFmtId="0" fontId="42" fillId="55" borderId="32" applyNumberFormat="0"/>
    <xf numFmtId="37" fontId="17" fillId="0" borderId="33" applyNumberFormat="0">
      <alignment horizontal="centerContinuous" vertical="top" wrapText="1"/>
    </xf>
    <xf numFmtId="37" fontId="17" fillId="0" borderId="33" applyNumberFormat="0">
      <alignment horizontal="centerContinuous" vertical="top" wrapText="1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" fontId="47" fillId="0" borderId="0" applyNumberFormat="0" applyFill="0" applyBorder="0" applyAlignment="0" applyProtection="0"/>
    <xf numFmtId="201" fontId="48" fillId="0" borderId="0" applyFill="0" applyBorder="0"/>
    <xf numFmtId="15" fontId="3" fillId="0" borderId="0" applyFill="0" applyBorder="0" applyProtection="0">
      <alignment horizontal="center"/>
    </xf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2" fontId="49" fillId="51" borderId="17" applyAlignment="0" applyProtection="0"/>
    <xf numFmtId="203" fontId="50" fillId="0" borderId="0" applyNumberFormat="0" applyFill="0" applyBorder="0" applyAlignment="0" applyProtection="0"/>
    <xf numFmtId="203" fontId="51" fillId="31" borderId="16" applyAlignment="0">
      <protection locked="0"/>
    </xf>
    <xf numFmtId="204" fontId="3" fillId="0" borderId="0" applyFill="0" applyBorder="0" applyAlignment="0" applyProtection="0"/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42" fillId="49" borderId="28">
      <alignment horizontal="center"/>
    </xf>
    <xf numFmtId="0" fontId="2" fillId="0" borderId="0">
      <protection locked="0"/>
    </xf>
    <xf numFmtId="166" fontId="2" fillId="0" borderId="0" applyFont="0" applyFill="0" applyBorder="0" applyAlignment="0" applyProtection="0"/>
    <xf numFmtId="0" fontId="2" fillId="0" borderId="0">
      <protection locked="0"/>
    </xf>
    <xf numFmtId="2" fontId="38" fillId="0" borderId="0" applyFont="0" applyFill="0" applyBorder="0" applyAlignment="0" applyProtection="0"/>
    <xf numFmtId="0" fontId="52" fillId="0" borderId="0"/>
    <xf numFmtId="0" fontId="53" fillId="0" borderId="0">
      <alignment horizontal="right"/>
      <protection locked="0"/>
    </xf>
    <xf numFmtId="0" fontId="2" fillId="0" borderId="34"/>
    <xf numFmtId="0" fontId="2" fillId="0" borderId="0">
      <alignment horizontal="left"/>
    </xf>
    <xf numFmtId="0" fontId="54" fillId="0" borderId="0">
      <alignment horizontal="left"/>
    </xf>
    <xf numFmtId="0" fontId="55" fillId="0" borderId="0" applyFill="0" applyBorder="0" applyProtection="0">
      <alignment horizontal="left"/>
    </xf>
    <xf numFmtId="0" fontId="55" fillId="0" borderId="0">
      <alignment horizontal="left"/>
    </xf>
    <xf numFmtId="0" fontId="56" fillId="0" borderId="0" applyNumberFormat="0" applyFill="0" applyBorder="0" applyProtection="0">
      <alignment horizontal="left"/>
    </xf>
    <xf numFmtId="0" fontId="57" fillId="0" borderId="0">
      <alignment horizontal="left"/>
    </xf>
    <xf numFmtId="0" fontId="56" fillId="0" borderId="0">
      <alignment horizontal="left"/>
    </xf>
    <xf numFmtId="0" fontId="2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38" fontId="17" fillId="49" borderId="0" applyNumberFormat="0" applyBorder="0" applyAlignment="0" applyProtection="0"/>
    <xf numFmtId="37" fontId="59" fillId="49" borderId="35" applyBorder="0" applyAlignment="0"/>
    <xf numFmtId="37" fontId="59" fillId="49" borderId="35" applyBorder="0" applyAlignment="0"/>
    <xf numFmtId="37" fontId="59" fillId="49" borderId="35" applyBorder="0" applyAlignment="0"/>
    <xf numFmtId="0" fontId="60" fillId="49" borderId="36" applyNumberFormat="0">
      <alignment vertical="center"/>
    </xf>
    <xf numFmtId="37" fontId="59" fillId="49" borderId="35" applyBorder="0" applyAlignment="0"/>
    <xf numFmtId="0" fontId="2" fillId="0" borderId="0"/>
    <xf numFmtId="0" fontId="2" fillId="0" borderId="0"/>
    <xf numFmtId="0" fontId="61" fillId="0" borderId="0">
      <alignment horizontal="left" vertical="top"/>
    </xf>
    <xf numFmtId="0" fontId="62" fillId="0" borderId="0">
      <alignment horizontal="left" indent="1"/>
    </xf>
    <xf numFmtId="0" fontId="63" fillId="0" borderId="0">
      <alignment horizontal="left" indent="2"/>
    </xf>
    <xf numFmtId="0" fontId="64" fillId="0" borderId="0">
      <alignment horizontal="left" indent="2"/>
    </xf>
    <xf numFmtId="0" fontId="37" fillId="0" borderId="0" applyFont="0" applyFill="0" applyBorder="0" applyAlignment="0" applyProtection="0">
      <alignment horizontal="right"/>
    </xf>
    <xf numFmtId="0" fontId="59" fillId="0" borderId="0">
      <alignment horizontal="center" vertical="center" wrapText="1"/>
    </xf>
    <xf numFmtId="0" fontId="65" fillId="0" borderId="0">
      <alignment horizontal="left"/>
    </xf>
    <xf numFmtId="0" fontId="65" fillId="0" borderId="0">
      <alignment horizontal="left"/>
    </xf>
    <xf numFmtId="0" fontId="66" fillId="0" borderId="0">
      <alignment horizontal="left" vertical="center"/>
    </xf>
    <xf numFmtId="0" fontId="67" fillId="0" borderId="37" applyNumberFormat="0" applyAlignment="0" applyProtection="0">
      <alignment horizontal="left" vertical="center"/>
    </xf>
    <xf numFmtId="0" fontId="67" fillId="0" borderId="17">
      <alignment horizontal="left" vertical="center"/>
    </xf>
    <xf numFmtId="0" fontId="17" fillId="0" borderId="17">
      <alignment horizontal="center" vertical="center" wrapText="1"/>
    </xf>
    <xf numFmtId="0" fontId="68" fillId="56" borderId="38" applyProtection="0">
      <alignment horizontal="right"/>
    </xf>
    <xf numFmtId="0" fontId="59" fillId="0" borderId="0">
      <alignment horizontal="left" wrapText="1"/>
    </xf>
    <xf numFmtId="0" fontId="69" fillId="56" borderId="0" applyProtection="0">
      <alignment horizontal="left"/>
    </xf>
    <xf numFmtId="0" fontId="70" fillId="0" borderId="0" applyNumberFormat="0" applyFill="0" applyBorder="0" applyAlignment="0" applyProtection="0"/>
    <xf numFmtId="0" fontId="71" fillId="0" borderId="39" applyNumberFormat="0" applyFill="0" applyAlignment="0" applyProtection="0"/>
    <xf numFmtId="0" fontId="72" fillId="0" borderId="0">
      <alignment vertical="top" wrapText="1"/>
    </xf>
    <xf numFmtId="0" fontId="72" fillId="0" borderId="0">
      <alignment vertical="top" wrapText="1"/>
    </xf>
    <xf numFmtId="0" fontId="72" fillId="0" borderId="0">
      <alignment vertical="top" wrapText="1"/>
    </xf>
    <xf numFmtId="0" fontId="72" fillId="0" borderId="0">
      <alignment vertical="top" wrapText="1"/>
    </xf>
    <xf numFmtId="0" fontId="72" fillId="0" borderId="0">
      <alignment vertical="top" wrapText="1"/>
    </xf>
    <xf numFmtId="0" fontId="72" fillId="0" borderId="0">
      <alignment vertical="top" wrapText="1"/>
    </xf>
    <xf numFmtId="0" fontId="71" fillId="0" borderId="39" applyNumberFormat="0" applyFill="0" applyAlignment="0" applyProtection="0"/>
    <xf numFmtId="0" fontId="72" fillId="0" borderId="0">
      <alignment vertical="top" wrapText="1"/>
    </xf>
    <xf numFmtId="0" fontId="73" fillId="0" borderId="40" applyNumberFormat="0" applyFill="0" applyAlignment="0" applyProtection="0"/>
    <xf numFmtId="0" fontId="71" fillId="0" borderId="39" applyNumberFormat="0" applyFill="0" applyAlignment="0" applyProtection="0"/>
    <xf numFmtId="0" fontId="73" fillId="0" borderId="40" applyNumberFormat="0" applyFill="0" applyAlignment="0" applyProtection="0"/>
    <xf numFmtId="0" fontId="73" fillId="0" borderId="40" applyNumberFormat="0" applyFill="0" applyAlignment="0" applyProtection="0"/>
    <xf numFmtId="0" fontId="74" fillId="0" borderId="0">
      <alignment horizontal="left"/>
    </xf>
    <xf numFmtId="0" fontId="2" fillId="0" borderId="30">
      <alignment horizontal="left" vertical="top"/>
    </xf>
    <xf numFmtId="0" fontId="75" fillId="0" borderId="41" applyNumberFormat="0" applyFill="0" applyAlignment="0" applyProtection="0"/>
    <xf numFmtId="176" fontId="67" fillId="0" borderId="0" applyNumberFormat="0" applyFill="0" applyAlignment="0" applyProtection="0"/>
    <xf numFmtId="176" fontId="67" fillId="0" borderId="0" applyNumberFormat="0" applyFill="0" applyAlignment="0" applyProtection="0"/>
    <xf numFmtId="0" fontId="75" fillId="0" borderId="41" applyNumberFormat="0" applyFill="0" applyAlignment="0" applyProtection="0"/>
    <xf numFmtId="176" fontId="67" fillId="0" borderId="0" applyNumberFormat="0" applyFill="0" applyAlignment="0" applyProtection="0"/>
    <xf numFmtId="0" fontId="76" fillId="0" borderId="42" applyNumberFormat="0" applyFill="0" applyAlignment="0" applyProtection="0"/>
    <xf numFmtId="0" fontId="75" fillId="0" borderId="41" applyNumberFormat="0" applyFill="0" applyAlignment="0" applyProtection="0"/>
    <xf numFmtId="0" fontId="75" fillId="0" borderId="41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7" fillId="0" borderId="0">
      <alignment horizontal="left"/>
    </xf>
    <xf numFmtId="0" fontId="2" fillId="0" borderId="30">
      <alignment horizontal="left" vertical="top"/>
    </xf>
    <xf numFmtId="0" fontId="78" fillId="0" borderId="43" applyNumberFormat="0" applyFill="0" applyAlignment="0" applyProtection="0"/>
    <xf numFmtId="0" fontId="79" fillId="0" borderId="44" applyNumberFormat="0" applyFill="0" applyAlignment="0" applyProtection="0"/>
    <xf numFmtId="0" fontId="79" fillId="0" borderId="44" applyNumberFormat="0" applyFill="0" applyAlignment="0" applyProtection="0"/>
    <xf numFmtId="0" fontId="79" fillId="0" borderId="44" applyNumberFormat="0" applyFill="0" applyAlignment="0" applyProtection="0"/>
    <xf numFmtId="176" fontId="80" fillId="0" borderId="0" applyNumberFormat="0" applyFill="0" applyAlignment="0" applyProtection="0"/>
    <xf numFmtId="176" fontId="80" fillId="0" borderId="0" applyNumberFormat="0" applyFill="0" applyAlignment="0" applyProtection="0"/>
    <xf numFmtId="0" fontId="79" fillId="0" borderId="44" applyNumberFormat="0" applyFill="0" applyAlignment="0" applyProtection="0"/>
    <xf numFmtId="176" fontId="80" fillId="0" borderId="0" applyNumberFormat="0" applyFill="0" applyAlignment="0" applyProtection="0"/>
    <xf numFmtId="0" fontId="78" fillId="0" borderId="43" applyNumberFormat="0" applyFill="0" applyAlignment="0" applyProtection="0"/>
    <xf numFmtId="0" fontId="78" fillId="0" borderId="43" applyNumberFormat="0" applyFill="0" applyAlignment="0" applyProtection="0"/>
    <xf numFmtId="0" fontId="79" fillId="0" borderId="44" applyNumberFormat="0" applyFill="0" applyAlignment="0" applyProtection="0"/>
    <xf numFmtId="0" fontId="79" fillId="0" borderId="44" applyNumberFormat="0" applyFill="0" applyAlignment="0" applyProtection="0"/>
    <xf numFmtId="0" fontId="78" fillId="0" borderId="43" applyNumberFormat="0" applyFill="0" applyAlignment="0" applyProtection="0"/>
    <xf numFmtId="0" fontId="78" fillId="0" borderId="43" applyNumberFormat="0" applyFill="0" applyAlignment="0" applyProtection="0"/>
    <xf numFmtId="0" fontId="78" fillId="0" borderId="43" applyNumberFormat="0" applyFill="0" applyAlignment="0" applyProtection="0"/>
    <xf numFmtId="0" fontId="81" fillId="0" borderId="0">
      <alignment horizontal="left"/>
    </xf>
    <xf numFmtId="0" fontId="79" fillId="0" borderId="0" applyNumberFormat="0" applyFill="0" applyBorder="0" applyAlignment="0" applyProtection="0"/>
    <xf numFmtId="176" fontId="32" fillId="0" borderId="0" applyNumberFormat="0" applyFill="0" applyAlignment="0" applyProtection="0"/>
    <xf numFmtId="176" fontId="32" fillId="0" borderId="0" applyNumberFormat="0" applyFill="0" applyAlignment="0" applyProtection="0"/>
    <xf numFmtId="0" fontId="79" fillId="0" borderId="0" applyNumberFormat="0" applyFill="0" applyBorder="0" applyAlignment="0" applyProtection="0"/>
    <xf numFmtId="176" fontId="32" fillId="0" borderId="0" applyNumberFormat="0" applyFill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76" fontId="82" fillId="0" borderId="0" applyNumberFormat="0" applyFill="0" applyAlignment="0" applyProtection="0"/>
    <xf numFmtId="176" fontId="83" fillId="0" borderId="0" applyNumberFormat="0" applyFill="0" applyAlignment="0" applyProtection="0"/>
    <xf numFmtId="176" fontId="83" fillId="0" borderId="0" applyNumberFormat="0" applyFont="0" applyFill="0" applyBorder="0" applyAlignment="0" applyProtection="0"/>
    <xf numFmtId="176" fontId="83" fillId="0" borderId="0" applyNumberFormat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32" fillId="0" borderId="0"/>
    <xf numFmtId="0" fontId="2" fillId="0" borderId="0">
      <alignment horizontal="center"/>
    </xf>
    <xf numFmtId="0" fontId="84" fillId="0" borderId="0" applyNumberFormat="0" applyFill="0" applyBorder="0" applyAlignment="0" applyProtection="0"/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7" fillId="45" borderId="0" applyFill="0" applyBorder="0" applyProtection="0"/>
    <xf numFmtId="0" fontId="88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/>
    <xf numFmtId="0" fontId="94" fillId="0" borderId="0" applyNumberFormat="0" applyFill="0" applyBorder="0" applyAlignment="0" applyProtection="0">
      <alignment vertical="top"/>
      <protection locked="0"/>
    </xf>
    <xf numFmtId="0" fontId="96" fillId="5" borderId="0" applyNumberFormat="0" applyBorder="0" applyAlignment="0"/>
    <xf numFmtId="1" fontId="97" fillId="0" borderId="0" applyNumberFormat="0" applyFill="0" applyBorder="0" applyAlignment="0" applyProtection="0"/>
    <xf numFmtId="0" fontId="2" fillId="0" borderId="0">
      <alignment horizontal="left" vertical="top" wrapText="1" indent="2"/>
    </xf>
    <xf numFmtId="0" fontId="98" fillId="0" borderId="0" applyFill="0" applyBorder="0" applyProtection="0">
      <alignment horizontal="left"/>
    </xf>
    <xf numFmtId="10" fontId="17" fillId="47" borderId="10" applyNumberFormat="0" applyBorder="0" applyAlignment="0" applyProtection="0"/>
    <xf numFmtId="10" fontId="17" fillId="47" borderId="10" applyNumberFormat="0" applyBorder="0" applyAlignment="0" applyProtection="0"/>
    <xf numFmtId="10" fontId="17" fillId="47" borderId="10" applyNumberFormat="0" applyBorder="0" applyAlignment="0" applyProtection="0"/>
    <xf numFmtId="175" fontId="38" fillId="21" borderId="45" applyNumberFormat="0">
      <alignment vertical="center"/>
    </xf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37" fontId="100" fillId="0" borderId="30" applyNumberFormat="0" applyBorder="0" applyAlignment="0">
      <protection locked="0"/>
    </xf>
    <xf numFmtId="0" fontId="38" fillId="57" borderId="45" applyNumberFormat="0">
      <alignment vertical="center"/>
      <protection locked="0"/>
    </xf>
    <xf numFmtId="0" fontId="38" fillId="57" borderId="45" applyNumberFormat="0">
      <alignment vertical="center"/>
      <protection locked="0"/>
    </xf>
    <xf numFmtId="0" fontId="38" fillId="57" borderId="45" applyNumberFormat="0">
      <alignment vertical="center"/>
      <protection locked="0"/>
    </xf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38" fillId="57" borderId="45" applyNumberFormat="0">
      <alignment vertical="center"/>
      <protection locked="0"/>
    </xf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38" fillId="57" borderId="45" applyNumberFormat="0">
      <alignment vertical="center"/>
      <protection locked="0"/>
    </xf>
    <xf numFmtId="37" fontId="100" fillId="0" borderId="30" applyNumberFormat="0" applyBorder="0" applyAlignment="0">
      <protection locked="0"/>
    </xf>
    <xf numFmtId="37" fontId="100" fillId="0" borderId="30" applyNumberFormat="0" applyBorder="0" applyAlignment="0">
      <protection locked="0"/>
    </xf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38" fillId="57" borderId="45" applyNumberFormat="0">
      <alignment vertical="center"/>
      <protection locked="0"/>
    </xf>
    <xf numFmtId="1" fontId="101" fillId="58" borderId="0" applyNumberFormat="0" applyFill="0" applyBorder="0" applyAlignment="0" applyProtection="0"/>
    <xf numFmtId="0" fontId="99" fillId="31" borderId="24" applyNumberFormat="0" applyAlignment="0" applyProtection="0"/>
    <xf numFmtId="0" fontId="99" fillId="31" borderId="24" applyNumberFormat="0" applyAlignment="0" applyProtection="0"/>
    <xf numFmtId="1" fontId="101" fillId="58" borderId="0" applyNumberFormat="0" applyFill="0" applyBorder="0" applyAlignment="0" applyProtection="0"/>
    <xf numFmtId="0" fontId="99" fillId="31" borderId="24" applyNumberFormat="0" applyAlignment="0" applyProtection="0"/>
    <xf numFmtId="0" fontId="99" fillId="31" borderId="24" applyNumberFormat="0" applyAlignment="0" applyProtection="0"/>
    <xf numFmtId="0" fontId="99" fillId="31" borderId="24" applyNumberFormat="0" applyAlignment="0" applyProtection="0"/>
    <xf numFmtId="0" fontId="99" fillId="31" borderId="24" applyNumberFormat="0" applyAlignment="0" applyProtection="0"/>
    <xf numFmtId="0" fontId="99" fillId="31" borderId="24" applyNumberFormat="0" applyAlignment="0" applyProtection="0"/>
    <xf numFmtId="0" fontId="99" fillId="31" borderId="24" applyNumberFormat="0" applyAlignment="0" applyProtection="0"/>
    <xf numFmtId="0" fontId="99" fillId="31" borderId="24" applyNumberFormat="0" applyAlignment="0" applyProtection="0"/>
    <xf numFmtId="0" fontId="99" fillId="31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31" borderId="24" applyNumberFormat="0" applyAlignment="0" applyProtection="0"/>
    <xf numFmtId="0" fontId="99" fillId="31" borderId="24" applyNumberFormat="0" applyAlignment="0" applyProtection="0"/>
    <xf numFmtId="0" fontId="99" fillId="31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99" fillId="28" borderId="24" applyNumberFormat="0" applyAlignment="0" applyProtection="0"/>
    <xf numFmtId="0" fontId="38" fillId="21" borderId="45" applyNumberFormat="0">
      <alignment vertical="center"/>
    </xf>
    <xf numFmtId="0" fontId="41" fillId="0" borderId="0" applyFill="0" applyBorder="0" applyProtection="0"/>
    <xf numFmtId="0" fontId="41" fillId="0" borderId="0" applyFill="0" applyBorder="0" applyProtection="0"/>
    <xf numFmtId="0" fontId="41" fillId="0" borderId="0" applyFill="0" applyBorder="0" applyProtection="0"/>
    <xf numFmtId="0" fontId="41" fillId="0" borderId="0" applyFill="0" applyBorder="0" applyProtection="0"/>
    <xf numFmtId="38" fontId="102" fillId="0" borderId="0"/>
    <xf numFmtId="38" fontId="103" fillId="0" borderId="0"/>
    <xf numFmtId="38" fontId="104" fillId="0" borderId="0"/>
    <xf numFmtId="38" fontId="105" fillId="0" borderId="0"/>
    <xf numFmtId="0" fontId="42" fillId="0" borderId="0"/>
    <xf numFmtId="0" fontId="42" fillId="0" borderId="0"/>
    <xf numFmtId="0" fontId="68" fillId="0" borderId="46" applyProtection="0">
      <alignment horizontal="right"/>
    </xf>
    <xf numFmtId="0" fontId="68" fillId="0" borderId="46" applyProtection="0">
      <alignment horizontal="right"/>
    </xf>
    <xf numFmtId="0" fontId="68" fillId="0" borderId="46" applyProtection="0">
      <alignment horizontal="right"/>
    </xf>
    <xf numFmtId="0" fontId="68" fillId="0" borderId="46" applyProtection="0">
      <alignment horizontal="right"/>
    </xf>
    <xf numFmtId="0" fontId="68" fillId="0" borderId="38" applyProtection="0">
      <alignment horizontal="right"/>
    </xf>
    <xf numFmtId="0" fontId="68" fillId="0" borderId="47" applyProtection="0">
      <alignment horizontal="center"/>
      <protection locked="0"/>
    </xf>
    <xf numFmtId="0" fontId="68" fillId="0" borderId="47" applyProtection="0">
      <alignment horizontal="center"/>
      <protection locked="0"/>
    </xf>
    <xf numFmtId="0" fontId="68" fillId="0" borderId="47" applyProtection="0">
      <alignment horizontal="center"/>
      <protection locked="0"/>
    </xf>
    <xf numFmtId="0" fontId="68" fillId="0" borderId="47" applyProtection="0">
      <alignment horizontal="center"/>
      <protection locked="0"/>
    </xf>
    <xf numFmtId="37" fontId="2" fillId="0" borderId="0" applyBorder="0" applyAlignment="0">
      <alignment horizontal="left"/>
      <protection locked="0"/>
    </xf>
    <xf numFmtId="37" fontId="2" fillId="0" borderId="0" applyBorder="0" applyAlignment="0">
      <alignment horizontal="left"/>
      <protection locked="0"/>
    </xf>
    <xf numFmtId="0" fontId="106" fillId="59" borderId="0" applyNumberFormat="0" applyBorder="0" applyAlignment="0"/>
    <xf numFmtId="0" fontId="17" fillId="0" borderId="0">
      <alignment horizontal="left" vertical="center"/>
    </xf>
    <xf numFmtId="0" fontId="17" fillId="0" borderId="0">
      <alignment horizontal="left" vertical="center"/>
    </xf>
    <xf numFmtId="0" fontId="17" fillId="0" borderId="0">
      <alignment horizontal="center" vertical="center"/>
    </xf>
    <xf numFmtId="0" fontId="17" fillId="0" borderId="0">
      <alignment horizontal="center" vertical="center"/>
    </xf>
    <xf numFmtId="0" fontId="2" fillId="0" borderId="0"/>
    <xf numFmtId="0" fontId="107" fillId="0" borderId="48" applyNumberFormat="0" applyFill="0" applyAlignment="0" applyProtection="0"/>
    <xf numFmtId="0" fontId="108" fillId="0" borderId="49" applyNumberFormat="0" applyFill="0" applyAlignment="0" applyProtection="0"/>
    <xf numFmtId="0" fontId="107" fillId="0" borderId="48" applyNumberFormat="0" applyFill="0" applyAlignment="0" applyProtection="0"/>
    <xf numFmtId="0" fontId="107" fillId="0" borderId="48" applyNumberFormat="0" applyFill="0" applyAlignment="0" applyProtection="0"/>
    <xf numFmtId="0" fontId="107" fillId="0" borderId="48" applyNumberFormat="0" applyFill="0" applyAlignment="0" applyProtection="0"/>
    <xf numFmtId="0" fontId="108" fillId="0" borderId="49" applyNumberFormat="0" applyFill="0" applyAlignment="0" applyProtection="0"/>
    <xf numFmtId="0" fontId="108" fillId="0" borderId="49" applyNumberFormat="0" applyFill="0" applyAlignment="0" applyProtection="0"/>
    <xf numFmtId="10" fontId="109" fillId="0" borderId="50" applyFill="0" applyAlignment="0" applyProtection="0">
      <protection locked="0"/>
    </xf>
    <xf numFmtId="0" fontId="110" fillId="60" borderId="0" applyNumberFormat="0" applyBorder="0" applyAlignment="0"/>
    <xf numFmtId="0" fontId="2" fillId="0" borderId="51" applyBorder="0">
      <alignment horizontal="center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5" fontId="37" fillId="0" borderId="0" applyFont="0" applyFill="0" applyBorder="0" applyAlignment="0" applyProtection="0"/>
    <xf numFmtId="206" fontId="37" fillId="0" borderId="0" applyFont="0" applyFill="0" applyBorder="0" applyAlignment="0" applyProtection="0"/>
    <xf numFmtId="207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0" fontId="7" fillId="0" borderId="0" applyNumberFormat="0">
      <alignment horizontal="left"/>
    </xf>
    <xf numFmtId="0" fontId="37" fillId="0" borderId="0" applyFont="0" applyFill="0" applyBorder="0" applyAlignment="0" applyProtection="0">
      <alignment horizontal="right"/>
    </xf>
    <xf numFmtId="208" fontId="37" fillId="0" borderId="0" applyFont="0" applyFill="0" applyBorder="0" applyAlignment="0" applyProtection="0">
      <alignment horizontal="right"/>
    </xf>
    <xf numFmtId="1" fontId="2" fillId="0" borderId="0" applyFont="0" applyFill="0" applyBorder="0" applyProtection="0">
      <alignment horizontal="right"/>
    </xf>
    <xf numFmtId="1" fontId="2" fillId="0" borderId="0" applyFont="0" applyFill="0" applyBorder="0" applyProtection="0">
      <alignment horizontal="right"/>
    </xf>
    <xf numFmtId="1" fontId="2" fillId="0" borderId="0" applyFont="0" applyFill="0" applyBorder="0" applyProtection="0">
      <alignment horizontal="right"/>
    </xf>
    <xf numFmtId="1" fontId="2" fillId="0" borderId="0" applyFont="0" applyFill="0" applyBorder="0" applyProtection="0">
      <alignment horizontal="right"/>
    </xf>
    <xf numFmtId="0" fontId="38" fillId="46" borderId="52" applyNumberFormat="0">
      <alignment vertical="center"/>
      <protection locked="0"/>
    </xf>
    <xf numFmtId="0" fontId="111" fillId="46" borderId="52" applyFont="0">
      <protection locked="0"/>
    </xf>
    <xf numFmtId="0" fontId="112" fillId="0" borderId="0" applyBorder="0">
      <alignment horizontal="left" vertical="top"/>
    </xf>
    <xf numFmtId="0" fontId="113" fillId="0" borderId="0">
      <alignment horizontal="left" wrapText="1"/>
    </xf>
    <xf numFmtId="0" fontId="114" fillId="31" borderId="0" applyNumberFormat="0" applyBorder="0" applyAlignment="0" applyProtection="0"/>
    <xf numFmtId="0" fontId="115" fillId="31" borderId="0" applyNumberFormat="0" applyBorder="0" applyAlignment="0" applyProtection="0"/>
    <xf numFmtId="0" fontId="114" fillId="31" borderId="0" applyNumberFormat="0" applyBorder="0" applyAlignment="0" applyProtection="0"/>
    <xf numFmtId="0" fontId="114" fillId="31" borderId="0" applyNumberFormat="0" applyBorder="0" applyAlignment="0" applyProtection="0"/>
    <xf numFmtId="0" fontId="114" fillId="31" borderId="0" applyNumberFormat="0" applyBorder="0" applyAlignment="0" applyProtection="0"/>
    <xf numFmtId="0" fontId="115" fillId="31" borderId="0" applyNumberFormat="0" applyBorder="0" applyAlignment="0" applyProtection="0"/>
    <xf numFmtId="0" fontId="115" fillId="31" borderId="0" applyNumberFormat="0" applyBorder="0" applyAlignment="0" applyProtection="0"/>
    <xf numFmtId="37" fontId="116" fillId="0" borderId="0"/>
    <xf numFmtId="209" fontId="2" fillId="0" borderId="0"/>
    <xf numFmtId="0" fontId="117" fillId="0" borderId="0"/>
    <xf numFmtId="3" fontId="118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37" fillId="0" borderId="0" applyFill="0" applyBorder="0" applyProtection="0"/>
    <xf numFmtId="210" fontId="36" fillId="0" borderId="0"/>
    <xf numFmtId="0" fontId="2" fillId="0" borderId="0">
      <alignment vertical="top"/>
    </xf>
    <xf numFmtId="211" fontId="2" fillId="0" borderId="0"/>
    <xf numFmtId="0" fontId="2" fillId="0" borderId="0"/>
    <xf numFmtId="0" fontId="119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>
      <alignment vertical="top"/>
    </xf>
    <xf numFmtId="0" fontId="12" fillId="0" borderId="0"/>
    <xf numFmtId="0" fontId="7" fillId="0" borderId="0"/>
    <xf numFmtId="0" fontId="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10" fontId="3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210" fontId="36" fillId="0" borderId="0"/>
    <xf numFmtId="0" fontId="13" fillId="0" borderId="0"/>
    <xf numFmtId="0" fontId="12" fillId="0" borderId="0"/>
    <xf numFmtId="0" fontId="2" fillId="0" borderId="0"/>
    <xf numFmtId="0" fontId="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0" fillId="0" borderId="0"/>
    <xf numFmtId="0" fontId="2" fillId="0" borderId="0"/>
    <xf numFmtId="0" fontId="2" fillId="0" borderId="0"/>
    <xf numFmtId="210" fontId="36" fillId="0" borderId="0"/>
    <xf numFmtId="0" fontId="2" fillId="0" borderId="0"/>
    <xf numFmtId="0" fontId="2" fillId="0" borderId="0"/>
    <xf numFmtId="0" fontId="12" fillId="0" borderId="0"/>
    <xf numFmtId="0" fontId="1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2" fillId="0" borderId="0"/>
    <xf numFmtId="0" fontId="1" fillId="0" borderId="0"/>
    <xf numFmtId="0" fontId="1" fillId="0" borderId="0"/>
    <xf numFmtId="0" fontId="13" fillId="0" borderId="0"/>
    <xf numFmtId="0" fontId="12" fillId="0" borderId="0"/>
    <xf numFmtId="0" fontId="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0" fillId="0" borderId="0"/>
    <xf numFmtId="0" fontId="120" fillId="0" borderId="0"/>
    <xf numFmtId="0" fontId="1" fillId="0" borderId="0"/>
    <xf numFmtId="210" fontId="36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10" fontId="36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10" fontId="3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10" fontId="3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10" fontId="36" fillId="0" borderId="0"/>
    <xf numFmtId="0" fontId="12" fillId="0" borderId="0"/>
    <xf numFmtId="0" fontId="12" fillId="0" borderId="0"/>
    <xf numFmtId="210" fontId="36" fillId="0" borderId="0"/>
    <xf numFmtId="0" fontId="12" fillId="0" borderId="0"/>
    <xf numFmtId="0" fontId="12" fillId="0" borderId="0"/>
    <xf numFmtId="210" fontId="36" fillId="0" borderId="0"/>
    <xf numFmtId="0" fontId="12" fillId="0" borderId="0"/>
    <xf numFmtId="0" fontId="12" fillId="0" borderId="0"/>
    <xf numFmtId="210" fontId="36" fillId="0" borderId="0"/>
    <xf numFmtId="0" fontId="12" fillId="0" borderId="0"/>
    <xf numFmtId="0" fontId="1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210" fontId="36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210" fontId="36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2" fillId="0" borderId="0">
      <alignment vertical="top"/>
    </xf>
    <xf numFmtId="0" fontId="12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210" fontId="36" fillId="0" borderId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210" fontId="36" fillId="0" borderId="0"/>
    <xf numFmtId="0" fontId="2" fillId="0" borderId="0">
      <alignment vertical="top"/>
    </xf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12" fillId="2" borderId="1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12" fillId="2" borderId="1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12" fillId="2" borderId="1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17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12" fillId="2" borderId="1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12" fillId="2" borderId="1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17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17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2" fillId="26" borderId="53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12" fillId="2" borderId="1" applyNumberFormat="0" applyFont="0" applyAlignment="0" applyProtection="0"/>
    <xf numFmtId="0" fontId="32" fillId="0" borderId="0" applyBorder="0">
      <alignment horizontal="left" vertical="center" wrapText="1"/>
    </xf>
    <xf numFmtId="0" fontId="113" fillId="0" borderId="54">
      <alignment horizontal="left" vertical="center" wrapText="1" indent="1"/>
    </xf>
    <xf numFmtId="49" fontId="67" fillId="0" borderId="0">
      <alignment horizontal="right" vertical="top" indent="1"/>
    </xf>
    <xf numFmtId="0" fontId="122" fillId="0" borderId="0">
      <alignment horizontal="left"/>
    </xf>
    <xf numFmtId="0" fontId="67" fillId="0" borderId="0">
      <alignment vertical="top"/>
    </xf>
    <xf numFmtId="0" fontId="113" fillId="0" borderId="54">
      <alignment horizontal="left" vertical="center" wrapText="1" indent="2"/>
    </xf>
    <xf numFmtId="0" fontId="123" fillId="0" borderId="54">
      <alignment horizontal="left" wrapText="1" indent="1"/>
    </xf>
    <xf numFmtId="3" fontId="17" fillId="0" borderId="0">
      <alignment horizontal="right"/>
    </xf>
    <xf numFmtId="212" fontId="17" fillId="0" borderId="0" applyFont="0" applyFill="0" applyBorder="0" applyProtection="0"/>
    <xf numFmtId="0" fontId="2" fillId="0" borderId="25" applyBorder="0">
      <alignment horizontal="right" vertical="center" wrapText="1"/>
    </xf>
    <xf numFmtId="0" fontId="124" fillId="0" borderId="0"/>
    <xf numFmtId="0" fontId="52" fillId="0" borderId="0"/>
    <xf numFmtId="0" fontId="52" fillId="0" borderId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0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0" borderId="28" applyNumberFormat="0" applyAlignment="0" applyProtection="0"/>
    <xf numFmtId="0" fontId="125" fillId="50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1" borderId="28" applyNumberFormat="0" applyAlignment="0" applyProtection="0"/>
    <xf numFmtId="0" fontId="125" fillId="50" borderId="28" applyNumberFormat="0" applyAlignment="0" applyProtection="0"/>
    <xf numFmtId="0" fontId="125" fillId="50" borderId="28" applyNumberFormat="0" applyAlignment="0" applyProtection="0"/>
    <xf numFmtId="0" fontId="125" fillId="50" borderId="28" applyNumberFormat="0" applyAlignment="0" applyProtection="0"/>
    <xf numFmtId="40" fontId="126" fillId="52" borderId="0">
      <alignment horizontal="right"/>
    </xf>
    <xf numFmtId="0" fontId="127" fillId="52" borderId="0">
      <alignment horizontal="right"/>
    </xf>
    <xf numFmtId="0" fontId="128" fillId="52" borderId="55"/>
    <xf numFmtId="0" fontId="128" fillId="0" borderId="0" applyBorder="0">
      <alignment horizontal="centerContinuous"/>
    </xf>
    <xf numFmtId="0" fontId="129" fillId="0" borderId="0" applyBorder="0">
      <alignment horizontal="centerContinuous"/>
    </xf>
    <xf numFmtId="213" fontId="2" fillId="0" borderId="0" applyFont="0" applyFill="0" applyBorder="0" applyProtection="0">
      <alignment horizontal="right"/>
    </xf>
    <xf numFmtId="213" fontId="2" fillId="0" borderId="0" applyFont="0" applyFill="0" applyBorder="0" applyProtection="0">
      <alignment horizontal="right"/>
    </xf>
    <xf numFmtId="213" fontId="2" fillId="0" borderId="0" applyFont="0" applyFill="0" applyBorder="0" applyProtection="0">
      <alignment horizontal="right"/>
    </xf>
    <xf numFmtId="213" fontId="2" fillId="0" borderId="0" applyFont="0" applyFill="0" applyBorder="0" applyProtection="0">
      <alignment horizontal="right"/>
    </xf>
    <xf numFmtId="1" fontId="130" fillId="0" borderId="0" applyProtection="0">
      <alignment horizontal="right" vertical="center"/>
    </xf>
    <xf numFmtId="9" fontId="131" fillId="0" borderId="0" applyFont="0" applyFill="0" applyBorder="0" applyAlignment="0" applyProtection="0"/>
    <xf numFmtId="10" fontId="2" fillId="0" borderId="0" applyFont="0" applyFill="0" applyBorder="0" applyAlignment="0" applyProtection="0"/>
    <xf numFmtId="214" fontId="98" fillId="0" borderId="0" applyFont="0" applyFill="0" applyBorder="0" applyProtection="0">
      <alignment horizontal="center"/>
      <protection locked="0"/>
    </xf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215" fontId="41" fillId="0" borderId="0" applyFont="0" applyFill="0" applyBorder="0" applyAlignment="0" applyProtection="0"/>
    <xf numFmtId="3" fontId="17" fillId="61" borderId="56"/>
    <xf numFmtId="3" fontId="17" fillId="0" borderId="56" applyFont="0" applyFill="0" applyBorder="0" applyAlignment="0" applyProtection="0">
      <protection locked="0"/>
    </xf>
    <xf numFmtId="0" fontId="2" fillId="0" borderId="0" applyNumberFormat="0" applyFont="0" applyFill="0" applyBorder="0" applyAlignment="0">
      <alignment horizontal="left" vertical="top" wrapText="1"/>
    </xf>
    <xf numFmtId="0" fontId="124" fillId="0" borderId="0"/>
    <xf numFmtId="0" fontId="2" fillId="0" borderId="0"/>
    <xf numFmtId="0" fontId="17" fillId="0" borderId="0"/>
    <xf numFmtId="1" fontId="133" fillId="0" borderId="57" applyNumberFormat="0" applyFill="0" applyBorder="0" applyAlignment="0" applyProtection="0"/>
    <xf numFmtId="216" fontId="134" fillId="0" borderId="0"/>
    <xf numFmtId="0" fontId="2" fillId="0" borderId="0"/>
    <xf numFmtId="0" fontId="2" fillId="0" borderId="0"/>
    <xf numFmtId="2" fontId="135" fillId="62" borderId="35" applyAlignment="0" applyProtection="0">
      <protection locked="0"/>
    </xf>
    <xf numFmtId="0" fontId="136" fillId="47" borderId="35" applyNumberFormat="0" applyAlignment="0" applyProtection="0"/>
    <xf numFmtId="0" fontId="137" fillId="63" borderId="10" applyNumberFormat="0" applyAlignment="0" applyProtection="0">
      <alignment horizontal="center" vertical="center"/>
    </xf>
    <xf numFmtId="0" fontId="137" fillId="63" borderId="10" applyNumberFormat="0" applyAlignment="0" applyProtection="0">
      <alignment horizontal="center" vertical="center"/>
    </xf>
    <xf numFmtId="0" fontId="137" fillId="63" borderId="10" applyNumberFormat="0" applyAlignment="0" applyProtection="0">
      <alignment horizontal="center" vertical="center"/>
    </xf>
    <xf numFmtId="0" fontId="17" fillId="0" borderId="0"/>
    <xf numFmtId="1" fontId="138" fillId="0" borderId="25"/>
    <xf numFmtId="0" fontId="2" fillId="0" borderId="0">
      <alignment textRotation="90"/>
    </xf>
    <xf numFmtId="0" fontId="13" fillId="64" borderId="0" applyNumberFormat="0" applyFont="0" applyBorder="0" applyAlignment="0" applyProtection="0"/>
    <xf numFmtId="0" fontId="2" fillId="0" borderId="0"/>
    <xf numFmtId="4" fontId="3" fillId="21" borderId="28" applyNumberFormat="0" applyProtection="0">
      <alignment vertical="center"/>
    </xf>
    <xf numFmtId="4" fontId="3" fillId="21" borderId="28" applyNumberFormat="0" applyProtection="0">
      <alignment vertical="center"/>
    </xf>
    <xf numFmtId="4" fontId="3" fillId="21" borderId="28" applyNumberFormat="0" applyProtection="0">
      <alignment vertical="center"/>
    </xf>
    <xf numFmtId="4" fontId="139" fillId="21" borderId="28" applyNumberFormat="0" applyProtection="0">
      <alignment vertical="center"/>
    </xf>
    <xf numFmtId="4" fontId="139" fillId="21" borderId="28" applyNumberFormat="0" applyProtection="0">
      <alignment vertical="center"/>
    </xf>
    <xf numFmtId="4" fontId="139" fillId="21" borderId="28" applyNumberFormat="0" applyProtection="0">
      <alignment vertical="center"/>
    </xf>
    <xf numFmtId="4" fontId="3" fillId="21" borderId="28" applyNumberFormat="0" applyProtection="0">
      <alignment horizontal="left" vertical="center" indent="1"/>
    </xf>
    <xf numFmtId="4" fontId="3" fillId="21" borderId="28" applyNumberFormat="0" applyProtection="0">
      <alignment horizontal="left" vertical="center" indent="1"/>
    </xf>
    <xf numFmtId="4" fontId="3" fillId="21" borderId="28" applyNumberFormat="0" applyProtection="0">
      <alignment horizontal="left" vertical="center" indent="1"/>
    </xf>
    <xf numFmtId="4" fontId="3" fillId="21" borderId="28" applyNumberFormat="0" applyProtection="0">
      <alignment horizontal="left" vertical="center" indent="1"/>
    </xf>
    <xf numFmtId="4" fontId="3" fillId="21" borderId="28" applyNumberFormat="0" applyProtection="0">
      <alignment horizontal="left" vertical="center" indent="1"/>
    </xf>
    <xf numFmtId="4" fontId="3" fillId="21" borderId="28" applyNumberFormat="0" applyProtection="0">
      <alignment horizontal="left" vertical="center" indent="1"/>
    </xf>
    <xf numFmtId="0" fontId="2" fillId="65" borderId="28" applyNumberFormat="0" applyProtection="0">
      <alignment horizontal="left" vertical="center" indent="1"/>
    </xf>
    <xf numFmtId="0" fontId="2" fillId="65" borderId="28" applyNumberFormat="0" applyProtection="0">
      <alignment horizontal="left" vertical="center" indent="1"/>
    </xf>
    <xf numFmtId="0" fontId="2" fillId="65" borderId="28" applyNumberFormat="0" applyProtection="0">
      <alignment horizontal="left" vertical="center" indent="1"/>
    </xf>
    <xf numFmtId="4" fontId="3" fillId="66" borderId="28" applyNumberFormat="0" applyProtection="0">
      <alignment horizontal="right" vertical="center"/>
    </xf>
    <xf numFmtId="4" fontId="3" fillId="66" borderId="28" applyNumberFormat="0" applyProtection="0">
      <alignment horizontal="right" vertical="center"/>
    </xf>
    <xf numFmtId="4" fontId="3" fillId="66" borderId="28" applyNumberFormat="0" applyProtection="0">
      <alignment horizontal="right" vertical="center"/>
    </xf>
    <xf numFmtId="4" fontId="3" fillId="67" borderId="28" applyNumberFormat="0" applyProtection="0">
      <alignment horizontal="right" vertical="center"/>
    </xf>
    <xf numFmtId="4" fontId="3" fillId="67" borderId="28" applyNumberFormat="0" applyProtection="0">
      <alignment horizontal="right" vertical="center"/>
    </xf>
    <xf numFmtId="4" fontId="3" fillId="67" borderId="28" applyNumberFormat="0" applyProtection="0">
      <alignment horizontal="right" vertical="center"/>
    </xf>
    <xf numFmtId="4" fontId="3" fillId="68" borderId="28" applyNumberFormat="0" applyProtection="0">
      <alignment horizontal="right" vertical="center"/>
    </xf>
    <xf numFmtId="4" fontId="3" fillId="68" borderId="28" applyNumberFormat="0" applyProtection="0">
      <alignment horizontal="right" vertical="center"/>
    </xf>
    <xf numFmtId="4" fontId="3" fillId="68" borderId="28" applyNumberFormat="0" applyProtection="0">
      <alignment horizontal="right" vertical="center"/>
    </xf>
    <xf numFmtId="4" fontId="3" fillId="55" borderId="28" applyNumberFormat="0" applyProtection="0">
      <alignment horizontal="right" vertical="center"/>
    </xf>
    <xf numFmtId="4" fontId="3" fillId="55" borderId="28" applyNumberFormat="0" applyProtection="0">
      <alignment horizontal="right" vertical="center"/>
    </xf>
    <xf numFmtId="4" fontId="3" fillId="55" borderId="28" applyNumberFormat="0" applyProtection="0">
      <alignment horizontal="right" vertical="center"/>
    </xf>
    <xf numFmtId="4" fontId="3" fillId="69" borderId="28" applyNumberFormat="0" applyProtection="0">
      <alignment horizontal="right" vertical="center"/>
    </xf>
    <xf numFmtId="4" fontId="3" fillId="69" borderId="28" applyNumberFormat="0" applyProtection="0">
      <alignment horizontal="right" vertical="center"/>
    </xf>
    <xf numFmtId="4" fontId="3" fillId="69" borderId="28" applyNumberFormat="0" applyProtection="0">
      <alignment horizontal="right" vertical="center"/>
    </xf>
    <xf numFmtId="4" fontId="3" fillId="70" borderId="28" applyNumberFormat="0" applyProtection="0">
      <alignment horizontal="right" vertical="center"/>
    </xf>
    <xf numFmtId="4" fontId="3" fillId="70" borderId="28" applyNumberFormat="0" applyProtection="0">
      <alignment horizontal="right" vertical="center"/>
    </xf>
    <xf numFmtId="4" fontId="3" fillId="70" borderId="28" applyNumberFormat="0" applyProtection="0">
      <alignment horizontal="right" vertical="center"/>
    </xf>
    <xf numFmtId="4" fontId="3" fillId="71" borderId="28" applyNumberFormat="0" applyProtection="0">
      <alignment horizontal="right" vertical="center"/>
    </xf>
    <xf numFmtId="4" fontId="3" fillId="71" borderId="28" applyNumberFormat="0" applyProtection="0">
      <alignment horizontal="right" vertical="center"/>
    </xf>
    <xf numFmtId="4" fontId="3" fillId="71" borderId="28" applyNumberFormat="0" applyProtection="0">
      <alignment horizontal="right" vertical="center"/>
    </xf>
    <xf numFmtId="4" fontId="3" fillId="72" borderId="28" applyNumberFormat="0" applyProtection="0">
      <alignment horizontal="right" vertical="center"/>
    </xf>
    <xf numFmtId="4" fontId="3" fillId="72" borderId="28" applyNumberFormat="0" applyProtection="0">
      <alignment horizontal="right" vertical="center"/>
    </xf>
    <xf numFmtId="4" fontId="3" fillId="72" borderId="28" applyNumberFormat="0" applyProtection="0">
      <alignment horizontal="right" vertical="center"/>
    </xf>
    <xf numFmtId="4" fontId="3" fillId="73" borderId="28" applyNumberFormat="0" applyProtection="0">
      <alignment horizontal="right" vertical="center"/>
    </xf>
    <xf numFmtId="4" fontId="3" fillId="73" borderId="28" applyNumberFormat="0" applyProtection="0">
      <alignment horizontal="right" vertical="center"/>
    </xf>
    <xf numFmtId="4" fontId="3" fillId="73" borderId="28" applyNumberFormat="0" applyProtection="0">
      <alignment horizontal="right" vertical="center"/>
    </xf>
    <xf numFmtId="4" fontId="6" fillId="74" borderId="28" applyNumberFormat="0" applyProtection="0">
      <alignment horizontal="left" vertical="center" indent="1"/>
    </xf>
    <xf numFmtId="4" fontId="6" fillId="74" borderId="28" applyNumberFormat="0" applyProtection="0">
      <alignment horizontal="left" vertical="center" indent="1"/>
    </xf>
    <xf numFmtId="4" fontId="6" fillId="74" borderId="28" applyNumberFormat="0" applyProtection="0">
      <alignment horizontal="left" vertical="center" indent="1"/>
    </xf>
    <xf numFmtId="4" fontId="3" fillId="75" borderId="58" applyNumberFormat="0" applyProtection="0">
      <alignment horizontal="left" vertical="center" indent="1"/>
    </xf>
    <xf numFmtId="4" fontId="3" fillId="75" borderId="58" applyNumberFormat="0" applyProtection="0">
      <alignment horizontal="left" vertical="center" indent="1"/>
    </xf>
    <xf numFmtId="4" fontId="49" fillId="76" borderId="0" applyNumberFormat="0" applyProtection="0">
      <alignment horizontal="left" vertical="center" indent="1"/>
    </xf>
    <xf numFmtId="0" fontId="2" fillId="65" borderId="28" applyNumberFormat="0" applyProtection="0">
      <alignment horizontal="left" vertical="center" indent="1"/>
    </xf>
    <xf numFmtId="0" fontId="2" fillId="65" borderId="28" applyNumberFormat="0" applyProtection="0">
      <alignment horizontal="left" vertical="center" indent="1"/>
    </xf>
    <xf numFmtId="0" fontId="2" fillId="65" borderId="28" applyNumberFormat="0" applyProtection="0">
      <alignment horizontal="left" vertical="center" indent="1"/>
    </xf>
    <xf numFmtId="4" fontId="3" fillId="75" borderId="28" applyNumberFormat="0" applyProtection="0">
      <alignment horizontal="left" vertical="center" indent="1"/>
    </xf>
    <xf numFmtId="4" fontId="3" fillId="75" borderId="28" applyNumberFormat="0" applyProtection="0">
      <alignment horizontal="left" vertical="center" indent="1"/>
    </xf>
    <xf numFmtId="4" fontId="3" fillId="75" borderId="28" applyNumberFormat="0" applyProtection="0">
      <alignment horizontal="left" vertical="center" indent="1"/>
    </xf>
    <xf numFmtId="4" fontId="3" fillId="77" borderId="28" applyNumberFormat="0" applyProtection="0">
      <alignment horizontal="left" vertical="center" indent="1"/>
    </xf>
    <xf numFmtId="4" fontId="3" fillId="77" borderId="28" applyNumberFormat="0" applyProtection="0">
      <alignment horizontal="left" vertical="center" indent="1"/>
    </xf>
    <xf numFmtId="4" fontId="3" fillId="77" borderId="28" applyNumberFormat="0" applyProtection="0">
      <alignment horizontal="left" vertical="center" indent="1"/>
    </xf>
    <xf numFmtId="0" fontId="2" fillId="77" borderId="28" applyNumberFormat="0" applyProtection="0">
      <alignment horizontal="left" vertical="center" indent="1"/>
    </xf>
    <xf numFmtId="0" fontId="2" fillId="77" borderId="28" applyNumberFormat="0" applyProtection="0">
      <alignment horizontal="left" vertical="center" indent="1"/>
    </xf>
    <xf numFmtId="0" fontId="2" fillId="77" borderId="28" applyNumberFormat="0" applyProtection="0">
      <alignment horizontal="left" vertical="center" indent="1"/>
    </xf>
    <xf numFmtId="0" fontId="2" fillId="77" borderId="28" applyNumberFormat="0" applyProtection="0">
      <alignment horizontal="left" vertical="center" indent="1"/>
    </xf>
    <xf numFmtId="0" fontId="2" fillId="77" borderId="28" applyNumberFormat="0" applyProtection="0">
      <alignment horizontal="left" vertical="center" indent="1"/>
    </xf>
    <xf numFmtId="0" fontId="2" fillId="77" borderId="28" applyNumberFormat="0" applyProtection="0">
      <alignment horizontal="left" vertical="center" indent="1"/>
    </xf>
    <xf numFmtId="0" fontId="2" fillId="63" borderId="28" applyNumberFormat="0" applyProtection="0">
      <alignment horizontal="left" vertical="center" indent="1"/>
    </xf>
    <xf numFmtId="0" fontId="2" fillId="63" borderId="28" applyNumberFormat="0" applyProtection="0">
      <alignment horizontal="left" vertical="center" indent="1"/>
    </xf>
    <xf numFmtId="0" fontId="2" fillId="63" borderId="28" applyNumberFormat="0" applyProtection="0">
      <alignment horizontal="left" vertical="center" indent="1"/>
    </xf>
    <xf numFmtId="0" fontId="2" fillId="63" borderId="28" applyNumberFormat="0" applyProtection="0">
      <alignment horizontal="left" vertical="center" indent="1"/>
    </xf>
    <xf numFmtId="0" fontId="2" fillId="63" borderId="28" applyNumberFormat="0" applyProtection="0">
      <alignment horizontal="left" vertical="center" indent="1"/>
    </xf>
    <xf numFmtId="0" fontId="2" fillId="63" borderId="28" applyNumberFormat="0" applyProtection="0">
      <alignment horizontal="left" vertical="center" indent="1"/>
    </xf>
    <xf numFmtId="0" fontId="2" fillId="49" borderId="28" applyNumberFormat="0" applyProtection="0">
      <alignment horizontal="left" vertical="center" indent="1"/>
    </xf>
    <xf numFmtId="0" fontId="2" fillId="49" borderId="28" applyNumberFormat="0" applyProtection="0">
      <alignment horizontal="left" vertical="center" indent="1"/>
    </xf>
    <xf numFmtId="0" fontId="2" fillId="49" borderId="28" applyNumberFormat="0" applyProtection="0">
      <alignment horizontal="left" vertical="center" indent="1"/>
    </xf>
    <xf numFmtId="0" fontId="2" fillId="49" borderId="28" applyNumberFormat="0" applyProtection="0">
      <alignment horizontal="left" vertical="center" indent="1"/>
    </xf>
    <xf numFmtId="0" fontId="2" fillId="49" borderId="28" applyNumberFormat="0" applyProtection="0">
      <alignment horizontal="left" vertical="center" indent="1"/>
    </xf>
    <xf numFmtId="0" fontId="2" fillId="49" borderId="28" applyNumberFormat="0" applyProtection="0">
      <alignment horizontal="left" vertical="center" indent="1"/>
    </xf>
    <xf numFmtId="0" fontId="2" fillId="65" borderId="28" applyNumberFormat="0" applyProtection="0">
      <alignment horizontal="left" vertical="center" indent="1"/>
    </xf>
    <xf numFmtId="0" fontId="2" fillId="65" borderId="28" applyNumberFormat="0" applyProtection="0">
      <alignment horizontal="left" vertical="center" indent="1"/>
    </xf>
    <xf numFmtId="0" fontId="2" fillId="65" borderId="28" applyNumberFormat="0" applyProtection="0">
      <alignment horizontal="left" vertical="center" indent="1"/>
    </xf>
    <xf numFmtId="0" fontId="2" fillId="65" borderId="28" applyNumberFormat="0" applyProtection="0">
      <alignment horizontal="left" vertical="center" indent="1"/>
    </xf>
    <xf numFmtId="0" fontId="2" fillId="65" borderId="28" applyNumberFormat="0" applyProtection="0">
      <alignment horizontal="left" vertical="center" indent="1"/>
    </xf>
    <xf numFmtId="0" fontId="2" fillId="65" borderId="28" applyNumberFormat="0" applyProtection="0">
      <alignment horizontal="left" vertical="center" indent="1"/>
    </xf>
    <xf numFmtId="4" fontId="3" fillId="47" borderId="28" applyNumberFormat="0" applyProtection="0">
      <alignment vertical="center"/>
    </xf>
    <xf numFmtId="4" fontId="3" fillId="47" borderId="28" applyNumberFormat="0" applyProtection="0">
      <alignment vertical="center"/>
    </xf>
    <xf numFmtId="4" fontId="3" fillId="47" borderId="28" applyNumberFormat="0" applyProtection="0">
      <alignment vertical="center"/>
    </xf>
    <xf numFmtId="4" fontId="139" fillId="47" borderId="28" applyNumberFormat="0" applyProtection="0">
      <alignment vertical="center"/>
    </xf>
    <xf numFmtId="4" fontId="139" fillId="47" borderId="28" applyNumberFormat="0" applyProtection="0">
      <alignment vertical="center"/>
    </xf>
    <xf numFmtId="4" fontId="139" fillId="47" borderId="28" applyNumberFormat="0" applyProtection="0">
      <alignment vertical="center"/>
    </xf>
    <xf numFmtId="4" fontId="3" fillId="47" borderId="28" applyNumberFormat="0" applyProtection="0">
      <alignment horizontal="left" vertical="center" indent="1"/>
    </xf>
    <xf numFmtId="4" fontId="3" fillId="47" borderId="28" applyNumberFormat="0" applyProtection="0">
      <alignment horizontal="left" vertical="center" indent="1"/>
    </xf>
    <xf numFmtId="4" fontId="3" fillId="47" borderId="28" applyNumberFormat="0" applyProtection="0">
      <alignment horizontal="left" vertical="center" indent="1"/>
    </xf>
    <xf numFmtId="4" fontId="3" fillId="47" borderId="28" applyNumberFormat="0" applyProtection="0">
      <alignment horizontal="left" vertical="center" indent="1"/>
    </xf>
    <xf numFmtId="4" fontId="3" fillId="47" borderId="28" applyNumberFormat="0" applyProtection="0">
      <alignment horizontal="left" vertical="center" indent="1"/>
    </xf>
    <xf numFmtId="4" fontId="3" fillId="47" borderId="28" applyNumberFormat="0" applyProtection="0">
      <alignment horizontal="left" vertical="center" indent="1"/>
    </xf>
    <xf numFmtId="4" fontId="3" fillId="75" borderId="28" applyNumberFormat="0" applyProtection="0">
      <alignment horizontal="right" vertical="center"/>
    </xf>
    <xf numFmtId="4" fontId="3" fillId="75" borderId="28" applyNumberFormat="0" applyProtection="0">
      <alignment horizontal="right" vertical="center"/>
    </xf>
    <xf numFmtId="4" fontId="3" fillId="75" borderId="28" applyNumberFormat="0" applyProtection="0">
      <alignment horizontal="right" vertical="center"/>
    </xf>
    <xf numFmtId="4" fontId="139" fillId="75" borderId="28" applyNumberFormat="0" applyProtection="0">
      <alignment horizontal="right" vertical="center"/>
    </xf>
    <xf numFmtId="4" fontId="139" fillId="75" borderId="28" applyNumberFormat="0" applyProtection="0">
      <alignment horizontal="right" vertical="center"/>
    </xf>
    <xf numFmtId="4" fontId="139" fillId="75" borderId="28" applyNumberFormat="0" applyProtection="0">
      <alignment horizontal="right" vertical="center"/>
    </xf>
    <xf numFmtId="0" fontId="2" fillId="65" borderId="28" applyNumberFormat="0" applyProtection="0">
      <alignment horizontal="left" vertical="center" indent="1"/>
    </xf>
    <xf numFmtId="0" fontId="2" fillId="65" borderId="28" applyNumberFormat="0" applyProtection="0">
      <alignment horizontal="left" vertical="center" indent="1"/>
    </xf>
    <xf numFmtId="0" fontId="2" fillId="65" borderId="28" applyNumberFormat="0" applyProtection="0">
      <alignment horizontal="left" vertical="center" indent="1"/>
    </xf>
    <xf numFmtId="0" fontId="2" fillId="65" borderId="28" applyNumberFormat="0" applyProtection="0">
      <alignment horizontal="left" vertical="center" indent="1"/>
    </xf>
    <xf numFmtId="0" fontId="2" fillId="65" borderId="28" applyNumberFormat="0" applyProtection="0">
      <alignment horizontal="left" vertical="center" indent="1"/>
    </xf>
    <xf numFmtId="0" fontId="2" fillId="65" borderId="28" applyNumberFormat="0" applyProtection="0">
      <alignment horizontal="left" vertical="center" indent="1"/>
    </xf>
    <xf numFmtId="0" fontId="140" fillId="0" borderId="0"/>
    <xf numFmtId="4" fontId="141" fillId="75" borderId="28" applyNumberFormat="0" applyProtection="0">
      <alignment horizontal="right" vertical="center"/>
    </xf>
    <xf numFmtId="4" fontId="141" fillId="75" borderId="28" applyNumberFormat="0" applyProtection="0">
      <alignment horizontal="right" vertical="center"/>
    </xf>
    <xf numFmtId="4" fontId="141" fillId="75" borderId="28" applyNumberFormat="0" applyProtection="0">
      <alignment horizontal="right" vertical="center"/>
    </xf>
    <xf numFmtId="0" fontId="66" fillId="0" borderId="0">
      <alignment horizontal="left" vertical="center"/>
    </xf>
    <xf numFmtId="0" fontId="123" fillId="0" borderId="0">
      <alignment horizontal="left" vertical="center" wrapText="1"/>
    </xf>
    <xf numFmtId="0" fontId="123" fillId="0" borderId="54">
      <alignment horizontal="left" wrapText="1" indent="1"/>
    </xf>
    <xf numFmtId="0" fontId="142" fillId="0" borderId="0">
      <alignment horizontal="left" indent="1"/>
    </xf>
    <xf numFmtId="0" fontId="123" fillId="0" borderId="54">
      <alignment horizontal="left" wrapText="1" indent="1"/>
    </xf>
    <xf numFmtId="0" fontId="123" fillId="0" borderId="54">
      <alignment horizontal="left" wrapText="1" indent="1"/>
    </xf>
    <xf numFmtId="0" fontId="16" fillId="0" borderId="33">
      <alignment horizontal="center" vertical="center"/>
    </xf>
    <xf numFmtId="0" fontId="2" fillId="49" borderId="59" applyBorder="0" applyAlignment="0">
      <alignment horizontal="center" vertical="top"/>
    </xf>
    <xf numFmtId="0" fontId="2" fillId="49" borderId="59" applyBorder="0" applyAlignment="0">
      <alignment horizontal="center" vertical="top"/>
    </xf>
    <xf numFmtId="0" fontId="2" fillId="0" borderId="34"/>
    <xf numFmtId="0" fontId="2" fillId="0" borderId="0"/>
    <xf numFmtId="0" fontId="2" fillId="0" borderId="0"/>
    <xf numFmtId="0" fontId="143" fillId="78" borderId="0" applyNumberFormat="0" applyBorder="0" applyAlignment="0"/>
    <xf numFmtId="0" fontId="2" fillId="45" borderId="0" applyNumberFormat="0" applyFont="0" applyBorder="0" applyProtection="0">
      <alignment horizontal="left" vertical="center"/>
    </xf>
    <xf numFmtId="0" fontId="2" fillId="0" borderId="60" applyNumberFormat="0" applyFill="0" applyProtection="0">
      <alignment horizontal="left" vertical="center" wrapText="1" indent="1"/>
    </xf>
    <xf numFmtId="217" fontId="2" fillId="0" borderId="60" applyFill="0" applyProtection="0">
      <alignment horizontal="right" vertical="center" wrapText="1"/>
    </xf>
    <xf numFmtId="218" fontId="2" fillId="0" borderId="60" applyFill="0" applyProtection="0">
      <alignment horizontal="right" vertical="center" wrapText="1"/>
    </xf>
    <xf numFmtId="0" fontId="2" fillId="0" borderId="0" applyNumberFormat="0" applyFill="0" applyBorder="0" applyProtection="0">
      <alignment horizontal="left" vertical="center" wrapText="1"/>
    </xf>
    <xf numFmtId="0" fontId="2" fillId="0" borderId="0" applyNumberFormat="0" applyFill="0" applyBorder="0" applyProtection="0">
      <alignment horizontal="left" vertical="center" wrapText="1" indent="1"/>
    </xf>
    <xf numFmtId="217" fontId="2" fillId="0" borderId="0" applyFill="0" applyBorder="0" applyProtection="0">
      <alignment horizontal="right" vertical="center" wrapText="1"/>
    </xf>
    <xf numFmtId="218" fontId="2" fillId="0" borderId="0" applyFill="0" applyBorder="0" applyProtection="0">
      <alignment horizontal="right" vertical="center" wrapText="1"/>
    </xf>
    <xf numFmtId="0" fontId="2" fillId="0" borderId="61" applyNumberFormat="0" applyFill="0" applyProtection="0">
      <alignment horizontal="left" vertical="center" wrapText="1"/>
    </xf>
    <xf numFmtId="0" fontId="2" fillId="0" borderId="61" applyNumberFormat="0" applyFill="0" applyProtection="0">
      <alignment horizontal="left" vertical="center" wrapText="1" indent="1"/>
    </xf>
    <xf numFmtId="217" fontId="2" fillId="0" borderId="61" applyFill="0" applyProtection="0">
      <alignment horizontal="right" vertical="center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Protection="0">
      <alignment vertical="center" wrapText="1"/>
    </xf>
    <xf numFmtId="0" fontId="2" fillId="0" borderId="0" applyNumberFormat="0" applyFill="0" applyBorder="0" applyProtection="0">
      <alignment vertical="center" wrapText="1"/>
    </xf>
    <xf numFmtId="0" fontId="32" fillId="0" borderId="0" applyNumberFormat="0" applyFill="0" applyBorder="0" applyProtection="0">
      <alignment horizontal="left" vertical="center" wrapText="1"/>
    </xf>
    <xf numFmtId="0" fontId="2" fillId="0" borderId="0" applyNumberFormat="0" applyFill="0" applyBorder="0" applyProtection="0">
      <alignment vertical="center" wrapText="1"/>
    </xf>
    <xf numFmtId="0" fontId="2" fillId="0" borderId="0" applyNumberFormat="0" applyFill="0" applyBorder="0" applyProtection="0">
      <alignment vertical="center" wrapText="1"/>
    </xf>
    <xf numFmtId="0" fontId="2" fillId="0" borderId="0" applyNumberFormat="0" applyFont="0" applyFill="0" applyBorder="0" applyProtection="0">
      <alignment horizontal="left" vertical="center"/>
    </xf>
    <xf numFmtId="0" fontId="67" fillId="0" borderId="0" applyNumberFormat="0" applyFill="0" applyBorder="0" applyProtection="0">
      <alignment horizontal="left" vertical="center" wrapText="1"/>
    </xf>
    <xf numFmtId="0" fontId="67" fillId="0" borderId="0" applyNumberFormat="0" applyFill="0" applyBorder="0" applyProtection="0">
      <alignment horizontal="left" vertical="center" wrapText="1"/>
    </xf>
    <xf numFmtId="0" fontId="83" fillId="0" borderId="0" applyNumberFormat="0" applyFill="0" applyBorder="0" applyProtection="0">
      <alignment vertical="center" wrapText="1"/>
    </xf>
    <xf numFmtId="0" fontId="2" fillId="0" borderId="62" applyNumberFormat="0" applyFont="0" applyFill="0" applyProtection="0">
      <alignment horizontal="center" vertical="center" wrapText="1"/>
    </xf>
    <xf numFmtId="0" fontId="67" fillId="0" borderId="62" applyNumberFormat="0" applyFill="0" applyProtection="0">
      <alignment horizontal="center" vertical="center" wrapText="1"/>
    </xf>
    <xf numFmtId="0" fontId="67" fillId="0" borderId="62" applyNumberFormat="0" applyFill="0" applyProtection="0">
      <alignment horizontal="center" vertical="center" wrapText="1"/>
    </xf>
    <xf numFmtId="0" fontId="2" fillId="0" borderId="60" applyNumberFormat="0" applyFill="0" applyProtection="0">
      <alignment horizontal="left" vertical="center" wrapText="1"/>
    </xf>
    <xf numFmtId="0" fontId="2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>
      <alignment vertical="top"/>
    </xf>
    <xf numFmtId="0" fontId="144" fillId="52" borderId="8">
      <alignment horizontal="center"/>
    </xf>
    <xf numFmtId="0" fontId="59" fillId="0" borderId="0">
      <alignment horizontal="left"/>
    </xf>
    <xf numFmtId="0" fontId="144" fillId="52" borderId="8">
      <alignment horizontal="center"/>
    </xf>
    <xf numFmtId="0" fontId="144" fillId="52" borderId="8">
      <alignment horizontal="center"/>
    </xf>
    <xf numFmtId="0" fontId="144" fillId="52" borderId="8">
      <alignment horizontal="center"/>
    </xf>
    <xf numFmtId="0" fontId="144" fillId="52" borderId="8">
      <alignment horizontal="center"/>
    </xf>
    <xf numFmtId="0" fontId="144" fillId="52" borderId="8">
      <alignment horizontal="center"/>
    </xf>
    <xf numFmtId="0" fontId="144" fillId="52" borderId="8">
      <alignment horizontal="center"/>
    </xf>
    <xf numFmtId="3" fontId="145" fillId="52" borderId="0"/>
    <xf numFmtId="3" fontId="144" fillId="52" borderId="0"/>
    <xf numFmtId="0" fontId="145" fillId="52" borderId="0"/>
    <xf numFmtId="0" fontId="144" fillId="52" borderId="0"/>
    <xf numFmtId="0" fontId="145" fillId="52" borderId="0">
      <alignment horizontal="center"/>
    </xf>
    <xf numFmtId="0" fontId="2" fillId="0" borderId="63"/>
    <xf numFmtId="0" fontId="17" fillId="0" borderId="33" applyBorder="0">
      <alignment horizontal="right"/>
    </xf>
    <xf numFmtId="0" fontId="17" fillId="0" borderId="33" applyBorder="0">
      <alignment horizontal="right"/>
    </xf>
    <xf numFmtId="0" fontId="17" fillId="0" borderId="33" applyBorder="0">
      <alignment horizontal="right"/>
    </xf>
    <xf numFmtId="49" fontId="123" fillId="0" borderId="0">
      <alignment horizontal="right" vertical="top"/>
    </xf>
    <xf numFmtId="0" fontId="123" fillId="0" borderId="0">
      <alignment horizontal="left" vertical="top" wrapText="1"/>
    </xf>
    <xf numFmtId="0" fontId="32" fillId="0" borderId="54">
      <alignment horizontal="left" vertical="center" wrapText="1" indent="1"/>
    </xf>
    <xf numFmtId="0" fontId="146" fillId="18" borderId="0" applyNumberFormat="0" applyBorder="0" applyAlignment="0"/>
    <xf numFmtId="219" fontId="42" fillId="0" borderId="64" applyFill="0" applyBorder="0" applyProtection="0">
      <alignment horizontal="right"/>
    </xf>
    <xf numFmtId="219" fontId="42" fillId="0" borderId="64" applyFill="0" applyBorder="0" applyProtection="0">
      <alignment horizontal="right"/>
    </xf>
    <xf numFmtId="0" fontId="147" fillId="0" borderId="0" applyNumberFormat="0" applyFill="0" applyBorder="0" applyProtection="0">
      <alignment horizontal="center" vertical="center" wrapText="1"/>
    </xf>
    <xf numFmtId="0" fontId="148" fillId="0" borderId="0">
      <alignment wrapText="1"/>
    </xf>
    <xf numFmtId="0" fontId="148" fillId="0" borderId="0">
      <alignment wrapText="1"/>
    </xf>
    <xf numFmtId="0" fontId="148" fillId="0" borderId="0">
      <alignment wrapText="1"/>
    </xf>
    <xf numFmtId="0" fontId="148" fillId="0" borderId="0">
      <alignment wrapText="1"/>
    </xf>
    <xf numFmtId="0" fontId="149" fillId="0" borderId="0" applyBorder="0" applyProtection="0">
      <alignment vertical="center"/>
    </xf>
    <xf numFmtId="0" fontId="149" fillId="0" borderId="33" applyBorder="0" applyProtection="0">
      <alignment horizontal="right" vertical="center"/>
    </xf>
    <xf numFmtId="0" fontId="150" fillId="79" borderId="0" applyBorder="0" applyProtection="0">
      <alignment horizontal="centerContinuous" vertical="center"/>
    </xf>
    <xf numFmtId="0" fontId="150" fillId="80" borderId="33" applyBorder="0" applyProtection="0">
      <alignment horizontal="centerContinuous" vertical="center"/>
    </xf>
    <xf numFmtId="0" fontId="151" fillId="0" borderId="0" applyNumberFormat="0" applyFill="0" applyBorder="0" applyProtection="0">
      <alignment horizontal="left"/>
    </xf>
    <xf numFmtId="0" fontId="59" fillId="81" borderId="0">
      <alignment horizontal="right" vertical="top" wrapText="1"/>
    </xf>
    <xf numFmtId="0" fontId="59" fillId="81" borderId="0">
      <alignment horizontal="right" vertical="top" wrapText="1"/>
    </xf>
    <xf numFmtId="0" fontId="59" fillId="81" borderId="0">
      <alignment horizontal="right" vertical="top" wrapText="1"/>
    </xf>
    <xf numFmtId="0" fontId="59" fillId="81" borderId="0">
      <alignment horizontal="right" vertical="top" wrapText="1"/>
    </xf>
    <xf numFmtId="0" fontId="59" fillId="81" borderId="0">
      <alignment horizontal="right" vertical="top" wrapText="1"/>
    </xf>
    <xf numFmtId="0" fontId="59" fillId="0" borderId="0" applyBorder="0" applyProtection="0">
      <alignment horizontal="left"/>
    </xf>
    <xf numFmtId="0" fontId="48" fillId="0" borderId="0"/>
    <xf numFmtId="0" fontId="48" fillId="0" borderId="0"/>
    <xf numFmtId="0" fontId="48" fillId="0" borderId="0"/>
    <xf numFmtId="0" fontId="48" fillId="0" borderId="0"/>
    <xf numFmtId="0" fontId="152" fillId="0" borderId="0"/>
    <xf numFmtId="0" fontId="152" fillId="0" borderId="0"/>
    <xf numFmtId="0" fontId="152" fillId="0" borderId="0"/>
    <xf numFmtId="191" fontId="2" fillId="0" borderId="0"/>
    <xf numFmtId="191" fontId="2" fillId="0" borderId="0"/>
    <xf numFmtId="191" fontId="2" fillId="0" borderId="0"/>
    <xf numFmtId="191" fontId="2" fillId="0" borderId="0"/>
    <xf numFmtId="1" fontId="153" fillId="0" borderId="0" applyNumberFormat="0" applyFill="0" applyBorder="0" applyProtection="0">
      <alignment horizontal="right" vertical="top"/>
    </xf>
    <xf numFmtId="0" fontId="154" fillId="0" borderId="0"/>
    <xf numFmtId="0" fontId="154" fillId="0" borderId="0"/>
    <xf numFmtId="0" fontId="154" fillId="0" borderId="0"/>
    <xf numFmtId="0" fontId="154" fillId="0" borderId="0"/>
    <xf numFmtId="220" fontId="17" fillId="0" borderId="0">
      <alignment wrapText="1"/>
      <protection locked="0"/>
    </xf>
    <xf numFmtId="220" fontId="17" fillId="0" borderId="0">
      <alignment wrapText="1"/>
      <protection locked="0"/>
    </xf>
    <xf numFmtId="220" fontId="17" fillId="0" borderId="0">
      <alignment wrapText="1"/>
      <protection locked="0"/>
    </xf>
    <xf numFmtId="220" fontId="59" fillId="82" borderId="0">
      <alignment wrapText="1"/>
      <protection locked="0"/>
    </xf>
    <xf numFmtId="220" fontId="59" fillId="82" borderId="0">
      <alignment wrapText="1"/>
      <protection locked="0"/>
    </xf>
    <xf numFmtId="220" fontId="59" fillId="82" borderId="0">
      <alignment wrapText="1"/>
      <protection locked="0"/>
    </xf>
    <xf numFmtId="220" fontId="59" fillId="82" borderId="0">
      <alignment wrapText="1"/>
      <protection locked="0"/>
    </xf>
    <xf numFmtId="220" fontId="17" fillId="0" borderId="0">
      <alignment wrapText="1"/>
      <protection locked="0"/>
    </xf>
    <xf numFmtId="221" fontId="42" fillId="0" borderId="0" applyNumberFormat="0" applyFill="0" applyBorder="0" applyProtection="0">
      <alignment horizontal="left"/>
    </xf>
    <xf numFmtId="222" fontId="17" fillId="0" borderId="0">
      <alignment wrapText="1"/>
      <protection locked="0"/>
    </xf>
    <xf numFmtId="222" fontId="17" fillId="0" borderId="0">
      <alignment wrapText="1"/>
      <protection locked="0"/>
    </xf>
    <xf numFmtId="222" fontId="17" fillId="0" borderId="0">
      <alignment wrapText="1"/>
      <protection locked="0"/>
    </xf>
    <xf numFmtId="222" fontId="17" fillId="0" borderId="0">
      <alignment wrapText="1"/>
      <protection locked="0"/>
    </xf>
    <xf numFmtId="222" fontId="59" fillId="82" borderId="0">
      <alignment wrapText="1"/>
      <protection locked="0"/>
    </xf>
    <xf numFmtId="222" fontId="59" fillId="82" borderId="0">
      <alignment wrapText="1"/>
      <protection locked="0"/>
    </xf>
    <xf numFmtId="222" fontId="59" fillId="82" borderId="0">
      <alignment wrapText="1"/>
      <protection locked="0"/>
    </xf>
    <xf numFmtId="222" fontId="59" fillId="82" borderId="0">
      <alignment wrapText="1"/>
      <protection locked="0"/>
    </xf>
    <xf numFmtId="222" fontId="59" fillId="82" borderId="0">
      <alignment wrapText="1"/>
      <protection locked="0"/>
    </xf>
    <xf numFmtId="222" fontId="59" fillId="82" borderId="0">
      <alignment wrapText="1"/>
      <protection locked="0"/>
    </xf>
    <xf numFmtId="222" fontId="17" fillId="0" borderId="0">
      <alignment wrapText="1"/>
      <protection locked="0"/>
    </xf>
    <xf numFmtId="223" fontId="17" fillId="0" borderId="0">
      <alignment wrapText="1"/>
      <protection locked="0"/>
    </xf>
    <xf numFmtId="223" fontId="17" fillId="0" borderId="0">
      <alignment wrapText="1"/>
      <protection locked="0"/>
    </xf>
    <xf numFmtId="223" fontId="17" fillId="0" borderId="0">
      <alignment wrapText="1"/>
      <protection locked="0"/>
    </xf>
    <xf numFmtId="223" fontId="59" fillId="82" borderId="0">
      <alignment wrapText="1"/>
      <protection locked="0"/>
    </xf>
    <xf numFmtId="223" fontId="59" fillId="82" borderId="0">
      <alignment wrapText="1"/>
      <protection locked="0"/>
    </xf>
    <xf numFmtId="223" fontId="59" fillId="82" borderId="0">
      <alignment wrapText="1"/>
      <protection locked="0"/>
    </xf>
    <xf numFmtId="223" fontId="59" fillId="82" borderId="0">
      <alignment wrapText="1"/>
      <protection locked="0"/>
    </xf>
    <xf numFmtId="174" fontId="17" fillId="0" borderId="0">
      <alignment wrapText="1"/>
      <protection locked="0"/>
    </xf>
    <xf numFmtId="0" fontId="56" fillId="0" borderId="0" applyNumberFormat="0" applyFill="0" applyBorder="0" applyProtection="0">
      <alignment horizontal="left"/>
    </xf>
    <xf numFmtId="191" fontId="2" fillId="0" borderId="0"/>
    <xf numFmtId="191" fontId="2" fillId="0" borderId="0"/>
    <xf numFmtId="191" fontId="2" fillId="0" borderId="0"/>
    <xf numFmtId="191" fontId="2" fillId="0" borderId="0"/>
    <xf numFmtId="0" fontId="77" fillId="0" borderId="0" applyNumberFormat="0" applyFill="0" applyBorder="0" applyProtection="0"/>
    <xf numFmtId="0" fontId="153" fillId="0" borderId="0" applyNumberFormat="0" applyFill="0" applyBorder="0" applyProtection="0">
      <alignment horizontal="left" vertical="top"/>
    </xf>
    <xf numFmtId="224" fontId="59" fillId="81" borderId="65">
      <alignment wrapText="1"/>
    </xf>
    <xf numFmtId="224" fontId="59" fillId="81" borderId="65">
      <alignment wrapText="1"/>
    </xf>
    <xf numFmtId="224" fontId="59" fillId="81" borderId="65">
      <alignment wrapText="1"/>
    </xf>
    <xf numFmtId="224" fontId="59" fillId="81" borderId="65">
      <alignment wrapText="1"/>
    </xf>
    <xf numFmtId="224" fontId="59" fillId="81" borderId="65">
      <alignment wrapText="1"/>
    </xf>
    <xf numFmtId="224" fontId="59" fillId="81" borderId="65">
      <alignment wrapText="1"/>
    </xf>
    <xf numFmtId="225" fontId="59" fillId="81" borderId="65">
      <alignment wrapText="1"/>
    </xf>
    <xf numFmtId="225" fontId="59" fillId="81" borderId="65">
      <alignment wrapText="1"/>
    </xf>
    <xf numFmtId="225" fontId="59" fillId="81" borderId="65">
      <alignment wrapText="1"/>
    </xf>
    <xf numFmtId="225" fontId="59" fillId="81" borderId="65">
      <alignment wrapText="1"/>
    </xf>
    <xf numFmtId="225" fontId="59" fillId="81" borderId="65">
      <alignment wrapText="1"/>
    </xf>
    <xf numFmtId="225" fontId="59" fillId="81" borderId="65">
      <alignment wrapText="1"/>
    </xf>
    <xf numFmtId="225" fontId="59" fillId="81" borderId="65">
      <alignment wrapText="1"/>
    </xf>
    <xf numFmtId="225" fontId="59" fillId="81" borderId="65">
      <alignment wrapText="1"/>
    </xf>
    <xf numFmtId="225" fontId="59" fillId="81" borderId="65">
      <alignment wrapText="1"/>
    </xf>
    <xf numFmtId="226" fontId="59" fillId="81" borderId="65">
      <alignment wrapText="1"/>
    </xf>
    <xf numFmtId="226" fontId="59" fillId="81" borderId="65">
      <alignment wrapText="1"/>
    </xf>
    <xf numFmtId="226" fontId="59" fillId="81" borderId="65">
      <alignment wrapText="1"/>
    </xf>
    <xf numFmtId="226" fontId="59" fillId="81" borderId="65">
      <alignment wrapText="1"/>
    </xf>
    <xf numFmtId="226" fontId="59" fillId="81" borderId="65">
      <alignment wrapText="1"/>
    </xf>
    <xf numFmtId="226" fontId="59" fillId="81" borderId="65">
      <alignment wrapText="1"/>
    </xf>
    <xf numFmtId="0" fontId="48" fillId="0" borderId="66">
      <alignment horizontal="right"/>
    </xf>
    <xf numFmtId="0" fontId="48" fillId="0" borderId="66">
      <alignment horizontal="right"/>
    </xf>
    <xf numFmtId="0" fontId="48" fillId="0" borderId="66">
      <alignment horizontal="right"/>
    </xf>
    <xf numFmtId="0" fontId="48" fillId="0" borderId="66">
      <alignment horizontal="right"/>
    </xf>
    <xf numFmtId="0" fontId="17" fillId="0" borderId="30" applyFill="0" applyBorder="0" applyProtection="0">
      <alignment horizontal="left" vertical="top"/>
    </xf>
    <xf numFmtId="0" fontId="48" fillId="0" borderId="66">
      <alignment horizontal="right"/>
    </xf>
    <xf numFmtId="191" fontId="2" fillId="0" borderId="0"/>
    <xf numFmtId="191" fontId="2" fillId="0" borderId="0"/>
    <xf numFmtId="191" fontId="2" fillId="0" borderId="0"/>
    <xf numFmtId="191" fontId="2" fillId="0" borderId="0"/>
    <xf numFmtId="0" fontId="67" fillId="0" borderId="0"/>
    <xf numFmtId="227" fontId="2" fillId="0" borderId="0" applyNumberFormat="0" applyFill="0" applyBorder="0">
      <alignment horizontal="left"/>
    </xf>
    <xf numFmtId="227" fontId="2" fillId="0" borderId="0" applyNumberFormat="0" applyFill="0" applyBorder="0">
      <alignment horizontal="right"/>
    </xf>
    <xf numFmtId="0" fontId="2" fillId="0" borderId="0"/>
    <xf numFmtId="0" fontId="155" fillId="0" borderId="0"/>
    <xf numFmtId="0" fontId="156" fillId="0" borderId="0" applyNumberFormat="0" applyFill="0" applyBorder="0" applyProtection="0"/>
    <xf numFmtId="0" fontId="156" fillId="0" borderId="0" applyNumberFormat="0" applyFill="0" applyBorder="0" applyProtection="0"/>
    <xf numFmtId="0" fontId="2" fillId="0" borderId="0" applyNumberFormat="0" applyFill="0" applyBorder="0" applyProtection="0"/>
    <xf numFmtId="0" fontId="2" fillId="0" borderId="0" applyNumberFormat="0" applyFill="0" applyBorder="0" applyProtection="0"/>
    <xf numFmtId="0" fontId="156" fillId="0" borderId="0" applyNumberFormat="0" applyFill="0" applyBorder="0" applyProtection="0"/>
    <xf numFmtId="0" fontId="156" fillId="0" borderId="0"/>
    <xf numFmtId="0" fontId="113" fillId="21" borderId="16">
      <alignment horizontal="left" vertical="center" wrapText="1"/>
      <protection locked="0"/>
    </xf>
    <xf numFmtId="0" fontId="113" fillId="18" borderId="16">
      <alignment horizontal="left" vertical="center" wrapText="1"/>
      <protection locked="0"/>
    </xf>
    <xf numFmtId="40" fontId="147" fillId="0" borderId="0"/>
    <xf numFmtId="175" fontId="157" fillId="81" borderId="0" applyNumberFormat="0">
      <alignment vertical="center"/>
    </xf>
    <xf numFmtId="0" fontId="158" fillId="0" borderId="0" applyNumberFormat="0" applyFill="0" applyBorder="0" applyAlignment="0" applyProtection="0"/>
    <xf numFmtId="49" fontId="32" fillId="47" borderId="67">
      <alignment horizontal="center" vertical="center" wrapText="1"/>
    </xf>
    <xf numFmtId="175" fontId="159" fillId="46" borderId="0">
      <alignment vertical="center"/>
    </xf>
    <xf numFmtId="175" fontId="159" fillId="46" borderId="0">
      <alignment vertical="center"/>
    </xf>
    <xf numFmtId="175" fontId="159" fillId="46" borderId="0">
      <alignment vertical="center"/>
    </xf>
    <xf numFmtId="175" fontId="159" fillId="46" borderId="0">
      <alignment vertical="center"/>
    </xf>
    <xf numFmtId="175" fontId="159" fillId="46" borderId="0">
      <alignment vertical="center"/>
    </xf>
    <xf numFmtId="49" fontId="32" fillId="47" borderId="67">
      <alignment horizontal="center" vertical="center" wrapText="1"/>
    </xf>
    <xf numFmtId="49" fontId="32" fillId="47" borderId="67">
      <alignment horizontal="center" vertical="center" wrapText="1"/>
    </xf>
    <xf numFmtId="175" fontId="159" fillId="46" borderId="0">
      <alignment vertical="center"/>
    </xf>
    <xf numFmtId="0" fontId="18" fillId="0" borderId="0" applyNumberFormat="0" applyFill="0" applyBorder="0" applyProtection="0">
      <alignment horizontal="left" vertical="center" indent="10"/>
    </xf>
    <xf numFmtId="0" fontId="18" fillId="0" borderId="0" applyNumberFormat="0" applyFill="0" applyBorder="0" applyProtection="0">
      <alignment horizontal="left" vertical="center" indent="10"/>
    </xf>
    <xf numFmtId="0" fontId="18" fillId="0" borderId="0" applyNumberFormat="0" applyFill="0" applyBorder="0" applyProtection="0">
      <alignment horizontal="left" vertical="center" indent="10"/>
    </xf>
    <xf numFmtId="0" fontId="18" fillId="0" borderId="0" applyNumberFormat="0" applyFill="0" applyBorder="0" applyProtection="0">
      <alignment horizontal="left" vertical="center" indent="10"/>
    </xf>
    <xf numFmtId="0" fontId="158" fillId="0" borderId="0" applyNumberFormat="0" applyFill="0" applyBorder="0" applyAlignment="0" applyProtection="0"/>
    <xf numFmtId="0" fontId="18" fillId="0" borderId="0" applyNumberFormat="0" applyFill="0" applyBorder="0" applyProtection="0">
      <alignment horizontal="left" vertical="center" indent="10"/>
    </xf>
    <xf numFmtId="0" fontId="160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0"/>
    <xf numFmtId="0" fontId="2" fillId="0" borderId="0"/>
    <xf numFmtId="0" fontId="156" fillId="0" borderId="0"/>
    <xf numFmtId="0" fontId="2" fillId="0" borderId="51" applyBorder="0">
      <alignment horizontal="center" vertical="top" wrapText="1"/>
    </xf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9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9" applyNumberFormat="0" applyFill="0" applyAlignment="0" applyProtection="0"/>
    <xf numFmtId="0" fontId="162" fillId="0" borderId="69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8" applyNumberFormat="0" applyFill="0" applyAlignment="0" applyProtection="0"/>
    <xf numFmtId="0" fontId="162" fillId="0" borderId="69" applyNumberFormat="0" applyFill="0" applyAlignment="0" applyProtection="0"/>
    <xf numFmtId="0" fontId="162" fillId="0" borderId="69" applyNumberFormat="0" applyFill="0" applyAlignment="0" applyProtection="0"/>
    <xf numFmtId="0" fontId="162" fillId="0" borderId="69" applyNumberFormat="0" applyFill="0" applyAlignment="0" applyProtection="0"/>
    <xf numFmtId="0" fontId="163" fillId="0" borderId="0" applyFill="0" applyBorder="0" applyProtection="0"/>
    <xf numFmtId="0" fontId="163" fillId="0" borderId="0" applyFill="0" applyBorder="0" applyProtection="0"/>
    <xf numFmtId="0" fontId="146" fillId="18" borderId="0" applyNumberFormat="0" applyBorder="0" applyAlignment="0"/>
    <xf numFmtId="0" fontId="2" fillId="0" borderId="0"/>
    <xf numFmtId="0" fontId="24" fillId="0" borderId="0" applyNumberFormat="0" applyFill="0" applyBorder="0" applyAlignment="0" applyProtection="0"/>
    <xf numFmtId="0" fontId="124" fillId="0" borderId="0"/>
    <xf numFmtId="0" fontId="2" fillId="0" borderId="0"/>
    <xf numFmtId="228" fontId="32" fillId="0" borderId="5" applyFill="0" applyBorder="0">
      <alignment vertical="top"/>
    </xf>
    <xf numFmtId="0" fontId="2" fillId="0" borderId="0"/>
    <xf numFmtId="0" fontId="164" fillId="0" borderId="0" applyNumberFormat="0" applyFill="0" applyBorder="0" applyAlignment="0" applyProtection="0"/>
    <xf numFmtId="0" fontId="2" fillId="0" borderId="0">
      <alignment horizontal="center" textRotation="180"/>
    </xf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32" fillId="0" borderId="0"/>
    <xf numFmtId="0" fontId="2" fillId="0" borderId="0"/>
    <xf numFmtId="0" fontId="17" fillId="0" borderId="0"/>
    <xf numFmtId="0" fontId="17" fillId="0" borderId="0"/>
    <xf numFmtId="0" fontId="17" fillId="0" borderId="0"/>
  </cellStyleXfs>
  <cellXfs count="133">
    <xf numFmtId="0" fontId="0" fillId="0" borderId="0" xfId="0"/>
    <xf numFmtId="0" fontId="165" fillId="0" borderId="0" xfId="0" applyFont="1"/>
    <xf numFmtId="0" fontId="12" fillId="0" borderId="0" xfId="0" applyFont="1"/>
    <xf numFmtId="11" fontId="12" fillId="0" borderId="0" xfId="0" applyNumberFormat="1" applyFont="1"/>
    <xf numFmtId="0" fontId="167" fillId="0" borderId="0" xfId="0" applyFont="1" applyAlignment="1">
      <alignment wrapText="1"/>
    </xf>
    <xf numFmtId="164" fontId="12" fillId="0" borderId="0" xfId="0" applyNumberFormat="1" applyFont="1"/>
    <xf numFmtId="3" fontId="12" fillId="0" borderId="0" xfId="0" applyNumberFormat="1" applyFont="1"/>
    <xf numFmtId="9" fontId="12" fillId="0" borderId="0" xfId="0" applyNumberFormat="1" applyFont="1"/>
    <xf numFmtId="0" fontId="167" fillId="0" borderId="0" xfId="0" applyFont="1"/>
    <xf numFmtId="9" fontId="12" fillId="0" borderId="0" xfId="1" applyFont="1"/>
    <xf numFmtId="9" fontId="12" fillId="0" borderId="0" xfId="1" applyNumberFormat="1" applyFont="1"/>
    <xf numFmtId="6" fontId="12" fillId="0" borderId="0" xfId="0" applyNumberFormat="1" applyFont="1"/>
    <xf numFmtId="3" fontId="12" fillId="0" borderId="0" xfId="1" applyNumberFormat="1" applyFont="1"/>
    <xf numFmtId="0" fontId="165" fillId="0" borderId="0" xfId="0" applyFont="1" applyBorder="1" applyAlignment="1">
      <alignment vertical="center" textRotation="90"/>
    </xf>
    <xf numFmtId="0" fontId="165" fillId="0" borderId="0" xfId="0" applyFont="1" applyBorder="1"/>
    <xf numFmtId="0" fontId="166" fillId="0" borderId="103" xfId="0" applyFont="1" applyBorder="1" applyAlignment="1">
      <alignment horizontal="center" vertical="center"/>
    </xf>
    <xf numFmtId="0" fontId="166" fillId="0" borderId="102" xfId="0" applyFont="1" applyBorder="1" applyAlignment="1">
      <alignment horizontal="center" vertical="center"/>
    </xf>
    <xf numFmtId="0" fontId="165" fillId="0" borderId="104" xfId="0" applyFont="1" applyBorder="1" applyAlignment="1">
      <alignment horizontal="center" vertical="center" wrapText="1"/>
    </xf>
    <xf numFmtId="0" fontId="165" fillId="0" borderId="27" xfId="0" applyFont="1" applyBorder="1" applyAlignment="1">
      <alignment horizontal="center" vertical="center" wrapText="1"/>
    </xf>
    <xf numFmtId="0" fontId="168" fillId="0" borderId="75" xfId="0" applyFont="1" applyBorder="1" applyAlignment="1">
      <alignment horizontal="center" vertical="center" wrapText="1"/>
    </xf>
    <xf numFmtId="0" fontId="168" fillId="0" borderId="76" xfId="0" applyFont="1" applyBorder="1" applyAlignment="1">
      <alignment horizontal="center" vertical="center" wrapText="1"/>
    </xf>
    <xf numFmtId="0" fontId="165" fillId="0" borderId="79" xfId="0" applyFont="1" applyBorder="1" applyAlignment="1">
      <alignment horizontal="center" vertical="center" wrapText="1"/>
    </xf>
    <xf numFmtId="0" fontId="168" fillId="0" borderId="88" xfId="0" applyFont="1" applyBorder="1" applyAlignment="1">
      <alignment horizontal="center" vertical="center" wrapText="1"/>
    </xf>
    <xf numFmtId="0" fontId="12" fillId="0" borderId="0" xfId="0" applyFont="1" applyAlignment="1">
      <alignment wrapText="1"/>
    </xf>
    <xf numFmtId="170" fontId="170" fillId="0" borderId="0" xfId="0" applyNumberFormat="1" applyFont="1"/>
    <xf numFmtId="0" fontId="170" fillId="0" borderId="0" xfId="0" applyFont="1"/>
    <xf numFmtId="3" fontId="165" fillId="0" borderId="0" xfId="0" applyNumberFormat="1" applyFont="1"/>
    <xf numFmtId="3" fontId="165" fillId="0" borderId="63" xfId="0" applyNumberFormat="1" applyFont="1" applyBorder="1" applyAlignment="1">
      <alignment horizontal="right" vertical="center" wrapText="1"/>
    </xf>
    <xf numFmtId="3" fontId="165" fillId="0" borderId="0" xfId="0" applyNumberFormat="1" applyFont="1" applyBorder="1" applyAlignment="1">
      <alignment horizontal="right" vertical="center" wrapText="1"/>
    </xf>
    <xf numFmtId="3" fontId="168" fillId="0" borderId="95" xfId="0" applyNumberFormat="1" applyFont="1" applyBorder="1" applyAlignment="1">
      <alignment horizontal="right" vertical="center" wrapText="1"/>
    </xf>
    <xf numFmtId="3" fontId="168" fillId="0" borderId="35" xfId="0" applyNumberFormat="1" applyFont="1" applyBorder="1" applyAlignment="1">
      <alignment horizontal="right" vertical="center" wrapText="1"/>
    </xf>
    <xf numFmtId="3" fontId="165" fillId="0" borderId="96" xfId="0" applyNumberFormat="1" applyFont="1" applyBorder="1" applyAlignment="1">
      <alignment horizontal="right" vertical="center" wrapText="1"/>
    </xf>
    <xf numFmtId="3" fontId="168" fillId="0" borderId="55" xfId="0" applyNumberFormat="1" applyFont="1" applyBorder="1" applyAlignment="1">
      <alignment horizontal="right" vertical="center" wrapText="1"/>
    </xf>
    <xf numFmtId="3" fontId="168" fillId="0" borderId="35" xfId="0" applyNumberFormat="1" applyFont="1" applyBorder="1" applyAlignment="1">
      <alignment horizontal="right" vertical="center"/>
    </xf>
    <xf numFmtId="3" fontId="165" fillId="85" borderId="103" xfId="0" applyNumberFormat="1" applyFont="1" applyFill="1" applyBorder="1" applyAlignment="1">
      <alignment horizontal="right" vertical="center"/>
    </xf>
    <xf numFmtId="3" fontId="165" fillId="85" borderId="102" xfId="0" applyNumberFormat="1" applyFont="1" applyFill="1" applyBorder="1" applyAlignment="1">
      <alignment horizontal="right" vertical="center"/>
    </xf>
    <xf numFmtId="3" fontId="168" fillId="85" borderId="89" xfId="0" applyNumberFormat="1" applyFont="1" applyFill="1" applyBorder="1" applyAlignment="1">
      <alignment horizontal="right" vertical="center"/>
    </xf>
    <xf numFmtId="3" fontId="168" fillId="85" borderId="11" xfId="0" applyNumberFormat="1" applyFont="1" applyFill="1" applyBorder="1" applyAlignment="1">
      <alignment horizontal="right" vertical="center"/>
    </xf>
    <xf numFmtId="3" fontId="165" fillId="85" borderId="72" xfId="0" applyNumberFormat="1" applyFont="1" applyFill="1" applyBorder="1" applyAlignment="1">
      <alignment horizontal="right" vertical="center"/>
    </xf>
    <xf numFmtId="3" fontId="168" fillId="85" borderId="87" xfId="0" applyNumberFormat="1" applyFont="1" applyFill="1" applyBorder="1" applyAlignment="1">
      <alignment horizontal="right" vertical="center"/>
    </xf>
    <xf numFmtId="3" fontId="165" fillId="85" borderId="105" xfId="0" applyNumberFormat="1" applyFont="1" applyFill="1" applyBorder="1" applyAlignment="1">
      <alignment horizontal="right" vertical="center"/>
    </xf>
    <xf numFmtId="3" fontId="165" fillId="85" borderId="17" xfId="0" applyNumberFormat="1" applyFont="1" applyFill="1" applyBorder="1" applyAlignment="1">
      <alignment horizontal="right" vertical="center"/>
    </xf>
    <xf numFmtId="3" fontId="168" fillId="85" borderId="74" xfId="0" applyNumberFormat="1" applyFont="1" applyFill="1" applyBorder="1" applyAlignment="1">
      <alignment horizontal="right" vertical="center"/>
    </xf>
    <xf numFmtId="3" fontId="168" fillId="85" borderId="10" xfId="0" applyNumberFormat="1" applyFont="1" applyFill="1" applyBorder="1" applyAlignment="1">
      <alignment horizontal="right" vertical="center"/>
    </xf>
    <xf numFmtId="3" fontId="165" fillId="85" borderId="73" xfId="0" applyNumberFormat="1" applyFont="1" applyFill="1" applyBorder="1" applyAlignment="1">
      <alignment horizontal="right" vertical="center"/>
    </xf>
    <xf numFmtId="3" fontId="168" fillId="85" borderId="78" xfId="0" applyNumberFormat="1" applyFont="1" applyFill="1" applyBorder="1" applyAlignment="1">
      <alignment horizontal="right" vertical="center"/>
    </xf>
    <xf numFmtId="3" fontId="165" fillId="0" borderId="104" xfId="0" applyNumberFormat="1" applyFont="1" applyFill="1" applyBorder="1" applyAlignment="1">
      <alignment horizontal="right" vertical="center"/>
    </xf>
    <xf numFmtId="3" fontId="165" fillId="0" borderId="27" xfId="0" applyNumberFormat="1" applyFont="1" applyFill="1" applyBorder="1" applyAlignment="1">
      <alignment horizontal="right" vertical="center"/>
    </xf>
    <xf numFmtId="3" fontId="168" fillId="0" borderId="75" xfId="0" applyNumberFormat="1" applyFont="1" applyFill="1" applyBorder="1" applyAlignment="1">
      <alignment horizontal="right" vertical="center"/>
    </xf>
    <xf numFmtId="3" fontId="168" fillId="0" borderId="76" xfId="0" applyNumberFormat="1" applyFont="1" applyFill="1" applyBorder="1" applyAlignment="1">
      <alignment horizontal="right" vertical="center"/>
    </xf>
    <xf numFmtId="3" fontId="165" fillId="0" borderId="79" xfId="0" applyNumberFormat="1" applyFont="1" applyFill="1" applyBorder="1" applyAlignment="1">
      <alignment horizontal="right" vertical="center"/>
    </xf>
    <xf numFmtId="3" fontId="168" fillId="0" borderId="82" xfId="0" applyNumberFormat="1" applyFont="1" applyFill="1" applyBorder="1" applyAlignment="1">
      <alignment horizontal="right" vertical="center"/>
    </xf>
    <xf numFmtId="3" fontId="165" fillId="0" borderId="93" xfId="0" applyNumberFormat="1" applyFont="1" applyFill="1" applyBorder="1" applyAlignment="1">
      <alignment horizontal="right" vertical="center"/>
    </xf>
    <xf numFmtId="3" fontId="165" fillId="85" borderId="85" xfId="0" applyNumberFormat="1" applyFont="1" applyFill="1" applyBorder="1" applyAlignment="1">
      <alignment horizontal="right" vertical="center"/>
    </xf>
    <xf numFmtId="3" fontId="165" fillId="85" borderId="51" xfId="0" applyNumberFormat="1" applyFont="1" applyFill="1" applyBorder="1" applyAlignment="1">
      <alignment horizontal="right" vertical="center"/>
    </xf>
    <xf numFmtId="3" fontId="168" fillId="85" borderId="73" xfId="0" applyNumberFormat="1" applyFont="1" applyFill="1" applyBorder="1" applyAlignment="1">
      <alignment horizontal="right" vertical="center"/>
    </xf>
    <xf numFmtId="3" fontId="165" fillId="0" borderId="106" xfId="0" applyNumberFormat="1" applyFont="1" applyFill="1" applyBorder="1" applyAlignment="1">
      <alignment horizontal="right" vertical="center"/>
    </xf>
    <xf numFmtId="3" fontId="165" fillId="0" borderId="21" xfId="0" applyNumberFormat="1" applyFont="1" applyFill="1" applyBorder="1" applyAlignment="1">
      <alignment horizontal="right" vertical="center"/>
    </xf>
    <xf numFmtId="3" fontId="165" fillId="0" borderId="92" xfId="0" applyNumberFormat="1" applyFont="1" applyFill="1" applyBorder="1" applyAlignment="1">
      <alignment horizontal="right" vertical="center"/>
    </xf>
    <xf numFmtId="3" fontId="165" fillId="0" borderId="90" xfId="0" applyNumberFormat="1" applyFont="1" applyFill="1" applyBorder="1" applyAlignment="1">
      <alignment horizontal="right" vertical="center"/>
    </xf>
    <xf numFmtId="3" fontId="165" fillId="0" borderId="91" xfId="0" applyNumberFormat="1" applyFont="1" applyFill="1" applyBorder="1" applyAlignment="1">
      <alignment horizontal="right" vertical="center"/>
    </xf>
    <xf numFmtId="3" fontId="165" fillId="0" borderId="83" xfId="0" applyNumberFormat="1" applyFont="1" applyBorder="1" applyAlignment="1">
      <alignment horizontal="right" vertical="center"/>
    </xf>
    <xf numFmtId="3" fontId="165" fillId="0" borderId="37" xfId="0" applyNumberFormat="1" applyFont="1" applyBorder="1" applyAlignment="1">
      <alignment horizontal="right" vertical="center"/>
    </xf>
    <xf numFmtId="3" fontId="168" fillId="0" borderId="98" xfId="0" applyNumberFormat="1" applyFont="1" applyBorder="1" applyAlignment="1">
      <alignment horizontal="right" vertical="center"/>
    </xf>
    <xf numFmtId="3" fontId="168" fillId="0" borderId="99" xfId="0" applyNumberFormat="1" applyFont="1" applyBorder="1" applyAlignment="1">
      <alignment horizontal="right" vertical="center"/>
    </xf>
    <xf numFmtId="3" fontId="165" fillId="0" borderId="100" xfId="0" applyNumberFormat="1" applyFont="1" applyBorder="1" applyAlignment="1">
      <alignment horizontal="right" vertical="center"/>
    </xf>
    <xf numFmtId="3" fontId="168" fillId="0" borderId="107" xfId="0" applyNumberFormat="1" applyFont="1" applyBorder="1" applyAlignment="1">
      <alignment horizontal="right" vertical="center"/>
    </xf>
    <xf numFmtId="3" fontId="168" fillId="0" borderId="108" xfId="0" applyNumberFormat="1" applyFont="1" applyBorder="1" applyAlignment="1">
      <alignment horizontal="right" vertical="center"/>
    </xf>
    <xf numFmtId="3" fontId="165" fillId="0" borderId="109" xfId="0" applyNumberFormat="1" applyFont="1" applyBorder="1" applyAlignment="1">
      <alignment horizontal="right" vertical="center"/>
    </xf>
    <xf numFmtId="3" fontId="165" fillId="0" borderId="63" xfId="0" applyNumberFormat="1" applyFont="1" applyBorder="1" applyAlignment="1">
      <alignment horizontal="right" vertical="center"/>
    </xf>
    <xf numFmtId="3" fontId="165" fillId="0" borderId="0" xfId="0" applyNumberFormat="1" applyFont="1" applyBorder="1" applyAlignment="1">
      <alignment horizontal="right" vertical="center"/>
    </xf>
    <xf numFmtId="3" fontId="168" fillId="0" borderId="95" xfId="0" applyNumberFormat="1" applyFont="1" applyBorder="1" applyAlignment="1">
      <alignment horizontal="right" vertical="center"/>
    </xf>
    <xf numFmtId="3" fontId="165" fillId="0" borderId="96" xfId="0" applyNumberFormat="1" applyFont="1" applyBorder="1" applyAlignment="1">
      <alignment horizontal="right" vertical="center"/>
    </xf>
    <xf numFmtId="3" fontId="168" fillId="0" borderId="55" xfId="0" applyNumberFormat="1" applyFont="1" applyBorder="1" applyAlignment="1">
      <alignment horizontal="right" vertical="center"/>
    </xf>
    <xf numFmtId="3" fontId="168" fillId="0" borderId="81" xfId="0" applyNumberFormat="1" applyFont="1" applyBorder="1" applyAlignment="1">
      <alignment horizontal="right" vertical="center"/>
    </xf>
    <xf numFmtId="3" fontId="166" fillId="83" borderId="84" xfId="0" applyNumberFormat="1" applyFont="1" applyFill="1" applyBorder="1" applyAlignment="1">
      <alignment horizontal="right" vertical="center"/>
    </xf>
    <xf numFmtId="3" fontId="166" fillId="83" borderId="8" xfId="0" applyNumberFormat="1" applyFont="1" applyFill="1" applyBorder="1" applyAlignment="1">
      <alignment horizontal="right" vertical="center"/>
    </xf>
    <xf numFmtId="3" fontId="166" fillId="83" borderId="70" xfId="0" applyNumberFormat="1" applyFont="1" applyFill="1" applyBorder="1" applyAlignment="1">
      <alignment horizontal="right" vertical="center"/>
    </xf>
    <xf numFmtId="3" fontId="168" fillId="84" borderId="98" xfId="0" applyNumberFormat="1" applyFont="1" applyFill="1" applyBorder="1" applyAlignment="1">
      <alignment horizontal="right" vertical="center"/>
    </xf>
    <xf numFmtId="3" fontId="168" fillId="84" borderId="99" xfId="0" applyNumberFormat="1" applyFont="1" applyFill="1" applyBorder="1" applyAlignment="1">
      <alignment horizontal="right" vertical="center"/>
    </xf>
    <xf numFmtId="3" fontId="166" fillId="83" borderId="100" xfId="0" applyNumberFormat="1" applyFont="1" applyFill="1" applyBorder="1" applyAlignment="1">
      <alignment horizontal="right" vertical="center"/>
    </xf>
    <xf numFmtId="3" fontId="168" fillId="84" borderId="81" xfId="0" applyNumberFormat="1" applyFont="1" applyFill="1" applyBorder="1" applyAlignment="1">
      <alignment horizontal="right" vertical="center"/>
    </xf>
    <xf numFmtId="0" fontId="166" fillId="0" borderId="0" xfId="0" applyFont="1"/>
    <xf numFmtId="0" fontId="170" fillId="0" borderId="0" xfId="0" applyFont="1" applyBorder="1"/>
    <xf numFmtId="0" fontId="171" fillId="0" borderId="0" xfId="0" applyFont="1" applyBorder="1" applyAlignment="1">
      <alignment wrapText="1"/>
    </xf>
    <xf numFmtId="3" fontId="170" fillId="0" borderId="0" xfId="0" applyNumberFormat="1" applyFont="1" applyBorder="1"/>
    <xf numFmtId="0" fontId="172" fillId="0" borderId="0" xfId="0" applyFont="1" applyBorder="1"/>
    <xf numFmtId="0" fontId="172" fillId="0" borderId="0" xfId="0" applyFont="1" applyBorder="1" applyAlignment="1">
      <alignment wrapText="1"/>
    </xf>
    <xf numFmtId="0" fontId="172" fillId="0" borderId="0" xfId="0" applyFont="1" applyBorder="1" applyAlignment="1">
      <alignment horizontal="center" vertical="center"/>
    </xf>
    <xf numFmtId="3" fontId="172" fillId="0" borderId="0" xfId="0" applyNumberFormat="1" applyFont="1" applyBorder="1"/>
    <xf numFmtId="9" fontId="172" fillId="0" borderId="0" xfId="1" applyFont="1" applyBorder="1"/>
    <xf numFmtId="9" fontId="165" fillId="0" borderId="0" xfId="1" applyFont="1"/>
    <xf numFmtId="0" fontId="172" fillId="0" borderId="0" xfId="0" applyFont="1" applyBorder="1" applyAlignment="1">
      <alignment vertical="center"/>
    </xf>
    <xf numFmtId="0" fontId="172" fillId="0" borderId="0" xfId="0" applyFont="1"/>
    <xf numFmtId="3" fontId="172" fillId="0" borderId="0" xfId="0" applyNumberFormat="1" applyFont="1"/>
    <xf numFmtId="0" fontId="166" fillId="0" borderId="98" xfId="0" applyFont="1" applyBorder="1" applyAlignment="1">
      <alignment horizontal="center" vertical="center" wrapText="1"/>
    </xf>
    <xf numFmtId="0" fontId="166" fillId="0" borderId="80" xfId="0" applyFont="1" applyBorder="1" applyAlignment="1">
      <alignment horizontal="center" vertical="center" wrapText="1"/>
    </xf>
    <xf numFmtId="0" fontId="166" fillId="0" borderId="95" xfId="0" applyFont="1" applyBorder="1" applyAlignment="1">
      <alignment horizontal="center" vertical="center" wrapText="1"/>
    </xf>
    <xf numFmtId="0" fontId="166" fillId="0" borderId="30" xfId="0" applyFont="1" applyBorder="1" applyAlignment="1">
      <alignment horizontal="center" vertical="center" wrapText="1"/>
    </xf>
    <xf numFmtId="0" fontId="166" fillId="83" borderId="97" xfId="0" applyFont="1" applyFill="1" applyBorder="1" applyAlignment="1">
      <alignment horizontal="center" vertical="center" wrapText="1"/>
    </xf>
    <xf numFmtId="0" fontId="166" fillId="83" borderId="101" xfId="0" applyFont="1" applyFill="1" applyBorder="1" applyAlignment="1">
      <alignment horizontal="center" vertical="center" wrapText="1"/>
    </xf>
    <xf numFmtId="0" fontId="166" fillId="0" borderId="89" xfId="0" applyFont="1" applyBorder="1" applyAlignment="1">
      <alignment horizontal="center" vertical="center"/>
    </xf>
    <xf numFmtId="0" fontId="166" fillId="0" borderId="11" xfId="0" applyFont="1" applyBorder="1" applyAlignment="1">
      <alignment horizontal="center" vertical="center"/>
    </xf>
    <xf numFmtId="0" fontId="166" fillId="0" borderId="72" xfId="0" applyFont="1" applyBorder="1" applyAlignment="1">
      <alignment horizontal="center" vertical="center"/>
    </xf>
    <xf numFmtId="0" fontId="165" fillId="85" borderId="89" xfId="0" applyFont="1" applyFill="1" applyBorder="1" applyAlignment="1">
      <alignment horizontal="center" vertical="center" wrapText="1"/>
    </xf>
    <xf numFmtId="0" fontId="165" fillId="85" borderId="85" xfId="0" applyFont="1" applyFill="1" applyBorder="1" applyAlignment="1">
      <alignment horizontal="center" vertical="center" wrapText="1"/>
    </xf>
    <xf numFmtId="0" fontId="165" fillId="85" borderId="74" xfId="0" applyFont="1" applyFill="1" applyBorder="1" applyAlignment="1">
      <alignment horizontal="center" vertical="center" wrapText="1"/>
    </xf>
    <xf numFmtId="0" fontId="165" fillId="85" borderId="51" xfId="0" applyFont="1" applyFill="1" applyBorder="1" applyAlignment="1">
      <alignment horizontal="center" vertical="center" wrapText="1"/>
    </xf>
    <xf numFmtId="0" fontId="166" fillId="0" borderId="110" xfId="0" applyFont="1" applyFill="1" applyBorder="1" applyAlignment="1">
      <alignment horizontal="center" vertical="center" wrapText="1"/>
    </xf>
    <xf numFmtId="0" fontId="166" fillId="0" borderId="111" xfId="0" applyFont="1" applyFill="1" applyBorder="1" applyAlignment="1">
      <alignment horizontal="center" vertical="center" wrapText="1"/>
    </xf>
    <xf numFmtId="0" fontId="166" fillId="0" borderId="92" xfId="0" applyFont="1" applyFill="1" applyBorder="1" applyAlignment="1">
      <alignment horizontal="center" vertical="center"/>
    </xf>
    <xf numFmtId="0" fontId="166" fillId="0" borderId="91" xfId="0" applyFont="1" applyFill="1" applyBorder="1" applyAlignment="1">
      <alignment horizontal="center" vertical="center"/>
    </xf>
    <xf numFmtId="0" fontId="165" fillId="85" borderId="77" xfId="0" applyFont="1" applyFill="1" applyBorder="1" applyAlignment="1">
      <alignment horizontal="center" vertical="center" wrapText="1"/>
    </xf>
    <xf numFmtId="0" fontId="165" fillId="85" borderId="94" xfId="0" applyFont="1" applyFill="1" applyBorder="1" applyAlignment="1">
      <alignment horizontal="center" vertical="center" wrapText="1"/>
    </xf>
    <xf numFmtId="0" fontId="166" fillId="0" borderId="2" xfId="0" applyFont="1" applyBorder="1" applyAlignment="1">
      <alignment horizontal="center" vertical="center"/>
    </xf>
    <xf numFmtId="0" fontId="166" fillId="0" borderId="3" xfId="0" applyFont="1" applyBorder="1" applyAlignment="1">
      <alignment horizontal="center" vertical="center"/>
    </xf>
    <xf numFmtId="0" fontId="166" fillId="0" borderId="4" xfId="0" applyFont="1" applyBorder="1" applyAlignment="1">
      <alignment horizontal="center" vertical="center"/>
    </xf>
    <xf numFmtId="0" fontId="166" fillId="0" borderId="5" xfId="0" applyFont="1" applyBorder="1" applyAlignment="1">
      <alignment horizontal="center" vertical="center"/>
    </xf>
    <xf numFmtId="0" fontId="166" fillId="0" borderId="0" xfId="0" applyFont="1" applyBorder="1" applyAlignment="1">
      <alignment horizontal="center" vertical="center"/>
    </xf>
    <xf numFmtId="0" fontId="166" fillId="0" borderId="6" xfId="0" applyFont="1" applyBorder="1" applyAlignment="1">
      <alignment horizontal="center" vertical="center"/>
    </xf>
    <xf numFmtId="0" fontId="166" fillId="0" borderId="7" xfId="0" applyFont="1" applyBorder="1" applyAlignment="1">
      <alignment horizontal="center" vertical="center"/>
    </xf>
    <xf numFmtId="0" fontId="166" fillId="0" borderId="8" xfId="0" applyFont="1" applyBorder="1" applyAlignment="1">
      <alignment horizontal="center" vertical="center"/>
    </xf>
    <xf numFmtId="0" fontId="166" fillId="0" borderId="9" xfId="0" applyFont="1" applyBorder="1" applyAlignment="1">
      <alignment horizontal="center" vertical="center"/>
    </xf>
    <xf numFmtId="0" fontId="166" fillId="0" borderId="70" xfId="0" applyFont="1" applyBorder="1" applyAlignment="1">
      <alignment horizontal="center"/>
    </xf>
    <xf numFmtId="0" fontId="166" fillId="0" borderId="37" xfId="0" applyFont="1" applyBorder="1" applyAlignment="1">
      <alignment horizontal="center"/>
    </xf>
    <xf numFmtId="0" fontId="166" fillId="0" borderId="71" xfId="0" applyFont="1" applyBorder="1" applyAlignment="1">
      <alignment horizontal="center"/>
    </xf>
    <xf numFmtId="0" fontId="166" fillId="0" borderId="87" xfId="0" applyFont="1" applyBorder="1" applyAlignment="1">
      <alignment horizontal="center" vertical="center"/>
    </xf>
    <xf numFmtId="0" fontId="165" fillId="0" borderId="89" xfId="0" applyFont="1" applyBorder="1" applyAlignment="1">
      <alignment horizontal="center" vertical="center"/>
    </xf>
    <xf numFmtId="0" fontId="165" fillId="0" borderId="85" xfId="0" applyFont="1" applyBorder="1" applyAlignment="1">
      <alignment horizontal="center" vertical="center"/>
    </xf>
    <xf numFmtId="0" fontId="165" fillId="0" borderId="75" xfId="0" applyFont="1" applyBorder="1" applyAlignment="1">
      <alignment horizontal="center" vertical="center"/>
    </xf>
    <xf numFmtId="0" fontId="165" fillId="0" borderId="86" xfId="0" applyFont="1" applyBorder="1" applyAlignment="1">
      <alignment horizontal="center" vertical="center"/>
    </xf>
    <xf numFmtId="0" fontId="169" fillId="0" borderId="37" xfId="0" applyFont="1" applyBorder="1" applyAlignment="1">
      <alignment horizontal="center"/>
    </xf>
    <xf numFmtId="0" fontId="172" fillId="0" borderId="0" xfId="0" applyFont="1" applyBorder="1" applyAlignment="1">
      <alignment horizontal="center" vertical="center"/>
    </xf>
  </cellXfs>
  <cellStyles count="51037">
    <cellStyle name=" 1" xfId="2"/>
    <cellStyle name=" 1 2" xfId="3"/>
    <cellStyle name=" 1 2 2" xfId="4"/>
    <cellStyle name=" 1 3" xfId="5"/>
    <cellStyle name=" Writer Import]_x000d__x000a_Display Dialog=No_x000d__x000a__x000d__x000a_[Horizontal Arrange]_x000d__x000a_Dimensions Interlocking=Yes_x000d__x000a_Sum Hierarchy=Yes_x000d__x000a_Generate" xfId="6"/>
    <cellStyle name=" Writer Import]_x000d__x000a_Display Dialog=No_x000d__x000a__x000d__x000a_[Horizontal Arrange]_x000d__x000a_Dimensions Interlocking=Yes_x000d__x000a_Sum Hierarchy=Yes_x000d__x000a_Generate 2" xfId="7"/>
    <cellStyle name="_x000a_386grabber=M" xfId="8"/>
    <cellStyle name="%" xfId="9"/>
    <cellStyle name="% 2" xfId="10"/>
    <cellStyle name="% 2 2" xfId="11"/>
    <cellStyle name="% 2 3" xfId="12"/>
    <cellStyle name="% 2 4" xfId="13"/>
    <cellStyle name="% 3" xfId="14"/>
    <cellStyle name="% 3 2" xfId="15"/>
    <cellStyle name="% 4" xfId="16"/>
    <cellStyle name="% 5" xfId="17"/>
    <cellStyle name="%_A2 Common National NHS &amp; Other" xfId="18"/>
    <cellStyle name="%_Additional charts" xfId="19"/>
    <cellStyle name="%_Book2" xfId="20"/>
    <cellStyle name="%_Book6" xfId="21"/>
    <cellStyle name="%_Budget09 Fiscal Scenarios_v9.1 (20090415) SM" xfId="22"/>
    <cellStyle name="%_Chapter 1 tables" xfId="23"/>
    <cellStyle name="%_Chapter 1 tables1" xfId="24"/>
    <cellStyle name="%_charts tables TP" xfId="25"/>
    <cellStyle name="%_charts tables TP 070311" xfId="26"/>
    <cellStyle name="%_charts tables TP 2" xfId="27"/>
    <cellStyle name="%_charts tables TP-formatted " xfId="28"/>
    <cellStyle name="%_charts tables TP-formatted  (2)" xfId="29"/>
    <cellStyle name="%_charts tables TP-formatted  (3)" xfId="30"/>
    <cellStyle name="%_charts_tables250111(1)" xfId="31"/>
    <cellStyle name="%_DATA" xfId="32"/>
    <cellStyle name="%_Economy Fan Charts Sheet Master 20111121" xfId="33"/>
    <cellStyle name="%_Economy Fan Charts Sheet Master BUD12R3 links broken" xfId="34"/>
    <cellStyle name="%_Economy Tables" xfId="35"/>
    <cellStyle name="%_Fiscal Tables" xfId="36"/>
    <cellStyle name="%_Health scenario chart (2)" xfId="37"/>
    <cellStyle name="%_inc to ex AS12 EFOsupps" xfId="38"/>
    <cellStyle name="%_Live final adjusted for SOBR2 rev 0910 1011 a" xfId="39"/>
    <cellStyle name="%_March-2012-Fiscal-Supplementary-Tables1(1)" xfId="40"/>
    <cellStyle name="%_My charts (TH AS12)" xfId="41"/>
    <cellStyle name="%_PEF Autumn2011" xfId="42"/>
    <cellStyle name="%_PEF FSBR2011" xfId="43"/>
    <cellStyle name="%_PEF FSBR2011 2" xfId="44"/>
    <cellStyle name="%_PEF FSBR2011 AA simplification" xfId="45"/>
    <cellStyle name="%_Pub Fin (14-Sep-2008 Data)_v7.9 (tables added)1" xfId="46"/>
    <cellStyle name="%_Pub Fin (24-Sep-2008 Data)_v8.5 (CDS graphs)" xfId="47"/>
    <cellStyle name="%_Scorecard" xfId="48"/>
    <cellStyle name="%_Scorecard E" xfId="49"/>
    <cellStyle name="%_Scorecard E 2" xfId="50"/>
    <cellStyle name="%_Scorecard E 3" xfId="51"/>
    <cellStyle name="%_Scorecard E 4" xfId="52"/>
    <cellStyle name="%_Sheet1" xfId="53"/>
    <cellStyle name="%_Sheet1 2" xfId="54"/>
    <cellStyle name="%_Sheet2" xfId="55"/>
    <cellStyle name="%_Sheet2 2" xfId="56"/>
    <cellStyle name="%_T1A (VAT19.5pkg)" xfId="57"/>
    <cellStyle name="%_T1A (VAT19.5pkg) 2" xfId="58"/>
    <cellStyle name="%_T1A (VAT19.5pkg) 3" xfId="59"/>
    <cellStyle name="%_T1A (VAT19.5pkg) 4" xfId="60"/>
    <cellStyle name="%_TP - charts tables BUD12" xfId="61"/>
    <cellStyle name="%_TP - charts tables Nov11" xfId="62"/>
    <cellStyle name="%_TREND_DEFLATE01#" xfId="63"/>
    <cellStyle name="%_VAT refunds" xfId="64"/>
    <cellStyle name="]_x000d__x000a_Zoomed=1_x000d__x000a_Row=0_x000d__x000a_Column=0_x000d__x000a_Height=0_x000d__x000a_Width=0_x000d__x000a_FontName=FoxFont_x000d__x000a_FontStyle=0_x000d__x000a_FontSize=9_x000d__x000a_PrtFontName=FoxPrin" xfId="65"/>
    <cellStyle name="_110621 OBRoutput FSR transUpdate and tobacco jun25" xfId="66"/>
    <cellStyle name="_110621 OBRoutput FSR transUpdate and tobacco jun25 (2)" xfId="67"/>
    <cellStyle name="_111125 APDPassengerNumbers" xfId="68"/>
    <cellStyle name="_111125 APDPassengerNumbers_inc to ex AS12 EFOsupps" xfId="69"/>
    <cellStyle name="_Apr 2010 IMBE Report" xfId="70"/>
    <cellStyle name="_Asset Co - 2014-40" xfId="71"/>
    <cellStyle name="_Calc" xfId="72"/>
    <cellStyle name="_CalcBold" xfId="73"/>
    <cellStyle name="_CalcTotal" xfId="74"/>
    <cellStyle name="_Confirmation" xfId="75"/>
    <cellStyle name="_covered bonds" xfId="76"/>
    <cellStyle name="_covered bonds_20110317 Guarantee Data sheet with CDS Expected Losses" xfId="77"/>
    <cellStyle name="_Dpn Forecast 2008-2010 (14-Dec-07)" xfId="78"/>
    <cellStyle name="_Dpn Forecast 2008-2010 (14-Dec-07)_20110317 Guarantee Data sheet with CDS Expected Losses" xfId="79"/>
    <cellStyle name="_Fair Value schedule" xfId="80"/>
    <cellStyle name="_Fair Value schedule_20110317 Guarantee Data sheet with CDS Expected Losses" xfId="81"/>
    <cellStyle name="_FCAST" xfId="82"/>
    <cellStyle name="_FPS Options High Level Costing 23rd Aug 06" xfId="83"/>
    <cellStyle name="_HMT expl text summary Tables" xfId="84"/>
    <cellStyle name="_HOD Gosforth_current" xfId="85"/>
    <cellStyle name="_IMBE P0 10-11 profiles" xfId="86"/>
    <cellStyle name="_InputCY" xfId="87"/>
    <cellStyle name="_InputNewFT" xfId="88"/>
    <cellStyle name="_InputPY" xfId="89"/>
    <cellStyle name="_IT HOD Rainton - Tower Cost Update 5th April 2007 (Revised) V3" xfId="90"/>
    <cellStyle name="_IT HOD Rainton - Tower Cost Update 5th April 2007 (Revised) V3_20110317 Guarantee Data sheet with CDS Expected Losses" xfId="91"/>
    <cellStyle name="_Maincode" xfId="92"/>
    <cellStyle name="_No_Input" xfId="93"/>
    <cellStyle name="_Note" xfId="94"/>
    <cellStyle name="_P11) Apr 10 IMBE workbook" xfId="95"/>
    <cellStyle name="_P12) May 10 (prov outturn) IMBE workbook" xfId="96"/>
    <cellStyle name="_Project Details Report Aug v0.12" xfId="97"/>
    <cellStyle name="_RB_Update_current" xfId="98"/>
    <cellStyle name="_RB_Update_current (SCA draft)PH review" xfId="99"/>
    <cellStyle name="_RB_Update_current (SCA draft)PH review_20110317 Guarantee Data sheet with CDS Expected Losses" xfId="100"/>
    <cellStyle name="_RB_Update_current (SCA draft)revised" xfId="101"/>
    <cellStyle name="_RB_Update_current (SCA draft)revised_20110317 Guarantee Data sheet with CDS Expected Losses" xfId="102"/>
    <cellStyle name="_RB_Update_current_20110317 Guarantee Data sheet with CDS Expected Losses" xfId="103"/>
    <cellStyle name="_Sample change log v0 2" xfId="104"/>
    <cellStyle name="_Sample change log v0 2_20110317 Guarantee Data sheet with CDS Expected Losses" xfId="105"/>
    <cellStyle name="_Sub debt extension discount table 31 1 11 v2" xfId="106"/>
    <cellStyle name="_sub debt int" xfId="107"/>
    <cellStyle name="_sub debt int_20110317 Guarantee Data sheet with CDS Expected Losses" xfId="108"/>
    <cellStyle name="_Subcode" xfId="109"/>
    <cellStyle name="_TableHead" xfId="110"/>
    <cellStyle name="_TableHead 2" xfId="111"/>
    <cellStyle name="_TableHead 3" xfId="112"/>
    <cellStyle name="_TableHead_Budget09 Fiscal Scenarios_v9.1 (20090415) SM" xfId="113"/>
    <cellStyle name="_TableHead_Chapter 1 tables" xfId="114"/>
    <cellStyle name="_TableHead_Chapter 1 tables1" xfId="115"/>
    <cellStyle name="_TableHead_Live final adjusted for SOBR2 rev 0910 1011 a" xfId="116"/>
    <cellStyle name="_TableHead_Scorecard E" xfId="117"/>
    <cellStyle name="_TableHead_Scorecard E 2" xfId="118"/>
    <cellStyle name="_TableHead_Scorecard E 3" xfId="119"/>
    <cellStyle name="_TableHead_Sheet1" xfId="120"/>
    <cellStyle name="_TableHead_T1A (VAT19.5pkg)" xfId="121"/>
    <cellStyle name="_TableHead_T1A (VAT19.5pkg) 2" xfId="122"/>
    <cellStyle name="_TableHead_T1A (VAT19.5pkg) 3" xfId="123"/>
    <cellStyle name="_TableSuperHead" xfId="124"/>
    <cellStyle name="_Tailor Analysis 1.11 (1 Dec take up rates)" xfId="125"/>
    <cellStyle name="_TextEntry" xfId="126"/>
    <cellStyle name="0,0_x000d__x000a_NA_x000d__x000a_" xfId="127"/>
    <cellStyle name="1dp" xfId="128"/>
    <cellStyle name="1dp 2" xfId="129"/>
    <cellStyle name="1dp 3" xfId="130"/>
    <cellStyle name="1dp 4" xfId="131"/>
    <cellStyle name="20% - Accent1 10" xfId="132"/>
    <cellStyle name="20% - Accent1 10 2" xfId="133"/>
    <cellStyle name="20% - Accent1 10 3" xfId="134"/>
    <cellStyle name="20% - Accent1 11" xfId="135"/>
    <cellStyle name="20% - Accent1 11 2" xfId="136"/>
    <cellStyle name="20% - Accent1 11 3" xfId="137"/>
    <cellStyle name="20% - Accent1 12" xfId="138"/>
    <cellStyle name="20% - Accent1 12 2" xfId="139"/>
    <cellStyle name="20% - Accent1 12 3" xfId="140"/>
    <cellStyle name="20% - Accent1 13" xfId="141"/>
    <cellStyle name="20% - Accent1 14" xfId="142"/>
    <cellStyle name="20% - Accent1 15" xfId="143"/>
    <cellStyle name="20% - Accent1 2" xfId="144"/>
    <cellStyle name="20% - Accent1 2 10" xfId="145"/>
    <cellStyle name="20% - Accent1 2 2" xfId="146"/>
    <cellStyle name="20% - Accent1 2 2 2" xfId="147"/>
    <cellStyle name="20% - Accent1 2 2 2 2" xfId="148"/>
    <cellStyle name="20% - Accent1 2 2 2 3" xfId="149"/>
    <cellStyle name="20% - Accent1 2 2 3" xfId="150"/>
    <cellStyle name="20% - Accent1 2 2 3 2" xfId="151"/>
    <cellStyle name="20% - Accent1 2 2 3 3" xfId="152"/>
    <cellStyle name="20% - Accent1 2 2 4" xfId="153"/>
    <cellStyle name="20% - Accent1 2 2 4 2" xfId="154"/>
    <cellStyle name="20% - Accent1 2 2 4 3" xfId="155"/>
    <cellStyle name="20% - Accent1 2 2 5" xfId="156"/>
    <cellStyle name="20% - Accent1 2 2 5 2" xfId="157"/>
    <cellStyle name="20% - Accent1 2 2 5 3" xfId="158"/>
    <cellStyle name="20% - Accent1 2 2 6" xfId="159"/>
    <cellStyle name="20% - Accent1 2 2 7" xfId="160"/>
    <cellStyle name="20% - Accent1 2 3" xfId="161"/>
    <cellStyle name="20% - Accent1 2 3 2" xfId="162"/>
    <cellStyle name="20% - Accent1 2 3 2 2" xfId="163"/>
    <cellStyle name="20% - Accent1 2 3 2 3" xfId="164"/>
    <cellStyle name="20% - Accent1 2 3 3" xfId="165"/>
    <cellStyle name="20% - Accent1 2 3 3 2" xfId="166"/>
    <cellStyle name="20% - Accent1 2 3 3 3" xfId="167"/>
    <cellStyle name="20% - Accent1 2 3 4" xfId="168"/>
    <cellStyle name="20% - Accent1 2 3 4 2" xfId="169"/>
    <cellStyle name="20% - Accent1 2 3 4 3" xfId="170"/>
    <cellStyle name="20% - Accent1 2 3 5" xfId="171"/>
    <cellStyle name="20% - Accent1 2 3 5 2" xfId="172"/>
    <cellStyle name="20% - Accent1 2 3 5 3" xfId="173"/>
    <cellStyle name="20% - Accent1 2 3 6" xfId="174"/>
    <cellStyle name="20% - Accent1 2 3 7" xfId="175"/>
    <cellStyle name="20% - Accent1 2 4" xfId="176"/>
    <cellStyle name="20% - Accent1 2 4 2" xfId="177"/>
    <cellStyle name="20% - Accent1 2 4 3" xfId="178"/>
    <cellStyle name="20% - Accent1 2 5" xfId="179"/>
    <cellStyle name="20% - Accent1 2 5 2" xfId="180"/>
    <cellStyle name="20% - Accent1 2 5 3" xfId="181"/>
    <cellStyle name="20% - Accent1 2 6" xfId="182"/>
    <cellStyle name="20% - Accent1 2 6 2" xfId="183"/>
    <cellStyle name="20% - Accent1 2 6 3" xfId="184"/>
    <cellStyle name="20% - Accent1 2 7" xfId="185"/>
    <cellStyle name="20% - Accent1 2 7 2" xfId="186"/>
    <cellStyle name="20% - Accent1 2 7 3" xfId="187"/>
    <cellStyle name="20% - Accent1 2 8" xfId="188"/>
    <cellStyle name="20% - Accent1 2 9" xfId="189"/>
    <cellStyle name="20% - Accent1 3" xfId="190"/>
    <cellStyle name="20% - Accent1 3 2" xfId="191"/>
    <cellStyle name="20% - Accent1 3 2 2" xfId="192"/>
    <cellStyle name="20% - Accent1 3 2 3" xfId="193"/>
    <cellStyle name="20% - Accent1 3 3" xfId="194"/>
    <cellStyle name="20% - Accent1 3 3 2" xfId="195"/>
    <cellStyle name="20% - Accent1 3 3 3" xfId="196"/>
    <cellStyle name="20% - Accent1 3 4" xfId="197"/>
    <cellStyle name="20% - Accent1 3 4 2" xfId="198"/>
    <cellStyle name="20% - Accent1 3 4 3" xfId="199"/>
    <cellStyle name="20% - Accent1 3 5" xfId="200"/>
    <cellStyle name="20% - Accent1 3 5 2" xfId="201"/>
    <cellStyle name="20% - Accent1 3 5 3" xfId="202"/>
    <cellStyle name="20% - Accent1 3 6" xfId="203"/>
    <cellStyle name="20% - Accent1 3 7" xfId="204"/>
    <cellStyle name="20% - Accent1 4" xfId="205"/>
    <cellStyle name="20% - Accent1 4 2" xfId="206"/>
    <cellStyle name="20% - Accent1 4 2 2" xfId="207"/>
    <cellStyle name="20% - Accent1 4 2 3" xfId="208"/>
    <cellStyle name="20% - Accent1 4 3" xfId="209"/>
    <cellStyle name="20% - Accent1 4 3 2" xfId="210"/>
    <cellStyle name="20% - Accent1 4 3 3" xfId="211"/>
    <cellStyle name="20% - Accent1 4 4" xfId="212"/>
    <cellStyle name="20% - Accent1 4 4 2" xfId="213"/>
    <cellStyle name="20% - Accent1 4 4 3" xfId="214"/>
    <cellStyle name="20% - Accent1 4 5" xfId="215"/>
    <cellStyle name="20% - Accent1 4 5 2" xfId="216"/>
    <cellStyle name="20% - Accent1 4 5 3" xfId="217"/>
    <cellStyle name="20% - Accent1 4 6" xfId="218"/>
    <cellStyle name="20% - Accent1 4 7" xfId="219"/>
    <cellStyle name="20% - Accent1 5" xfId="220"/>
    <cellStyle name="20% - Accent1 5 2" xfId="221"/>
    <cellStyle name="20% - Accent1 5 2 2" xfId="222"/>
    <cellStyle name="20% - Accent1 5 2 3" xfId="223"/>
    <cellStyle name="20% - Accent1 5 3" xfId="224"/>
    <cellStyle name="20% - Accent1 5 3 2" xfId="225"/>
    <cellStyle name="20% - Accent1 5 3 3" xfId="226"/>
    <cellStyle name="20% - Accent1 5 4" xfId="227"/>
    <cellStyle name="20% - Accent1 5 4 2" xfId="228"/>
    <cellStyle name="20% - Accent1 5 4 3" xfId="229"/>
    <cellStyle name="20% - Accent1 5 5" xfId="230"/>
    <cellStyle name="20% - Accent1 5 5 2" xfId="231"/>
    <cellStyle name="20% - Accent1 5 5 3" xfId="232"/>
    <cellStyle name="20% - Accent1 5 6" xfId="233"/>
    <cellStyle name="20% - Accent1 5 7" xfId="234"/>
    <cellStyle name="20% - Accent1 6" xfId="235"/>
    <cellStyle name="20% - Accent1 6 2" xfId="236"/>
    <cellStyle name="20% - Accent1 6 2 2" xfId="237"/>
    <cellStyle name="20% - Accent1 6 2 3" xfId="238"/>
    <cellStyle name="20% - Accent1 6 3" xfId="239"/>
    <cellStyle name="20% - Accent1 6 3 2" xfId="240"/>
    <cellStyle name="20% - Accent1 6 3 3" xfId="241"/>
    <cellStyle name="20% - Accent1 6 4" xfId="242"/>
    <cellStyle name="20% - Accent1 6 4 2" xfId="243"/>
    <cellStyle name="20% - Accent1 6 4 3" xfId="244"/>
    <cellStyle name="20% - Accent1 6 5" xfId="245"/>
    <cellStyle name="20% - Accent1 6 5 2" xfId="246"/>
    <cellStyle name="20% - Accent1 6 5 3" xfId="247"/>
    <cellStyle name="20% - Accent1 6 6" xfId="248"/>
    <cellStyle name="20% - Accent1 6 7" xfId="249"/>
    <cellStyle name="20% - Accent1 7" xfId="250"/>
    <cellStyle name="20% - Accent1 7 2" xfId="251"/>
    <cellStyle name="20% - Accent1 7 2 2" xfId="252"/>
    <cellStyle name="20% - Accent1 7 2 3" xfId="253"/>
    <cellStyle name="20% - Accent1 7 3" xfId="254"/>
    <cellStyle name="20% - Accent1 7 3 2" xfId="255"/>
    <cellStyle name="20% - Accent1 7 3 3" xfId="256"/>
    <cellStyle name="20% - Accent1 7 4" xfId="257"/>
    <cellStyle name="20% - Accent1 7 4 2" xfId="258"/>
    <cellStyle name="20% - Accent1 7 4 3" xfId="259"/>
    <cellStyle name="20% - Accent1 7 5" xfId="260"/>
    <cellStyle name="20% - Accent1 7 6" xfId="261"/>
    <cellStyle name="20% - Accent1 8" xfId="262"/>
    <cellStyle name="20% - Accent1 8 2" xfId="263"/>
    <cellStyle name="20% - Accent1 8 2 2" xfId="264"/>
    <cellStyle name="20% - Accent1 8 2 3" xfId="265"/>
    <cellStyle name="20% - Accent1 8 3" xfId="266"/>
    <cellStyle name="20% - Accent1 8 3 2" xfId="267"/>
    <cellStyle name="20% - Accent1 8 3 3" xfId="268"/>
    <cellStyle name="20% - Accent1 8 4" xfId="269"/>
    <cellStyle name="20% - Accent1 8 5" xfId="270"/>
    <cellStyle name="20% - Accent1 9" xfId="271"/>
    <cellStyle name="20% - Accent1 9 2" xfId="272"/>
    <cellStyle name="20% - Accent1 9 3" xfId="273"/>
    <cellStyle name="20% - Accent2 10" xfId="274"/>
    <cellStyle name="20% - Accent2 10 2" xfId="275"/>
    <cellStyle name="20% - Accent2 10 3" xfId="276"/>
    <cellStyle name="20% - Accent2 11" xfId="277"/>
    <cellStyle name="20% - Accent2 11 2" xfId="278"/>
    <cellStyle name="20% - Accent2 11 3" xfId="279"/>
    <cellStyle name="20% - Accent2 12" xfId="280"/>
    <cellStyle name="20% - Accent2 12 2" xfId="281"/>
    <cellStyle name="20% - Accent2 12 3" xfId="282"/>
    <cellStyle name="20% - Accent2 13" xfId="283"/>
    <cellStyle name="20% - Accent2 14" xfId="284"/>
    <cellStyle name="20% - Accent2 15" xfId="285"/>
    <cellStyle name="20% - Accent2 2" xfId="286"/>
    <cellStyle name="20% - Accent2 2 10" xfId="287"/>
    <cellStyle name="20% - Accent2 2 2" xfId="288"/>
    <cellStyle name="20% - Accent2 2 2 2" xfId="289"/>
    <cellStyle name="20% - Accent2 2 2 2 2" xfId="290"/>
    <cellStyle name="20% - Accent2 2 2 2 3" xfId="291"/>
    <cellStyle name="20% - Accent2 2 2 3" xfId="292"/>
    <cellStyle name="20% - Accent2 2 2 3 2" xfId="293"/>
    <cellStyle name="20% - Accent2 2 2 3 3" xfId="294"/>
    <cellStyle name="20% - Accent2 2 2 4" xfId="295"/>
    <cellStyle name="20% - Accent2 2 2 4 2" xfId="296"/>
    <cellStyle name="20% - Accent2 2 2 4 3" xfId="297"/>
    <cellStyle name="20% - Accent2 2 2 5" xfId="298"/>
    <cellStyle name="20% - Accent2 2 2 5 2" xfId="299"/>
    <cellStyle name="20% - Accent2 2 2 5 3" xfId="300"/>
    <cellStyle name="20% - Accent2 2 2 6" xfId="301"/>
    <cellStyle name="20% - Accent2 2 2 7" xfId="302"/>
    <cellStyle name="20% - Accent2 2 3" xfId="303"/>
    <cellStyle name="20% - Accent2 2 3 2" xfId="304"/>
    <cellStyle name="20% - Accent2 2 3 2 2" xfId="305"/>
    <cellStyle name="20% - Accent2 2 3 2 3" xfId="306"/>
    <cellStyle name="20% - Accent2 2 3 3" xfId="307"/>
    <cellStyle name="20% - Accent2 2 3 3 2" xfId="308"/>
    <cellStyle name="20% - Accent2 2 3 3 3" xfId="309"/>
    <cellStyle name="20% - Accent2 2 3 4" xfId="310"/>
    <cellStyle name="20% - Accent2 2 3 4 2" xfId="311"/>
    <cellStyle name="20% - Accent2 2 3 4 3" xfId="312"/>
    <cellStyle name="20% - Accent2 2 3 5" xfId="313"/>
    <cellStyle name="20% - Accent2 2 3 5 2" xfId="314"/>
    <cellStyle name="20% - Accent2 2 3 5 3" xfId="315"/>
    <cellStyle name="20% - Accent2 2 3 6" xfId="316"/>
    <cellStyle name="20% - Accent2 2 3 7" xfId="317"/>
    <cellStyle name="20% - Accent2 2 4" xfId="318"/>
    <cellStyle name="20% - Accent2 2 4 2" xfId="319"/>
    <cellStyle name="20% - Accent2 2 4 3" xfId="320"/>
    <cellStyle name="20% - Accent2 2 5" xfId="321"/>
    <cellStyle name="20% - Accent2 2 5 2" xfId="322"/>
    <cellStyle name="20% - Accent2 2 5 3" xfId="323"/>
    <cellStyle name="20% - Accent2 2 6" xfId="324"/>
    <cellStyle name="20% - Accent2 2 6 2" xfId="325"/>
    <cellStyle name="20% - Accent2 2 6 3" xfId="326"/>
    <cellStyle name="20% - Accent2 2 7" xfId="327"/>
    <cellStyle name="20% - Accent2 2 7 2" xfId="328"/>
    <cellStyle name="20% - Accent2 2 7 3" xfId="329"/>
    <cellStyle name="20% - Accent2 2 8" xfId="330"/>
    <cellStyle name="20% - Accent2 2 9" xfId="331"/>
    <cellStyle name="20% - Accent2 3" xfId="332"/>
    <cellStyle name="20% - Accent2 3 2" xfId="333"/>
    <cellStyle name="20% - Accent2 3 2 2" xfId="334"/>
    <cellStyle name="20% - Accent2 3 2 3" xfId="335"/>
    <cellStyle name="20% - Accent2 3 3" xfId="336"/>
    <cellStyle name="20% - Accent2 3 3 2" xfId="337"/>
    <cellStyle name="20% - Accent2 3 3 3" xfId="338"/>
    <cellStyle name="20% - Accent2 3 4" xfId="339"/>
    <cellStyle name="20% - Accent2 3 4 2" xfId="340"/>
    <cellStyle name="20% - Accent2 3 4 3" xfId="341"/>
    <cellStyle name="20% - Accent2 3 5" xfId="342"/>
    <cellStyle name="20% - Accent2 3 5 2" xfId="343"/>
    <cellStyle name="20% - Accent2 3 5 3" xfId="344"/>
    <cellStyle name="20% - Accent2 3 6" xfId="345"/>
    <cellStyle name="20% - Accent2 3 7" xfId="346"/>
    <cellStyle name="20% - Accent2 4" xfId="347"/>
    <cellStyle name="20% - Accent2 4 2" xfId="348"/>
    <cellStyle name="20% - Accent2 4 2 2" xfId="349"/>
    <cellStyle name="20% - Accent2 4 2 3" xfId="350"/>
    <cellStyle name="20% - Accent2 4 3" xfId="351"/>
    <cellStyle name="20% - Accent2 4 3 2" xfId="352"/>
    <cellStyle name="20% - Accent2 4 3 3" xfId="353"/>
    <cellStyle name="20% - Accent2 4 4" xfId="354"/>
    <cellStyle name="20% - Accent2 4 4 2" xfId="355"/>
    <cellStyle name="20% - Accent2 4 4 3" xfId="356"/>
    <cellStyle name="20% - Accent2 4 5" xfId="357"/>
    <cellStyle name="20% - Accent2 4 5 2" xfId="358"/>
    <cellStyle name="20% - Accent2 4 5 3" xfId="359"/>
    <cellStyle name="20% - Accent2 4 6" xfId="360"/>
    <cellStyle name="20% - Accent2 4 7" xfId="361"/>
    <cellStyle name="20% - Accent2 5" xfId="362"/>
    <cellStyle name="20% - Accent2 5 2" xfId="363"/>
    <cellStyle name="20% - Accent2 5 2 2" xfId="364"/>
    <cellStyle name="20% - Accent2 5 2 3" xfId="365"/>
    <cellStyle name="20% - Accent2 5 3" xfId="366"/>
    <cellStyle name="20% - Accent2 5 3 2" xfId="367"/>
    <cellStyle name="20% - Accent2 5 3 3" xfId="368"/>
    <cellStyle name="20% - Accent2 5 4" xfId="369"/>
    <cellStyle name="20% - Accent2 5 4 2" xfId="370"/>
    <cellStyle name="20% - Accent2 5 4 3" xfId="371"/>
    <cellStyle name="20% - Accent2 5 5" xfId="372"/>
    <cellStyle name="20% - Accent2 5 5 2" xfId="373"/>
    <cellStyle name="20% - Accent2 5 5 3" xfId="374"/>
    <cellStyle name="20% - Accent2 5 6" xfId="375"/>
    <cellStyle name="20% - Accent2 5 7" xfId="376"/>
    <cellStyle name="20% - Accent2 6" xfId="377"/>
    <cellStyle name="20% - Accent2 6 2" xfId="378"/>
    <cellStyle name="20% - Accent2 6 2 2" xfId="379"/>
    <cellStyle name="20% - Accent2 6 2 3" xfId="380"/>
    <cellStyle name="20% - Accent2 6 3" xfId="381"/>
    <cellStyle name="20% - Accent2 6 3 2" xfId="382"/>
    <cellStyle name="20% - Accent2 6 3 3" xfId="383"/>
    <cellStyle name="20% - Accent2 6 4" xfId="384"/>
    <cellStyle name="20% - Accent2 6 4 2" xfId="385"/>
    <cellStyle name="20% - Accent2 6 4 3" xfId="386"/>
    <cellStyle name="20% - Accent2 6 5" xfId="387"/>
    <cellStyle name="20% - Accent2 6 5 2" xfId="388"/>
    <cellStyle name="20% - Accent2 6 5 3" xfId="389"/>
    <cellStyle name="20% - Accent2 6 6" xfId="390"/>
    <cellStyle name="20% - Accent2 6 7" xfId="391"/>
    <cellStyle name="20% - Accent2 7" xfId="392"/>
    <cellStyle name="20% - Accent2 7 2" xfId="393"/>
    <cellStyle name="20% - Accent2 7 2 2" xfId="394"/>
    <cellStyle name="20% - Accent2 7 2 3" xfId="395"/>
    <cellStyle name="20% - Accent2 7 3" xfId="396"/>
    <cellStyle name="20% - Accent2 7 3 2" xfId="397"/>
    <cellStyle name="20% - Accent2 7 3 3" xfId="398"/>
    <cellStyle name="20% - Accent2 7 4" xfId="399"/>
    <cellStyle name="20% - Accent2 7 4 2" xfId="400"/>
    <cellStyle name="20% - Accent2 7 4 3" xfId="401"/>
    <cellStyle name="20% - Accent2 7 5" xfId="402"/>
    <cellStyle name="20% - Accent2 7 6" xfId="403"/>
    <cellStyle name="20% - Accent2 8" xfId="404"/>
    <cellStyle name="20% - Accent2 8 2" xfId="405"/>
    <cellStyle name="20% - Accent2 8 2 2" xfId="406"/>
    <cellStyle name="20% - Accent2 8 2 3" xfId="407"/>
    <cellStyle name="20% - Accent2 8 3" xfId="408"/>
    <cellStyle name="20% - Accent2 8 3 2" xfId="409"/>
    <cellStyle name="20% - Accent2 8 3 3" xfId="410"/>
    <cellStyle name="20% - Accent2 8 4" xfId="411"/>
    <cellStyle name="20% - Accent2 8 5" xfId="412"/>
    <cellStyle name="20% - Accent2 9" xfId="413"/>
    <cellStyle name="20% - Accent2 9 2" xfId="414"/>
    <cellStyle name="20% - Accent2 9 3" xfId="415"/>
    <cellStyle name="20% - Accent3 10" xfId="416"/>
    <cellStyle name="20% - Accent3 10 2" xfId="417"/>
    <cellStyle name="20% - Accent3 10 3" xfId="418"/>
    <cellStyle name="20% - Accent3 11" xfId="419"/>
    <cellStyle name="20% - Accent3 11 2" xfId="420"/>
    <cellStyle name="20% - Accent3 11 3" xfId="421"/>
    <cellStyle name="20% - Accent3 12" xfId="422"/>
    <cellStyle name="20% - Accent3 12 2" xfId="423"/>
    <cellStyle name="20% - Accent3 12 3" xfId="424"/>
    <cellStyle name="20% - Accent3 13" xfId="425"/>
    <cellStyle name="20% - Accent3 14" xfId="426"/>
    <cellStyle name="20% - Accent3 15" xfId="427"/>
    <cellStyle name="20% - Accent3 2" xfId="428"/>
    <cellStyle name="20% - Accent3 2 10" xfId="429"/>
    <cellStyle name="20% - Accent3 2 2" xfId="430"/>
    <cellStyle name="20% - Accent3 2 2 2" xfId="431"/>
    <cellStyle name="20% - Accent3 2 2 2 2" xfId="432"/>
    <cellStyle name="20% - Accent3 2 2 2 3" xfId="433"/>
    <cellStyle name="20% - Accent3 2 2 3" xfId="434"/>
    <cellStyle name="20% - Accent3 2 2 3 2" xfId="435"/>
    <cellStyle name="20% - Accent3 2 2 3 3" xfId="436"/>
    <cellStyle name="20% - Accent3 2 2 4" xfId="437"/>
    <cellStyle name="20% - Accent3 2 2 4 2" xfId="438"/>
    <cellStyle name="20% - Accent3 2 2 4 3" xfId="439"/>
    <cellStyle name="20% - Accent3 2 2 5" xfId="440"/>
    <cellStyle name="20% - Accent3 2 2 5 2" xfId="441"/>
    <cellStyle name="20% - Accent3 2 2 5 3" xfId="442"/>
    <cellStyle name="20% - Accent3 2 2 6" xfId="443"/>
    <cellStyle name="20% - Accent3 2 2 7" xfId="444"/>
    <cellStyle name="20% - Accent3 2 3" xfId="445"/>
    <cellStyle name="20% - Accent3 2 3 2" xfId="446"/>
    <cellStyle name="20% - Accent3 2 3 2 2" xfId="447"/>
    <cellStyle name="20% - Accent3 2 3 2 3" xfId="448"/>
    <cellStyle name="20% - Accent3 2 3 3" xfId="449"/>
    <cellStyle name="20% - Accent3 2 3 3 2" xfId="450"/>
    <cellStyle name="20% - Accent3 2 3 3 3" xfId="451"/>
    <cellStyle name="20% - Accent3 2 3 4" xfId="452"/>
    <cellStyle name="20% - Accent3 2 3 4 2" xfId="453"/>
    <cellStyle name="20% - Accent3 2 3 4 3" xfId="454"/>
    <cellStyle name="20% - Accent3 2 3 5" xfId="455"/>
    <cellStyle name="20% - Accent3 2 3 5 2" xfId="456"/>
    <cellStyle name="20% - Accent3 2 3 5 3" xfId="457"/>
    <cellStyle name="20% - Accent3 2 3 6" xfId="458"/>
    <cellStyle name="20% - Accent3 2 3 7" xfId="459"/>
    <cellStyle name="20% - Accent3 2 4" xfId="460"/>
    <cellStyle name="20% - Accent3 2 4 2" xfId="461"/>
    <cellStyle name="20% - Accent3 2 4 3" xfId="462"/>
    <cellStyle name="20% - Accent3 2 5" xfId="463"/>
    <cellStyle name="20% - Accent3 2 5 2" xfId="464"/>
    <cellStyle name="20% - Accent3 2 5 3" xfId="465"/>
    <cellStyle name="20% - Accent3 2 6" xfId="466"/>
    <cellStyle name="20% - Accent3 2 6 2" xfId="467"/>
    <cellStyle name="20% - Accent3 2 6 3" xfId="468"/>
    <cellStyle name="20% - Accent3 2 7" xfId="469"/>
    <cellStyle name="20% - Accent3 2 7 2" xfId="470"/>
    <cellStyle name="20% - Accent3 2 7 3" xfId="471"/>
    <cellStyle name="20% - Accent3 2 8" xfId="472"/>
    <cellStyle name="20% - Accent3 2 9" xfId="473"/>
    <cellStyle name="20% - Accent3 3" xfId="474"/>
    <cellStyle name="20% - Accent3 3 2" xfId="475"/>
    <cellStyle name="20% - Accent3 3 2 2" xfId="476"/>
    <cellStyle name="20% - Accent3 3 2 3" xfId="477"/>
    <cellStyle name="20% - Accent3 3 3" xfId="478"/>
    <cellStyle name="20% - Accent3 3 3 2" xfId="479"/>
    <cellStyle name="20% - Accent3 3 3 3" xfId="480"/>
    <cellStyle name="20% - Accent3 3 4" xfId="481"/>
    <cellStyle name="20% - Accent3 3 4 2" xfId="482"/>
    <cellStyle name="20% - Accent3 3 4 3" xfId="483"/>
    <cellStyle name="20% - Accent3 3 5" xfId="484"/>
    <cellStyle name="20% - Accent3 3 5 2" xfId="485"/>
    <cellStyle name="20% - Accent3 3 5 3" xfId="486"/>
    <cellStyle name="20% - Accent3 3 6" xfId="487"/>
    <cellStyle name="20% - Accent3 3 7" xfId="488"/>
    <cellStyle name="20% - Accent3 4" xfId="489"/>
    <cellStyle name="20% - Accent3 4 2" xfId="490"/>
    <cellStyle name="20% - Accent3 4 2 2" xfId="491"/>
    <cellStyle name="20% - Accent3 4 2 3" xfId="492"/>
    <cellStyle name="20% - Accent3 4 3" xfId="493"/>
    <cellStyle name="20% - Accent3 4 3 2" xfId="494"/>
    <cellStyle name="20% - Accent3 4 3 3" xfId="495"/>
    <cellStyle name="20% - Accent3 4 4" xfId="496"/>
    <cellStyle name="20% - Accent3 4 4 2" xfId="497"/>
    <cellStyle name="20% - Accent3 4 4 3" xfId="498"/>
    <cellStyle name="20% - Accent3 4 5" xfId="499"/>
    <cellStyle name="20% - Accent3 4 5 2" xfId="500"/>
    <cellStyle name="20% - Accent3 4 5 3" xfId="501"/>
    <cellStyle name="20% - Accent3 4 6" xfId="502"/>
    <cellStyle name="20% - Accent3 4 7" xfId="503"/>
    <cellStyle name="20% - Accent3 5" xfId="504"/>
    <cellStyle name="20% - Accent3 5 2" xfId="505"/>
    <cellStyle name="20% - Accent3 5 2 2" xfId="506"/>
    <cellStyle name="20% - Accent3 5 2 3" xfId="507"/>
    <cellStyle name="20% - Accent3 5 3" xfId="508"/>
    <cellStyle name="20% - Accent3 5 3 2" xfId="509"/>
    <cellStyle name="20% - Accent3 5 3 3" xfId="510"/>
    <cellStyle name="20% - Accent3 5 4" xfId="511"/>
    <cellStyle name="20% - Accent3 5 4 2" xfId="512"/>
    <cellStyle name="20% - Accent3 5 4 3" xfId="513"/>
    <cellStyle name="20% - Accent3 5 5" xfId="514"/>
    <cellStyle name="20% - Accent3 5 5 2" xfId="515"/>
    <cellStyle name="20% - Accent3 5 5 3" xfId="516"/>
    <cellStyle name="20% - Accent3 5 6" xfId="517"/>
    <cellStyle name="20% - Accent3 5 7" xfId="518"/>
    <cellStyle name="20% - Accent3 6" xfId="519"/>
    <cellStyle name="20% - Accent3 6 2" xfId="520"/>
    <cellStyle name="20% - Accent3 6 2 2" xfId="521"/>
    <cellStyle name="20% - Accent3 6 2 3" xfId="522"/>
    <cellStyle name="20% - Accent3 6 3" xfId="523"/>
    <cellStyle name="20% - Accent3 6 3 2" xfId="524"/>
    <cellStyle name="20% - Accent3 6 3 3" xfId="525"/>
    <cellStyle name="20% - Accent3 6 4" xfId="526"/>
    <cellStyle name="20% - Accent3 6 4 2" xfId="527"/>
    <cellStyle name="20% - Accent3 6 4 3" xfId="528"/>
    <cellStyle name="20% - Accent3 6 5" xfId="529"/>
    <cellStyle name="20% - Accent3 6 5 2" xfId="530"/>
    <cellStyle name="20% - Accent3 6 5 3" xfId="531"/>
    <cellStyle name="20% - Accent3 6 6" xfId="532"/>
    <cellStyle name="20% - Accent3 6 7" xfId="533"/>
    <cellStyle name="20% - Accent3 7" xfId="534"/>
    <cellStyle name="20% - Accent3 7 2" xfId="535"/>
    <cellStyle name="20% - Accent3 7 2 2" xfId="536"/>
    <cellStyle name="20% - Accent3 7 2 3" xfId="537"/>
    <cellStyle name="20% - Accent3 7 3" xfId="538"/>
    <cellStyle name="20% - Accent3 7 3 2" xfId="539"/>
    <cellStyle name="20% - Accent3 7 3 3" xfId="540"/>
    <cellStyle name="20% - Accent3 7 4" xfId="541"/>
    <cellStyle name="20% - Accent3 7 4 2" xfId="542"/>
    <cellStyle name="20% - Accent3 7 4 3" xfId="543"/>
    <cellStyle name="20% - Accent3 7 5" xfId="544"/>
    <cellStyle name="20% - Accent3 7 6" xfId="545"/>
    <cellStyle name="20% - Accent3 8" xfId="546"/>
    <cellStyle name="20% - Accent3 8 2" xfId="547"/>
    <cellStyle name="20% - Accent3 8 2 2" xfId="548"/>
    <cellStyle name="20% - Accent3 8 2 3" xfId="549"/>
    <cellStyle name="20% - Accent3 8 3" xfId="550"/>
    <cellStyle name="20% - Accent3 8 3 2" xfId="551"/>
    <cellStyle name="20% - Accent3 8 3 3" xfId="552"/>
    <cellStyle name="20% - Accent3 8 4" xfId="553"/>
    <cellStyle name="20% - Accent3 8 5" xfId="554"/>
    <cellStyle name="20% - Accent3 9" xfId="555"/>
    <cellStyle name="20% - Accent3 9 2" xfId="556"/>
    <cellStyle name="20% - Accent3 9 3" xfId="557"/>
    <cellStyle name="20% - Accent4 10" xfId="558"/>
    <cellStyle name="20% - Accent4 10 2" xfId="559"/>
    <cellStyle name="20% - Accent4 10 3" xfId="560"/>
    <cellStyle name="20% - Accent4 11" xfId="561"/>
    <cellStyle name="20% - Accent4 11 2" xfId="562"/>
    <cellStyle name="20% - Accent4 11 3" xfId="563"/>
    <cellStyle name="20% - Accent4 12" xfId="564"/>
    <cellStyle name="20% - Accent4 12 2" xfId="565"/>
    <cellStyle name="20% - Accent4 12 3" xfId="566"/>
    <cellStyle name="20% - Accent4 13" xfId="567"/>
    <cellStyle name="20% - Accent4 14" xfId="568"/>
    <cellStyle name="20% - Accent4 15" xfId="569"/>
    <cellStyle name="20% - Accent4 2" xfId="570"/>
    <cellStyle name="20% - Accent4 2 10" xfId="571"/>
    <cellStyle name="20% - Accent4 2 2" xfId="572"/>
    <cellStyle name="20% - Accent4 2 2 2" xfId="573"/>
    <cellStyle name="20% - Accent4 2 2 2 2" xfId="574"/>
    <cellStyle name="20% - Accent4 2 2 2 3" xfId="575"/>
    <cellStyle name="20% - Accent4 2 2 3" xfId="576"/>
    <cellStyle name="20% - Accent4 2 2 3 2" xfId="577"/>
    <cellStyle name="20% - Accent4 2 2 3 3" xfId="578"/>
    <cellStyle name="20% - Accent4 2 2 4" xfId="579"/>
    <cellStyle name="20% - Accent4 2 2 4 2" xfId="580"/>
    <cellStyle name="20% - Accent4 2 2 4 3" xfId="581"/>
    <cellStyle name="20% - Accent4 2 2 5" xfId="582"/>
    <cellStyle name="20% - Accent4 2 2 5 2" xfId="583"/>
    <cellStyle name="20% - Accent4 2 2 5 3" xfId="584"/>
    <cellStyle name="20% - Accent4 2 2 6" xfId="585"/>
    <cellStyle name="20% - Accent4 2 2 7" xfId="586"/>
    <cellStyle name="20% - Accent4 2 3" xfId="587"/>
    <cellStyle name="20% - Accent4 2 3 2" xfId="588"/>
    <cellStyle name="20% - Accent4 2 3 2 2" xfId="589"/>
    <cellStyle name="20% - Accent4 2 3 2 3" xfId="590"/>
    <cellStyle name="20% - Accent4 2 3 3" xfId="591"/>
    <cellStyle name="20% - Accent4 2 3 3 2" xfId="592"/>
    <cellStyle name="20% - Accent4 2 3 3 3" xfId="593"/>
    <cellStyle name="20% - Accent4 2 3 4" xfId="594"/>
    <cellStyle name="20% - Accent4 2 3 4 2" xfId="595"/>
    <cellStyle name="20% - Accent4 2 3 4 3" xfId="596"/>
    <cellStyle name="20% - Accent4 2 3 5" xfId="597"/>
    <cellStyle name="20% - Accent4 2 3 5 2" xfId="598"/>
    <cellStyle name="20% - Accent4 2 3 5 3" xfId="599"/>
    <cellStyle name="20% - Accent4 2 3 6" xfId="600"/>
    <cellStyle name="20% - Accent4 2 3 7" xfId="601"/>
    <cellStyle name="20% - Accent4 2 4" xfId="602"/>
    <cellStyle name="20% - Accent4 2 4 2" xfId="603"/>
    <cellStyle name="20% - Accent4 2 4 3" xfId="604"/>
    <cellStyle name="20% - Accent4 2 5" xfId="605"/>
    <cellStyle name="20% - Accent4 2 5 2" xfId="606"/>
    <cellStyle name="20% - Accent4 2 5 3" xfId="607"/>
    <cellStyle name="20% - Accent4 2 6" xfId="608"/>
    <cellStyle name="20% - Accent4 2 6 2" xfId="609"/>
    <cellStyle name="20% - Accent4 2 6 3" xfId="610"/>
    <cellStyle name="20% - Accent4 2 7" xfId="611"/>
    <cellStyle name="20% - Accent4 2 7 2" xfId="612"/>
    <cellStyle name="20% - Accent4 2 7 3" xfId="613"/>
    <cellStyle name="20% - Accent4 2 8" xfId="614"/>
    <cellStyle name="20% - Accent4 2 9" xfId="615"/>
    <cellStyle name="20% - Accent4 3" xfId="616"/>
    <cellStyle name="20% - Accent4 3 2" xfId="617"/>
    <cellStyle name="20% - Accent4 3 2 2" xfId="618"/>
    <cellStyle name="20% - Accent4 3 2 3" xfId="619"/>
    <cellStyle name="20% - Accent4 3 3" xfId="620"/>
    <cellStyle name="20% - Accent4 3 3 2" xfId="621"/>
    <cellStyle name="20% - Accent4 3 3 3" xfId="622"/>
    <cellStyle name="20% - Accent4 3 4" xfId="623"/>
    <cellStyle name="20% - Accent4 3 4 2" xfId="624"/>
    <cellStyle name="20% - Accent4 3 4 3" xfId="625"/>
    <cellStyle name="20% - Accent4 3 5" xfId="626"/>
    <cellStyle name="20% - Accent4 3 5 2" xfId="627"/>
    <cellStyle name="20% - Accent4 3 5 3" xfId="628"/>
    <cellStyle name="20% - Accent4 3 6" xfId="629"/>
    <cellStyle name="20% - Accent4 3 7" xfId="630"/>
    <cellStyle name="20% - Accent4 4" xfId="631"/>
    <cellStyle name="20% - Accent4 4 2" xfId="632"/>
    <cellStyle name="20% - Accent4 4 2 2" xfId="633"/>
    <cellStyle name="20% - Accent4 4 2 3" xfId="634"/>
    <cellStyle name="20% - Accent4 4 3" xfId="635"/>
    <cellStyle name="20% - Accent4 4 3 2" xfId="636"/>
    <cellStyle name="20% - Accent4 4 3 3" xfId="637"/>
    <cellStyle name="20% - Accent4 4 4" xfId="638"/>
    <cellStyle name="20% - Accent4 4 4 2" xfId="639"/>
    <cellStyle name="20% - Accent4 4 4 3" xfId="640"/>
    <cellStyle name="20% - Accent4 4 5" xfId="641"/>
    <cellStyle name="20% - Accent4 4 5 2" xfId="642"/>
    <cellStyle name="20% - Accent4 4 5 3" xfId="643"/>
    <cellStyle name="20% - Accent4 4 6" xfId="644"/>
    <cellStyle name="20% - Accent4 4 7" xfId="645"/>
    <cellStyle name="20% - Accent4 5" xfId="646"/>
    <cellStyle name="20% - Accent4 5 2" xfId="647"/>
    <cellStyle name="20% - Accent4 5 2 2" xfId="648"/>
    <cellStyle name="20% - Accent4 5 2 3" xfId="649"/>
    <cellStyle name="20% - Accent4 5 3" xfId="650"/>
    <cellStyle name="20% - Accent4 5 3 2" xfId="651"/>
    <cellStyle name="20% - Accent4 5 3 3" xfId="652"/>
    <cellStyle name="20% - Accent4 5 4" xfId="653"/>
    <cellStyle name="20% - Accent4 5 4 2" xfId="654"/>
    <cellStyle name="20% - Accent4 5 4 3" xfId="655"/>
    <cellStyle name="20% - Accent4 5 5" xfId="656"/>
    <cellStyle name="20% - Accent4 5 5 2" xfId="657"/>
    <cellStyle name="20% - Accent4 5 5 3" xfId="658"/>
    <cellStyle name="20% - Accent4 5 6" xfId="659"/>
    <cellStyle name="20% - Accent4 5 7" xfId="660"/>
    <cellStyle name="20% - Accent4 6" xfId="661"/>
    <cellStyle name="20% - Accent4 6 2" xfId="662"/>
    <cellStyle name="20% - Accent4 6 2 2" xfId="663"/>
    <cellStyle name="20% - Accent4 6 2 3" xfId="664"/>
    <cellStyle name="20% - Accent4 6 3" xfId="665"/>
    <cellStyle name="20% - Accent4 6 3 2" xfId="666"/>
    <cellStyle name="20% - Accent4 6 3 3" xfId="667"/>
    <cellStyle name="20% - Accent4 6 4" xfId="668"/>
    <cellStyle name="20% - Accent4 6 4 2" xfId="669"/>
    <cellStyle name="20% - Accent4 6 4 3" xfId="670"/>
    <cellStyle name="20% - Accent4 6 5" xfId="671"/>
    <cellStyle name="20% - Accent4 6 5 2" xfId="672"/>
    <cellStyle name="20% - Accent4 6 5 3" xfId="673"/>
    <cellStyle name="20% - Accent4 6 6" xfId="674"/>
    <cellStyle name="20% - Accent4 6 7" xfId="675"/>
    <cellStyle name="20% - Accent4 7" xfId="676"/>
    <cellStyle name="20% - Accent4 7 2" xfId="677"/>
    <cellStyle name="20% - Accent4 7 2 2" xfId="678"/>
    <cellStyle name="20% - Accent4 7 2 3" xfId="679"/>
    <cellStyle name="20% - Accent4 7 3" xfId="680"/>
    <cellStyle name="20% - Accent4 7 3 2" xfId="681"/>
    <cellStyle name="20% - Accent4 7 3 3" xfId="682"/>
    <cellStyle name="20% - Accent4 7 4" xfId="683"/>
    <cellStyle name="20% - Accent4 7 4 2" xfId="684"/>
    <cellStyle name="20% - Accent4 7 4 3" xfId="685"/>
    <cellStyle name="20% - Accent4 7 5" xfId="686"/>
    <cellStyle name="20% - Accent4 7 6" xfId="687"/>
    <cellStyle name="20% - Accent4 8" xfId="688"/>
    <cellStyle name="20% - Accent4 8 2" xfId="689"/>
    <cellStyle name="20% - Accent4 8 2 2" xfId="690"/>
    <cellStyle name="20% - Accent4 8 2 3" xfId="691"/>
    <cellStyle name="20% - Accent4 8 3" xfId="692"/>
    <cellStyle name="20% - Accent4 8 3 2" xfId="693"/>
    <cellStyle name="20% - Accent4 8 3 3" xfId="694"/>
    <cellStyle name="20% - Accent4 8 4" xfId="695"/>
    <cellStyle name="20% - Accent4 8 5" xfId="696"/>
    <cellStyle name="20% - Accent4 9" xfId="697"/>
    <cellStyle name="20% - Accent4 9 2" xfId="698"/>
    <cellStyle name="20% - Accent4 9 3" xfId="699"/>
    <cellStyle name="20% - Accent5 10" xfId="700"/>
    <cellStyle name="20% - Accent5 10 2" xfId="701"/>
    <cellStyle name="20% - Accent5 10 3" xfId="702"/>
    <cellStyle name="20% - Accent5 11" xfId="703"/>
    <cellStyle name="20% - Accent5 11 2" xfId="704"/>
    <cellStyle name="20% - Accent5 11 3" xfId="705"/>
    <cellStyle name="20% - Accent5 12" xfId="706"/>
    <cellStyle name="20% - Accent5 12 2" xfId="707"/>
    <cellStyle name="20% - Accent5 12 3" xfId="708"/>
    <cellStyle name="20% - Accent5 13" xfId="709"/>
    <cellStyle name="20% - Accent5 14" xfId="710"/>
    <cellStyle name="20% - Accent5 2" xfId="711"/>
    <cellStyle name="20% - Accent5 2 10" xfId="712"/>
    <cellStyle name="20% - Accent5 2 2" xfId="713"/>
    <cellStyle name="20% - Accent5 2 2 2" xfId="714"/>
    <cellStyle name="20% - Accent5 2 2 2 2" xfId="715"/>
    <cellStyle name="20% - Accent5 2 2 2 3" xfId="716"/>
    <cellStyle name="20% - Accent5 2 2 3" xfId="717"/>
    <cellStyle name="20% - Accent5 2 2 3 2" xfId="718"/>
    <cellStyle name="20% - Accent5 2 2 3 3" xfId="719"/>
    <cellStyle name="20% - Accent5 2 2 4" xfId="720"/>
    <cellStyle name="20% - Accent5 2 2 4 2" xfId="721"/>
    <cellStyle name="20% - Accent5 2 2 4 3" xfId="722"/>
    <cellStyle name="20% - Accent5 2 2 5" xfId="723"/>
    <cellStyle name="20% - Accent5 2 2 5 2" xfId="724"/>
    <cellStyle name="20% - Accent5 2 2 5 3" xfId="725"/>
    <cellStyle name="20% - Accent5 2 2 6" xfId="726"/>
    <cellStyle name="20% - Accent5 2 2 7" xfId="727"/>
    <cellStyle name="20% - Accent5 2 3" xfId="728"/>
    <cellStyle name="20% - Accent5 2 3 2" xfId="729"/>
    <cellStyle name="20% - Accent5 2 3 2 2" xfId="730"/>
    <cellStyle name="20% - Accent5 2 3 2 3" xfId="731"/>
    <cellStyle name="20% - Accent5 2 3 3" xfId="732"/>
    <cellStyle name="20% - Accent5 2 3 3 2" xfId="733"/>
    <cellStyle name="20% - Accent5 2 3 3 3" xfId="734"/>
    <cellStyle name="20% - Accent5 2 3 4" xfId="735"/>
    <cellStyle name="20% - Accent5 2 3 4 2" xfId="736"/>
    <cellStyle name="20% - Accent5 2 3 4 3" xfId="737"/>
    <cellStyle name="20% - Accent5 2 3 5" xfId="738"/>
    <cellStyle name="20% - Accent5 2 3 5 2" xfId="739"/>
    <cellStyle name="20% - Accent5 2 3 5 3" xfId="740"/>
    <cellStyle name="20% - Accent5 2 3 6" xfId="741"/>
    <cellStyle name="20% - Accent5 2 3 7" xfId="742"/>
    <cellStyle name="20% - Accent5 2 4" xfId="743"/>
    <cellStyle name="20% - Accent5 2 4 2" xfId="744"/>
    <cellStyle name="20% - Accent5 2 4 3" xfId="745"/>
    <cellStyle name="20% - Accent5 2 5" xfId="746"/>
    <cellStyle name="20% - Accent5 2 5 2" xfId="747"/>
    <cellStyle name="20% - Accent5 2 5 3" xfId="748"/>
    <cellStyle name="20% - Accent5 2 6" xfId="749"/>
    <cellStyle name="20% - Accent5 2 6 2" xfId="750"/>
    <cellStyle name="20% - Accent5 2 6 3" xfId="751"/>
    <cellStyle name="20% - Accent5 2 7" xfId="752"/>
    <cellStyle name="20% - Accent5 2 7 2" xfId="753"/>
    <cellStyle name="20% - Accent5 2 7 3" xfId="754"/>
    <cellStyle name="20% - Accent5 2 8" xfId="755"/>
    <cellStyle name="20% - Accent5 2 9" xfId="756"/>
    <cellStyle name="20% - Accent5 3" xfId="757"/>
    <cellStyle name="20% - Accent5 3 2" xfId="758"/>
    <cellStyle name="20% - Accent5 3 2 2" xfId="759"/>
    <cellStyle name="20% - Accent5 3 2 3" xfId="760"/>
    <cellStyle name="20% - Accent5 3 3" xfId="761"/>
    <cellStyle name="20% - Accent5 3 3 2" xfId="762"/>
    <cellStyle name="20% - Accent5 3 3 3" xfId="763"/>
    <cellStyle name="20% - Accent5 3 4" xfId="764"/>
    <cellStyle name="20% - Accent5 3 4 2" xfId="765"/>
    <cellStyle name="20% - Accent5 3 4 3" xfId="766"/>
    <cellStyle name="20% - Accent5 3 5" xfId="767"/>
    <cellStyle name="20% - Accent5 3 5 2" xfId="768"/>
    <cellStyle name="20% - Accent5 3 5 3" xfId="769"/>
    <cellStyle name="20% - Accent5 3 6" xfId="770"/>
    <cellStyle name="20% - Accent5 3 7" xfId="771"/>
    <cellStyle name="20% - Accent5 4" xfId="772"/>
    <cellStyle name="20% - Accent5 4 2" xfId="773"/>
    <cellStyle name="20% - Accent5 4 2 2" xfId="774"/>
    <cellStyle name="20% - Accent5 4 2 3" xfId="775"/>
    <cellStyle name="20% - Accent5 4 3" xfId="776"/>
    <cellStyle name="20% - Accent5 4 3 2" xfId="777"/>
    <cellStyle name="20% - Accent5 4 3 3" xfId="778"/>
    <cellStyle name="20% - Accent5 4 4" xfId="779"/>
    <cellStyle name="20% - Accent5 4 4 2" xfId="780"/>
    <cellStyle name="20% - Accent5 4 4 3" xfId="781"/>
    <cellStyle name="20% - Accent5 4 5" xfId="782"/>
    <cellStyle name="20% - Accent5 4 5 2" xfId="783"/>
    <cellStyle name="20% - Accent5 4 5 3" xfId="784"/>
    <cellStyle name="20% - Accent5 4 6" xfId="785"/>
    <cellStyle name="20% - Accent5 4 7" xfId="786"/>
    <cellStyle name="20% - Accent5 5" xfId="787"/>
    <cellStyle name="20% - Accent5 5 2" xfId="788"/>
    <cellStyle name="20% - Accent5 5 2 2" xfId="789"/>
    <cellStyle name="20% - Accent5 5 2 3" xfId="790"/>
    <cellStyle name="20% - Accent5 5 3" xfId="791"/>
    <cellStyle name="20% - Accent5 5 3 2" xfId="792"/>
    <cellStyle name="20% - Accent5 5 3 3" xfId="793"/>
    <cellStyle name="20% - Accent5 5 4" xfId="794"/>
    <cellStyle name="20% - Accent5 5 4 2" xfId="795"/>
    <cellStyle name="20% - Accent5 5 4 3" xfId="796"/>
    <cellStyle name="20% - Accent5 5 5" xfId="797"/>
    <cellStyle name="20% - Accent5 5 5 2" xfId="798"/>
    <cellStyle name="20% - Accent5 5 5 3" xfId="799"/>
    <cellStyle name="20% - Accent5 5 6" xfId="800"/>
    <cellStyle name="20% - Accent5 5 7" xfId="801"/>
    <cellStyle name="20% - Accent5 6" xfId="802"/>
    <cellStyle name="20% - Accent5 6 2" xfId="803"/>
    <cellStyle name="20% - Accent5 6 2 2" xfId="804"/>
    <cellStyle name="20% - Accent5 6 2 3" xfId="805"/>
    <cellStyle name="20% - Accent5 6 3" xfId="806"/>
    <cellStyle name="20% - Accent5 6 3 2" xfId="807"/>
    <cellStyle name="20% - Accent5 6 3 3" xfId="808"/>
    <cellStyle name="20% - Accent5 6 4" xfId="809"/>
    <cellStyle name="20% - Accent5 6 4 2" xfId="810"/>
    <cellStyle name="20% - Accent5 6 4 3" xfId="811"/>
    <cellStyle name="20% - Accent5 6 5" xfId="812"/>
    <cellStyle name="20% - Accent5 6 5 2" xfId="813"/>
    <cellStyle name="20% - Accent5 6 5 3" xfId="814"/>
    <cellStyle name="20% - Accent5 6 6" xfId="815"/>
    <cellStyle name="20% - Accent5 6 7" xfId="816"/>
    <cellStyle name="20% - Accent5 7" xfId="817"/>
    <cellStyle name="20% - Accent5 7 2" xfId="818"/>
    <cellStyle name="20% - Accent5 7 2 2" xfId="819"/>
    <cellStyle name="20% - Accent5 7 2 3" xfId="820"/>
    <cellStyle name="20% - Accent5 7 3" xfId="821"/>
    <cellStyle name="20% - Accent5 7 3 2" xfId="822"/>
    <cellStyle name="20% - Accent5 7 3 3" xfId="823"/>
    <cellStyle name="20% - Accent5 7 4" xfId="824"/>
    <cellStyle name="20% - Accent5 7 4 2" xfId="825"/>
    <cellStyle name="20% - Accent5 7 4 3" xfId="826"/>
    <cellStyle name="20% - Accent5 7 5" xfId="827"/>
    <cellStyle name="20% - Accent5 7 6" xfId="828"/>
    <cellStyle name="20% - Accent5 8" xfId="829"/>
    <cellStyle name="20% - Accent5 8 2" xfId="830"/>
    <cellStyle name="20% - Accent5 8 2 2" xfId="831"/>
    <cellStyle name="20% - Accent5 8 2 3" xfId="832"/>
    <cellStyle name="20% - Accent5 8 3" xfId="833"/>
    <cellStyle name="20% - Accent5 8 3 2" xfId="834"/>
    <cellStyle name="20% - Accent5 8 3 3" xfId="835"/>
    <cellStyle name="20% - Accent5 8 4" xfId="836"/>
    <cellStyle name="20% - Accent5 8 5" xfId="837"/>
    <cellStyle name="20% - Accent5 9" xfId="838"/>
    <cellStyle name="20% - Accent5 9 2" xfId="839"/>
    <cellStyle name="20% - Accent5 9 3" xfId="840"/>
    <cellStyle name="20% - Accent6 10" xfId="841"/>
    <cellStyle name="20% - Accent6 10 2" xfId="842"/>
    <cellStyle name="20% - Accent6 10 3" xfId="843"/>
    <cellStyle name="20% - Accent6 11" xfId="844"/>
    <cellStyle name="20% - Accent6 11 2" xfId="845"/>
    <cellStyle name="20% - Accent6 11 3" xfId="846"/>
    <cellStyle name="20% - Accent6 12" xfId="847"/>
    <cellStyle name="20% - Accent6 12 2" xfId="848"/>
    <cellStyle name="20% - Accent6 12 3" xfId="849"/>
    <cellStyle name="20% - Accent6 13" xfId="850"/>
    <cellStyle name="20% - Accent6 14" xfId="851"/>
    <cellStyle name="20% - Accent6 15" xfId="852"/>
    <cellStyle name="20% - Accent6 2" xfId="853"/>
    <cellStyle name="20% - Accent6 2 10" xfId="854"/>
    <cellStyle name="20% - Accent6 2 2" xfId="855"/>
    <cellStyle name="20% - Accent6 2 2 2" xfId="856"/>
    <cellStyle name="20% - Accent6 2 2 2 2" xfId="857"/>
    <cellStyle name="20% - Accent6 2 2 2 3" xfId="858"/>
    <cellStyle name="20% - Accent6 2 2 3" xfId="859"/>
    <cellStyle name="20% - Accent6 2 2 3 2" xfId="860"/>
    <cellStyle name="20% - Accent6 2 2 3 3" xfId="861"/>
    <cellStyle name="20% - Accent6 2 2 4" xfId="862"/>
    <cellStyle name="20% - Accent6 2 2 4 2" xfId="863"/>
    <cellStyle name="20% - Accent6 2 2 4 3" xfId="864"/>
    <cellStyle name="20% - Accent6 2 2 5" xfId="865"/>
    <cellStyle name="20% - Accent6 2 2 5 2" xfId="866"/>
    <cellStyle name="20% - Accent6 2 2 5 3" xfId="867"/>
    <cellStyle name="20% - Accent6 2 2 6" xfId="868"/>
    <cellStyle name="20% - Accent6 2 2 7" xfId="869"/>
    <cellStyle name="20% - Accent6 2 3" xfId="870"/>
    <cellStyle name="20% - Accent6 2 3 2" xfId="871"/>
    <cellStyle name="20% - Accent6 2 3 2 2" xfId="872"/>
    <cellStyle name="20% - Accent6 2 3 2 3" xfId="873"/>
    <cellStyle name="20% - Accent6 2 3 3" xfId="874"/>
    <cellStyle name="20% - Accent6 2 3 3 2" xfId="875"/>
    <cellStyle name="20% - Accent6 2 3 3 3" xfId="876"/>
    <cellStyle name="20% - Accent6 2 3 4" xfId="877"/>
    <cellStyle name="20% - Accent6 2 3 4 2" xfId="878"/>
    <cellStyle name="20% - Accent6 2 3 4 3" xfId="879"/>
    <cellStyle name="20% - Accent6 2 3 5" xfId="880"/>
    <cellStyle name="20% - Accent6 2 3 5 2" xfId="881"/>
    <cellStyle name="20% - Accent6 2 3 5 3" xfId="882"/>
    <cellStyle name="20% - Accent6 2 3 6" xfId="883"/>
    <cellStyle name="20% - Accent6 2 3 7" xfId="884"/>
    <cellStyle name="20% - Accent6 2 4" xfId="885"/>
    <cellStyle name="20% - Accent6 2 4 2" xfId="886"/>
    <cellStyle name="20% - Accent6 2 4 3" xfId="887"/>
    <cellStyle name="20% - Accent6 2 5" xfId="888"/>
    <cellStyle name="20% - Accent6 2 5 2" xfId="889"/>
    <cellStyle name="20% - Accent6 2 5 3" xfId="890"/>
    <cellStyle name="20% - Accent6 2 6" xfId="891"/>
    <cellStyle name="20% - Accent6 2 6 2" xfId="892"/>
    <cellStyle name="20% - Accent6 2 6 3" xfId="893"/>
    <cellStyle name="20% - Accent6 2 7" xfId="894"/>
    <cellStyle name="20% - Accent6 2 7 2" xfId="895"/>
    <cellStyle name="20% - Accent6 2 7 3" xfId="896"/>
    <cellStyle name="20% - Accent6 2 8" xfId="897"/>
    <cellStyle name="20% - Accent6 2 9" xfId="898"/>
    <cellStyle name="20% - Accent6 3" xfId="899"/>
    <cellStyle name="20% - Accent6 3 2" xfId="900"/>
    <cellStyle name="20% - Accent6 3 2 2" xfId="901"/>
    <cellStyle name="20% - Accent6 3 2 3" xfId="902"/>
    <cellStyle name="20% - Accent6 3 3" xfId="903"/>
    <cellStyle name="20% - Accent6 3 3 2" xfId="904"/>
    <cellStyle name="20% - Accent6 3 3 3" xfId="905"/>
    <cellStyle name="20% - Accent6 3 4" xfId="906"/>
    <cellStyle name="20% - Accent6 3 4 2" xfId="907"/>
    <cellStyle name="20% - Accent6 3 4 3" xfId="908"/>
    <cellStyle name="20% - Accent6 3 5" xfId="909"/>
    <cellStyle name="20% - Accent6 3 5 2" xfId="910"/>
    <cellStyle name="20% - Accent6 3 5 3" xfId="911"/>
    <cellStyle name="20% - Accent6 3 6" xfId="912"/>
    <cellStyle name="20% - Accent6 3 7" xfId="913"/>
    <cellStyle name="20% - Accent6 4" xfId="914"/>
    <cellStyle name="20% - Accent6 4 2" xfId="915"/>
    <cellStyle name="20% - Accent6 4 2 2" xfId="916"/>
    <cellStyle name="20% - Accent6 4 2 3" xfId="917"/>
    <cellStyle name="20% - Accent6 4 3" xfId="918"/>
    <cellStyle name="20% - Accent6 4 3 2" xfId="919"/>
    <cellStyle name="20% - Accent6 4 3 3" xfId="920"/>
    <cellStyle name="20% - Accent6 4 4" xfId="921"/>
    <cellStyle name="20% - Accent6 4 4 2" xfId="922"/>
    <cellStyle name="20% - Accent6 4 4 3" xfId="923"/>
    <cellStyle name="20% - Accent6 4 5" xfId="924"/>
    <cellStyle name="20% - Accent6 4 5 2" xfId="925"/>
    <cellStyle name="20% - Accent6 4 5 3" xfId="926"/>
    <cellStyle name="20% - Accent6 4 6" xfId="927"/>
    <cellStyle name="20% - Accent6 4 7" xfId="928"/>
    <cellStyle name="20% - Accent6 5" xfId="929"/>
    <cellStyle name="20% - Accent6 5 2" xfId="930"/>
    <cellStyle name="20% - Accent6 5 2 2" xfId="931"/>
    <cellStyle name="20% - Accent6 5 2 3" xfId="932"/>
    <cellStyle name="20% - Accent6 5 3" xfId="933"/>
    <cellStyle name="20% - Accent6 5 3 2" xfId="934"/>
    <cellStyle name="20% - Accent6 5 3 3" xfId="935"/>
    <cellStyle name="20% - Accent6 5 4" xfId="936"/>
    <cellStyle name="20% - Accent6 5 4 2" xfId="937"/>
    <cellStyle name="20% - Accent6 5 4 3" xfId="938"/>
    <cellStyle name="20% - Accent6 5 5" xfId="939"/>
    <cellStyle name="20% - Accent6 5 5 2" xfId="940"/>
    <cellStyle name="20% - Accent6 5 5 3" xfId="941"/>
    <cellStyle name="20% - Accent6 5 6" xfId="942"/>
    <cellStyle name="20% - Accent6 5 7" xfId="943"/>
    <cellStyle name="20% - Accent6 6" xfId="944"/>
    <cellStyle name="20% - Accent6 6 2" xfId="945"/>
    <cellStyle name="20% - Accent6 6 2 2" xfId="946"/>
    <cellStyle name="20% - Accent6 6 2 3" xfId="947"/>
    <cellStyle name="20% - Accent6 6 3" xfId="948"/>
    <cellStyle name="20% - Accent6 6 3 2" xfId="949"/>
    <cellStyle name="20% - Accent6 6 3 3" xfId="950"/>
    <cellStyle name="20% - Accent6 6 4" xfId="951"/>
    <cellStyle name="20% - Accent6 6 4 2" xfId="952"/>
    <cellStyle name="20% - Accent6 6 4 3" xfId="953"/>
    <cellStyle name="20% - Accent6 6 5" xfId="954"/>
    <cellStyle name="20% - Accent6 6 5 2" xfId="955"/>
    <cellStyle name="20% - Accent6 6 5 3" xfId="956"/>
    <cellStyle name="20% - Accent6 6 6" xfId="957"/>
    <cellStyle name="20% - Accent6 6 7" xfId="958"/>
    <cellStyle name="20% - Accent6 7" xfId="959"/>
    <cellStyle name="20% - Accent6 7 2" xfId="960"/>
    <cellStyle name="20% - Accent6 7 2 2" xfId="961"/>
    <cellStyle name="20% - Accent6 7 2 3" xfId="962"/>
    <cellStyle name="20% - Accent6 7 3" xfId="963"/>
    <cellStyle name="20% - Accent6 7 3 2" xfId="964"/>
    <cellStyle name="20% - Accent6 7 3 3" xfId="965"/>
    <cellStyle name="20% - Accent6 7 4" xfId="966"/>
    <cellStyle name="20% - Accent6 7 4 2" xfId="967"/>
    <cellStyle name="20% - Accent6 7 4 3" xfId="968"/>
    <cellStyle name="20% - Accent6 7 5" xfId="969"/>
    <cellStyle name="20% - Accent6 7 6" xfId="970"/>
    <cellStyle name="20% - Accent6 8" xfId="971"/>
    <cellStyle name="20% - Accent6 8 2" xfId="972"/>
    <cellStyle name="20% - Accent6 8 2 2" xfId="973"/>
    <cellStyle name="20% - Accent6 8 2 3" xfId="974"/>
    <cellStyle name="20% - Accent6 8 3" xfId="975"/>
    <cellStyle name="20% - Accent6 8 3 2" xfId="976"/>
    <cellStyle name="20% - Accent6 8 3 3" xfId="977"/>
    <cellStyle name="20% - Accent6 8 4" xfId="978"/>
    <cellStyle name="20% - Accent6 8 5" xfId="979"/>
    <cellStyle name="20% - Accent6 9" xfId="980"/>
    <cellStyle name="20% - Accent6 9 2" xfId="981"/>
    <cellStyle name="20% - Accent6 9 3" xfId="982"/>
    <cellStyle name="3dp" xfId="983"/>
    <cellStyle name="3dp 2" xfId="984"/>
    <cellStyle name="3dp 3" xfId="985"/>
    <cellStyle name="3dp 4" xfId="986"/>
    <cellStyle name="40% - Accent1 10" xfId="987"/>
    <cellStyle name="40% - Accent1 10 2" xfId="988"/>
    <cellStyle name="40% - Accent1 10 3" xfId="989"/>
    <cellStyle name="40% - Accent1 11" xfId="990"/>
    <cellStyle name="40% - Accent1 11 2" xfId="991"/>
    <cellStyle name="40% - Accent1 11 3" xfId="992"/>
    <cellStyle name="40% - Accent1 12" xfId="993"/>
    <cellStyle name="40% - Accent1 12 2" xfId="994"/>
    <cellStyle name="40% - Accent1 12 3" xfId="995"/>
    <cellStyle name="40% - Accent1 13" xfId="996"/>
    <cellStyle name="40% - Accent1 14" xfId="997"/>
    <cellStyle name="40% - Accent1 15" xfId="998"/>
    <cellStyle name="40% - Accent1 2" xfId="999"/>
    <cellStyle name="40% - Accent1 2 10" xfId="1000"/>
    <cellStyle name="40% - Accent1 2 2" xfId="1001"/>
    <cellStyle name="40% - Accent1 2 2 2" xfId="1002"/>
    <cellStyle name="40% - Accent1 2 2 2 2" xfId="1003"/>
    <cellStyle name="40% - Accent1 2 2 2 3" xfId="1004"/>
    <cellStyle name="40% - Accent1 2 2 3" xfId="1005"/>
    <cellStyle name="40% - Accent1 2 2 3 2" xfId="1006"/>
    <cellStyle name="40% - Accent1 2 2 3 3" xfId="1007"/>
    <cellStyle name="40% - Accent1 2 2 4" xfId="1008"/>
    <cellStyle name="40% - Accent1 2 2 4 2" xfId="1009"/>
    <cellStyle name="40% - Accent1 2 2 4 3" xfId="1010"/>
    <cellStyle name="40% - Accent1 2 2 5" xfId="1011"/>
    <cellStyle name="40% - Accent1 2 2 5 2" xfId="1012"/>
    <cellStyle name="40% - Accent1 2 2 5 3" xfId="1013"/>
    <cellStyle name="40% - Accent1 2 2 6" xfId="1014"/>
    <cellStyle name="40% - Accent1 2 2 7" xfId="1015"/>
    <cellStyle name="40% - Accent1 2 3" xfId="1016"/>
    <cellStyle name="40% - Accent1 2 3 2" xfId="1017"/>
    <cellStyle name="40% - Accent1 2 3 2 2" xfId="1018"/>
    <cellStyle name="40% - Accent1 2 3 2 3" xfId="1019"/>
    <cellStyle name="40% - Accent1 2 3 3" xfId="1020"/>
    <cellStyle name="40% - Accent1 2 3 3 2" xfId="1021"/>
    <cellStyle name="40% - Accent1 2 3 3 3" xfId="1022"/>
    <cellStyle name="40% - Accent1 2 3 4" xfId="1023"/>
    <cellStyle name="40% - Accent1 2 3 4 2" xfId="1024"/>
    <cellStyle name="40% - Accent1 2 3 4 3" xfId="1025"/>
    <cellStyle name="40% - Accent1 2 3 5" xfId="1026"/>
    <cellStyle name="40% - Accent1 2 3 5 2" xfId="1027"/>
    <cellStyle name="40% - Accent1 2 3 5 3" xfId="1028"/>
    <cellStyle name="40% - Accent1 2 3 6" xfId="1029"/>
    <cellStyle name="40% - Accent1 2 3 7" xfId="1030"/>
    <cellStyle name="40% - Accent1 2 4" xfId="1031"/>
    <cellStyle name="40% - Accent1 2 4 2" xfId="1032"/>
    <cellStyle name="40% - Accent1 2 4 3" xfId="1033"/>
    <cellStyle name="40% - Accent1 2 5" xfId="1034"/>
    <cellStyle name="40% - Accent1 2 5 2" xfId="1035"/>
    <cellStyle name="40% - Accent1 2 5 3" xfId="1036"/>
    <cellStyle name="40% - Accent1 2 6" xfId="1037"/>
    <cellStyle name="40% - Accent1 2 6 2" xfId="1038"/>
    <cellStyle name="40% - Accent1 2 6 3" xfId="1039"/>
    <cellStyle name="40% - Accent1 2 7" xfId="1040"/>
    <cellStyle name="40% - Accent1 2 7 2" xfId="1041"/>
    <cellStyle name="40% - Accent1 2 7 3" xfId="1042"/>
    <cellStyle name="40% - Accent1 2 8" xfId="1043"/>
    <cellStyle name="40% - Accent1 2 9" xfId="1044"/>
    <cellStyle name="40% - Accent1 3" xfId="1045"/>
    <cellStyle name="40% - Accent1 3 2" xfId="1046"/>
    <cellStyle name="40% - Accent1 3 2 2" xfId="1047"/>
    <cellStyle name="40% - Accent1 3 2 3" xfId="1048"/>
    <cellStyle name="40% - Accent1 3 3" xfId="1049"/>
    <cellStyle name="40% - Accent1 3 3 2" xfId="1050"/>
    <cellStyle name="40% - Accent1 3 3 3" xfId="1051"/>
    <cellStyle name="40% - Accent1 3 4" xfId="1052"/>
    <cellStyle name="40% - Accent1 3 4 2" xfId="1053"/>
    <cellStyle name="40% - Accent1 3 4 3" xfId="1054"/>
    <cellStyle name="40% - Accent1 3 5" xfId="1055"/>
    <cellStyle name="40% - Accent1 3 5 2" xfId="1056"/>
    <cellStyle name="40% - Accent1 3 5 3" xfId="1057"/>
    <cellStyle name="40% - Accent1 3 6" xfId="1058"/>
    <cellStyle name="40% - Accent1 3 7" xfId="1059"/>
    <cellStyle name="40% - Accent1 4" xfId="1060"/>
    <cellStyle name="40% - Accent1 4 2" xfId="1061"/>
    <cellStyle name="40% - Accent1 4 2 2" xfId="1062"/>
    <cellStyle name="40% - Accent1 4 2 3" xfId="1063"/>
    <cellStyle name="40% - Accent1 4 3" xfId="1064"/>
    <cellStyle name="40% - Accent1 4 3 2" xfId="1065"/>
    <cellStyle name="40% - Accent1 4 3 3" xfId="1066"/>
    <cellStyle name="40% - Accent1 4 4" xfId="1067"/>
    <cellStyle name="40% - Accent1 4 4 2" xfId="1068"/>
    <cellStyle name="40% - Accent1 4 4 3" xfId="1069"/>
    <cellStyle name="40% - Accent1 4 5" xfId="1070"/>
    <cellStyle name="40% - Accent1 4 5 2" xfId="1071"/>
    <cellStyle name="40% - Accent1 4 5 3" xfId="1072"/>
    <cellStyle name="40% - Accent1 4 6" xfId="1073"/>
    <cellStyle name="40% - Accent1 4 7" xfId="1074"/>
    <cellStyle name="40% - Accent1 5" xfId="1075"/>
    <cellStyle name="40% - Accent1 5 2" xfId="1076"/>
    <cellStyle name="40% - Accent1 5 2 2" xfId="1077"/>
    <cellStyle name="40% - Accent1 5 2 3" xfId="1078"/>
    <cellStyle name="40% - Accent1 5 3" xfId="1079"/>
    <cellStyle name="40% - Accent1 5 3 2" xfId="1080"/>
    <cellStyle name="40% - Accent1 5 3 3" xfId="1081"/>
    <cellStyle name="40% - Accent1 5 4" xfId="1082"/>
    <cellStyle name="40% - Accent1 5 4 2" xfId="1083"/>
    <cellStyle name="40% - Accent1 5 4 3" xfId="1084"/>
    <cellStyle name="40% - Accent1 5 5" xfId="1085"/>
    <cellStyle name="40% - Accent1 5 5 2" xfId="1086"/>
    <cellStyle name="40% - Accent1 5 5 3" xfId="1087"/>
    <cellStyle name="40% - Accent1 5 6" xfId="1088"/>
    <cellStyle name="40% - Accent1 5 7" xfId="1089"/>
    <cellStyle name="40% - Accent1 6" xfId="1090"/>
    <cellStyle name="40% - Accent1 6 2" xfId="1091"/>
    <cellStyle name="40% - Accent1 6 2 2" xfId="1092"/>
    <cellStyle name="40% - Accent1 6 2 3" xfId="1093"/>
    <cellStyle name="40% - Accent1 6 3" xfId="1094"/>
    <cellStyle name="40% - Accent1 6 3 2" xfId="1095"/>
    <cellStyle name="40% - Accent1 6 3 3" xfId="1096"/>
    <cellStyle name="40% - Accent1 6 4" xfId="1097"/>
    <cellStyle name="40% - Accent1 6 4 2" xfId="1098"/>
    <cellStyle name="40% - Accent1 6 4 3" xfId="1099"/>
    <cellStyle name="40% - Accent1 6 5" xfId="1100"/>
    <cellStyle name="40% - Accent1 6 5 2" xfId="1101"/>
    <cellStyle name="40% - Accent1 6 5 3" xfId="1102"/>
    <cellStyle name="40% - Accent1 6 6" xfId="1103"/>
    <cellStyle name="40% - Accent1 6 7" xfId="1104"/>
    <cellStyle name="40% - Accent1 7" xfId="1105"/>
    <cellStyle name="40% - Accent1 7 2" xfId="1106"/>
    <cellStyle name="40% - Accent1 7 2 2" xfId="1107"/>
    <cellStyle name="40% - Accent1 7 2 3" xfId="1108"/>
    <cellStyle name="40% - Accent1 7 3" xfId="1109"/>
    <cellStyle name="40% - Accent1 7 3 2" xfId="1110"/>
    <cellStyle name="40% - Accent1 7 3 3" xfId="1111"/>
    <cellStyle name="40% - Accent1 7 4" xfId="1112"/>
    <cellStyle name="40% - Accent1 7 4 2" xfId="1113"/>
    <cellStyle name="40% - Accent1 7 4 3" xfId="1114"/>
    <cellStyle name="40% - Accent1 7 5" xfId="1115"/>
    <cellStyle name="40% - Accent1 7 6" xfId="1116"/>
    <cellStyle name="40% - Accent1 8" xfId="1117"/>
    <cellStyle name="40% - Accent1 8 2" xfId="1118"/>
    <cellStyle name="40% - Accent1 8 2 2" xfId="1119"/>
    <cellStyle name="40% - Accent1 8 2 3" xfId="1120"/>
    <cellStyle name="40% - Accent1 8 3" xfId="1121"/>
    <cellStyle name="40% - Accent1 8 3 2" xfId="1122"/>
    <cellStyle name="40% - Accent1 8 3 3" xfId="1123"/>
    <cellStyle name="40% - Accent1 8 4" xfId="1124"/>
    <cellStyle name="40% - Accent1 8 5" xfId="1125"/>
    <cellStyle name="40% - Accent1 9" xfId="1126"/>
    <cellStyle name="40% - Accent1 9 2" xfId="1127"/>
    <cellStyle name="40% - Accent1 9 3" xfId="1128"/>
    <cellStyle name="40% - Accent2 10" xfId="1129"/>
    <cellStyle name="40% - Accent2 10 2" xfId="1130"/>
    <cellStyle name="40% - Accent2 10 3" xfId="1131"/>
    <cellStyle name="40% - Accent2 11" xfId="1132"/>
    <cellStyle name="40% - Accent2 11 2" xfId="1133"/>
    <cellStyle name="40% - Accent2 11 3" xfId="1134"/>
    <cellStyle name="40% - Accent2 12" xfId="1135"/>
    <cellStyle name="40% - Accent2 12 2" xfId="1136"/>
    <cellStyle name="40% - Accent2 12 3" xfId="1137"/>
    <cellStyle name="40% - Accent2 13" xfId="1138"/>
    <cellStyle name="40% - Accent2 14" xfId="1139"/>
    <cellStyle name="40% - Accent2 2" xfId="1140"/>
    <cellStyle name="40% - Accent2 2 10" xfId="1141"/>
    <cellStyle name="40% - Accent2 2 2" xfId="1142"/>
    <cellStyle name="40% - Accent2 2 2 2" xfId="1143"/>
    <cellStyle name="40% - Accent2 2 2 2 2" xfId="1144"/>
    <cellStyle name="40% - Accent2 2 2 2 3" xfId="1145"/>
    <cellStyle name="40% - Accent2 2 2 3" xfId="1146"/>
    <cellStyle name="40% - Accent2 2 2 3 2" xfId="1147"/>
    <cellStyle name="40% - Accent2 2 2 3 3" xfId="1148"/>
    <cellStyle name="40% - Accent2 2 2 4" xfId="1149"/>
    <cellStyle name="40% - Accent2 2 2 4 2" xfId="1150"/>
    <cellStyle name="40% - Accent2 2 2 4 3" xfId="1151"/>
    <cellStyle name="40% - Accent2 2 2 5" xfId="1152"/>
    <cellStyle name="40% - Accent2 2 2 5 2" xfId="1153"/>
    <cellStyle name="40% - Accent2 2 2 5 3" xfId="1154"/>
    <cellStyle name="40% - Accent2 2 2 6" xfId="1155"/>
    <cellStyle name="40% - Accent2 2 2 7" xfId="1156"/>
    <cellStyle name="40% - Accent2 2 3" xfId="1157"/>
    <cellStyle name="40% - Accent2 2 3 2" xfId="1158"/>
    <cellStyle name="40% - Accent2 2 3 2 2" xfId="1159"/>
    <cellStyle name="40% - Accent2 2 3 2 3" xfId="1160"/>
    <cellStyle name="40% - Accent2 2 3 3" xfId="1161"/>
    <cellStyle name="40% - Accent2 2 3 3 2" xfId="1162"/>
    <cellStyle name="40% - Accent2 2 3 3 3" xfId="1163"/>
    <cellStyle name="40% - Accent2 2 3 4" xfId="1164"/>
    <cellStyle name="40% - Accent2 2 3 4 2" xfId="1165"/>
    <cellStyle name="40% - Accent2 2 3 4 3" xfId="1166"/>
    <cellStyle name="40% - Accent2 2 3 5" xfId="1167"/>
    <cellStyle name="40% - Accent2 2 3 5 2" xfId="1168"/>
    <cellStyle name="40% - Accent2 2 3 5 3" xfId="1169"/>
    <cellStyle name="40% - Accent2 2 3 6" xfId="1170"/>
    <cellStyle name="40% - Accent2 2 3 7" xfId="1171"/>
    <cellStyle name="40% - Accent2 2 4" xfId="1172"/>
    <cellStyle name="40% - Accent2 2 4 2" xfId="1173"/>
    <cellStyle name="40% - Accent2 2 4 3" xfId="1174"/>
    <cellStyle name="40% - Accent2 2 5" xfId="1175"/>
    <cellStyle name="40% - Accent2 2 5 2" xfId="1176"/>
    <cellStyle name="40% - Accent2 2 5 3" xfId="1177"/>
    <cellStyle name="40% - Accent2 2 6" xfId="1178"/>
    <cellStyle name="40% - Accent2 2 6 2" xfId="1179"/>
    <cellStyle name="40% - Accent2 2 6 3" xfId="1180"/>
    <cellStyle name="40% - Accent2 2 7" xfId="1181"/>
    <cellStyle name="40% - Accent2 2 7 2" xfId="1182"/>
    <cellStyle name="40% - Accent2 2 7 3" xfId="1183"/>
    <cellStyle name="40% - Accent2 2 8" xfId="1184"/>
    <cellStyle name="40% - Accent2 2 9" xfId="1185"/>
    <cellStyle name="40% - Accent2 3" xfId="1186"/>
    <cellStyle name="40% - Accent2 3 2" xfId="1187"/>
    <cellStyle name="40% - Accent2 3 2 2" xfId="1188"/>
    <cellStyle name="40% - Accent2 3 2 3" xfId="1189"/>
    <cellStyle name="40% - Accent2 3 3" xfId="1190"/>
    <cellStyle name="40% - Accent2 3 3 2" xfId="1191"/>
    <cellStyle name="40% - Accent2 3 3 3" xfId="1192"/>
    <cellStyle name="40% - Accent2 3 4" xfId="1193"/>
    <cellStyle name="40% - Accent2 3 4 2" xfId="1194"/>
    <cellStyle name="40% - Accent2 3 4 3" xfId="1195"/>
    <cellStyle name="40% - Accent2 3 5" xfId="1196"/>
    <cellStyle name="40% - Accent2 3 5 2" xfId="1197"/>
    <cellStyle name="40% - Accent2 3 5 3" xfId="1198"/>
    <cellStyle name="40% - Accent2 3 6" xfId="1199"/>
    <cellStyle name="40% - Accent2 3 7" xfId="1200"/>
    <cellStyle name="40% - Accent2 4" xfId="1201"/>
    <cellStyle name="40% - Accent2 4 2" xfId="1202"/>
    <cellStyle name="40% - Accent2 4 2 2" xfId="1203"/>
    <cellStyle name="40% - Accent2 4 2 3" xfId="1204"/>
    <cellStyle name="40% - Accent2 4 3" xfId="1205"/>
    <cellStyle name="40% - Accent2 4 3 2" xfId="1206"/>
    <cellStyle name="40% - Accent2 4 3 3" xfId="1207"/>
    <cellStyle name="40% - Accent2 4 4" xfId="1208"/>
    <cellStyle name="40% - Accent2 4 4 2" xfId="1209"/>
    <cellStyle name="40% - Accent2 4 4 3" xfId="1210"/>
    <cellStyle name="40% - Accent2 4 5" xfId="1211"/>
    <cellStyle name="40% - Accent2 4 5 2" xfId="1212"/>
    <cellStyle name="40% - Accent2 4 5 3" xfId="1213"/>
    <cellStyle name="40% - Accent2 4 6" xfId="1214"/>
    <cellStyle name="40% - Accent2 4 7" xfId="1215"/>
    <cellStyle name="40% - Accent2 5" xfId="1216"/>
    <cellStyle name="40% - Accent2 5 2" xfId="1217"/>
    <cellStyle name="40% - Accent2 5 2 2" xfId="1218"/>
    <cellStyle name="40% - Accent2 5 2 3" xfId="1219"/>
    <cellStyle name="40% - Accent2 5 3" xfId="1220"/>
    <cellStyle name="40% - Accent2 5 3 2" xfId="1221"/>
    <cellStyle name="40% - Accent2 5 3 3" xfId="1222"/>
    <cellStyle name="40% - Accent2 5 4" xfId="1223"/>
    <cellStyle name="40% - Accent2 5 4 2" xfId="1224"/>
    <cellStyle name="40% - Accent2 5 4 3" xfId="1225"/>
    <cellStyle name="40% - Accent2 5 5" xfId="1226"/>
    <cellStyle name="40% - Accent2 5 5 2" xfId="1227"/>
    <cellStyle name="40% - Accent2 5 5 3" xfId="1228"/>
    <cellStyle name="40% - Accent2 5 6" xfId="1229"/>
    <cellStyle name="40% - Accent2 5 7" xfId="1230"/>
    <cellStyle name="40% - Accent2 6" xfId="1231"/>
    <cellStyle name="40% - Accent2 6 2" xfId="1232"/>
    <cellStyle name="40% - Accent2 6 2 2" xfId="1233"/>
    <cellStyle name="40% - Accent2 6 2 3" xfId="1234"/>
    <cellStyle name="40% - Accent2 6 3" xfId="1235"/>
    <cellStyle name="40% - Accent2 6 3 2" xfId="1236"/>
    <cellStyle name="40% - Accent2 6 3 3" xfId="1237"/>
    <cellStyle name="40% - Accent2 6 4" xfId="1238"/>
    <cellStyle name="40% - Accent2 6 4 2" xfId="1239"/>
    <cellStyle name="40% - Accent2 6 4 3" xfId="1240"/>
    <cellStyle name="40% - Accent2 6 5" xfId="1241"/>
    <cellStyle name="40% - Accent2 6 5 2" xfId="1242"/>
    <cellStyle name="40% - Accent2 6 5 3" xfId="1243"/>
    <cellStyle name="40% - Accent2 6 6" xfId="1244"/>
    <cellStyle name="40% - Accent2 6 7" xfId="1245"/>
    <cellStyle name="40% - Accent2 7" xfId="1246"/>
    <cellStyle name="40% - Accent2 7 2" xfId="1247"/>
    <cellStyle name="40% - Accent2 7 2 2" xfId="1248"/>
    <cellStyle name="40% - Accent2 7 2 3" xfId="1249"/>
    <cellStyle name="40% - Accent2 7 3" xfId="1250"/>
    <cellStyle name="40% - Accent2 7 3 2" xfId="1251"/>
    <cellStyle name="40% - Accent2 7 3 3" xfId="1252"/>
    <cellStyle name="40% - Accent2 7 4" xfId="1253"/>
    <cellStyle name="40% - Accent2 7 4 2" xfId="1254"/>
    <cellStyle name="40% - Accent2 7 4 3" xfId="1255"/>
    <cellStyle name="40% - Accent2 7 5" xfId="1256"/>
    <cellStyle name="40% - Accent2 7 6" xfId="1257"/>
    <cellStyle name="40% - Accent2 8" xfId="1258"/>
    <cellStyle name="40% - Accent2 8 2" xfId="1259"/>
    <cellStyle name="40% - Accent2 8 2 2" xfId="1260"/>
    <cellStyle name="40% - Accent2 8 2 3" xfId="1261"/>
    <cellStyle name="40% - Accent2 8 3" xfId="1262"/>
    <cellStyle name="40% - Accent2 8 3 2" xfId="1263"/>
    <cellStyle name="40% - Accent2 8 3 3" xfId="1264"/>
    <cellStyle name="40% - Accent2 8 4" xfId="1265"/>
    <cellStyle name="40% - Accent2 8 5" xfId="1266"/>
    <cellStyle name="40% - Accent2 9" xfId="1267"/>
    <cellStyle name="40% - Accent2 9 2" xfId="1268"/>
    <cellStyle name="40% - Accent2 9 3" xfId="1269"/>
    <cellStyle name="40% - Accent3 10" xfId="1270"/>
    <cellStyle name="40% - Accent3 10 2" xfId="1271"/>
    <cellStyle name="40% - Accent3 10 3" xfId="1272"/>
    <cellStyle name="40% - Accent3 11" xfId="1273"/>
    <cellStyle name="40% - Accent3 11 2" xfId="1274"/>
    <cellStyle name="40% - Accent3 11 3" xfId="1275"/>
    <cellStyle name="40% - Accent3 12" xfId="1276"/>
    <cellStyle name="40% - Accent3 12 2" xfId="1277"/>
    <cellStyle name="40% - Accent3 12 3" xfId="1278"/>
    <cellStyle name="40% - Accent3 13" xfId="1279"/>
    <cellStyle name="40% - Accent3 14" xfId="1280"/>
    <cellStyle name="40% - Accent3 15" xfId="1281"/>
    <cellStyle name="40% - Accent3 2" xfId="1282"/>
    <cellStyle name="40% - Accent3 2 10" xfId="1283"/>
    <cellStyle name="40% - Accent3 2 2" xfId="1284"/>
    <cellStyle name="40% - Accent3 2 2 2" xfId="1285"/>
    <cellStyle name="40% - Accent3 2 2 2 2" xfId="1286"/>
    <cellStyle name="40% - Accent3 2 2 2 3" xfId="1287"/>
    <cellStyle name="40% - Accent3 2 2 3" xfId="1288"/>
    <cellStyle name="40% - Accent3 2 2 3 2" xfId="1289"/>
    <cellStyle name="40% - Accent3 2 2 3 3" xfId="1290"/>
    <cellStyle name="40% - Accent3 2 2 4" xfId="1291"/>
    <cellStyle name="40% - Accent3 2 2 4 2" xfId="1292"/>
    <cellStyle name="40% - Accent3 2 2 4 3" xfId="1293"/>
    <cellStyle name="40% - Accent3 2 2 5" xfId="1294"/>
    <cellStyle name="40% - Accent3 2 2 5 2" xfId="1295"/>
    <cellStyle name="40% - Accent3 2 2 5 3" xfId="1296"/>
    <cellStyle name="40% - Accent3 2 2 6" xfId="1297"/>
    <cellStyle name="40% - Accent3 2 2 7" xfId="1298"/>
    <cellStyle name="40% - Accent3 2 3" xfId="1299"/>
    <cellStyle name="40% - Accent3 2 3 2" xfId="1300"/>
    <cellStyle name="40% - Accent3 2 3 2 2" xfId="1301"/>
    <cellStyle name="40% - Accent3 2 3 2 3" xfId="1302"/>
    <cellStyle name="40% - Accent3 2 3 3" xfId="1303"/>
    <cellStyle name="40% - Accent3 2 3 3 2" xfId="1304"/>
    <cellStyle name="40% - Accent3 2 3 3 3" xfId="1305"/>
    <cellStyle name="40% - Accent3 2 3 4" xfId="1306"/>
    <cellStyle name="40% - Accent3 2 3 4 2" xfId="1307"/>
    <cellStyle name="40% - Accent3 2 3 4 3" xfId="1308"/>
    <cellStyle name="40% - Accent3 2 3 5" xfId="1309"/>
    <cellStyle name="40% - Accent3 2 3 5 2" xfId="1310"/>
    <cellStyle name="40% - Accent3 2 3 5 3" xfId="1311"/>
    <cellStyle name="40% - Accent3 2 3 6" xfId="1312"/>
    <cellStyle name="40% - Accent3 2 3 7" xfId="1313"/>
    <cellStyle name="40% - Accent3 2 4" xfId="1314"/>
    <cellStyle name="40% - Accent3 2 4 2" xfId="1315"/>
    <cellStyle name="40% - Accent3 2 4 3" xfId="1316"/>
    <cellStyle name="40% - Accent3 2 5" xfId="1317"/>
    <cellStyle name="40% - Accent3 2 5 2" xfId="1318"/>
    <cellStyle name="40% - Accent3 2 5 3" xfId="1319"/>
    <cellStyle name="40% - Accent3 2 6" xfId="1320"/>
    <cellStyle name="40% - Accent3 2 6 2" xfId="1321"/>
    <cellStyle name="40% - Accent3 2 6 3" xfId="1322"/>
    <cellStyle name="40% - Accent3 2 7" xfId="1323"/>
    <cellStyle name="40% - Accent3 2 7 2" xfId="1324"/>
    <cellStyle name="40% - Accent3 2 7 3" xfId="1325"/>
    <cellStyle name="40% - Accent3 2 8" xfId="1326"/>
    <cellStyle name="40% - Accent3 2 9" xfId="1327"/>
    <cellStyle name="40% - Accent3 3" xfId="1328"/>
    <cellStyle name="40% - Accent3 3 2" xfId="1329"/>
    <cellStyle name="40% - Accent3 3 2 2" xfId="1330"/>
    <cellStyle name="40% - Accent3 3 2 3" xfId="1331"/>
    <cellStyle name="40% - Accent3 3 3" xfId="1332"/>
    <cellStyle name="40% - Accent3 3 3 2" xfId="1333"/>
    <cellStyle name="40% - Accent3 3 3 3" xfId="1334"/>
    <cellStyle name="40% - Accent3 3 4" xfId="1335"/>
    <cellStyle name="40% - Accent3 3 4 2" xfId="1336"/>
    <cellStyle name="40% - Accent3 3 4 3" xfId="1337"/>
    <cellStyle name="40% - Accent3 3 5" xfId="1338"/>
    <cellStyle name="40% - Accent3 3 5 2" xfId="1339"/>
    <cellStyle name="40% - Accent3 3 5 3" xfId="1340"/>
    <cellStyle name="40% - Accent3 3 6" xfId="1341"/>
    <cellStyle name="40% - Accent3 3 7" xfId="1342"/>
    <cellStyle name="40% - Accent3 4" xfId="1343"/>
    <cellStyle name="40% - Accent3 4 2" xfId="1344"/>
    <cellStyle name="40% - Accent3 4 2 2" xfId="1345"/>
    <cellStyle name="40% - Accent3 4 2 3" xfId="1346"/>
    <cellStyle name="40% - Accent3 4 3" xfId="1347"/>
    <cellStyle name="40% - Accent3 4 3 2" xfId="1348"/>
    <cellStyle name="40% - Accent3 4 3 3" xfId="1349"/>
    <cellStyle name="40% - Accent3 4 4" xfId="1350"/>
    <cellStyle name="40% - Accent3 4 4 2" xfId="1351"/>
    <cellStyle name="40% - Accent3 4 4 3" xfId="1352"/>
    <cellStyle name="40% - Accent3 4 5" xfId="1353"/>
    <cellStyle name="40% - Accent3 4 5 2" xfId="1354"/>
    <cellStyle name="40% - Accent3 4 5 3" xfId="1355"/>
    <cellStyle name="40% - Accent3 4 6" xfId="1356"/>
    <cellStyle name="40% - Accent3 4 7" xfId="1357"/>
    <cellStyle name="40% - Accent3 5" xfId="1358"/>
    <cellStyle name="40% - Accent3 5 2" xfId="1359"/>
    <cellStyle name="40% - Accent3 5 2 2" xfId="1360"/>
    <cellStyle name="40% - Accent3 5 2 3" xfId="1361"/>
    <cellStyle name="40% - Accent3 5 3" xfId="1362"/>
    <cellStyle name="40% - Accent3 5 3 2" xfId="1363"/>
    <cellStyle name="40% - Accent3 5 3 3" xfId="1364"/>
    <cellStyle name="40% - Accent3 5 4" xfId="1365"/>
    <cellStyle name="40% - Accent3 5 4 2" xfId="1366"/>
    <cellStyle name="40% - Accent3 5 4 3" xfId="1367"/>
    <cellStyle name="40% - Accent3 5 5" xfId="1368"/>
    <cellStyle name="40% - Accent3 5 5 2" xfId="1369"/>
    <cellStyle name="40% - Accent3 5 5 3" xfId="1370"/>
    <cellStyle name="40% - Accent3 5 6" xfId="1371"/>
    <cellStyle name="40% - Accent3 5 7" xfId="1372"/>
    <cellStyle name="40% - Accent3 6" xfId="1373"/>
    <cellStyle name="40% - Accent3 6 2" xfId="1374"/>
    <cellStyle name="40% - Accent3 6 2 2" xfId="1375"/>
    <cellStyle name="40% - Accent3 6 2 3" xfId="1376"/>
    <cellStyle name="40% - Accent3 6 3" xfId="1377"/>
    <cellStyle name="40% - Accent3 6 3 2" xfId="1378"/>
    <cellStyle name="40% - Accent3 6 3 3" xfId="1379"/>
    <cellStyle name="40% - Accent3 6 4" xfId="1380"/>
    <cellStyle name="40% - Accent3 6 4 2" xfId="1381"/>
    <cellStyle name="40% - Accent3 6 4 3" xfId="1382"/>
    <cellStyle name="40% - Accent3 6 5" xfId="1383"/>
    <cellStyle name="40% - Accent3 6 5 2" xfId="1384"/>
    <cellStyle name="40% - Accent3 6 5 3" xfId="1385"/>
    <cellStyle name="40% - Accent3 6 6" xfId="1386"/>
    <cellStyle name="40% - Accent3 6 7" xfId="1387"/>
    <cellStyle name="40% - Accent3 7" xfId="1388"/>
    <cellStyle name="40% - Accent3 7 2" xfId="1389"/>
    <cellStyle name="40% - Accent3 7 2 2" xfId="1390"/>
    <cellStyle name="40% - Accent3 7 2 3" xfId="1391"/>
    <cellStyle name="40% - Accent3 7 3" xfId="1392"/>
    <cellStyle name="40% - Accent3 7 3 2" xfId="1393"/>
    <cellStyle name="40% - Accent3 7 3 3" xfId="1394"/>
    <cellStyle name="40% - Accent3 7 4" xfId="1395"/>
    <cellStyle name="40% - Accent3 7 4 2" xfId="1396"/>
    <cellStyle name="40% - Accent3 7 4 3" xfId="1397"/>
    <cellStyle name="40% - Accent3 7 5" xfId="1398"/>
    <cellStyle name="40% - Accent3 7 6" xfId="1399"/>
    <cellStyle name="40% - Accent3 8" xfId="1400"/>
    <cellStyle name="40% - Accent3 8 2" xfId="1401"/>
    <cellStyle name="40% - Accent3 8 2 2" xfId="1402"/>
    <cellStyle name="40% - Accent3 8 2 3" xfId="1403"/>
    <cellStyle name="40% - Accent3 8 3" xfId="1404"/>
    <cellStyle name="40% - Accent3 8 3 2" xfId="1405"/>
    <cellStyle name="40% - Accent3 8 3 3" xfId="1406"/>
    <cellStyle name="40% - Accent3 8 4" xfId="1407"/>
    <cellStyle name="40% - Accent3 8 5" xfId="1408"/>
    <cellStyle name="40% - Accent3 9" xfId="1409"/>
    <cellStyle name="40% - Accent3 9 2" xfId="1410"/>
    <cellStyle name="40% - Accent3 9 3" xfId="1411"/>
    <cellStyle name="40% - Accent4 10" xfId="1412"/>
    <cellStyle name="40% - Accent4 10 2" xfId="1413"/>
    <cellStyle name="40% - Accent4 10 3" xfId="1414"/>
    <cellStyle name="40% - Accent4 11" xfId="1415"/>
    <cellStyle name="40% - Accent4 11 2" xfId="1416"/>
    <cellStyle name="40% - Accent4 11 3" xfId="1417"/>
    <cellStyle name="40% - Accent4 12" xfId="1418"/>
    <cellStyle name="40% - Accent4 12 2" xfId="1419"/>
    <cellStyle name="40% - Accent4 12 3" xfId="1420"/>
    <cellStyle name="40% - Accent4 13" xfId="1421"/>
    <cellStyle name="40% - Accent4 14" xfId="1422"/>
    <cellStyle name="40% - Accent4 15" xfId="1423"/>
    <cellStyle name="40% - Accent4 2" xfId="1424"/>
    <cellStyle name="40% - Accent4 2 10" xfId="1425"/>
    <cellStyle name="40% - Accent4 2 2" xfId="1426"/>
    <cellStyle name="40% - Accent4 2 2 2" xfId="1427"/>
    <cellStyle name="40% - Accent4 2 2 2 2" xfId="1428"/>
    <cellStyle name="40% - Accent4 2 2 2 3" xfId="1429"/>
    <cellStyle name="40% - Accent4 2 2 3" xfId="1430"/>
    <cellStyle name="40% - Accent4 2 2 3 2" xfId="1431"/>
    <cellStyle name="40% - Accent4 2 2 3 3" xfId="1432"/>
    <cellStyle name="40% - Accent4 2 2 4" xfId="1433"/>
    <cellStyle name="40% - Accent4 2 2 4 2" xfId="1434"/>
    <cellStyle name="40% - Accent4 2 2 4 3" xfId="1435"/>
    <cellStyle name="40% - Accent4 2 2 5" xfId="1436"/>
    <cellStyle name="40% - Accent4 2 2 5 2" xfId="1437"/>
    <cellStyle name="40% - Accent4 2 2 5 3" xfId="1438"/>
    <cellStyle name="40% - Accent4 2 2 6" xfId="1439"/>
    <cellStyle name="40% - Accent4 2 2 7" xfId="1440"/>
    <cellStyle name="40% - Accent4 2 3" xfId="1441"/>
    <cellStyle name="40% - Accent4 2 3 2" xfId="1442"/>
    <cellStyle name="40% - Accent4 2 3 2 2" xfId="1443"/>
    <cellStyle name="40% - Accent4 2 3 2 3" xfId="1444"/>
    <cellStyle name="40% - Accent4 2 3 3" xfId="1445"/>
    <cellStyle name="40% - Accent4 2 3 3 2" xfId="1446"/>
    <cellStyle name="40% - Accent4 2 3 3 3" xfId="1447"/>
    <cellStyle name="40% - Accent4 2 3 4" xfId="1448"/>
    <cellStyle name="40% - Accent4 2 3 4 2" xfId="1449"/>
    <cellStyle name="40% - Accent4 2 3 4 3" xfId="1450"/>
    <cellStyle name="40% - Accent4 2 3 5" xfId="1451"/>
    <cellStyle name="40% - Accent4 2 3 5 2" xfId="1452"/>
    <cellStyle name="40% - Accent4 2 3 5 3" xfId="1453"/>
    <cellStyle name="40% - Accent4 2 3 6" xfId="1454"/>
    <cellStyle name="40% - Accent4 2 3 7" xfId="1455"/>
    <cellStyle name="40% - Accent4 2 4" xfId="1456"/>
    <cellStyle name="40% - Accent4 2 4 2" xfId="1457"/>
    <cellStyle name="40% - Accent4 2 4 3" xfId="1458"/>
    <cellStyle name="40% - Accent4 2 5" xfId="1459"/>
    <cellStyle name="40% - Accent4 2 5 2" xfId="1460"/>
    <cellStyle name="40% - Accent4 2 5 3" xfId="1461"/>
    <cellStyle name="40% - Accent4 2 6" xfId="1462"/>
    <cellStyle name="40% - Accent4 2 6 2" xfId="1463"/>
    <cellStyle name="40% - Accent4 2 6 3" xfId="1464"/>
    <cellStyle name="40% - Accent4 2 7" xfId="1465"/>
    <cellStyle name="40% - Accent4 2 7 2" xfId="1466"/>
    <cellStyle name="40% - Accent4 2 7 3" xfId="1467"/>
    <cellStyle name="40% - Accent4 2 8" xfId="1468"/>
    <cellStyle name="40% - Accent4 2 9" xfId="1469"/>
    <cellStyle name="40% - Accent4 3" xfId="1470"/>
    <cellStyle name="40% - Accent4 3 2" xfId="1471"/>
    <cellStyle name="40% - Accent4 3 2 2" xfId="1472"/>
    <cellStyle name="40% - Accent4 3 2 3" xfId="1473"/>
    <cellStyle name="40% - Accent4 3 3" xfId="1474"/>
    <cellStyle name="40% - Accent4 3 3 2" xfId="1475"/>
    <cellStyle name="40% - Accent4 3 3 3" xfId="1476"/>
    <cellStyle name="40% - Accent4 3 4" xfId="1477"/>
    <cellStyle name="40% - Accent4 3 4 2" xfId="1478"/>
    <cellStyle name="40% - Accent4 3 4 3" xfId="1479"/>
    <cellStyle name="40% - Accent4 3 5" xfId="1480"/>
    <cellStyle name="40% - Accent4 3 5 2" xfId="1481"/>
    <cellStyle name="40% - Accent4 3 5 3" xfId="1482"/>
    <cellStyle name="40% - Accent4 3 6" xfId="1483"/>
    <cellStyle name="40% - Accent4 3 7" xfId="1484"/>
    <cellStyle name="40% - Accent4 4" xfId="1485"/>
    <cellStyle name="40% - Accent4 4 2" xfId="1486"/>
    <cellStyle name="40% - Accent4 4 2 2" xfId="1487"/>
    <cellStyle name="40% - Accent4 4 2 3" xfId="1488"/>
    <cellStyle name="40% - Accent4 4 3" xfId="1489"/>
    <cellStyle name="40% - Accent4 4 3 2" xfId="1490"/>
    <cellStyle name="40% - Accent4 4 3 3" xfId="1491"/>
    <cellStyle name="40% - Accent4 4 4" xfId="1492"/>
    <cellStyle name="40% - Accent4 4 4 2" xfId="1493"/>
    <cellStyle name="40% - Accent4 4 4 3" xfId="1494"/>
    <cellStyle name="40% - Accent4 4 5" xfId="1495"/>
    <cellStyle name="40% - Accent4 4 5 2" xfId="1496"/>
    <cellStyle name="40% - Accent4 4 5 3" xfId="1497"/>
    <cellStyle name="40% - Accent4 4 6" xfId="1498"/>
    <cellStyle name="40% - Accent4 4 7" xfId="1499"/>
    <cellStyle name="40% - Accent4 5" xfId="1500"/>
    <cellStyle name="40% - Accent4 5 2" xfId="1501"/>
    <cellStyle name="40% - Accent4 5 2 2" xfId="1502"/>
    <cellStyle name="40% - Accent4 5 2 3" xfId="1503"/>
    <cellStyle name="40% - Accent4 5 3" xfId="1504"/>
    <cellStyle name="40% - Accent4 5 3 2" xfId="1505"/>
    <cellStyle name="40% - Accent4 5 3 3" xfId="1506"/>
    <cellStyle name="40% - Accent4 5 4" xfId="1507"/>
    <cellStyle name="40% - Accent4 5 4 2" xfId="1508"/>
    <cellStyle name="40% - Accent4 5 4 3" xfId="1509"/>
    <cellStyle name="40% - Accent4 5 5" xfId="1510"/>
    <cellStyle name="40% - Accent4 5 5 2" xfId="1511"/>
    <cellStyle name="40% - Accent4 5 5 3" xfId="1512"/>
    <cellStyle name="40% - Accent4 5 6" xfId="1513"/>
    <cellStyle name="40% - Accent4 5 7" xfId="1514"/>
    <cellStyle name="40% - Accent4 6" xfId="1515"/>
    <cellStyle name="40% - Accent4 6 2" xfId="1516"/>
    <cellStyle name="40% - Accent4 6 2 2" xfId="1517"/>
    <cellStyle name="40% - Accent4 6 2 3" xfId="1518"/>
    <cellStyle name="40% - Accent4 6 3" xfId="1519"/>
    <cellStyle name="40% - Accent4 6 3 2" xfId="1520"/>
    <cellStyle name="40% - Accent4 6 3 3" xfId="1521"/>
    <cellStyle name="40% - Accent4 6 4" xfId="1522"/>
    <cellStyle name="40% - Accent4 6 4 2" xfId="1523"/>
    <cellStyle name="40% - Accent4 6 4 3" xfId="1524"/>
    <cellStyle name="40% - Accent4 6 5" xfId="1525"/>
    <cellStyle name="40% - Accent4 6 5 2" xfId="1526"/>
    <cellStyle name="40% - Accent4 6 5 3" xfId="1527"/>
    <cellStyle name="40% - Accent4 6 6" xfId="1528"/>
    <cellStyle name="40% - Accent4 6 7" xfId="1529"/>
    <cellStyle name="40% - Accent4 7" xfId="1530"/>
    <cellStyle name="40% - Accent4 7 2" xfId="1531"/>
    <cellStyle name="40% - Accent4 7 2 2" xfId="1532"/>
    <cellStyle name="40% - Accent4 7 2 3" xfId="1533"/>
    <cellStyle name="40% - Accent4 7 3" xfId="1534"/>
    <cellStyle name="40% - Accent4 7 3 2" xfId="1535"/>
    <cellStyle name="40% - Accent4 7 3 3" xfId="1536"/>
    <cellStyle name="40% - Accent4 7 4" xfId="1537"/>
    <cellStyle name="40% - Accent4 7 4 2" xfId="1538"/>
    <cellStyle name="40% - Accent4 7 4 3" xfId="1539"/>
    <cellStyle name="40% - Accent4 7 5" xfId="1540"/>
    <cellStyle name="40% - Accent4 7 6" xfId="1541"/>
    <cellStyle name="40% - Accent4 8" xfId="1542"/>
    <cellStyle name="40% - Accent4 8 2" xfId="1543"/>
    <cellStyle name="40% - Accent4 8 2 2" xfId="1544"/>
    <cellStyle name="40% - Accent4 8 2 3" xfId="1545"/>
    <cellStyle name="40% - Accent4 8 3" xfId="1546"/>
    <cellStyle name="40% - Accent4 8 3 2" xfId="1547"/>
    <cellStyle name="40% - Accent4 8 3 3" xfId="1548"/>
    <cellStyle name="40% - Accent4 8 4" xfId="1549"/>
    <cellStyle name="40% - Accent4 8 5" xfId="1550"/>
    <cellStyle name="40% - Accent4 9" xfId="1551"/>
    <cellStyle name="40% - Accent4 9 2" xfId="1552"/>
    <cellStyle name="40% - Accent4 9 3" xfId="1553"/>
    <cellStyle name="40% - Accent5 10" xfId="1554"/>
    <cellStyle name="40% - Accent5 10 2" xfId="1555"/>
    <cellStyle name="40% - Accent5 10 3" xfId="1556"/>
    <cellStyle name="40% - Accent5 11" xfId="1557"/>
    <cellStyle name="40% - Accent5 11 2" xfId="1558"/>
    <cellStyle name="40% - Accent5 11 3" xfId="1559"/>
    <cellStyle name="40% - Accent5 12" xfId="1560"/>
    <cellStyle name="40% - Accent5 12 2" xfId="1561"/>
    <cellStyle name="40% - Accent5 12 3" xfId="1562"/>
    <cellStyle name="40% - Accent5 13" xfId="1563"/>
    <cellStyle name="40% - Accent5 14" xfId="1564"/>
    <cellStyle name="40% - Accent5 15" xfId="1565"/>
    <cellStyle name="40% - Accent5 2" xfId="1566"/>
    <cellStyle name="40% - Accent5 2 10" xfId="1567"/>
    <cellStyle name="40% - Accent5 2 2" xfId="1568"/>
    <cellStyle name="40% - Accent5 2 2 2" xfId="1569"/>
    <cellStyle name="40% - Accent5 2 2 2 2" xfId="1570"/>
    <cellStyle name="40% - Accent5 2 2 2 3" xfId="1571"/>
    <cellStyle name="40% - Accent5 2 2 3" xfId="1572"/>
    <cellStyle name="40% - Accent5 2 2 3 2" xfId="1573"/>
    <cellStyle name="40% - Accent5 2 2 3 3" xfId="1574"/>
    <cellStyle name="40% - Accent5 2 2 4" xfId="1575"/>
    <cellStyle name="40% - Accent5 2 2 4 2" xfId="1576"/>
    <cellStyle name="40% - Accent5 2 2 4 3" xfId="1577"/>
    <cellStyle name="40% - Accent5 2 2 5" xfId="1578"/>
    <cellStyle name="40% - Accent5 2 2 5 2" xfId="1579"/>
    <cellStyle name="40% - Accent5 2 2 5 3" xfId="1580"/>
    <cellStyle name="40% - Accent5 2 2 6" xfId="1581"/>
    <cellStyle name="40% - Accent5 2 2 7" xfId="1582"/>
    <cellStyle name="40% - Accent5 2 3" xfId="1583"/>
    <cellStyle name="40% - Accent5 2 3 2" xfId="1584"/>
    <cellStyle name="40% - Accent5 2 3 2 2" xfId="1585"/>
    <cellStyle name="40% - Accent5 2 3 2 3" xfId="1586"/>
    <cellStyle name="40% - Accent5 2 3 3" xfId="1587"/>
    <cellStyle name="40% - Accent5 2 3 3 2" xfId="1588"/>
    <cellStyle name="40% - Accent5 2 3 3 3" xfId="1589"/>
    <cellStyle name="40% - Accent5 2 3 4" xfId="1590"/>
    <cellStyle name="40% - Accent5 2 3 4 2" xfId="1591"/>
    <cellStyle name="40% - Accent5 2 3 4 3" xfId="1592"/>
    <cellStyle name="40% - Accent5 2 3 5" xfId="1593"/>
    <cellStyle name="40% - Accent5 2 3 5 2" xfId="1594"/>
    <cellStyle name="40% - Accent5 2 3 5 3" xfId="1595"/>
    <cellStyle name="40% - Accent5 2 3 6" xfId="1596"/>
    <cellStyle name="40% - Accent5 2 3 7" xfId="1597"/>
    <cellStyle name="40% - Accent5 2 4" xfId="1598"/>
    <cellStyle name="40% - Accent5 2 4 2" xfId="1599"/>
    <cellStyle name="40% - Accent5 2 4 3" xfId="1600"/>
    <cellStyle name="40% - Accent5 2 5" xfId="1601"/>
    <cellStyle name="40% - Accent5 2 5 2" xfId="1602"/>
    <cellStyle name="40% - Accent5 2 5 3" xfId="1603"/>
    <cellStyle name="40% - Accent5 2 6" xfId="1604"/>
    <cellStyle name="40% - Accent5 2 6 2" xfId="1605"/>
    <cellStyle name="40% - Accent5 2 6 3" xfId="1606"/>
    <cellStyle name="40% - Accent5 2 7" xfId="1607"/>
    <cellStyle name="40% - Accent5 2 7 2" xfId="1608"/>
    <cellStyle name="40% - Accent5 2 7 3" xfId="1609"/>
    <cellStyle name="40% - Accent5 2 8" xfId="1610"/>
    <cellStyle name="40% - Accent5 2 9" xfId="1611"/>
    <cellStyle name="40% - Accent5 3" xfId="1612"/>
    <cellStyle name="40% - Accent5 3 2" xfId="1613"/>
    <cellStyle name="40% - Accent5 3 2 2" xfId="1614"/>
    <cellStyle name="40% - Accent5 3 2 3" xfId="1615"/>
    <cellStyle name="40% - Accent5 3 3" xfId="1616"/>
    <cellStyle name="40% - Accent5 3 3 2" xfId="1617"/>
    <cellStyle name="40% - Accent5 3 3 3" xfId="1618"/>
    <cellStyle name="40% - Accent5 3 4" xfId="1619"/>
    <cellStyle name="40% - Accent5 3 4 2" xfId="1620"/>
    <cellStyle name="40% - Accent5 3 4 3" xfId="1621"/>
    <cellStyle name="40% - Accent5 3 5" xfId="1622"/>
    <cellStyle name="40% - Accent5 3 5 2" xfId="1623"/>
    <cellStyle name="40% - Accent5 3 5 3" xfId="1624"/>
    <cellStyle name="40% - Accent5 3 6" xfId="1625"/>
    <cellStyle name="40% - Accent5 3 7" xfId="1626"/>
    <cellStyle name="40% - Accent5 4" xfId="1627"/>
    <cellStyle name="40% - Accent5 4 2" xfId="1628"/>
    <cellStyle name="40% - Accent5 4 2 2" xfId="1629"/>
    <cellStyle name="40% - Accent5 4 2 3" xfId="1630"/>
    <cellStyle name="40% - Accent5 4 3" xfId="1631"/>
    <cellStyle name="40% - Accent5 4 3 2" xfId="1632"/>
    <cellStyle name="40% - Accent5 4 3 3" xfId="1633"/>
    <cellStyle name="40% - Accent5 4 4" xfId="1634"/>
    <cellStyle name="40% - Accent5 4 4 2" xfId="1635"/>
    <cellStyle name="40% - Accent5 4 4 3" xfId="1636"/>
    <cellStyle name="40% - Accent5 4 5" xfId="1637"/>
    <cellStyle name="40% - Accent5 4 5 2" xfId="1638"/>
    <cellStyle name="40% - Accent5 4 5 3" xfId="1639"/>
    <cellStyle name="40% - Accent5 4 6" xfId="1640"/>
    <cellStyle name="40% - Accent5 4 7" xfId="1641"/>
    <cellStyle name="40% - Accent5 5" xfId="1642"/>
    <cellStyle name="40% - Accent5 5 2" xfId="1643"/>
    <cellStyle name="40% - Accent5 5 2 2" xfId="1644"/>
    <cellStyle name="40% - Accent5 5 2 3" xfId="1645"/>
    <cellStyle name="40% - Accent5 5 3" xfId="1646"/>
    <cellStyle name="40% - Accent5 5 3 2" xfId="1647"/>
    <cellStyle name="40% - Accent5 5 3 3" xfId="1648"/>
    <cellStyle name="40% - Accent5 5 4" xfId="1649"/>
    <cellStyle name="40% - Accent5 5 4 2" xfId="1650"/>
    <cellStyle name="40% - Accent5 5 4 3" xfId="1651"/>
    <cellStyle name="40% - Accent5 5 5" xfId="1652"/>
    <cellStyle name="40% - Accent5 5 5 2" xfId="1653"/>
    <cellStyle name="40% - Accent5 5 5 3" xfId="1654"/>
    <cellStyle name="40% - Accent5 5 6" xfId="1655"/>
    <cellStyle name="40% - Accent5 5 7" xfId="1656"/>
    <cellStyle name="40% - Accent5 6" xfId="1657"/>
    <cellStyle name="40% - Accent5 6 2" xfId="1658"/>
    <cellStyle name="40% - Accent5 6 2 2" xfId="1659"/>
    <cellStyle name="40% - Accent5 6 2 3" xfId="1660"/>
    <cellStyle name="40% - Accent5 6 3" xfId="1661"/>
    <cellStyle name="40% - Accent5 6 3 2" xfId="1662"/>
    <cellStyle name="40% - Accent5 6 3 3" xfId="1663"/>
    <cellStyle name="40% - Accent5 6 4" xfId="1664"/>
    <cellStyle name="40% - Accent5 6 4 2" xfId="1665"/>
    <cellStyle name="40% - Accent5 6 4 3" xfId="1666"/>
    <cellStyle name="40% - Accent5 6 5" xfId="1667"/>
    <cellStyle name="40% - Accent5 6 5 2" xfId="1668"/>
    <cellStyle name="40% - Accent5 6 5 3" xfId="1669"/>
    <cellStyle name="40% - Accent5 6 6" xfId="1670"/>
    <cellStyle name="40% - Accent5 6 7" xfId="1671"/>
    <cellStyle name="40% - Accent5 7" xfId="1672"/>
    <cellStyle name="40% - Accent5 7 2" xfId="1673"/>
    <cellStyle name="40% - Accent5 7 2 2" xfId="1674"/>
    <cellStyle name="40% - Accent5 7 2 3" xfId="1675"/>
    <cellStyle name="40% - Accent5 7 3" xfId="1676"/>
    <cellStyle name="40% - Accent5 7 3 2" xfId="1677"/>
    <cellStyle name="40% - Accent5 7 3 3" xfId="1678"/>
    <cellStyle name="40% - Accent5 7 4" xfId="1679"/>
    <cellStyle name="40% - Accent5 7 4 2" xfId="1680"/>
    <cellStyle name="40% - Accent5 7 4 3" xfId="1681"/>
    <cellStyle name="40% - Accent5 7 5" xfId="1682"/>
    <cellStyle name="40% - Accent5 7 6" xfId="1683"/>
    <cellStyle name="40% - Accent5 8" xfId="1684"/>
    <cellStyle name="40% - Accent5 8 2" xfId="1685"/>
    <cellStyle name="40% - Accent5 8 2 2" xfId="1686"/>
    <cellStyle name="40% - Accent5 8 2 3" xfId="1687"/>
    <cellStyle name="40% - Accent5 8 3" xfId="1688"/>
    <cellStyle name="40% - Accent5 8 3 2" xfId="1689"/>
    <cellStyle name="40% - Accent5 8 3 3" xfId="1690"/>
    <cellStyle name="40% - Accent5 8 4" xfId="1691"/>
    <cellStyle name="40% - Accent5 8 5" xfId="1692"/>
    <cellStyle name="40% - Accent5 9" xfId="1693"/>
    <cellStyle name="40% - Accent5 9 2" xfId="1694"/>
    <cellStyle name="40% - Accent5 9 3" xfId="1695"/>
    <cellStyle name="40% - Accent6 10" xfId="1696"/>
    <cellStyle name="40% - Accent6 10 2" xfId="1697"/>
    <cellStyle name="40% - Accent6 10 3" xfId="1698"/>
    <cellStyle name="40% - Accent6 11" xfId="1699"/>
    <cellStyle name="40% - Accent6 11 2" xfId="1700"/>
    <cellStyle name="40% - Accent6 11 3" xfId="1701"/>
    <cellStyle name="40% - Accent6 12" xfId="1702"/>
    <cellStyle name="40% - Accent6 12 2" xfId="1703"/>
    <cellStyle name="40% - Accent6 12 3" xfId="1704"/>
    <cellStyle name="40% - Accent6 13" xfId="1705"/>
    <cellStyle name="40% - Accent6 14" xfId="1706"/>
    <cellStyle name="40% - Accent6 15" xfId="1707"/>
    <cellStyle name="40% - Accent6 2" xfId="1708"/>
    <cellStyle name="40% - Accent6 2 10" xfId="1709"/>
    <cellStyle name="40% - Accent6 2 2" xfId="1710"/>
    <cellStyle name="40% - Accent6 2 2 2" xfId="1711"/>
    <cellStyle name="40% - Accent6 2 2 2 2" xfId="1712"/>
    <cellStyle name="40% - Accent6 2 2 2 3" xfId="1713"/>
    <cellStyle name="40% - Accent6 2 2 3" xfId="1714"/>
    <cellStyle name="40% - Accent6 2 2 3 2" xfId="1715"/>
    <cellStyle name="40% - Accent6 2 2 3 3" xfId="1716"/>
    <cellStyle name="40% - Accent6 2 2 4" xfId="1717"/>
    <cellStyle name="40% - Accent6 2 2 4 2" xfId="1718"/>
    <cellStyle name="40% - Accent6 2 2 4 3" xfId="1719"/>
    <cellStyle name="40% - Accent6 2 2 5" xfId="1720"/>
    <cellStyle name="40% - Accent6 2 2 5 2" xfId="1721"/>
    <cellStyle name="40% - Accent6 2 2 5 3" xfId="1722"/>
    <cellStyle name="40% - Accent6 2 2 6" xfId="1723"/>
    <cellStyle name="40% - Accent6 2 2 7" xfId="1724"/>
    <cellStyle name="40% - Accent6 2 3" xfId="1725"/>
    <cellStyle name="40% - Accent6 2 3 2" xfId="1726"/>
    <cellStyle name="40% - Accent6 2 3 2 2" xfId="1727"/>
    <cellStyle name="40% - Accent6 2 3 2 3" xfId="1728"/>
    <cellStyle name="40% - Accent6 2 3 3" xfId="1729"/>
    <cellStyle name="40% - Accent6 2 3 3 2" xfId="1730"/>
    <cellStyle name="40% - Accent6 2 3 3 3" xfId="1731"/>
    <cellStyle name="40% - Accent6 2 3 4" xfId="1732"/>
    <cellStyle name="40% - Accent6 2 3 4 2" xfId="1733"/>
    <cellStyle name="40% - Accent6 2 3 4 3" xfId="1734"/>
    <cellStyle name="40% - Accent6 2 3 5" xfId="1735"/>
    <cellStyle name="40% - Accent6 2 3 5 2" xfId="1736"/>
    <cellStyle name="40% - Accent6 2 3 5 3" xfId="1737"/>
    <cellStyle name="40% - Accent6 2 3 6" xfId="1738"/>
    <cellStyle name="40% - Accent6 2 3 7" xfId="1739"/>
    <cellStyle name="40% - Accent6 2 4" xfId="1740"/>
    <cellStyle name="40% - Accent6 2 4 2" xfId="1741"/>
    <cellStyle name="40% - Accent6 2 4 3" xfId="1742"/>
    <cellStyle name="40% - Accent6 2 5" xfId="1743"/>
    <cellStyle name="40% - Accent6 2 5 2" xfId="1744"/>
    <cellStyle name="40% - Accent6 2 5 3" xfId="1745"/>
    <cellStyle name="40% - Accent6 2 6" xfId="1746"/>
    <cellStyle name="40% - Accent6 2 6 2" xfId="1747"/>
    <cellStyle name="40% - Accent6 2 6 3" xfId="1748"/>
    <cellStyle name="40% - Accent6 2 7" xfId="1749"/>
    <cellStyle name="40% - Accent6 2 7 2" xfId="1750"/>
    <cellStyle name="40% - Accent6 2 7 3" xfId="1751"/>
    <cellStyle name="40% - Accent6 2 8" xfId="1752"/>
    <cellStyle name="40% - Accent6 2 9" xfId="1753"/>
    <cellStyle name="40% - Accent6 3" xfId="1754"/>
    <cellStyle name="40% - Accent6 3 2" xfId="1755"/>
    <cellStyle name="40% - Accent6 3 2 2" xfId="1756"/>
    <cellStyle name="40% - Accent6 3 2 3" xfId="1757"/>
    <cellStyle name="40% - Accent6 3 3" xfId="1758"/>
    <cellStyle name="40% - Accent6 3 3 2" xfId="1759"/>
    <cellStyle name="40% - Accent6 3 3 3" xfId="1760"/>
    <cellStyle name="40% - Accent6 3 4" xfId="1761"/>
    <cellStyle name="40% - Accent6 3 4 2" xfId="1762"/>
    <cellStyle name="40% - Accent6 3 4 3" xfId="1763"/>
    <cellStyle name="40% - Accent6 3 5" xfId="1764"/>
    <cellStyle name="40% - Accent6 3 5 2" xfId="1765"/>
    <cellStyle name="40% - Accent6 3 5 3" xfId="1766"/>
    <cellStyle name="40% - Accent6 3 6" xfId="1767"/>
    <cellStyle name="40% - Accent6 3 7" xfId="1768"/>
    <cellStyle name="40% - Accent6 4" xfId="1769"/>
    <cellStyle name="40% - Accent6 4 2" xfId="1770"/>
    <cellStyle name="40% - Accent6 4 2 2" xfId="1771"/>
    <cellStyle name="40% - Accent6 4 2 3" xfId="1772"/>
    <cellStyle name="40% - Accent6 4 3" xfId="1773"/>
    <cellStyle name="40% - Accent6 4 3 2" xfId="1774"/>
    <cellStyle name="40% - Accent6 4 3 3" xfId="1775"/>
    <cellStyle name="40% - Accent6 4 4" xfId="1776"/>
    <cellStyle name="40% - Accent6 4 4 2" xfId="1777"/>
    <cellStyle name="40% - Accent6 4 4 3" xfId="1778"/>
    <cellStyle name="40% - Accent6 4 5" xfId="1779"/>
    <cellStyle name="40% - Accent6 4 5 2" xfId="1780"/>
    <cellStyle name="40% - Accent6 4 5 3" xfId="1781"/>
    <cellStyle name="40% - Accent6 4 6" xfId="1782"/>
    <cellStyle name="40% - Accent6 4 7" xfId="1783"/>
    <cellStyle name="40% - Accent6 5" xfId="1784"/>
    <cellStyle name="40% - Accent6 5 2" xfId="1785"/>
    <cellStyle name="40% - Accent6 5 2 2" xfId="1786"/>
    <cellStyle name="40% - Accent6 5 2 3" xfId="1787"/>
    <cellStyle name="40% - Accent6 5 3" xfId="1788"/>
    <cellStyle name="40% - Accent6 5 3 2" xfId="1789"/>
    <cellStyle name="40% - Accent6 5 3 3" xfId="1790"/>
    <cellStyle name="40% - Accent6 5 4" xfId="1791"/>
    <cellStyle name="40% - Accent6 5 4 2" xfId="1792"/>
    <cellStyle name="40% - Accent6 5 4 3" xfId="1793"/>
    <cellStyle name="40% - Accent6 5 5" xfId="1794"/>
    <cellStyle name="40% - Accent6 5 5 2" xfId="1795"/>
    <cellStyle name="40% - Accent6 5 5 3" xfId="1796"/>
    <cellStyle name="40% - Accent6 5 6" xfId="1797"/>
    <cellStyle name="40% - Accent6 5 7" xfId="1798"/>
    <cellStyle name="40% - Accent6 6" xfId="1799"/>
    <cellStyle name="40% - Accent6 6 2" xfId="1800"/>
    <cellStyle name="40% - Accent6 6 2 2" xfId="1801"/>
    <cellStyle name="40% - Accent6 6 2 3" xfId="1802"/>
    <cellStyle name="40% - Accent6 6 3" xfId="1803"/>
    <cellStyle name="40% - Accent6 6 3 2" xfId="1804"/>
    <cellStyle name="40% - Accent6 6 3 3" xfId="1805"/>
    <cellStyle name="40% - Accent6 6 4" xfId="1806"/>
    <cellStyle name="40% - Accent6 6 4 2" xfId="1807"/>
    <cellStyle name="40% - Accent6 6 4 3" xfId="1808"/>
    <cellStyle name="40% - Accent6 6 5" xfId="1809"/>
    <cellStyle name="40% - Accent6 6 5 2" xfId="1810"/>
    <cellStyle name="40% - Accent6 6 5 3" xfId="1811"/>
    <cellStyle name="40% - Accent6 6 6" xfId="1812"/>
    <cellStyle name="40% - Accent6 6 7" xfId="1813"/>
    <cellStyle name="40% - Accent6 7" xfId="1814"/>
    <cellStyle name="40% - Accent6 7 2" xfId="1815"/>
    <cellStyle name="40% - Accent6 7 2 2" xfId="1816"/>
    <cellStyle name="40% - Accent6 7 2 3" xfId="1817"/>
    <cellStyle name="40% - Accent6 7 3" xfId="1818"/>
    <cellStyle name="40% - Accent6 7 3 2" xfId="1819"/>
    <cellStyle name="40% - Accent6 7 3 3" xfId="1820"/>
    <cellStyle name="40% - Accent6 7 4" xfId="1821"/>
    <cellStyle name="40% - Accent6 7 4 2" xfId="1822"/>
    <cellStyle name="40% - Accent6 7 4 3" xfId="1823"/>
    <cellStyle name="40% - Accent6 7 5" xfId="1824"/>
    <cellStyle name="40% - Accent6 7 6" xfId="1825"/>
    <cellStyle name="40% - Accent6 8" xfId="1826"/>
    <cellStyle name="40% - Accent6 8 2" xfId="1827"/>
    <cellStyle name="40% - Accent6 8 2 2" xfId="1828"/>
    <cellStyle name="40% - Accent6 8 2 3" xfId="1829"/>
    <cellStyle name="40% - Accent6 8 3" xfId="1830"/>
    <cellStyle name="40% - Accent6 8 3 2" xfId="1831"/>
    <cellStyle name="40% - Accent6 8 3 3" xfId="1832"/>
    <cellStyle name="40% - Accent6 8 4" xfId="1833"/>
    <cellStyle name="40% - Accent6 8 5" xfId="1834"/>
    <cellStyle name="40% - Accent6 9" xfId="1835"/>
    <cellStyle name="40% - Accent6 9 2" xfId="1836"/>
    <cellStyle name="40% - Accent6 9 3" xfId="1837"/>
    <cellStyle name="4dp" xfId="1838"/>
    <cellStyle name="4dp 2" xfId="1839"/>
    <cellStyle name="4dp 3" xfId="1840"/>
    <cellStyle name="4dp 4" xfId="1841"/>
    <cellStyle name="60% - Accent1 2" xfId="1842"/>
    <cellStyle name="60% - Accent1 3" xfId="1843"/>
    <cellStyle name="60% - Accent1 4" xfId="1844"/>
    <cellStyle name="60% - Accent1 5" xfId="1845"/>
    <cellStyle name="60% - Accent1 6" xfId="1846"/>
    <cellStyle name="60% - Accent1 7" xfId="1847"/>
    <cellStyle name="60% - Accent1 8" xfId="1848"/>
    <cellStyle name="60% - Accent2 2" xfId="1849"/>
    <cellStyle name="60% - Accent2 3" xfId="1850"/>
    <cellStyle name="60% - Accent2 4" xfId="1851"/>
    <cellStyle name="60% - Accent2 5" xfId="1852"/>
    <cellStyle name="60% - Accent2 6" xfId="1853"/>
    <cellStyle name="60% - Accent2 7" xfId="1854"/>
    <cellStyle name="60% - Accent2 8" xfId="1855"/>
    <cellStyle name="60% - Accent3 2" xfId="1856"/>
    <cellStyle name="60% - Accent3 3" xfId="1857"/>
    <cellStyle name="60% - Accent3 4" xfId="1858"/>
    <cellStyle name="60% - Accent3 5" xfId="1859"/>
    <cellStyle name="60% - Accent3 6" xfId="1860"/>
    <cellStyle name="60% - Accent3 7" xfId="1861"/>
    <cellStyle name="60% - Accent3 8" xfId="1862"/>
    <cellStyle name="60% - Accent4 2" xfId="1863"/>
    <cellStyle name="60% - Accent4 3" xfId="1864"/>
    <cellStyle name="60% - Accent4 4" xfId="1865"/>
    <cellStyle name="60% - Accent4 5" xfId="1866"/>
    <cellStyle name="60% - Accent4 6" xfId="1867"/>
    <cellStyle name="60% - Accent4 7" xfId="1868"/>
    <cellStyle name="60% - Accent4 8" xfId="1869"/>
    <cellStyle name="60% - Accent5 2" xfId="1870"/>
    <cellStyle name="60% - Accent5 3" xfId="1871"/>
    <cellStyle name="60% - Accent5 4" xfId="1872"/>
    <cellStyle name="60% - Accent5 5" xfId="1873"/>
    <cellStyle name="60% - Accent5 6" xfId="1874"/>
    <cellStyle name="60% - Accent5 7" xfId="1875"/>
    <cellStyle name="60% - Accent5 8" xfId="1876"/>
    <cellStyle name="60% - Accent6 2" xfId="1877"/>
    <cellStyle name="60% - Accent6 3" xfId="1878"/>
    <cellStyle name="60% - Accent6 4" xfId="1879"/>
    <cellStyle name="60% - Accent6 5" xfId="1880"/>
    <cellStyle name="60% - Accent6 6" xfId="1881"/>
    <cellStyle name="60% - Accent6 7" xfId="1882"/>
    <cellStyle name="60% - Accent6 8" xfId="1883"/>
    <cellStyle name="Accent1 2" xfId="1884"/>
    <cellStyle name="Accent1 3" xfId="1885"/>
    <cellStyle name="Accent1 4" xfId="1886"/>
    <cellStyle name="Accent1 5" xfId="1887"/>
    <cellStyle name="Accent1 6" xfId="1888"/>
    <cellStyle name="Accent1 7" xfId="1889"/>
    <cellStyle name="Accent1 8" xfId="1890"/>
    <cellStyle name="Accent2 2" xfId="1891"/>
    <cellStyle name="Accent2 3" xfId="1892"/>
    <cellStyle name="Accent2 4" xfId="1893"/>
    <cellStyle name="Accent2 5" xfId="1894"/>
    <cellStyle name="Accent2 6" xfId="1895"/>
    <cellStyle name="Accent2 7" xfId="1896"/>
    <cellStyle name="Accent2 8" xfId="1897"/>
    <cellStyle name="Accent3 2" xfId="1898"/>
    <cellStyle name="Accent3 3" xfId="1899"/>
    <cellStyle name="Accent3 4" xfId="1900"/>
    <cellStyle name="Accent3 5" xfId="1901"/>
    <cellStyle name="Accent3 6" xfId="1902"/>
    <cellStyle name="Accent3 7" xfId="1903"/>
    <cellStyle name="Accent3 8" xfId="1904"/>
    <cellStyle name="Accent4 2" xfId="1905"/>
    <cellStyle name="Accent4 3" xfId="1906"/>
    <cellStyle name="Accent4 4" xfId="1907"/>
    <cellStyle name="Accent4 5" xfId="1908"/>
    <cellStyle name="Accent4 6" xfId="1909"/>
    <cellStyle name="Accent4 7" xfId="1910"/>
    <cellStyle name="Accent4 8" xfId="1911"/>
    <cellStyle name="Accent5 2" xfId="1912"/>
    <cellStyle name="Accent5 3" xfId="1913"/>
    <cellStyle name="Accent5 4" xfId="1914"/>
    <cellStyle name="Accent5 5" xfId="1915"/>
    <cellStyle name="Accent5 6" xfId="1916"/>
    <cellStyle name="Accent5 7" xfId="1917"/>
    <cellStyle name="Accent6 2" xfId="1918"/>
    <cellStyle name="Accent6 3" xfId="1919"/>
    <cellStyle name="Accent6 4" xfId="1920"/>
    <cellStyle name="Accent6 5" xfId="1921"/>
    <cellStyle name="Accent6 6" xfId="1922"/>
    <cellStyle name="Accent6 7" xfId="1923"/>
    <cellStyle name="Accent6 8" xfId="1924"/>
    <cellStyle name="Adjustable" xfId="1925"/>
    <cellStyle name="ANCLAS,REZONES Y SUS PARTES,DE FUNDICION,DE HIERRO O DE ACERO" xfId="1926"/>
    <cellStyle name="annee semestre" xfId="1927"/>
    <cellStyle name="Assumptions Heading_Pivot_Table_Example_BA" xfId="1928"/>
    <cellStyle name="Assumptions Right Currency_Pivot_Table_Example_BA" xfId="1929"/>
    <cellStyle name="avt31l" xfId="1930"/>
    <cellStyle name="Bad 2" xfId="1931"/>
    <cellStyle name="Bad 3" xfId="1932"/>
    <cellStyle name="Bad 4" xfId="1933"/>
    <cellStyle name="Bad 5" xfId="1934"/>
    <cellStyle name="Bad 6" xfId="1935"/>
    <cellStyle name="Bad 7" xfId="1936"/>
    <cellStyle name="Bad 8" xfId="1937"/>
    <cellStyle name="Bid £m format" xfId="1938"/>
    <cellStyle name="blue" xfId="1939"/>
    <cellStyle name="BM Header Main" xfId="1940"/>
    <cellStyle name="BM Header Non-Underlined" xfId="1941"/>
    <cellStyle name="BM Header Secondary" xfId="1942"/>
    <cellStyle name="BM Header Underlined" xfId="1943"/>
    <cellStyle name="BM Input" xfId="1944"/>
    <cellStyle name="BM Input 10" xfId="1945"/>
    <cellStyle name="BM Input 10 2" xfId="1946"/>
    <cellStyle name="BM Input 10 2 2" xfId="1947"/>
    <cellStyle name="BM Input 10 3" xfId="1948"/>
    <cellStyle name="BM Input 11" xfId="1949"/>
    <cellStyle name="BM Input 11 2" xfId="1950"/>
    <cellStyle name="BM Input 11 2 2" xfId="1951"/>
    <cellStyle name="BM Input 11 3" xfId="1952"/>
    <cellStyle name="BM Input 12" xfId="1953"/>
    <cellStyle name="BM Input 12 2" xfId="1954"/>
    <cellStyle name="BM Input 12 2 2" xfId="1955"/>
    <cellStyle name="BM Input 12 3" xfId="1956"/>
    <cellStyle name="BM Input 13" xfId="1957"/>
    <cellStyle name="BM Input 13 2" xfId="1958"/>
    <cellStyle name="BM Input 13 2 2" xfId="1959"/>
    <cellStyle name="BM Input 13 3" xfId="1960"/>
    <cellStyle name="BM Input 14" xfId="1961"/>
    <cellStyle name="BM Input 14 2" xfId="1962"/>
    <cellStyle name="BM Input 14 2 2" xfId="1963"/>
    <cellStyle name="BM Input 14 3" xfId="1964"/>
    <cellStyle name="BM Input 15" xfId="1965"/>
    <cellStyle name="BM Input 15 2" xfId="1966"/>
    <cellStyle name="BM Input 15 2 2" xfId="1967"/>
    <cellStyle name="BM Input 15 3" xfId="1968"/>
    <cellStyle name="BM Input 16" xfId="1969"/>
    <cellStyle name="BM Input 16 2" xfId="1970"/>
    <cellStyle name="BM Input 16 2 2" xfId="1971"/>
    <cellStyle name="BM Input 16 3" xfId="1972"/>
    <cellStyle name="BM Input 17" xfId="1973"/>
    <cellStyle name="BM Input 17 2" xfId="1974"/>
    <cellStyle name="BM Input 17 2 2" xfId="1975"/>
    <cellStyle name="BM Input 17 3" xfId="1976"/>
    <cellStyle name="BM Input 18" xfId="1977"/>
    <cellStyle name="BM Input 18 2" xfId="1978"/>
    <cellStyle name="BM Input 18 2 2" xfId="1979"/>
    <cellStyle name="BM Input 18 3" xfId="1980"/>
    <cellStyle name="BM Input 19" xfId="1981"/>
    <cellStyle name="BM Input 19 2" xfId="1982"/>
    <cellStyle name="BM Input 19 2 2" xfId="1983"/>
    <cellStyle name="BM Input 19 3" xfId="1984"/>
    <cellStyle name="BM Input 2" xfId="1985"/>
    <cellStyle name="BM Input 2 10" xfId="1986"/>
    <cellStyle name="BM Input 2 10 2" xfId="1987"/>
    <cellStyle name="BM Input 2 10 2 2" xfId="1988"/>
    <cellStyle name="BM Input 2 10 3" xfId="1989"/>
    <cellStyle name="BM Input 2 11" xfId="1990"/>
    <cellStyle name="BM Input 2 11 2" xfId="1991"/>
    <cellStyle name="BM Input 2 11 2 2" xfId="1992"/>
    <cellStyle name="BM Input 2 11 3" xfId="1993"/>
    <cellStyle name="BM Input 2 12" xfId="1994"/>
    <cellStyle name="BM Input 2 12 2" xfId="1995"/>
    <cellStyle name="BM Input 2 12 2 2" xfId="1996"/>
    <cellStyle name="BM Input 2 12 3" xfId="1997"/>
    <cellStyle name="BM Input 2 13" xfId="1998"/>
    <cellStyle name="BM Input 2 13 2" xfId="1999"/>
    <cellStyle name="BM Input 2 13 2 2" xfId="2000"/>
    <cellStyle name="BM Input 2 13 3" xfId="2001"/>
    <cellStyle name="BM Input 2 14" xfId="2002"/>
    <cellStyle name="BM Input 2 14 2" xfId="2003"/>
    <cellStyle name="BM Input 2 14 2 2" xfId="2004"/>
    <cellStyle name="BM Input 2 14 3" xfId="2005"/>
    <cellStyle name="BM Input 2 15" xfId="2006"/>
    <cellStyle name="BM Input 2 15 2" xfId="2007"/>
    <cellStyle name="BM Input 2 15 2 2" xfId="2008"/>
    <cellStyle name="BM Input 2 15 3" xfId="2009"/>
    <cellStyle name="BM Input 2 16" xfId="2010"/>
    <cellStyle name="BM Input 2 16 2" xfId="2011"/>
    <cellStyle name="BM Input 2 16 2 2" xfId="2012"/>
    <cellStyle name="BM Input 2 16 3" xfId="2013"/>
    <cellStyle name="BM Input 2 17" xfId="2014"/>
    <cellStyle name="BM Input 2 17 2" xfId="2015"/>
    <cellStyle name="BM Input 2 17 2 2" xfId="2016"/>
    <cellStyle name="BM Input 2 17 3" xfId="2017"/>
    <cellStyle name="BM Input 2 18" xfId="2018"/>
    <cellStyle name="BM Input 2 18 2" xfId="2019"/>
    <cellStyle name="BM Input 2 18 2 2" xfId="2020"/>
    <cellStyle name="BM Input 2 18 3" xfId="2021"/>
    <cellStyle name="BM Input 2 19" xfId="2022"/>
    <cellStyle name="BM Input 2 19 2" xfId="2023"/>
    <cellStyle name="BM Input 2 19 2 2" xfId="2024"/>
    <cellStyle name="BM Input 2 19 3" xfId="2025"/>
    <cellStyle name="BM Input 2 2" xfId="2026"/>
    <cellStyle name="BM Input 2 2 10" xfId="2027"/>
    <cellStyle name="BM Input 2 2 10 2" xfId="2028"/>
    <cellStyle name="BM Input 2 2 10 2 2" xfId="2029"/>
    <cellStyle name="BM Input 2 2 10 3" xfId="2030"/>
    <cellStyle name="BM Input 2 2 11" xfId="2031"/>
    <cellStyle name="BM Input 2 2 11 2" xfId="2032"/>
    <cellStyle name="BM Input 2 2 11 2 2" xfId="2033"/>
    <cellStyle name="BM Input 2 2 11 3" xfId="2034"/>
    <cellStyle name="BM Input 2 2 12" xfId="2035"/>
    <cellStyle name="BM Input 2 2 12 2" xfId="2036"/>
    <cellStyle name="BM Input 2 2 12 2 2" xfId="2037"/>
    <cellStyle name="BM Input 2 2 12 3" xfId="2038"/>
    <cellStyle name="BM Input 2 2 13" xfId="2039"/>
    <cellStyle name="BM Input 2 2 13 2" xfId="2040"/>
    <cellStyle name="BM Input 2 2 13 2 2" xfId="2041"/>
    <cellStyle name="BM Input 2 2 13 3" xfId="2042"/>
    <cellStyle name="BM Input 2 2 14" xfId="2043"/>
    <cellStyle name="BM Input 2 2 14 2" xfId="2044"/>
    <cellStyle name="BM Input 2 2 14 2 2" xfId="2045"/>
    <cellStyle name="BM Input 2 2 14 3" xfId="2046"/>
    <cellStyle name="BM Input 2 2 15" xfId="2047"/>
    <cellStyle name="BM Input 2 2 15 2" xfId="2048"/>
    <cellStyle name="BM Input 2 2 15 2 2" xfId="2049"/>
    <cellStyle name="BM Input 2 2 15 3" xfId="2050"/>
    <cellStyle name="BM Input 2 2 16" xfId="2051"/>
    <cellStyle name="BM Input 2 2 16 2" xfId="2052"/>
    <cellStyle name="BM Input 2 2 16 2 2" xfId="2053"/>
    <cellStyle name="BM Input 2 2 16 3" xfId="2054"/>
    <cellStyle name="BM Input 2 2 17" xfId="2055"/>
    <cellStyle name="BM Input 2 2 17 2" xfId="2056"/>
    <cellStyle name="BM Input 2 2 17 2 2" xfId="2057"/>
    <cellStyle name="BM Input 2 2 17 3" xfId="2058"/>
    <cellStyle name="BM Input 2 2 18" xfId="2059"/>
    <cellStyle name="BM Input 2 2 18 2" xfId="2060"/>
    <cellStyle name="BM Input 2 2 19" xfId="2061"/>
    <cellStyle name="BM Input 2 2 2" xfId="2062"/>
    <cellStyle name="BM Input 2 2 2 10" xfId="2063"/>
    <cellStyle name="BM Input 2 2 2 10 2" xfId="2064"/>
    <cellStyle name="BM Input 2 2 2 10 2 2" xfId="2065"/>
    <cellStyle name="BM Input 2 2 2 10 3" xfId="2066"/>
    <cellStyle name="BM Input 2 2 2 11" xfId="2067"/>
    <cellStyle name="BM Input 2 2 2 11 2" xfId="2068"/>
    <cellStyle name="BM Input 2 2 2 11 2 2" xfId="2069"/>
    <cellStyle name="BM Input 2 2 2 11 3" xfId="2070"/>
    <cellStyle name="BM Input 2 2 2 12" xfId="2071"/>
    <cellStyle name="BM Input 2 2 2 12 2" xfId="2072"/>
    <cellStyle name="BM Input 2 2 2 12 2 2" xfId="2073"/>
    <cellStyle name="BM Input 2 2 2 12 3" xfId="2074"/>
    <cellStyle name="BM Input 2 2 2 13" xfId="2075"/>
    <cellStyle name="BM Input 2 2 2 13 2" xfId="2076"/>
    <cellStyle name="BM Input 2 2 2 13 2 2" xfId="2077"/>
    <cellStyle name="BM Input 2 2 2 13 3" xfId="2078"/>
    <cellStyle name="BM Input 2 2 2 14" xfId="2079"/>
    <cellStyle name="BM Input 2 2 2 14 2" xfId="2080"/>
    <cellStyle name="BM Input 2 2 2 14 2 2" xfId="2081"/>
    <cellStyle name="BM Input 2 2 2 14 3" xfId="2082"/>
    <cellStyle name="BM Input 2 2 2 15" xfId="2083"/>
    <cellStyle name="BM Input 2 2 2 15 2" xfId="2084"/>
    <cellStyle name="BM Input 2 2 2 15 2 2" xfId="2085"/>
    <cellStyle name="BM Input 2 2 2 15 3" xfId="2086"/>
    <cellStyle name="BM Input 2 2 2 16" xfId="2087"/>
    <cellStyle name="BM Input 2 2 2 16 2" xfId="2088"/>
    <cellStyle name="BM Input 2 2 2 16 2 2" xfId="2089"/>
    <cellStyle name="BM Input 2 2 2 16 3" xfId="2090"/>
    <cellStyle name="BM Input 2 2 2 17" xfId="2091"/>
    <cellStyle name="BM Input 2 2 2 17 2" xfId="2092"/>
    <cellStyle name="BM Input 2 2 2 17 2 2" xfId="2093"/>
    <cellStyle name="BM Input 2 2 2 17 3" xfId="2094"/>
    <cellStyle name="BM Input 2 2 2 18" xfId="2095"/>
    <cellStyle name="BM Input 2 2 2 18 2" xfId="2096"/>
    <cellStyle name="BM Input 2 2 2 18 2 2" xfId="2097"/>
    <cellStyle name="BM Input 2 2 2 18 3" xfId="2098"/>
    <cellStyle name="BM Input 2 2 2 19" xfId="2099"/>
    <cellStyle name="BM Input 2 2 2 19 2" xfId="2100"/>
    <cellStyle name="BM Input 2 2 2 19 2 2" xfId="2101"/>
    <cellStyle name="BM Input 2 2 2 19 3" xfId="2102"/>
    <cellStyle name="BM Input 2 2 2 2" xfId="2103"/>
    <cellStyle name="BM Input 2 2 2 2 2" xfId="2104"/>
    <cellStyle name="BM Input 2 2 2 2 2 2" xfId="2105"/>
    <cellStyle name="BM Input 2 2 2 2 2 3" xfId="2106"/>
    <cellStyle name="BM Input 2 2 2 2 3" xfId="2107"/>
    <cellStyle name="BM Input 2 2 2 2 3 2" xfId="2108"/>
    <cellStyle name="BM Input 2 2 2 2 4" xfId="2109"/>
    <cellStyle name="BM Input 2 2 2 20" xfId="2110"/>
    <cellStyle name="BM Input 2 2 2 20 2" xfId="2111"/>
    <cellStyle name="BM Input 2 2 2 20 2 2" xfId="2112"/>
    <cellStyle name="BM Input 2 2 2 20 3" xfId="2113"/>
    <cellStyle name="BM Input 2 2 2 21" xfId="2114"/>
    <cellStyle name="BM Input 2 2 2 21 2" xfId="2115"/>
    <cellStyle name="BM Input 2 2 2 22" xfId="2116"/>
    <cellStyle name="BM Input 2 2 2 23" xfId="2117"/>
    <cellStyle name="BM Input 2 2 2 3" xfId="2118"/>
    <cellStyle name="BM Input 2 2 2 3 2" xfId="2119"/>
    <cellStyle name="BM Input 2 2 2 3 2 2" xfId="2120"/>
    <cellStyle name="BM Input 2 2 2 3 3" xfId="2121"/>
    <cellStyle name="BM Input 2 2 2 3 4" xfId="2122"/>
    <cellStyle name="BM Input 2 2 2 4" xfId="2123"/>
    <cellStyle name="BM Input 2 2 2 4 2" xfId="2124"/>
    <cellStyle name="BM Input 2 2 2 4 2 2" xfId="2125"/>
    <cellStyle name="BM Input 2 2 2 4 3" xfId="2126"/>
    <cellStyle name="BM Input 2 2 2 4 4" xfId="2127"/>
    <cellStyle name="BM Input 2 2 2 5" xfId="2128"/>
    <cellStyle name="BM Input 2 2 2 5 2" xfId="2129"/>
    <cellStyle name="BM Input 2 2 2 5 2 2" xfId="2130"/>
    <cellStyle name="BM Input 2 2 2 5 3" xfId="2131"/>
    <cellStyle name="BM Input 2 2 2 6" xfId="2132"/>
    <cellStyle name="BM Input 2 2 2 6 2" xfId="2133"/>
    <cellStyle name="BM Input 2 2 2 6 2 2" xfId="2134"/>
    <cellStyle name="BM Input 2 2 2 6 3" xfId="2135"/>
    <cellStyle name="BM Input 2 2 2 7" xfId="2136"/>
    <cellStyle name="BM Input 2 2 2 7 2" xfId="2137"/>
    <cellStyle name="BM Input 2 2 2 7 2 2" xfId="2138"/>
    <cellStyle name="BM Input 2 2 2 7 3" xfId="2139"/>
    <cellStyle name="BM Input 2 2 2 8" xfId="2140"/>
    <cellStyle name="BM Input 2 2 2 8 2" xfId="2141"/>
    <cellStyle name="BM Input 2 2 2 8 2 2" xfId="2142"/>
    <cellStyle name="BM Input 2 2 2 8 3" xfId="2143"/>
    <cellStyle name="BM Input 2 2 2 9" xfId="2144"/>
    <cellStyle name="BM Input 2 2 2 9 2" xfId="2145"/>
    <cellStyle name="BM Input 2 2 2 9 2 2" xfId="2146"/>
    <cellStyle name="BM Input 2 2 2 9 3" xfId="2147"/>
    <cellStyle name="BM Input 2 2 20" xfId="2148"/>
    <cellStyle name="BM Input 2 2 3" xfId="2149"/>
    <cellStyle name="BM Input 2 2 3 2" xfId="2150"/>
    <cellStyle name="BM Input 2 2 3 2 2" xfId="2151"/>
    <cellStyle name="BM Input 2 2 3 2 3" xfId="2152"/>
    <cellStyle name="BM Input 2 2 3 3" xfId="2153"/>
    <cellStyle name="BM Input 2 2 3 3 2" xfId="2154"/>
    <cellStyle name="BM Input 2 2 3 4" xfId="2155"/>
    <cellStyle name="BM Input 2 2 4" xfId="2156"/>
    <cellStyle name="BM Input 2 2 4 2" xfId="2157"/>
    <cellStyle name="BM Input 2 2 4 2 2" xfId="2158"/>
    <cellStyle name="BM Input 2 2 4 3" xfId="2159"/>
    <cellStyle name="BM Input 2 2 4 4" xfId="2160"/>
    <cellStyle name="BM Input 2 2 5" xfId="2161"/>
    <cellStyle name="BM Input 2 2 5 2" xfId="2162"/>
    <cellStyle name="BM Input 2 2 5 2 2" xfId="2163"/>
    <cellStyle name="BM Input 2 2 5 3" xfId="2164"/>
    <cellStyle name="BM Input 2 2 5 4" xfId="2165"/>
    <cellStyle name="BM Input 2 2 6" xfId="2166"/>
    <cellStyle name="BM Input 2 2 6 2" xfId="2167"/>
    <cellStyle name="BM Input 2 2 6 2 2" xfId="2168"/>
    <cellStyle name="BM Input 2 2 6 3" xfId="2169"/>
    <cellStyle name="BM Input 2 2 7" xfId="2170"/>
    <cellStyle name="BM Input 2 2 7 2" xfId="2171"/>
    <cellStyle name="BM Input 2 2 7 2 2" xfId="2172"/>
    <cellStyle name="BM Input 2 2 7 3" xfId="2173"/>
    <cellStyle name="BM Input 2 2 8" xfId="2174"/>
    <cellStyle name="BM Input 2 2 8 2" xfId="2175"/>
    <cellStyle name="BM Input 2 2 8 2 2" xfId="2176"/>
    <cellStyle name="BM Input 2 2 8 3" xfId="2177"/>
    <cellStyle name="BM Input 2 2 9" xfId="2178"/>
    <cellStyle name="BM Input 2 2 9 2" xfId="2179"/>
    <cellStyle name="BM Input 2 2 9 2 2" xfId="2180"/>
    <cellStyle name="BM Input 2 2 9 3" xfId="2181"/>
    <cellStyle name="BM Input 2 20" xfId="2182"/>
    <cellStyle name="BM Input 2 20 2" xfId="2183"/>
    <cellStyle name="BM Input 2 20 2 2" xfId="2184"/>
    <cellStyle name="BM Input 2 20 3" xfId="2185"/>
    <cellStyle name="BM Input 2 21" xfId="2186"/>
    <cellStyle name="BM Input 2 21 2" xfId="2187"/>
    <cellStyle name="BM Input 2 22" xfId="2188"/>
    <cellStyle name="BM Input 2 23" xfId="2189"/>
    <cellStyle name="BM Input 2 3" xfId="2190"/>
    <cellStyle name="BM Input 2 3 10" xfId="2191"/>
    <cellStyle name="BM Input 2 3 10 2" xfId="2192"/>
    <cellStyle name="BM Input 2 3 10 2 2" xfId="2193"/>
    <cellStyle name="BM Input 2 3 10 3" xfId="2194"/>
    <cellStyle name="BM Input 2 3 11" xfId="2195"/>
    <cellStyle name="BM Input 2 3 11 2" xfId="2196"/>
    <cellStyle name="BM Input 2 3 11 2 2" xfId="2197"/>
    <cellStyle name="BM Input 2 3 11 3" xfId="2198"/>
    <cellStyle name="BM Input 2 3 12" xfId="2199"/>
    <cellStyle name="BM Input 2 3 12 2" xfId="2200"/>
    <cellStyle name="BM Input 2 3 12 2 2" xfId="2201"/>
    <cellStyle name="BM Input 2 3 12 3" xfId="2202"/>
    <cellStyle name="BM Input 2 3 13" xfId="2203"/>
    <cellStyle name="BM Input 2 3 13 2" xfId="2204"/>
    <cellStyle name="BM Input 2 3 13 2 2" xfId="2205"/>
    <cellStyle name="BM Input 2 3 13 3" xfId="2206"/>
    <cellStyle name="BM Input 2 3 14" xfId="2207"/>
    <cellStyle name="BM Input 2 3 14 2" xfId="2208"/>
    <cellStyle name="BM Input 2 3 14 2 2" xfId="2209"/>
    <cellStyle name="BM Input 2 3 14 3" xfId="2210"/>
    <cellStyle name="BM Input 2 3 15" xfId="2211"/>
    <cellStyle name="BM Input 2 3 15 2" xfId="2212"/>
    <cellStyle name="BM Input 2 3 15 2 2" xfId="2213"/>
    <cellStyle name="BM Input 2 3 15 3" xfId="2214"/>
    <cellStyle name="BM Input 2 3 16" xfId="2215"/>
    <cellStyle name="BM Input 2 3 16 2" xfId="2216"/>
    <cellStyle name="BM Input 2 3 16 2 2" xfId="2217"/>
    <cellStyle name="BM Input 2 3 16 3" xfId="2218"/>
    <cellStyle name="BM Input 2 3 17" xfId="2219"/>
    <cellStyle name="BM Input 2 3 17 2" xfId="2220"/>
    <cellStyle name="BM Input 2 3 17 2 2" xfId="2221"/>
    <cellStyle name="BM Input 2 3 17 3" xfId="2222"/>
    <cellStyle name="BM Input 2 3 18" xfId="2223"/>
    <cellStyle name="BM Input 2 3 18 2" xfId="2224"/>
    <cellStyle name="BM Input 2 3 19" xfId="2225"/>
    <cellStyle name="BM Input 2 3 2" xfId="2226"/>
    <cellStyle name="BM Input 2 3 2 10" xfId="2227"/>
    <cellStyle name="BM Input 2 3 2 10 2" xfId="2228"/>
    <cellStyle name="BM Input 2 3 2 10 2 2" xfId="2229"/>
    <cellStyle name="BM Input 2 3 2 10 3" xfId="2230"/>
    <cellStyle name="BM Input 2 3 2 11" xfId="2231"/>
    <cellStyle name="BM Input 2 3 2 11 2" xfId="2232"/>
    <cellStyle name="BM Input 2 3 2 11 2 2" xfId="2233"/>
    <cellStyle name="BM Input 2 3 2 11 3" xfId="2234"/>
    <cellStyle name="BM Input 2 3 2 12" xfId="2235"/>
    <cellStyle name="BM Input 2 3 2 12 2" xfId="2236"/>
    <cellStyle name="BM Input 2 3 2 12 2 2" xfId="2237"/>
    <cellStyle name="BM Input 2 3 2 12 3" xfId="2238"/>
    <cellStyle name="BM Input 2 3 2 13" xfId="2239"/>
    <cellStyle name="BM Input 2 3 2 13 2" xfId="2240"/>
    <cellStyle name="BM Input 2 3 2 13 2 2" xfId="2241"/>
    <cellStyle name="BM Input 2 3 2 13 3" xfId="2242"/>
    <cellStyle name="BM Input 2 3 2 14" xfId="2243"/>
    <cellStyle name="BM Input 2 3 2 14 2" xfId="2244"/>
    <cellStyle name="BM Input 2 3 2 14 2 2" xfId="2245"/>
    <cellStyle name="BM Input 2 3 2 14 3" xfId="2246"/>
    <cellStyle name="BM Input 2 3 2 15" xfId="2247"/>
    <cellStyle name="BM Input 2 3 2 15 2" xfId="2248"/>
    <cellStyle name="BM Input 2 3 2 15 2 2" xfId="2249"/>
    <cellStyle name="BM Input 2 3 2 15 3" xfId="2250"/>
    <cellStyle name="BM Input 2 3 2 16" xfId="2251"/>
    <cellStyle name="BM Input 2 3 2 16 2" xfId="2252"/>
    <cellStyle name="BM Input 2 3 2 16 2 2" xfId="2253"/>
    <cellStyle name="BM Input 2 3 2 16 3" xfId="2254"/>
    <cellStyle name="BM Input 2 3 2 17" xfId="2255"/>
    <cellStyle name="BM Input 2 3 2 17 2" xfId="2256"/>
    <cellStyle name="BM Input 2 3 2 17 2 2" xfId="2257"/>
    <cellStyle name="BM Input 2 3 2 17 3" xfId="2258"/>
    <cellStyle name="BM Input 2 3 2 18" xfId="2259"/>
    <cellStyle name="BM Input 2 3 2 18 2" xfId="2260"/>
    <cellStyle name="BM Input 2 3 2 18 2 2" xfId="2261"/>
    <cellStyle name="BM Input 2 3 2 18 3" xfId="2262"/>
    <cellStyle name="BM Input 2 3 2 19" xfId="2263"/>
    <cellStyle name="BM Input 2 3 2 19 2" xfId="2264"/>
    <cellStyle name="BM Input 2 3 2 19 2 2" xfId="2265"/>
    <cellStyle name="BM Input 2 3 2 19 3" xfId="2266"/>
    <cellStyle name="BM Input 2 3 2 2" xfId="2267"/>
    <cellStyle name="BM Input 2 3 2 2 2" xfId="2268"/>
    <cellStyle name="BM Input 2 3 2 2 2 2" xfId="2269"/>
    <cellStyle name="BM Input 2 3 2 2 3" xfId="2270"/>
    <cellStyle name="BM Input 2 3 2 2 4" xfId="2271"/>
    <cellStyle name="BM Input 2 3 2 20" xfId="2272"/>
    <cellStyle name="BM Input 2 3 2 20 2" xfId="2273"/>
    <cellStyle name="BM Input 2 3 2 20 2 2" xfId="2274"/>
    <cellStyle name="BM Input 2 3 2 20 3" xfId="2275"/>
    <cellStyle name="BM Input 2 3 2 21" xfId="2276"/>
    <cellStyle name="BM Input 2 3 2 21 2" xfId="2277"/>
    <cellStyle name="BM Input 2 3 2 22" xfId="2278"/>
    <cellStyle name="BM Input 2 3 2 23" xfId="2279"/>
    <cellStyle name="BM Input 2 3 2 3" xfId="2280"/>
    <cellStyle name="BM Input 2 3 2 3 2" xfId="2281"/>
    <cellStyle name="BM Input 2 3 2 3 2 2" xfId="2282"/>
    <cellStyle name="BM Input 2 3 2 3 3" xfId="2283"/>
    <cellStyle name="BM Input 2 3 2 3 4" xfId="2284"/>
    <cellStyle name="BM Input 2 3 2 4" xfId="2285"/>
    <cellStyle name="BM Input 2 3 2 4 2" xfId="2286"/>
    <cellStyle name="BM Input 2 3 2 4 2 2" xfId="2287"/>
    <cellStyle name="BM Input 2 3 2 4 3" xfId="2288"/>
    <cellStyle name="BM Input 2 3 2 5" xfId="2289"/>
    <cellStyle name="BM Input 2 3 2 5 2" xfId="2290"/>
    <cellStyle name="BM Input 2 3 2 5 2 2" xfId="2291"/>
    <cellStyle name="BM Input 2 3 2 5 3" xfId="2292"/>
    <cellStyle name="BM Input 2 3 2 6" xfId="2293"/>
    <cellStyle name="BM Input 2 3 2 6 2" xfId="2294"/>
    <cellStyle name="BM Input 2 3 2 6 2 2" xfId="2295"/>
    <cellStyle name="BM Input 2 3 2 6 3" xfId="2296"/>
    <cellStyle name="BM Input 2 3 2 7" xfId="2297"/>
    <cellStyle name="BM Input 2 3 2 7 2" xfId="2298"/>
    <cellStyle name="BM Input 2 3 2 7 2 2" xfId="2299"/>
    <cellStyle name="BM Input 2 3 2 7 3" xfId="2300"/>
    <cellStyle name="BM Input 2 3 2 8" xfId="2301"/>
    <cellStyle name="BM Input 2 3 2 8 2" xfId="2302"/>
    <cellStyle name="BM Input 2 3 2 8 2 2" xfId="2303"/>
    <cellStyle name="BM Input 2 3 2 8 3" xfId="2304"/>
    <cellStyle name="BM Input 2 3 2 9" xfId="2305"/>
    <cellStyle name="BM Input 2 3 2 9 2" xfId="2306"/>
    <cellStyle name="BM Input 2 3 2 9 2 2" xfId="2307"/>
    <cellStyle name="BM Input 2 3 2 9 3" xfId="2308"/>
    <cellStyle name="BM Input 2 3 20" xfId="2309"/>
    <cellStyle name="BM Input 2 3 3" xfId="2310"/>
    <cellStyle name="BM Input 2 3 3 2" xfId="2311"/>
    <cellStyle name="BM Input 2 3 3 2 2" xfId="2312"/>
    <cellStyle name="BM Input 2 3 3 3" xfId="2313"/>
    <cellStyle name="BM Input 2 3 3 4" xfId="2314"/>
    <cellStyle name="BM Input 2 3 4" xfId="2315"/>
    <cellStyle name="BM Input 2 3 4 2" xfId="2316"/>
    <cellStyle name="BM Input 2 3 4 2 2" xfId="2317"/>
    <cellStyle name="BM Input 2 3 4 3" xfId="2318"/>
    <cellStyle name="BM Input 2 3 4 4" xfId="2319"/>
    <cellStyle name="BM Input 2 3 5" xfId="2320"/>
    <cellStyle name="BM Input 2 3 5 2" xfId="2321"/>
    <cellStyle name="BM Input 2 3 5 2 2" xfId="2322"/>
    <cellStyle name="BM Input 2 3 5 3" xfId="2323"/>
    <cellStyle name="BM Input 2 3 6" xfId="2324"/>
    <cellStyle name="BM Input 2 3 6 2" xfId="2325"/>
    <cellStyle name="BM Input 2 3 6 2 2" xfId="2326"/>
    <cellStyle name="BM Input 2 3 6 3" xfId="2327"/>
    <cellStyle name="BM Input 2 3 7" xfId="2328"/>
    <cellStyle name="BM Input 2 3 7 2" xfId="2329"/>
    <cellStyle name="BM Input 2 3 7 2 2" xfId="2330"/>
    <cellStyle name="BM Input 2 3 7 3" xfId="2331"/>
    <cellStyle name="BM Input 2 3 8" xfId="2332"/>
    <cellStyle name="BM Input 2 3 8 2" xfId="2333"/>
    <cellStyle name="BM Input 2 3 8 2 2" xfId="2334"/>
    <cellStyle name="BM Input 2 3 8 3" xfId="2335"/>
    <cellStyle name="BM Input 2 3 9" xfId="2336"/>
    <cellStyle name="BM Input 2 3 9 2" xfId="2337"/>
    <cellStyle name="BM Input 2 3 9 2 2" xfId="2338"/>
    <cellStyle name="BM Input 2 3 9 3" xfId="2339"/>
    <cellStyle name="BM Input 2 4" xfId="2340"/>
    <cellStyle name="BM Input 2 4 10" xfId="2341"/>
    <cellStyle name="BM Input 2 4 10 2" xfId="2342"/>
    <cellStyle name="BM Input 2 4 10 2 2" xfId="2343"/>
    <cellStyle name="BM Input 2 4 10 3" xfId="2344"/>
    <cellStyle name="BM Input 2 4 11" xfId="2345"/>
    <cellStyle name="BM Input 2 4 11 2" xfId="2346"/>
    <cellStyle name="BM Input 2 4 11 2 2" xfId="2347"/>
    <cellStyle name="BM Input 2 4 11 3" xfId="2348"/>
    <cellStyle name="BM Input 2 4 12" xfId="2349"/>
    <cellStyle name="BM Input 2 4 12 2" xfId="2350"/>
    <cellStyle name="BM Input 2 4 12 2 2" xfId="2351"/>
    <cellStyle name="BM Input 2 4 12 3" xfId="2352"/>
    <cellStyle name="BM Input 2 4 13" xfId="2353"/>
    <cellStyle name="BM Input 2 4 13 2" xfId="2354"/>
    <cellStyle name="BM Input 2 4 13 2 2" xfId="2355"/>
    <cellStyle name="BM Input 2 4 13 3" xfId="2356"/>
    <cellStyle name="BM Input 2 4 14" xfId="2357"/>
    <cellStyle name="BM Input 2 4 14 2" xfId="2358"/>
    <cellStyle name="BM Input 2 4 14 2 2" xfId="2359"/>
    <cellStyle name="BM Input 2 4 14 3" xfId="2360"/>
    <cellStyle name="BM Input 2 4 15" xfId="2361"/>
    <cellStyle name="BM Input 2 4 15 2" xfId="2362"/>
    <cellStyle name="BM Input 2 4 15 2 2" xfId="2363"/>
    <cellStyle name="BM Input 2 4 15 3" xfId="2364"/>
    <cellStyle name="BM Input 2 4 16" xfId="2365"/>
    <cellStyle name="BM Input 2 4 16 2" xfId="2366"/>
    <cellStyle name="BM Input 2 4 16 2 2" xfId="2367"/>
    <cellStyle name="BM Input 2 4 16 3" xfId="2368"/>
    <cellStyle name="BM Input 2 4 17" xfId="2369"/>
    <cellStyle name="BM Input 2 4 17 2" xfId="2370"/>
    <cellStyle name="BM Input 2 4 17 2 2" xfId="2371"/>
    <cellStyle name="BM Input 2 4 17 3" xfId="2372"/>
    <cellStyle name="BM Input 2 4 18" xfId="2373"/>
    <cellStyle name="BM Input 2 4 18 2" xfId="2374"/>
    <cellStyle name="BM Input 2 4 18 2 2" xfId="2375"/>
    <cellStyle name="BM Input 2 4 18 3" xfId="2376"/>
    <cellStyle name="BM Input 2 4 19" xfId="2377"/>
    <cellStyle name="BM Input 2 4 19 2" xfId="2378"/>
    <cellStyle name="BM Input 2 4 19 2 2" xfId="2379"/>
    <cellStyle name="BM Input 2 4 19 3" xfId="2380"/>
    <cellStyle name="BM Input 2 4 2" xfId="2381"/>
    <cellStyle name="BM Input 2 4 2 10" xfId="2382"/>
    <cellStyle name="BM Input 2 4 2 10 2" xfId="2383"/>
    <cellStyle name="BM Input 2 4 2 10 2 2" xfId="2384"/>
    <cellStyle name="BM Input 2 4 2 10 3" xfId="2385"/>
    <cellStyle name="BM Input 2 4 2 11" xfId="2386"/>
    <cellStyle name="BM Input 2 4 2 11 2" xfId="2387"/>
    <cellStyle name="BM Input 2 4 2 11 2 2" xfId="2388"/>
    <cellStyle name="BM Input 2 4 2 11 3" xfId="2389"/>
    <cellStyle name="BM Input 2 4 2 12" xfId="2390"/>
    <cellStyle name="BM Input 2 4 2 12 2" xfId="2391"/>
    <cellStyle name="BM Input 2 4 2 12 2 2" xfId="2392"/>
    <cellStyle name="BM Input 2 4 2 12 3" xfId="2393"/>
    <cellStyle name="BM Input 2 4 2 13" xfId="2394"/>
    <cellStyle name="BM Input 2 4 2 13 2" xfId="2395"/>
    <cellStyle name="BM Input 2 4 2 13 2 2" xfId="2396"/>
    <cellStyle name="BM Input 2 4 2 13 3" xfId="2397"/>
    <cellStyle name="BM Input 2 4 2 14" xfId="2398"/>
    <cellStyle name="BM Input 2 4 2 14 2" xfId="2399"/>
    <cellStyle name="BM Input 2 4 2 14 2 2" xfId="2400"/>
    <cellStyle name="BM Input 2 4 2 14 3" xfId="2401"/>
    <cellStyle name="BM Input 2 4 2 15" xfId="2402"/>
    <cellStyle name="BM Input 2 4 2 15 2" xfId="2403"/>
    <cellStyle name="BM Input 2 4 2 15 2 2" xfId="2404"/>
    <cellStyle name="BM Input 2 4 2 15 3" xfId="2405"/>
    <cellStyle name="BM Input 2 4 2 16" xfId="2406"/>
    <cellStyle name="BM Input 2 4 2 16 2" xfId="2407"/>
    <cellStyle name="BM Input 2 4 2 16 2 2" xfId="2408"/>
    <cellStyle name="BM Input 2 4 2 16 3" xfId="2409"/>
    <cellStyle name="BM Input 2 4 2 17" xfId="2410"/>
    <cellStyle name="BM Input 2 4 2 17 2" xfId="2411"/>
    <cellStyle name="BM Input 2 4 2 17 2 2" xfId="2412"/>
    <cellStyle name="BM Input 2 4 2 17 3" xfId="2413"/>
    <cellStyle name="BM Input 2 4 2 18" xfId="2414"/>
    <cellStyle name="BM Input 2 4 2 18 2" xfId="2415"/>
    <cellStyle name="BM Input 2 4 2 18 2 2" xfId="2416"/>
    <cellStyle name="BM Input 2 4 2 18 3" xfId="2417"/>
    <cellStyle name="BM Input 2 4 2 19" xfId="2418"/>
    <cellStyle name="BM Input 2 4 2 19 2" xfId="2419"/>
    <cellStyle name="BM Input 2 4 2 19 2 2" xfId="2420"/>
    <cellStyle name="BM Input 2 4 2 19 3" xfId="2421"/>
    <cellStyle name="BM Input 2 4 2 2" xfId="2422"/>
    <cellStyle name="BM Input 2 4 2 2 2" xfId="2423"/>
    <cellStyle name="BM Input 2 4 2 2 2 2" xfId="2424"/>
    <cellStyle name="BM Input 2 4 2 2 3" xfId="2425"/>
    <cellStyle name="BM Input 2 4 2 2 4" xfId="2426"/>
    <cellStyle name="BM Input 2 4 2 20" xfId="2427"/>
    <cellStyle name="BM Input 2 4 2 20 2" xfId="2428"/>
    <cellStyle name="BM Input 2 4 2 20 2 2" xfId="2429"/>
    <cellStyle name="BM Input 2 4 2 20 3" xfId="2430"/>
    <cellStyle name="BM Input 2 4 2 21" xfId="2431"/>
    <cellStyle name="BM Input 2 4 2 21 2" xfId="2432"/>
    <cellStyle name="BM Input 2 4 2 22" xfId="2433"/>
    <cellStyle name="BM Input 2 4 2 23" xfId="2434"/>
    <cellStyle name="BM Input 2 4 2 3" xfId="2435"/>
    <cellStyle name="BM Input 2 4 2 3 2" xfId="2436"/>
    <cellStyle name="BM Input 2 4 2 3 2 2" xfId="2437"/>
    <cellStyle name="BM Input 2 4 2 3 3" xfId="2438"/>
    <cellStyle name="BM Input 2 4 2 4" xfId="2439"/>
    <cellStyle name="BM Input 2 4 2 4 2" xfId="2440"/>
    <cellStyle name="BM Input 2 4 2 4 2 2" xfId="2441"/>
    <cellStyle name="BM Input 2 4 2 4 3" xfId="2442"/>
    <cellStyle name="BM Input 2 4 2 5" xfId="2443"/>
    <cellStyle name="BM Input 2 4 2 5 2" xfId="2444"/>
    <cellStyle name="BM Input 2 4 2 5 2 2" xfId="2445"/>
    <cellStyle name="BM Input 2 4 2 5 3" xfId="2446"/>
    <cellStyle name="BM Input 2 4 2 6" xfId="2447"/>
    <cellStyle name="BM Input 2 4 2 6 2" xfId="2448"/>
    <cellStyle name="BM Input 2 4 2 6 2 2" xfId="2449"/>
    <cellStyle name="BM Input 2 4 2 6 3" xfId="2450"/>
    <cellStyle name="BM Input 2 4 2 7" xfId="2451"/>
    <cellStyle name="BM Input 2 4 2 7 2" xfId="2452"/>
    <cellStyle name="BM Input 2 4 2 7 2 2" xfId="2453"/>
    <cellStyle name="BM Input 2 4 2 7 3" xfId="2454"/>
    <cellStyle name="BM Input 2 4 2 8" xfId="2455"/>
    <cellStyle name="BM Input 2 4 2 8 2" xfId="2456"/>
    <cellStyle name="BM Input 2 4 2 8 2 2" xfId="2457"/>
    <cellStyle name="BM Input 2 4 2 8 3" xfId="2458"/>
    <cellStyle name="BM Input 2 4 2 9" xfId="2459"/>
    <cellStyle name="BM Input 2 4 2 9 2" xfId="2460"/>
    <cellStyle name="BM Input 2 4 2 9 2 2" xfId="2461"/>
    <cellStyle name="BM Input 2 4 2 9 3" xfId="2462"/>
    <cellStyle name="BM Input 2 4 20" xfId="2463"/>
    <cellStyle name="BM Input 2 4 20 2" xfId="2464"/>
    <cellStyle name="BM Input 2 4 20 2 2" xfId="2465"/>
    <cellStyle name="BM Input 2 4 20 3" xfId="2466"/>
    <cellStyle name="BM Input 2 4 21" xfId="2467"/>
    <cellStyle name="BM Input 2 4 21 2" xfId="2468"/>
    <cellStyle name="BM Input 2 4 21 2 2" xfId="2469"/>
    <cellStyle name="BM Input 2 4 21 3" xfId="2470"/>
    <cellStyle name="BM Input 2 4 22" xfId="2471"/>
    <cellStyle name="BM Input 2 4 22 2" xfId="2472"/>
    <cellStyle name="BM Input 2 4 23" xfId="2473"/>
    <cellStyle name="BM Input 2 4 24" xfId="2474"/>
    <cellStyle name="BM Input 2 4 3" xfId="2475"/>
    <cellStyle name="BM Input 2 4 3 2" xfId="2476"/>
    <cellStyle name="BM Input 2 4 3 2 2" xfId="2477"/>
    <cellStyle name="BM Input 2 4 3 3" xfId="2478"/>
    <cellStyle name="BM Input 2 4 3 4" xfId="2479"/>
    <cellStyle name="BM Input 2 4 4" xfId="2480"/>
    <cellStyle name="BM Input 2 4 4 2" xfId="2481"/>
    <cellStyle name="BM Input 2 4 4 2 2" xfId="2482"/>
    <cellStyle name="BM Input 2 4 4 3" xfId="2483"/>
    <cellStyle name="BM Input 2 4 4 4" xfId="2484"/>
    <cellStyle name="BM Input 2 4 5" xfId="2485"/>
    <cellStyle name="BM Input 2 4 5 2" xfId="2486"/>
    <cellStyle name="BM Input 2 4 5 2 2" xfId="2487"/>
    <cellStyle name="BM Input 2 4 5 3" xfId="2488"/>
    <cellStyle name="BM Input 2 4 6" xfId="2489"/>
    <cellStyle name="BM Input 2 4 6 2" xfId="2490"/>
    <cellStyle name="BM Input 2 4 6 2 2" xfId="2491"/>
    <cellStyle name="BM Input 2 4 6 3" xfId="2492"/>
    <cellStyle name="BM Input 2 4 7" xfId="2493"/>
    <cellStyle name="BM Input 2 4 7 2" xfId="2494"/>
    <cellStyle name="BM Input 2 4 7 2 2" xfId="2495"/>
    <cellStyle name="BM Input 2 4 7 3" xfId="2496"/>
    <cellStyle name="BM Input 2 4 8" xfId="2497"/>
    <cellStyle name="BM Input 2 4 8 2" xfId="2498"/>
    <cellStyle name="BM Input 2 4 8 2 2" xfId="2499"/>
    <cellStyle name="BM Input 2 4 8 3" xfId="2500"/>
    <cellStyle name="BM Input 2 4 9" xfId="2501"/>
    <cellStyle name="BM Input 2 4 9 2" xfId="2502"/>
    <cellStyle name="BM Input 2 4 9 2 2" xfId="2503"/>
    <cellStyle name="BM Input 2 4 9 3" xfId="2504"/>
    <cellStyle name="BM Input 2 5" xfId="2505"/>
    <cellStyle name="BM Input 2 5 10" xfId="2506"/>
    <cellStyle name="BM Input 2 5 10 2" xfId="2507"/>
    <cellStyle name="BM Input 2 5 10 2 2" xfId="2508"/>
    <cellStyle name="BM Input 2 5 10 3" xfId="2509"/>
    <cellStyle name="BM Input 2 5 11" xfId="2510"/>
    <cellStyle name="BM Input 2 5 11 2" xfId="2511"/>
    <cellStyle name="BM Input 2 5 11 2 2" xfId="2512"/>
    <cellStyle name="BM Input 2 5 11 3" xfId="2513"/>
    <cellStyle name="BM Input 2 5 12" xfId="2514"/>
    <cellStyle name="BM Input 2 5 12 2" xfId="2515"/>
    <cellStyle name="BM Input 2 5 12 2 2" xfId="2516"/>
    <cellStyle name="BM Input 2 5 12 3" xfId="2517"/>
    <cellStyle name="BM Input 2 5 13" xfId="2518"/>
    <cellStyle name="BM Input 2 5 13 2" xfId="2519"/>
    <cellStyle name="BM Input 2 5 13 2 2" xfId="2520"/>
    <cellStyle name="BM Input 2 5 13 3" xfId="2521"/>
    <cellStyle name="BM Input 2 5 14" xfId="2522"/>
    <cellStyle name="BM Input 2 5 14 2" xfId="2523"/>
    <cellStyle name="BM Input 2 5 14 2 2" xfId="2524"/>
    <cellStyle name="BM Input 2 5 14 3" xfId="2525"/>
    <cellStyle name="BM Input 2 5 15" xfId="2526"/>
    <cellStyle name="BM Input 2 5 15 2" xfId="2527"/>
    <cellStyle name="BM Input 2 5 15 2 2" xfId="2528"/>
    <cellStyle name="BM Input 2 5 15 3" xfId="2529"/>
    <cellStyle name="BM Input 2 5 16" xfId="2530"/>
    <cellStyle name="BM Input 2 5 16 2" xfId="2531"/>
    <cellStyle name="BM Input 2 5 16 2 2" xfId="2532"/>
    <cellStyle name="BM Input 2 5 16 3" xfId="2533"/>
    <cellStyle name="BM Input 2 5 17" xfId="2534"/>
    <cellStyle name="BM Input 2 5 17 2" xfId="2535"/>
    <cellStyle name="BM Input 2 5 17 2 2" xfId="2536"/>
    <cellStyle name="BM Input 2 5 17 3" xfId="2537"/>
    <cellStyle name="BM Input 2 5 18" xfId="2538"/>
    <cellStyle name="BM Input 2 5 18 2" xfId="2539"/>
    <cellStyle name="BM Input 2 5 18 2 2" xfId="2540"/>
    <cellStyle name="BM Input 2 5 18 3" xfId="2541"/>
    <cellStyle name="BM Input 2 5 19" xfId="2542"/>
    <cellStyle name="BM Input 2 5 19 2" xfId="2543"/>
    <cellStyle name="BM Input 2 5 19 2 2" xfId="2544"/>
    <cellStyle name="BM Input 2 5 19 3" xfId="2545"/>
    <cellStyle name="BM Input 2 5 2" xfId="2546"/>
    <cellStyle name="BM Input 2 5 2 2" xfId="2547"/>
    <cellStyle name="BM Input 2 5 2 2 2" xfId="2548"/>
    <cellStyle name="BM Input 2 5 2 3" xfId="2549"/>
    <cellStyle name="BM Input 2 5 2 4" xfId="2550"/>
    <cellStyle name="BM Input 2 5 20" xfId="2551"/>
    <cellStyle name="BM Input 2 5 20 2" xfId="2552"/>
    <cellStyle name="BM Input 2 5 20 2 2" xfId="2553"/>
    <cellStyle name="BM Input 2 5 20 3" xfId="2554"/>
    <cellStyle name="BM Input 2 5 21" xfId="2555"/>
    <cellStyle name="BM Input 2 5 21 2" xfId="2556"/>
    <cellStyle name="BM Input 2 5 22" xfId="2557"/>
    <cellStyle name="BM Input 2 5 23" xfId="2558"/>
    <cellStyle name="BM Input 2 5 3" xfId="2559"/>
    <cellStyle name="BM Input 2 5 3 2" xfId="2560"/>
    <cellStyle name="BM Input 2 5 3 2 2" xfId="2561"/>
    <cellStyle name="BM Input 2 5 3 3" xfId="2562"/>
    <cellStyle name="BM Input 2 5 4" xfId="2563"/>
    <cellStyle name="BM Input 2 5 4 2" xfId="2564"/>
    <cellStyle name="BM Input 2 5 4 2 2" xfId="2565"/>
    <cellStyle name="BM Input 2 5 4 3" xfId="2566"/>
    <cellStyle name="BM Input 2 5 5" xfId="2567"/>
    <cellStyle name="BM Input 2 5 5 2" xfId="2568"/>
    <cellStyle name="BM Input 2 5 5 2 2" xfId="2569"/>
    <cellStyle name="BM Input 2 5 5 3" xfId="2570"/>
    <cellStyle name="BM Input 2 5 6" xfId="2571"/>
    <cellStyle name="BM Input 2 5 6 2" xfId="2572"/>
    <cellStyle name="BM Input 2 5 6 2 2" xfId="2573"/>
    <cellStyle name="BM Input 2 5 6 3" xfId="2574"/>
    <cellStyle name="BM Input 2 5 7" xfId="2575"/>
    <cellStyle name="BM Input 2 5 7 2" xfId="2576"/>
    <cellStyle name="BM Input 2 5 7 2 2" xfId="2577"/>
    <cellStyle name="BM Input 2 5 7 3" xfId="2578"/>
    <cellStyle name="BM Input 2 5 8" xfId="2579"/>
    <cellStyle name="BM Input 2 5 8 2" xfId="2580"/>
    <cellStyle name="BM Input 2 5 8 2 2" xfId="2581"/>
    <cellStyle name="BM Input 2 5 8 3" xfId="2582"/>
    <cellStyle name="BM Input 2 5 9" xfId="2583"/>
    <cellStyle name="BM Input 2 5 9 2" xfId="2584"/>
    <cellStyle name="BM Input 2 5 9 2 2" xfId="2585"/>
    <cellStyle name="BM Input 2 5 9 3" xfId="2586"/>
    <cellStyle name="BM Input 2 6" xfId="2587"/>
    <cellStyle name="BM Input 2 6 2" xfId="2588"/>
    <cellStyle name="BM Input 2 6 2 2" xfId="2589"/>
    <cellStyle name="BM Input 2 6 3" xfId="2590"/>
    <cellStyle name="BM Input 2 6 4" xfId="2591"/>
    <cellStyle name="BM Input 2 7" xfId="2592"/>
    <cellStyle name="BM Input 2 7 2" xfId="2593"/>
    <cellStyle name="BM Input 2 7 2 2" xfId="2594"/>
    <cellStyle name="BM Input 2 7 3" xfId="2595"/>
    <cellStyle name="BM Input 2 8" xfId="2596"/>
    <cellStyle name="BM Input 2 8 2" xfId="2597"/>
    <cellStyle name="BM Input 2 8 2 2" xfId="2598"/>
    <cellStyle name="BM Input 2 8 3" xfId="2599"/>
    <cellStyle name="BM Input 2 9" xfId="2600"/>
    <cellStyle name="BM Input 2 9 2" xfId="2601"/>
    <cellStyle name="BM Input 2 9 2 2" xfId="2602"/>
    <cellStyle name="BM Input 2 9 3" xfId="2603"/>
    <cellStyle name="BM Input 20" xfId="2604"/>
    <cellStyle name="BM Input 20 2" xfId="2605"/>
    <cellStyle name="BM Input 20 2 2" xfId="2606"/>
    <cellStyle name="BM Input 20 3" xfId="2607"/>
    <cellStyle name="BM Input 21" xfId="2608"/>
    <cellStyle name="BM Input 21 2" xfId="2609"/>
    <cellStyle name="BM Input 21 2 2" xfId="2610"/>
    <cellStyle name="BM Input 21 3" xfId="2611"/>
    <cellStyle name="BM Input 22" xfId="2612"/>
    <cellStyle name="BM Input 22 2" xfId="2613"/>
    <cellStyle name="BM Input 23" xfId="2614"/>
    <cellStyle name="BM Input 24" xfId="2615"/>
    <cellStyle name="BM Input 25" xfId="2616"/>
    <cellStyle name="BM Input 26" xfId="2617"/>
    <cellStyle name="BM Input 27" xfId="2618"/>
    <cellStyle name="BM Input 3" xfId="2619"/>
    <cellStyle name="BM Input 3 10" xfId="2620"/>
    <cellStyle name="BM Input 3 10 2" xfId="2621"/>
    <cellStyle name="BM Input 3 10 2 2" xfId="2622"/>
    <cellStyle name="BM Input 3 10 3" xfId="2623"/>
    <cellStyle name="BM Input 3 11" xfId="2624"/>
    <cellStyle name="BM Input 3 11 2" xfId="2625"/>
    <cellStyle name="BM Input 3 11 2 2" xfId="2626"/>
    <cellStyle name="BM Input 3 11 3" xfId="2627"/>
    <cellStyle name="BM Input 3 12" xfId="2628"/>
    <cellStyle name="BM Input 3 12 2" xfId="2629"/>
    <cellStyle name="BM Input 3 12 2 2" xfId="2630"/>
    <cellStyle name="BM Input 3 12 3" xfId="2631"/>
    <cellStyle name="BM Input 3 13" xfId="2632"/>
    <cellStyle name="BM Input 3 13 2" xfId="2633"/>
    <cellStyle name="BM Input 3 13 2 2" xfId="2634"/>
    <cellStyle name="BM Input 3 13 3" xfId="2635"/>
    <cellStyle name="BM Input 3 14" xfId="2636"/>
    <cellStyle name="BM Input 3 14 2" xfId="2637"/>
    <cellStyle name="BM Input 3 14 2 2" xfId="2638"/>
    <cellStyle name="BM Input 3 14 3" xfId="2639"/>
    <cellStyle name="BM Input 3 15" xfId="2640"/>
    <cellStyle name="BM Input 3 15 2" xfId="2641"/>
    <cellStyle name="BM Input 3 15 2 2" xfId="2642"/>
    <cellStyle name="BM Input 3 15 3" xfId="2643"/>
    <cellStyle name="BM Input 3 16" xfId="2644"/>
    <cellStyle name="BM Input 3 16 2" xfId="2645"/>
    <cellStyle name="BM Input 3 16 2 2" xfId="2646"/>
    <cellStyle name="BM Input 3 16 3" xfId="2647"/>
    <cellStyle name="BM Input 3 17" xfId="2648"/>
    <cellStyle name="BM Input 3 17 2" xfId="2649"/>
    <cellStyle name="BM Input 3 17 2 2" xfId="2650"/>
    <cellStyle name="BM Input 3 17 3" xfId="2651"/>
    <cellStyle name="BM Input 3 18" xfId="2652"/>
    <cellStyle name="BM Input 3 18 2" xfId="2653"/>
    <cellStyle name="BM Input 3 19" xfId="2654"/>
    <cellStyle name="BM Input 3 2" xfId="2655"/>
    <cellStyle name="BM Input 3 2 10" xfId="2656"/>
    <cellStyle name="BM Input 3 2 10 2" xfId="2657"/>
    <cellStyle name="BM Input 3 2 10 2 2" xfId="2658"/>
    <cellStyle name="BM Input 3 2 10 3" xfId="2659"/>
    <cellStyle name="BM Input 3 2 11" xfId="2660"/>
    <cellStyle name="BM Input 3 2 11 2" xfId="2661"/>
    <cellStyle name="BM Input 3 2 11 2 2" xfId="2662"/>
    <cellStyle name="BM Input 3 2 11 3" xfId="2663"/>
    <cellStyle name="BM Input 3 2 12" xfId="2664"/>
    <cellStyle name="BM Input 3 2 12 2" xfId="2665"/>
    <cellStyle name="BM Input 3 2 12 2 2" xfId="2666"/>
    <cellStyle name="BM Input 3 2 12 3" xfId="2667"/>
    <cellStyle name="BM Input 3 2 13" xfId="2668"/>
    <cellStyle name="BM Input 3 2 13 2" xfId="2669"/>
    <cellStyle name="BM Input 3 2 13 2 2" xfId="2670"/>
    <cellStyle name="BM Input 3 2 13 3" xfId="2671"/>
    <cellStyle name="BM Input 3 2 14" xfId="2672"/>
    <cellStyle name="BM Input 3 2 14 2" xfId="2673"/>
    <cellStyle name="BM Input 3 2 14 2 2" xfId="2674"/>
    <cellStyle name="BM Input 3 2 14 3" xfId="2675"/>
    <cellStyle name="BM Input 3 2 15" xfId="2676"/>
    <cellStyle name="BM Input 3 2 15 2" xfId="2677"/>
    <cellStyle name="BM Input 3 2 15 2 2" xfId="2678"/>
    <cellStyle name="BM Input 3 2 15 3" xfId="2679"/>
    <cellStyle name="BM Input 3 2 16" xfId="2680"/>
    <cellStyle name="BM Input 3 2 16 2" xfId="2681"/>
    <cellStyle name="BM Input 3 2 16 2 2" xfId="2682"/>
    <cellStyle name="BM Input 3 2 16 3" xfId="2683"/>
    <cellStyle name="BM Input 3 2 17" xfId="2684"/>
    <cellStyle name="BM Input 3 2 17 2" xfId="2685"/>
    <cellStyle name="BM Input 3 2 17 2 2" xfId="2686"/>
    <cellStyle name="BM Input 3 2 17 3" xfId="2687"/>
    <cellStyle name="BM Input 3 2 18" xfId="2688"/>
    <cellStyle name="BM Input 3 2 18 2" xfId="2689"/>
    <cellStyle name="BM Input 3 2 18 2 2" xfId="2690"/>
    <cellStyle name="BM Input 3 2 18 3" xfId="2691"/>
    <cellStyle name="BM Input 3 2 19" xfId="2692"/>
    <cellStyle name="BM Input 3 2 19 2" xfId="2693"/>
    <cellStyle name="BM Input 3 2 19 2 2" xfId="2694"/>
    <cellStyle name="BM Input 3 2 19 3" xfId="2695"/>
    <cellStyle name="BM Input 3 2 2" xfId="2696"/>
    <cellStyle name="BM Input 3 2 2 2" xfId="2697"/>
    <cellStyle name="BM Input 3 2 2 2 2" xfId="2698"/>
    <cellStyle name="BM Input 3 2 2 2 2 2" xfId="2699"/>
    <cellStyle name="BM Input 3 2 2 2 3" xfId="2700"/>
    <cellStyle name="BM Input 3 2 2 2 4" xfId="2701"/>
    <cellStyle name="BM Input 3 2 2 3" xfId="2702"/>
    <cellStyle name="BM Input 3 2 2 3 2" xfId="2703"/>
    <cellStyle name="BM Input 3 2 2 4" xfId="2704"/>
    <cellStyle name="BM Input 3 2 2 5" xfId="2705"/>
    <cellStyle name="BM Input 3 2 20" xfId="2706"/>
    <cellStyle name="BM Input 3 2 20 2" xfId="2707"/>
    <cellStyle name="BM Input 3 2 20 2 2" xfId="2708"/>
    <cellStyle name="BM Input 3 2 20 3" xfId="2709"/>
    <cellStyle name="BM Input 3 2 21" xfId="2710"/>
    <cellStyle name="BM Input 3 2 21 2" xfId="2711"/>
    <cellStyle name="BM Input 3 2 22" xfId="2712"/>
    <cellStyle name="BM Input 3 2 23" xfId="2713"/>
    <cellStyle name="BM Input 3 2 3" xfId="2714"/>
    <cellStyle name="BM Input 3 2 3 2" xfId="2715"/>
    <cellStyle name="BM Input 3 2 3 2 2" xfId="2716"/>
    <cellStyle name="BM Input 3 2 3 2 3" xfId="2717"/>
    <cellStyle name="BM Input 3 2 3 3" xfId="2718"/>
    <cellStyle name="BM Input 3 2 3 3 2" xfId="2719"/>
    <cellStyle name="BM Input 3 2 3 4" xfId="2720"/>
    <cellStyle name="BM Input 3 2 4" xfId="2721"/>
    <cellStyle name="BM Input 3 2 4 2" xfId="2722"/>
    <cellStyle name="BM Input 3 2 4 2 2" xfId="2723"/>
    <cellStyle name="BM Input 3 2 4 3" xfId="2724"/>
    <cellStyle name="BM Input 3 2 4 4" xfId="2725"/>
    <cellStyle name="BM Input 3 2 5" xfId="2726"/>
    <cellStyle name="BM Input 3 2 5 2" xfId="2727"/>
    <cellStyle name="BM Input 3 2 5 2 2" xfId="2728"/>
    <cellStyle name="BM Input 3 2 5 3" xfId="2729"/>
    <cellStyle name="BM Input 3 2 5 4" xfId="2730"/>
    <cellStyle name="BM Input 3 2 6" xfId="2731"/>
    <cellStyle name="BM Input 3 2 6 2" xfId="2732"/>
    <cellStyle name="BM Input 3 2 6 2 2" xfId="2733"/>
    <cellStyle name="BM Input 3 2 6 3" xfId="2734"/>
    <cellStyle name="BM Input 3 2 7" xfId="2735"/>
    <cellStyle name="BM Input 3 2 7 2" xfId="2736"/>
    <cellStyle name="BM Input 3 2 7 2 2" xfId="2737"/>
    <cellStyle name="BM Input 3 2 7 3" xfId="2738"/>
    <cellStyle name="BM Input 3 2 8" xfId="2739"/>
    <cellStyle name="BM Input 3 2 8 2" xfId="2740"/>
    <cellStyle name="BM Input 3 2 8 2 2" xfId="2741"/>
    <cellStyle name="BM Input 3 2 8 3" xfId="2742"/>
    <cellStyle name="BM Input 3 2 9" xfId="2743"/>
    <cellStyle name="BM Input 3 2 9 2" xfId="2744"/>
    <cellStyle name="BM Input 3 2 9 2 2" xfId="2745"/>
    <cellStyle name="BM Input 3 2 9 3" xfId="2746"/>
    <cellStyle name="BM Input 3 20" xfId="2747"/>
    <cellStyle name="BM Input 3 3" xfId="2748"/>
    <cellStyle name="BM Input 3 3 2" xfId="2749"/>
    <cellStyle name="BM Input 3 3 2 2" xfId="2750"/>
    <cellStyle name="BM Input 3 3 2 2 2" xfId="2751"/>
    <cellStyle name="BM Input 3 3 2 3" xfId="2752"/>
    <cellStyle name="BM Input 3 3 2 4" xfId="2753"/>
    <cellStyle name="BM Input 3 3 3" xfId="2754"/>
    <cellStyle name="BM Input 3 3 3 2" xfId="2755"/>
    <cellStyle name="BM Input 3 3 4" xfId="2756"/>
    <cellStyle name="BM Input 3 3 5" xfId="2757"/>
    <cellStyle name="BM Input 3 4" xfId="2758"/>
    <cellStyle name="BM Input 3 4 2" xfId="2759"/>
    <cellStyle name="BM Input 3 4 2 2" xfId="2760"/>
    <cellStyle name="BM Input 3 4 2 3" xfId="2761"/>
    <cellStyle name="BM Input 3 4 3" xfId="2762"/>
    <cellStyle name="BM Input 3 4 3 2" xfId="2763"/>
    <cellStyle name="BM Input 3 4 4" xfId="2764"/>
    <cellStyle name="BM Input 3 5" xfId="2765"/>
    <cellStyle name="BM Input 3 5 2" xfId="2766"/>
    <cellStyle name="BM Input 3 5 2 2" xfId="2767"/>
    <cellStyle name="BM Input 3 5 2 3" xfId="2768"/>
    <cellStyle name="BM Input 3 5 3" xfId="2769"/>
    <cellStyle name="BM Input 3 5 4" xfId="2770"/>
    <cellStyle name="BM Input 3 6" xfId="2771"/>
    <cellStyle name="BM Input 3 6 2" xfId="2772"/>
    <cellStyle name="BM Input 3 6 2 2" xfId="2773"/>
    <cellStyle name="BM Input 3 6 3" xfId="2774"/>
    <cellStyle name="BM Input 3 6 4" xfId="2775"/>
    <cellStyle name="BM Input 3 7" xfId="2776"/>
    <cellStyle name="BM Input 3 7 2" xfId="2777"/>
    <cellStyle name="BM Input 3 7 2 2" xfId="2778"/>
    <cellStyle name="BM Input 3 7 3" xfId="2779"/>
    <cellStyle name="BM Input 3 8" xfId="2780"/>
    <cellStyle name="BM Input 3 8 2" xfId="2781"/>
    <cellStyle name="BM Input 3 8 2 2" xfId="2782"/>
    <cellStyle name="BM Input 3 8 3" xfId="2783"/>
    <cellStyle name="BM Input 3 9" xfId="2784"/>
    <cellStyle name="BM Input 3 9 2" xfId="2785"/>
    <cellStyle name="BM Input 3 9 2 2" xfId="2786"/>
    <cellStyle name="BM Input 3 9 3" xfId="2787"/>
    <cellStyle name="BM Input 4" xfId="2788"/>
    <cellStyle name="BM Input 4 10" xfId="2789"/>
    <cellStyle name="BM Input 4 10 2" xfId="2790"/>
    <cellStyle name="BM Input 4 10 2 2" xfId="2791"/>
    <cellStyle name="BM Input 4 10 3" xfId="2792"/>
    <cellStyle name="BM Input 4 11" xfId="2793"/>
    <cellStyle name="BM Input 4 11 2" xfId="2794"/>
    <cellStyle name="BM Input 4 11 2 2" xfId="2795"/>
    <cellStyle name="BM Input 4 11 3" xfId="2796"/>
    <cellStyle name="BM Input 4 12" xfId="2797"/>
    <cellStyle name="BM Input 4 12 2" xfId="2798"/>
    <cellStyle name="BM Input 4 12 2 2" xfId="2799"/>
    <cellStyle name="BM Input 4 12 3" xfId="2800"/>
    <cellStyle name="BM Input 4 13" xfId="2801"/>
    <cellStyle name="BM Input 4 13 2" xfId="2802"/>
    <cellStyle name="BM Input 4 13 2 2" xfId="2803"/>
    <cellStyle name="BM Input 4 13 3" xfId="2804"/>
    <cellStyle name="BM Input 4 14" xfId="2805"/>
    <cellStyle name="BM Input 4 14 2" xfId="2806"/>
    <cellStyle name="BM Input 4 14 2 2" xfId="2807"/>
    <cellStyle name="BM Input 4 14 3" xfId="2808"/>
    <cellStyle name="BM Input 4 15" xfId="2809"/>
    <cellStyle name="BM Input 4 15 2" xfId="2810"/>
    <cellStyle name="BM Input 4 15 2 2" xfId="2811"/>
    <cellStyle name="BM Input 4 15 3" xfId="2812"/>
    <cellStyle name="BM Input 4 16" xfId="2813"/>
    <cellStyle name="BM Input 4 16 2" xfId="2814"/>
    <cellStyle name="BM Input 4 16 2 2" xfId="2815"/>
    <cellStyle name="BM Input 4 16 3" xfId="2816"/>
    <cellStyle name="BM Input 4 17" xfId="2817"/>
    <cellStyle name="BM Input 4 17 2" xfId="2818"/>
    <cellStyle name="BM Input 4 17 2 2" xfId="2819"/>
    <cellStyle name="BM Input 4 17 3" xfId="2820"/>
    <cellStyle name="BM Input 4 18" xfId="2821"/>
    <cellStyle name="BM Input 4 18 2" xfId="2822"/>
    <cellStyle name="BM Input 4 19" xfId="2823"/>
    <cellStyle name="BM Input 4 2" xfId="2824"/>
    <cellStyle name="BM Input 4 2 10" xfId="2825"/>
    <cellStyle name="BM Input 4 2 10 2" xfId="2826"/>
    <cellStyle name="BM Input 4 2 10 2 2" xfId="2827"/>
    <cellStyle name="BM Input 4 2 10 3" xfId="2828"/>
    <cellStyle name="BM Input 4 2 11" xfId="2829"/>
    <cellStyle name="BM Input 4 2 11 2" xfId="2830"/>
    <cellStyle name="BM Input 4 2 11 2 2" xfId="2831"/>
    <cellStyle name="BM Input 4 2 11 3" xfId="2832"/>
    <cellStyle name="BM Input 4 2 12" xfId="2833"/>
    <cellStyle name="BM Input 4 2 12 2" xfId="2834"/>
    <cellStyle name="BM Input 4 2 12 2 2" xfId="2835"/>
    <cellStyle name="BM Input 4 2 12 3" xfId="2836"/>
    <cellStyle name="BM Input 4 2 13" xfId="2837"/>
    <cellStyle name="BM Input 4 2 13 2" xfId="2838"/>
    <cellStyle name="BM Input 4 2 13 2 2" xfId="2839"/>
    <cellStyle name="BM Input 4 2 13 3" xfId="2840"/>
    <cellStyle name="BM Input 4 2 14" xfId="2841"/>
    <cellStyle name="BM Input 4 2 14 2" xfId="2842"/>
    <cellStyle name="BM Input 4 2 14 2 2" xfId="2843"/>
    <cellStyle name="BM Input 4 2 14 3" xfId="2844"/>
    <cellStyle name="BM Input 4 2 15" xfId="2845"/>
    <cellStyle name="BM Input 4 2 15 2" xfId="2846"/>
    <cellStyle name="BM Input 4 2 15 2 2" xfId="2847"/>
    <cellStyle name="BM Input 4 2 15 3" xfId="2848"/>
    <cellStyle name="BM Input 4 2 16" xfId="2849"/>
    <cellStyle name="BM Input 4 2 16 2" xfId="2850"/>
    <cellStyle name="BM Input 4 2 16 2 2" xfId="2851"/>
    <cellStyle name="BM Input 4 2 16 3" xfId="2852"/>
    <cellStyle name="BM Input 4 2 17" xfId="2853"/>
    <cellStyle name="BM Input 4 2 17 2" xfId="2854"/>
    <cellStyle name="BM Input 4 2 17 2 2" xfId="2855"/>
    <cellStyle name="BM Input 4 2 17 3" xfId="2856"/>
    <cellStyle name="BM Input 4 2 18" xfId="2857"/>
    <cellStyle name="BM Input 4 2 18 2" xfId="2858"/>
    <cellStyle name="BM Input 4 2 18 2 2" xfId="2859"/>
    <cellStyle name="BM Input 4 2 18 3" xfId="2860"/>
    <cellStyle name="BM Input 4 2 19" xfId="2861"/>
    <cellStyle name="BM Input 4 2 19 2" xfId="2862"/>
    <cellStyle name="BM Input 4 2 19 2 2" xfId="2863"/>
    <cellStyle name="BM Input 4 2 19 3" xfId="2864"/>
    <cellStyle name="BM Input 4 2 2" xfId="2865"/>
    <cellStyle name="BM Input 4 2 2 2" xfId="2866"/>
    <cellStyle name="BM Input 4 2 2 2 2" xfId="2867"/>
    <cellStyle name="BM Input 4 2 2 2 2 2" xfId="2868"/>
    <cellStyle name="BM Input 4 2 2 2 3" xfId="2869"/>
    <cellStyle name="BM Input 4 2 2 2 4" xfId="2870"/>
    <cellStyle name="BM Input 4 2 2 3" xfId="2871"/>
    <cellStyle name="BM Input 4 2 2 3 2" xfId="2872"/>
    <cellStyle name="BM Input 4 2 2 4" xfId="2873"/>
    <cellStyle name="BM Input 4 2 2 5" xfId="2874"/>
    <cellStyle name="BM Input 4 2 20" xfId="2875"/>
    <cellStyle name="BM Input 4 2 20 2" xfId="2876"/>
    <cellStyle name="BM Input 4 2 20 2 2" xfId="2877"/>
    <cellStyle name="BM Input 4 2 20 3" xfId="2878"/>
    <cellStyle name="BM Input 4 2 21" xfId="2879"/>
    <cellStyle name="BM Input 4 2 21 2" xfId="2880"/>
    <cellStyle name="BM Input 4 2 22" xfId="2881"/>
    <cellStyle name="BM Input 4 2 23" xfId="2882"/>
    <cellStyle name="BM Input 4 2 3" xfId="2883"/>
    <cellStyle name="BM Input 4 2 3 2" xfId="2884"/>
    <cellStyle name="BM Input 4 2 3 2 2" xfId="2885"/>
    <cellStyle name="BM Input 4 2 3 2 3" xfId="2886"/>
    <cellStyle name="BM Input 4 2 3 3" xfId="2887"/>
    <cellStyle name="BM Input 4 2 3 3 2" xfId="2888"/>
    <cellStyle name="BM Input 4 2 3 4" xfId="2889"/>
    <cellStyle name="BM Input 4 2 4" xfId="2890"/>
    <cellStyle name="BM Input 4 2 4 2" xfId="2891"/>
    <cellStyle name="BM Input 4 2 4 2 2" xfId="2892"/>
    <cellStyle name="BM Input 4 2 4 3" xfId="2893"/>
    <cellStyle name="BM Input 4 2 4 4" xfId="2894"/>
    <cellStyle name="BM Input 4 2 5" xfId="2895"/>
    <cellStyle name="BM Input 4 2 5 2" xfId="2896"/>
    <cellStyle name="BM Input 4 2 5 2 2" xfId="2897"/>
    <cellStyle name="BM Input 4 2 5 3" xfId="2898"/>
    <cellStyle name="BM Input 4 2 5 4" xfId="2899"/>
    <cellStyle name="BM Input 4 2 6" xfId="2900"/>
    <cellStyle name="BM Input 4 2 6 2" xfId="2901"/>
    <cellStyle name="BM Input 4 2 6 2 2" xfId="2902"/>
    <cellStyle name="BM Input 4 2 6 3" xfId="2903"/>
    <cellStyle name="BM Input 4 2 7" xfId="2904"/>
    <cellStyle name="BM Input 4 2 7 2" xfId="2905"/>
    <cellStyle name="BM Input 4 2 7 2 2" xfId="2906"/>
    <cellStyle name="BM Input 4 2 7 3" xfId="2907"/>
    <cellStyle name="BM Input 4 2 8" xfId="2908"/>
    <cellStyle name="BM Input 4 2 8 2" xfId="2909"/>
    <cellStyle name="BM Input 4 2 8 2 2" xfId="2910"/>
    <cellStyle name="BM Input 4 2 8 3" xfId="2911"/>
    <cellStyle name="BM Input 4 2 9" xfId="2912"/>
    <cellStyle name="BM Input 4 2 9 2" xfId="2913"/>
    <cellStyle name="BM Input 4 2 9 2 2" xfId="2914"/>
    <cellStyle name="BM Input 4 2 9 3" xfId="2915"/>
    <cellStyle name="BM Input 4 20" xfId="2916"/>
    <cellStyle name="BM Input 4 3" xfId="2917"/>
    <cellStyle name="BM Input 4 3 2" xfId="2918"/>
    <cellStyle name="BM Input 4 3 2 2" xfId="2919"/>
    <cellStyle name="BM Input 4 3 2 2 2" xfId="2920"/>
    <cellStyle name="BM Input 4 3 2 3" xfId="2921"/>
    <cellStyle name="BM Input 4 3 2 4" xfId="2922"/>
    <cellStyle name="BM Input 4 3 3" xfId="2923"/>
    <cellStyle name="BM Input 4 3 3 2" xfId="2924"/>
    <cellStyle name="BM Input 4 3 4" xfId="2925"/>
    <cellStyle name="BM Input 4 3 5" xfId="2926"/>
    <cellStyle name="BM Input 4 4" xfId="2927"/>
    <cellStyle name="BM Input 4 4 2" xfId="2928"/>
    <cellStyle name="BM Input 4 4 2 2" xfId="2929"/>
    <cellStyle name="BM Input 4 4 2 3" xfId="2930"/>
    <cellStyle name="BM Input 4 4 3" xfId="2931"/>
    <cellStyle name="BM Input 4 4 3 2" xfId="2932"/>
    <cellStyle name="BM Input 4 4 4" xfId="2933"/>
    <cellStyle name="BM Input 4 5" xfId="2934"/>
    <cellStyle name="BM Input 4 5 2" xfId="2935"/>
    <cellStyle name="BM Input 4 5 2 2" xfId="2936"/>
    <cellStyle name="BM Input 4 5 2 3" xfId="2937"/>
    <cellStyle name="BM Input 4 5 3" xfId="2938"/>
    <cellStyle name="BM Input 4 5 4" xfId="2939"/>
    <cellStyle name="BM Input 4 6" xfId="2940"/>
    <cellStyle name="BM Input 4 6 2" xfId="2941"/>
    <cellStyle name="BM Input 4 6 2 2" xfId="2942"/>
    <cellStyle name="BM Input 4 6 3" xfId="2943"/>
    <cellStyle name="BM Input 4 6 4" xfId="2944"/>
    <cellStyle name="BM Input 4 7" xfId="2945"/>
    <cellStyle name="BM Input 4 7 2" xfId="2946"/>
    <cellStyle name="BM Input 4 7 2 2" xfId="2947"/>
    <cellStyle name="BM Input 4 7 3" xfId="2948"/>
    <cellStyle name="BM Input 4 8" xfId="2949"/>
    <cellStyle name="BM Input 4 8 2" xfId="2950"/>
    <cellStyle name="BM Input 4 8 2 2" xfId="2951"/>
    <cellStyle name="BM Input 4 8 3" xfId="2952"/>
    <cellStyle name="BM Input 4 9" xfId="2953"/>
    <cellStyle name="BM Input 4 9 2" xfId="2954"/>
    <cellStyle name="BM Input 4 9 2 2" xfId="2955"/>
    <cellStyle name="BM Input 4 9 3" xfId="2956"/>
    <cellStyle name="BM Input 5" xfId="2957"/>
    <cellStyle name="BM Input 5 10" xfId="2958"/>
    <cellStyle name="BM Input 5 10 2" xfId="2959"/>
    <cellStyle name="BM Input 5 10 2 2" xfId="2960"/>
    <cellStyle name="BM Input 5 10 3" xfId="2961"/>
    <cellStyle name="BM Input 5 11" xfId="2962"/>
    <cellStyle name="BM Input 5 11 2" xfId="2963"/>
    <cellStyle name="BM Input 5 11 2 2" xfId="2964"/>
    <cellStyle name="BM Input 5 11 3" xfId="2965"/>
    <cellStyle name="BM Input 5 12" xfId="2966"/>
    <cellStyle name="BM Input 5 12 2" xfId="2967"/>
    <cellStyle name="BM Input 5 12 2 2" xfId="2968"/>
    <cellStyle name="BM Input 5 12 3" xfId="2969"/>
    <cellStyle name="BM Input 5 13" xfId="2970"/>
    <cellStyle name="BM Input 5 13 2" xfId="2971"/>
    <cellStyle name="BM Input 5 13 2 2" xfId="2972"/>
    <cellStyle name="BM Input 5 13 3" xfId="2973"/>
    <cellStyle name="BM Input 5 14" xfId="2974"/>
    <cellStyle name="BM Input 5 14 2" xfId="2975"/>
    <cellStyle name="BM Input 5 14 2 2" xfId="2976"/>
    <cellStyle name="BM Input 5 14 3" xfId="2977"/>
    <cellStyle name="BM Input 5 15" xfId="2978"/>
    <cellStyle name="BM Input 5 15 2" xfId="2979"/>
    <cellStyle name="BM Input 5 15 2 2" xfId="2980"/>
    <cellStyle name="BM Input 5 15 3" xfId="2981"/>
    <cellStyle name="BM Input 5 16" xfId="2982"/>
    <cellStyle name="BM Input 5 16 2" xfId="2983"/>
    <cellStyle name="BM Input 5 16 2 2" xfId="2984"/>
    <cellStyle name="BM Input 5 16 3" xfId="2985"/>
    <cellStyle name="BM Input 5 17" xfId="2986"/>
    <cellStyle name="BM Input 5 17 2" xfId="2987"/>
    <cellStyle name="BM Input 5 17 2 2" xfId="2988"/>
    <cellStyle name="BM Input 5 17 3" xfId="2989"/>
    <cellStyle name="BM Input 5 18" xfId="2990"/>
    <cellStyle name="BM Input 5 18 2" xfId="2991"/>
    <cellStyle name="BM Input 5 18 2 2" xfId="2992"/>
    <cellStyle name="BM Input 5 18 3" xfId="2993"/>
    <cellStyle name="BM Input 5 19" xfId="2994"/>
    <cellStyle name="BM Input 5 19 2" xfId="2995"/>
    <cellStyle name="BM Input 5 19 2 2" xfId="2996"/>
    <cellStyle name="BM Input 5 19 3" xfId="2997"/>
    <cellStyle name="BM Input 5 2" xfId="2998"/>
    <cellStyle name="BM Input 5 2 10" xfId="2999"/>
    <cellStyle name="BM Input 5 2 10 2" xfId="3000"/>
    <cellStyle name="BM Input 5 2 10 2 2" xfId="3001"/>
    <cellStyle name="BM Input 5 2 10 3" xfId="3002"/>
    <cellStyle name="BM Input 5 2 11" xfId="3003"/>
    <cellStyle name="BM Input 5 2 11 2" xfId="3004"/>
    <cellStyle name="BM Input 5 2 11 2 2" xfId="3005"/>
    <cellStyle name="BM Input 5 2 11 3" xfId="3006"/>
    <cellStyle name="BM Input 5 2 12" xfId="3007"/>
    <cellStyle name="BM Input 5 2 12 2" xfId="3008"/>
    <cellStyle name="BM Input 5 2 12 2 2" xfId="3009"/>
    <cellStyle name="BM Input 5 2 12 3" xfId="3010"/>
    <cellStyle name="BM Input 5 2 13" xfId="3011"/>
    <cellStyle name="BM Input 5 2 13 2" xfId="3012"/>
    <cellStyle name="BM Input 5 2 13 2 2" xfId="3013"/>
    <cellStyle name="BM Input 5 2 13 3" xfId="3014"/>
    <cellStyle name="BM Input 5 2 14" xfId="3015"/>
    <cellStyle name="BM Input 5 2 14 2" xfId="3016"/>
    <cellStyle name="BM Input 5 2 14 2 2" xfId="3017"/>
    <cellStyle name="BM Input 5 2 14 3" xfId="3018"/>
    <cellStyle name="BM Input 5 2 15" xfId="3019"/>
    <cellStyle name="BM Input 5 2 15 2" xfId="3020"/>
    <cellStyle name="BM Input 5 2 15 2 2" xfId="3021"/>
    <cellStyle name="BM Input 5 2 15 3" xfId="3022"/>
    <cellStyle name="BM Input 5 2 16" xfId="3023"/>
    <cellStyle name="BM Input 5 2 16 2" xfId="3024"/>
    <cellStyle name="BM Input 5 2 16 2 2" xfId="3025"/>
    <cellStyle name="BM Input 5 2 16 3" xfId="3026"/>
    <cellStyle name="BM Input 5 2 17" xfId="3027"/>
    <cellStyle name="BM Input 5 2 17 2" xfId="3028"/>
    <cellStyle name="BM Input 5 2 17 2 2" xfId="3029"/>
    <cellStyle name="BM Input 5 2 17 3" xfId="3030"/>
    <cellStyle name="BM Input 5 2 18" xfId="3031"/>
    <cellStyle name="BM Input 5 2 18 2" xfId="3032"/>
    <cellStyle name="BM Input 5 2 18 2 2" xfId="3033"/>
    <cellStyle name="BM Input 5 2 18 3" xfId="3034"/>
    <cellStyle name="BM Input 5 2 19" xfId="3035"/>
    <cellStyle name="BM Input 5 2 19 2" xfId="3036"/>
    <cellStyle name="BM Input 5 2 19 2 2" xfId="3037"/>
    <cellStyle name="BM Input 5 2 19 3" xfId="3038"/>
    <cellStyle name="BM Input 5 2 2" xfId="3039"/>
    <cellStyle name="BM Input 5 2 2 2" xfId="3040"/>
    <cellStyle name="BM Input 5 2 2 2 2" xfId="3041"/>
    <cellStyle name="BM Input 5 2 2 2 3" xfId="3042"/>
    <cellStyle name="BM Input 5 2 2 3" xfId="3043"/>
    <cellStyle name="BM Input 5 2 2 3 2" xfId="3044"/>
    <cellStyle name="BM Input 5 2 2 4" xfId="3045"/>
    <cellStyle name="BM Input 5 2 20" xfId="3046"/>
    <cellStyle name="BM Input 5 2 20 2" xfId="3047"/>
    <cellStyle name="BM Input 5 2 20 2 2" xfId="3048"/>
    <cellStyle name="BM Input 5 2 20 3" xfId="3049"/>
    <cellStyle name="BM Input 5 2 21" xfId="3050"/>
    <cellStyle name="BM Input 5 2 21 2" xfId="3051"/>
    <cellStyle name="BM Input 5 2 22" xfId="3052"/>
    <cellStyle name="BM Input 5 2 23" xfId="3053"/>
    <cellStyle name="BM Input 5 2 3" xfId="3054"/>
    <cellStyle name="BM Input 5 2 3 2" xfId="3055"/>
    <cellStyle name="BM Input 5 2 3 2 2" xfId="3056"/>
    <cellStyle name="BM Input 5 2 3 3" xfId="3057"/>
    <cellStyle name="BM Input 5 2 3 4" xfId="3058"/>
    <cellStyle name="BM Input 5 2 4" xfId="3059"/>
    <cellStyle name="BM Input 5 2 4 2" xfId="3060"/>
    <cellStyle name="BM Input 5 2 4 2 2" xfId="3061"/>
    <cellStyle name="BM Input 5 2 4 3" xfId="3062"/>
    <cellStyle name="BM Input 5 2 4 4" xfId="3063"/>
    <cellStyle name="BM Input 5 2 5" xfId="3064"/>
    <cellStyle name="BM Input 5 2 5 2" xfId="3065"/>
    <cellStyle name="BM Input 5 2 5 2 2" xfId="3066"/>
    <cellStyle name="BM Input 5 2 5 3" xfId="3067"/>
    <cellStyle name="BM Input 5 2 6" xfId="3068"/>
    <cellStyle name="BM Input 5 2 6 2" xfId="3069"/>
    <cellStyle name="BM Input 5 2 6 2 2" xfId="3070"/>
    <cellStyle name="BM Input 5 2 6 3" xfId="3071"/>
    <cellStyle name="BM Input 5 2 7" xfId="3072"/>
    <cellStyle name="BM Input 5 2 7 2" xfId="3073"/>
    <cellStyle name="BM Input 5 2 7 2 2" xfId="3074"/>
    <cellStyle name="BM Input 5 2 7 3" xfId="3075"/>
    <cellStyle name="BM Input 5 2 8" xfId="3076"/>
    <cellStyle name="BM Input 5 2 8 2" xfId="3077"/>
    <cellStyle name="BM Input 5 2 8 2 2" xfId="3078"/>
    <cellStyle name="BM Input 5 2 8 3" xfId="3079"/>
    <cellStyle name="BM Input 5 2 9" xfId="3080"/>
    <cellStyle name="BM Input 5 2 9 2" xfId="3081"/>
    <cellStyle name="BM Input 5 2 9 2 2" xfId="3082"/>
    <cellStyle name="BM Input 5 2 9 3" xfId="3083"/>
    <cellStyle name="BM Input 5 20" xfId="3084"/>
    <cellStyle name="BM Input 5 20 2" xfId="3085"/>
    <cellStyle name="BM Input 5 20 2 2" xfId="3086"/>
    <cellStyle name="BM Input 5 20 3" xfId="3087"/>
    <cellStyle name="BM Input 5 21" xfId="3088"/>
    <cellStyle name="BM Input 5 21 2" xfId="3089"/>
    <cellStyle name="BM Input 5 21 2 2" xfId="3090"/>
    <cellStyle name="BM Input 5 21 3" xfId="3091"/>
    <cellStyle name="BM Input 5 22" xfId="3092"/>
    <cellStyle name="BM Input 5 22 2" xfId="3093"/>
    <cellStyle name="BM Input 5 23" xfId="3094"/>
    <cellStyle name="BM Input 5 24" xfId="3095"/>
    <cellStyle name="BM Input 5 3" xfId="3096"/>
    <cellStyle name="BM Input 5 3 2" xfId="3097"/>
    <cellStyle name="BM Input 5 3 2 2" xfId="3098"/>
    <cellStyle name="BM Input 5 3 2 3" xfId="3099"/>
    <cellStyle name="BM Input 5 3 3" xfId="3100"/>
    <cellStyle name="BM Input 5 3 3 2" xfId="3101"/>
    <cellStyle name="BM Input 5 3 4" xfId="3102"/>
    <cellStyle name="BM Input 5 4" xfId="3103"/>
    <cellStyle name="BM Input 5 4 2" xfId="3104"/>
    <cellStyle name="BM Input 5 4 2 2" xfId="3105"/>
    <cellStyle name="BM Input 5 4 3" xfId="3106"/>
    <cellStyle name="BM Input 5 4 4" xfId="3107"/>
    <cellStyle name="BM Input 5 5" xfId="3108"/>
    <cellStyle name="BM Input 5 5 2" xfId="3109"/>
    <cellStyle name="BM Input 5 5 2 2" xfId="3110"/>
    <cellStyle name="BM Input 5 5 3" xfId="3111"/>
    <cellStyle name="BM Input 5 5 4" xfId="3112"/>
    <cellStyle name="BM Input 5 6" xfId="3113"/>
    <cellStyle name="BM Input 5 6 2" xfId="3114"/>
    <cellStyle name="BM Input 5 6 2 2" xfId="3115"/>
    <cellStyle name="BM Input 5 6 3" xfId="3116"/>
    <cellStyle name="BM Input 5 7" xfId="3117"/>
    <cellStyle name="BM Input 5 7 2" xfId="3118"/>
    <cellStyle name="BM Input 5 7 2 2" xfId="3119"/>
    <cellStyle name="BM Input 5 7 3" xfId="3120"/>
    <cellStyle name="BM Input 5 8" xfId="3121"/>
    <cellStyle name="BM Input 5 8 2" xfId="3122"/>
    <cellStyle name="BM Input 5 8 2 2" xfId="3123"/>
    <cellStyle name="BM Input 5 8 3" xfId="3124"/>
    <cellStyle name="BM Input 5 9" xfId="3125"/>
    <cellStyle name="BM Input 5 9 2" xfId="3126"/>
    <cellStyle name="BM Input 5 9 2 2" xfId="3127"/>
    <cellStyle name="BM Input 5 9 3" xfId="3128"/>
    <cellStyle name="BM Input 6" xfId="3129"/>
    <cellStyle name="BM Input 6 10" xfId="3130"/>
    <cellStyle name="BM Input 6 10 2" xfId="3131"/>
    <cellStyle name="BM Input 6 10 2 2" xfId="3132"/>
    <cellStyle name="BM Input 6 10 3" xfId="3133"/>
    <cellStyle name="BM Input 6 11" xfId="3134"/>
    <cellStyle name="BM Input 6 11 2" xfId="3135"/>
    <cellStyle name="BM Input 6 11 2 2" xfId="3136"/>
    <cellStyle name="BM Input 6 11 3" xfId="3137"/>
    <cellStyle name="BM Input 6 12" xfId="3138"/>
    <cellStyle name="BM Input 6 12 2" xfId="3139"/>
    <cellStyle name="BM Input 6 12 2 2" xfId="3140"/>
    <cellStyle name="BM Input 6 12 3" xfId="3141"/>
    <cellStyle name="BM Input 6 13" xfId="3142"/>
    <cellStyle name="BM Input 6 13 2" xfId="3143"/>
    <cellStyle name="BM Input 6 13 2 2" xfId="3144"/>
    <cellStyle name="BM Input 6 13 3" xfId="3145"/>
    <cellStyle name="BM Input 6 14" xfId="3146"/>
    <cellStyle name="BM Input 6 14 2" xfId="3147"/>
    <cellStyle name="BM Input 6 14 2 2" xfId="3148"/>
    <cellStyle name="BM Input 6 14 3" xfId="3149"/>
    <cellStyle name="BM Input 6 15" xfId="3150"/>
    <cellStyle name="BM Input 6 15 2" xfId="3151"/>
    <cellStyle name="BM Input 6 15 2 2" xfId="3152"/>
    <cellStyle name="BM Input 6 15 3" xfId="3153"/>
    <cellStyle name="BM Input 6 16" xfId="3154"/>
    <cellStyle name="BM Input 6 16 2" xfId="3155"/>
    <cellStyle name="BM Input 6 16 2 2" xfId="3156"/>
    <cellStyle name="BM Input 6 16 3" xfId="3157"/>
    <cellStyle name="BM Input 6 17" xfId="3158"/>
    <cellStyle name="BM Input 6 17 2" xfId="3159"/>
    <cellStyle name="BM Input 6 17 2 2" xfId="3160"/>
    <cellStyle name="BM Input 6 17 3" xfId="3161"/>
    <cellStyle name="BM Input 6 18" xfId="3162"/>
    <cellStyle name="BM Input 6 18 2" xfId="3163"/>
    <cellStyle name="BM Input 6 18 2 2" xfId="3164"/>
    <cellStyle name="BM Input 6 18 3" xfId="3165"/>
    <cellStyle name="BM Input 6 19" xfId="3166"/>
    <cellStyle name="BM Input 6 19 2" xfId="3167"/>
    <cellStyle name="BM Input 6 19 2 2" xfId="3168"/>
    <cellStyle name="BM Input 6 19 3" xfId="3169"/>
    <cellStyle name="BM Input 6 2" xfId="3170"/>
    <cellStyle name="BM Input 6 2 2" xfId="3171"/>
    <cellStyle name="BM Input 6 2 2 2" xfId="3172"/>
    <cellStyle name="BM Input 6 2 2 3" xfId="3173"/>
    <cellStyle name="BM Input 6 2 3" xfId="3174"/>
    <cellStyle name="BM Input 6 2 3 2" xfId="3175"/>
    <cellStyle name="BM Input 6 2 4" xfId="3176"/>
    <cellStyle name="BM Input 6 20" xfId="3177"/>
    <cellStyle name="BM Input 6 20 2" xfId="3178"/>
    <cellStyle name="BM Input 6 20 2 2" xfId="3179"/>
    <cellStyle name="BM Input 6 20 3" xfId="3180"/>
    <cellStyle name="BM Input 6 21" xfId="3181"/>
    <cellStyle name="BM Input 6 21 2" xfId="3182"/>
    <cellStyle name="BM Input 6 22" xfId="3183"/>
    <cellStyle name="BM Input 6 23" xfId="3184"/>
    <cellStyle name="BM Input 6 3" xfId="3185"/>
    <cellStyle name="BM Input 6 3 2" xfId="3186"/>
    <cellStyle name="BM Input 6 3 2 2" xfId="3187"/>
    <cellStyle name="BM Input 6 3 3" xfId="3188"/>
    <cellStyle name="BM Input 6 3 4" xfId="3189"/>
    <cellStyle name="BM Input 6 4" xfId="3190"/>
    <cellStyle name="BM Input 6 4 2" xfId="3191"/>
    <cellStyle name="BM Input 6 4 2 2" xfId="3192"/>
    <cellStyle name="BM Input 6 4 3" xfId="3193"/>
    <cellStyle name="BM Input 6 4 4" xfId="3194"/>
    <cellStyle name="BM Input 6 5" xfId="3195"/>
    <cellStyle name="BM Input 6 5 2" xfId="3196"/>
    <cellStyle name="BM Input 6 5 2 2" xfId="3197"/>
    <cellStyle name="BM Input 6 5 3" xfId="3198"/>
    <cellStyle name="BM Input 6 6" xfId="3199"/>
    <cellStyle name="BM Input 6 6 2" xfId="3200"/>
    <cellStyle name="BM Input 6 6 2 2" xfId="3201"/>
    <cellStyle name="BM Input 6 6 3" xfId="3202"/>
    <cellStyle name="BM Input 6 7" xfId="3203"/>
    <cellStyle name="BM Input 6 7 2" xfId="3204"/>
    <cellStyle name="BM Input 6 7 2 2" xfId="3205"/>
    <cellStyle name="BM Input 6 7 3" xfId="3206"/>
    <cellStyle name="BM Input 6 8" xfId="3207"/>
    <cellStyle name="BM Input 6 8 2" xfId="3208"/>
    <cellStyle name="BM Input 6 8 2 2" xfId="3209"/>
    <cellStyle name="BM Input 6 8 3" xfId="3210"/>
    <cellStyle name="BM Input 6 9" xfId="3211"/>
    <cellStyle name="BM Input 6 9 2" xfId="3212"/>
    <cellStyle name="BM Input 6 9 2 2" xfId="3213"/>
    <cellStyle name="BM Input 6 9 3" xfId="3214"/>
    <cellStyle name="BM Input 7" xfId="3215"/>
    <cellStyle name="BM Input 7 2" xfId="3216"/>
    <cellStyle name="BM Input 7 2 2" xfId="3217"/>
    <cellStyle name="BM Input 7 2 3" xfId="3218"/>
    <cellStyle name="BM Input 7 3" xfId="3219"/>
    <cellStyle name="BM Input 7 3 2" xfId="3220"/>
    <cellStyle name="BM Input 7 4" xfId="3221"/>
    <cellStyle name="BM Input 8" xfId="3222"/>
    <cellStyle name="BM Input 8 2" xfId="3223"/>
    <cellStyle name="BM Input 8 2 2" xfId="3224"/>
    <cellStyle name="BM Input 8 2 3" xfId="3225"/>
    <cellStyle name="BM Input 8 3" xfId="3226"/>
    <cellStyle name="BM Input 8 4" xfId="3227"/>
    <cellStyle name="BM Input 9" xfId="3228"/>
    <cellStyle name="BM Input 9 2" xfId="3229"/>
    <cellStyle name="BM Input 9 2 2" xfId="3230"/>
    <cellStyle name="BM Input 9 3" xfId="3231"/>
    <cellStyle name="BM Input 9 4" xfId="3232"/>
    <cellStyle name="BM Input External Link" xfId="3233"/>
    <cellStyle name="BM Input External Link 10" xfId="3234"/>
    <cellStyle name="BM Input External Link 10 2" xfId="3235"/>
    <cellStyle name="BM Input External Link 10 2 2" xfId="3236"/>
    <cellStyle name="BM Input External Link 10 3" xfId="3237"/>
    <cellStyle name="BM Input External Link 11" xfId="3238"/>
    <cellStyle name="BM Input External Link 11 2" xfId="3239"/>
    <cellStyle name="BM Input External Link 11 2 2" xfId="3240"/>
    <cellStyle name="BM Input External Link 11 3" xfId="3241"/>
    <cellStyle name="BM Input External Link 12" xfId="3242"/>
    <cellStyle name="BM Input External Link 12 2" xfId="3243"/>
    <cellStyle name="BM Input External Link 12 2 2" xfId="3244"/>
    <cellStyle name="BM Input External Link 12 3" xfId="3245"/>
    <cellStyle name="BM Input External Link 13" xfId="3246"/>
    <cellStyle name="BM Input External Link 13 2" xfId="3247"/>
    <cellStyle name="BM Input External Link 13 2 2" xfId="3248"/>
    <cellStyle name="BM Input External Link 13 3" xfId="3249"/>
    <cellStyle name="BM Input External Link 14" xfId="3250"/>
    <cellStyle name="BM Input External Link 14 2" xfId="3251"/>
    <cellStyle name="BM Input External Link 14 2 2" xfId="3252"/>
    <cellStyle name="BM Input External Link 14 3" xfId="3253"/>
    <cellStyle name="BM Input External Link 15" xfId="3254"/>
    <cellStyle name="BM Input External Link 15 2" xfId="3255"/>
    <cellStyle name="BM Input External Link 15 2 2" xfId="3256"/>
    <cellStyle name="BM Input External Link 15 3" xfId="3257"/>
    <cellStyle name="BM Input External Link 16" xfId="3258"/>
    <cellStyle name="BM Input External Link 16 2" xfId="3259"/>
    <cellStyle name="BM Input External Link 16 2 2" xfId="3260"/>
    <cellStyle name="BM Input External Link 16 3" xfId="3261"/>
    <cellStyle name="BM Input External Link 17" xfId="3262"/>
    <cellStyle name="BM Input External Link 17 2" xfId="3263"/>
    <cellStyle name="BM Input External Link 17 2 2" xfId="3264"/>
    <cellStyle name="BM Input External Link 17 3" xfId="3265"/>
    <cellStyle name="BM Input External Link 18" xfId="3266"/>
    <cellStyle name="BM Input External Link 18 2" xfId="3267"/>
    <cellStyle name="BM Input External Link 18 2 2" xfId="3268"/>
    <cellStyle name="BM Input External Link 18 3" xfId="3269"/>
    <cellStyle name="BM Input External Link 19" xfId="3270"/>
    <cellStyle name="BM Input External Link 19 2" xfId="3271"/>
    <cellStyle name="BM Input External Link 19 2 2" xfId="3272"/>
    <cellStyle name="BM Input External Link 19 3" xfId="3273"/>
    <cellStyle name="BM Input External Link 2" xfId="3274"/>
    <cellStyle name="BM Input External Link 2 10" xfId="3275"/>
    <cellStyle name="BM Input External Link 2 10 2" xfId="3276"/>
    <cellStyle name="BM Input External Link 2 10 2 2" xfId="3277"/>
    <cellStyle name="BM Input External Link 2 10 3" xfId="3278"/>
    <cellStyle name="BM Input External Link 2 11" xfId="3279"/>
    <cellStyle name="BM Input External Link 2 11 2" xfId="3280"/>
    <cellStyle name="BM Input External Link 2 11 2 2" xfId="3281"/>
    <cellStyle name="BM Input External Link 2 11 3" xfId="3282"/>
    <cellStyle name="BM Input External Link 2 12" xfId="3283"/>
    <cellStyle name="BM Input External Link 2 12 2" xfId="3284"/>
    <cellStyle name="BM Input External Link 2 12 2 2" xfId="3285"/>
    <cellStyle name="BM Input External Link 2 12 3" xfId="3286"/>
    <cellStyle name="BM Input External Link 2 13" xfId="3287"/>
    <cellStyle name="BM Input External Link 2 13 2" xfId="3288"/>
    <cellStyle name="BM Input External Link 2 13 2 2" xfId="3289"/>
    <cellStyle name="BM Input External Link 2 13 3" xfId="3290"/>
    <cellStyle name="BM Input External Link 2 14" xfId="3291"/>
    <cellStyle name="BM Input External Link 2 14 2" xfId="3292"/>
    <cellStyle name="BM Input External Link 2 14 2 2" xfId="3293"/>
    <cellStyle name="BM Input External Link 2 14 3" xfId="3294"/>
    <cellStyle name="BM Input External Link 2 15" xfId="3295"/>
    <cellStyle name="BM Input External Link 2 15 2" xfId="3296"/>
    <cellStyle name="BM Input External Link 2 15 2 2" xfId="3297"/>
    <cellStyle name="BM Input External Link 2 15 3" xfId="3298"/>
    <cellStyle name="BM Input External Link 2 16" xfId="3299"/>
    <cellStyle name="BM Input External Link 2 16 2" xfId="3300"/>
    <cellStyle name="BM Input External Link 2 16 2 2" xfId="3301"/>
    <cellStyle name="BM Input External Link 2 16 3" xfId="3302"/>
    <cellStyle name="BM Input External Link 2 17" xfId="3303"/>
    <cellStyle name="BM Input External Link 2 17 2" xfId="3304"/>
    <cellStyle name="BM Input External Link 2 17 2 2" xfId="3305"/>
    <cellStyle name="BM Input External Link 2 17 3" xfId="3306"/>
    <cellStyle name="BM Input External Link 2 18" xfId="3307"/>
    <cellStyle name="BM Input External Link 2 18 2" xfId="3308"/>
    <cellStyle name="BM Input External Link 2 18 2 2" xfId="3309"/>
    <cellStyle name="BM Input External Link 2 18 3" xfId="3310"/>
    <cellStyle name="BM Input External Link 2 19" xfId="3311"/>
    <cellStyle name="BM Input External Link 2 19 2" xfId="3312"/>
    <cellStyle name="BM Input External Link 2 19 2 2" xfId="3313"/>
    <cellStyle name="BM Input External Link 2 19 3" xfId="3314"/>
    <cellStyle name="BM Input External Link 2 2" xfId="3315"/>
    <cellStyle name="BM Input External Link 2 2 10" xfId="3316"/>
    <cellStyle name="BM Input External Link 2 2 10 2" xfId="3317"/>
    <cellStyle name="BM Input External Link 2 2 10 2 2" xfId="3318"/>
    <cellStyle name="BM Input External Link 2 2 10 3" xfId="3319"/>
    <cellStyle name="BM Input External Link 2 2 11" xfId="3320"/>
    <cellStyle name="BM Input External Link 2 2 11 2" xfId="3321"/>
    <cellStyle name="BM Input External Link 2 2 11 2 2" xfId="3322"/>
    <cellStyle name="BM Input External Link 2 2 11 3" xfId="3323"/>
    <cellStyle name="BM Input External Link 2 2 12" xfId="3324"/>
    <cellStyle name="BM Input External Link 2 2 12 2" xfId="3325"/>
    <cellStyle name="BM Input External Link 2 2 12 2 2" xfId="3326"/>
    <cellStyle name="BM Input External Link 2 2 12 3" xfId="3327"/>
    <cellStyle name="BM Input External Link 2 2 13" xfId="3328"/>
    <cellStyle name="BM Input External Link 2 2 13 2" xfId="3329"/>
    <cellStyle name="BM Input External Link 2 2 13 2 2" xfId="3330"/>
    <cellStyle name="BM Input External Link 2 2 13 3" xfId="3331"/>
    <cellStyle name="BM Input External Link 2 2 14" xfId="3332"/>
    <cellStyle name="BM Input External Link 2 2 14 2" xfId="3333"/>
    <cellStyle name="BM Input External Link 2 2 14 2 2" xfId="3334"/>
    <cellStyle name="BM Input External Link 2 2 14 3" xfId="3335"/>
    <cellStyle name="BM Input External Link 2 2 15" xfId="3336"/>
    <cellStyle name="BM Input External Link 2 2 15 2" xfId="3337"/>
    <cellStyle name="BM Input External Link 2 2 15 2 2" xfId="3338"/>
    <cellStyle name="BM Input External Link 2 2 15 3" xfId="3339"/>
    <cellStyle name="BM Input External Link 2 2 16" xfId="3340"/>
    <cellStyle name="BM Input External Link 2 2 16 2" xfId="3341"/>
    <cellStyle name="BM Input External Link 2 2 16 2 2" xfId="3342"/>
    <cellStyle name="BM Input External Link 2 2 16 3" xfId="3343"/>
    <cellStyle name="BM Input External Link 2 2 17" xfId="3344"/>
    <cellStyle name="BM Input External Link 2 2 17 2" xfId="3345"/>
    <cellStyle name="BM Input External Link 2 2 17 2 2" xfId="3346"/>
    <cellStyle name="BM Input External Link 2 2 17 3" xfId="3347"/>
    <cellStyle name="BM Input External Link 2 2 18" xfId="3348"/>
    <cellStyle name="BM Input External Link 2 2 18 2" xfId="3349"/>
    <cellStyle name="BM Input External Link 2 2 19" xfId="3350"/>
    <cellStyle name="BM Input External Link 2 2 2" xfId="3351"/>
    <cellStyle name="BM Input External Link 2 2 2 10" xfId="3352"/>
    <cellStyle name="BM Input External Link 2 2 2 10 2" xfId="3353"/>
    <cellStyle name="BM Input External Link 2 2 2 10 2 2" xfId="3354"/>
    <cellStyle name="BM Input External Link 2 2 2 10 3" xfId="3355"/>
    <cellStyle name="BM Input External Link 2 2 2 11" xfId="3356"/>
    <cellStyle name="BM Input External Link 2 2 2 11 2" xfId="3357"/>
    <cellStyle name="BM Input External Link 2 2 2 11 2 2" xfId="3358"/>
    <cellStyle name="BM Input External Link 2 2 2 11 3" xfId="3359"/>
    <cellStyle name="BM Input External Link 2 2 2 12" xfId="3360"/>
    <cellStyle name="BM Input External Link 2 2 2 12 2" xfId="3361"/>
    <cellStyle name="BM Input External Link 2 2 2 12 2 2" xfId="3362"/>
    <cellStyle name="BM Input External Link 2 2 2 12 3" xfId="3363"/>
    <cellStyle name="BM Input External Link 2 2 2 13" xfId="3364"/>
    <cellStyle name="BM Input External Link 2 2 2 13 2" xfId="3365"/>
    <cellStyle name="BM Input External Link 2 2 2 13 2 2" xfId="3366"/>
    <cellStyle name="BM Input External Link 2 2 2 13 3" xfId="3367"/>
    <cellStyle name="BM Input External Link 2 2 2 14" xfId="3368"/>
    <cellStyle name="BM Input External Link 2 2 2 14 2" xfId="3369"/>
    <cellStyle name="BM Input External Link 2 2 2 14 2 2" xfId="3370"/>
    <cellStyle name="BM Input External Link 2 2 2 14 3" xfId="3371"/>
    <cellStyle name="BM Input External Link 2 2 2 15" xfId="3372"/>
    <cellStyle name="BM Input External Link 2 2 2 15 2" xfId="3373"/>
    <cellStyle name="BM Input External Link 2 2 2 15 2 2" xfId="3374"/>
    <cellStyle name="BM Input External Link 2 2 2 15 3" xfId="3375"/>
    <cellStyle name="BM Input External Link 2 2 2 16" xfId="3376"/>
    <cellStyle name="BM Input External Link 2 2 2 16 2" xfId="3377"/>
    <cellStyle name="BM Input External Link 2 2 2 16 2 2" xfId="3378"/>
    <cellStyle name="BM Input External Link 2 2 2 16 3" xfId="3379"/>
    <cellStyle name="BM Input External Link 2 2 2 17" xfId="3380"/>
    <cellStyle name="BM Input External Link 2 2 2 17 2" xfId="3381"/>
    <cellStyle name="BM Input External Link 2 2 2 17 2 2" xfId="3382"/>
    <cellStyle name="BM Input External Link 2 2 2 17 3" xfId="3383"/>
    <cellStyle name="BM Input External Link 2 2 2 18" xfId="3384"/>
    <cellStyle name="BM Input External Link 2 2 2 18 2" xfId="3385"/>
    <cellStyle name="BM Input External Link 2 2 2 18 2 2" xfId="3386"/>
    <cellStyle name="BM Input External Link 2 2 2 18 3" xfId="3387"/>
    <cellStyle name="BM Input External Link 2 2 2 19" xfId="3388"/>
    <cellStyle name="BM Input External Link 2 2 2 19 2" xfId="3389"/>
    <cellStyle name="BM Input External Link 2 2 2 19 2 2" xfId="3390"/>
    <cellStyle name="BM Input External Link 2 2 2 19 3" xfId="3391"/>
    <cellStyle name="BM Input External Link 2 2 2 2" xfId="3392"/>
    <cellStyle name="BM Input External Link 2 2 2 2 2" xfId="3393"/>
    <cellStyle name="BM Input External Link 2 2 2 2 2 2" xfId="3394"/>
    <cellStyle name="BM Input External Link 2 2 2 2 2 3" xfId="3395"/>
    <cellStyle name="BM Input External Link 2 2 2 2 3" xfId="3396"/>
    <cellStyle name="BM Input External Link 2 2 2 2 3 2" xfId="3397"/>
    <cellStyle name="BM Input External Link 2 2 2 2 4" xfId="3398"/>
    <cellStyle name="BM Input External Link 2 2 2 20" xfId="3399"/>
    <cellStyle name="BM Input External Link 2 2 2 20 2" xfId="3400"/>
    <cellStyle name="BM Input External Link 2 2 2 20 2 2" xfId="3401"/>
    <cellStyle name="BM Input External Link 2 2 2 20 3" xfId="3402"/>
    <cellStyle name="BM Input External Link 2 2 2 21" xfId="3403"/>
    <cellStyle name="BM Input External Link 2 2 2 21 2" xfId="3404"/>
    <cellStyle name="BM Input External Link 2 2 2 22" xfId="3405"/>
    <cellStyle name="BM Input External Link 2 2 2 23" xfId="3406"/>
    <cellStyle name="BM Input External Link 2 2 2 3" xfId="3407"/>
    <cellStyle name="BM Input External Link 2 2 2 3 2" xfId="3408"/>
    <cellStyle name="BM Input External Link 2 2 2 3 2 2" xfId="3409"/>
    <cellStyle name="BM Input External Link 2 2 2 3 3" xfId="3410"/>
    <cellStyle name="BM Input External Link 2 2 2 3 4" xfId="3411"/>
    <cellStyle name="BM Input External Link 2 2 2 4" xfId="3412"/>
    <cellStyle name="BM Input External Link 2 2 2 4 2" xfId="3413"/>
    <cellStyle name="BM Input External Link 2 2 2 4 2 2" xfId="3414"/>
    <cellStyle name="BM Input External Link 2 2 2 4 3" xfId="3415"/>
    <cellStyle name="BM Input External Link 2 2 2 4 4" xfId="3416"/>
    <cellStyle name="BM Input External Link 2 2 2 5" xfId="3417"/>
    <cellStyle name="BM Input External Link 2 2 2 5 2" xfId="3418"/>
    <cellStyle name="BM Input External Link 2 2 2 5 2 2" xfId="3419"/>
    <cellStyle name="BM Input External Link 2 2 2 5 3" xfId="3420"/>
    <cellStyle name="BM Input External Link 2 2 2 6" xfId="3421"/>
    <cellStyle name="BM Input External Link 2 2 2 6 2" xfId="3422"/>
    <cellStyle name="BM Input External Link 2 2 2 6 2 2" xfId="3423"/>
    <cellStyle name="BM Input External Link 2 2 2 6 3" xfId="3424"/>
    <cellStyle name="BM Input External Link 2 2 2 7" xfId="3425"/>
    <cellStyle name="BM Input External Link 2 2 2 7 2" xfId="3426"/>
    <cellStyle name="BM Input External Link 2 2 2 7 2 2" xfId="3427"/>
    <cellStyle name="BM Input External Link 2 2 2 7 3" xfId="3428"/>
    <cellStyle name="BM Input External Link 2 2 2 8" xfId="3429"/>
    <cellStyle name="BM Input External Link 2 2 2 8 2" xfId="3430"/>
    <cellStyle name="BM Input External Link 2 2 2 8 2 2" xfId="3431"/>
    <cellStyle name="BM Input External Link 2 2 2 8 3" xfId="3432"/>
    <cellStyle name="BM Input External Link 2 2 2 9" xfId="3433"/>
    <cellStyle name="BM Input External Link 2 2 2 9 2" xfId="3434"/>
    <cellStyle name="BM Input External Link 2 2 2 9 2 2" xfId="3435"/>
    <cellStyle name="BM Input External Link 2 2 2 9 3" xfId="3436"/>
    <cellStyle name="BM Input External Link 2 2 20" xfId="3437"/>
    <cellStyle name="BM Input External Link 2 2 3" xfId="3438"/>
    <cellStyle name="BM Input External Link 2 2 3 2" xfId="3439"/>
    <cellStyle name="BM Input External Link 2 2 3 2 2" xfId="3440"/>
    <cellStyle name="BM Input External Link 2 2 3 2 3" xfId="3441"/>
    <cellStyle name="BM Input External Link 2 2 3 3" xfId="3442"/>
    <cellStyle name="BM Input External Link 2 2 3 3 2" xfId="3443"/>
    <cellStyle name="BM Input External Link 2 2 3 4" xfId="3444"/>
    <cellStyle name="BM Input External Link 2 2 4" xfId="3445"/>
    <cellStyle name="BM Input External Link 2 2 4 2" xfId="3446"/>
    <cellStyle name="BM Input External Link 2 2 4 2 2" xfId="3447"/>
    <cellStyle name="BM Input External Link 2 2 4 3" xfId="3448"/>
    <cellStyle name="BM Input External Link 2 2 4 4" xfId="3449"/>
    <cellStyle name="BM Input External Link 2 2 5" xfId="3450"/>
    <cellStyle name="BM Input External Link 2 2 5 2" xfId="3451"/>
    <cellStyle name="BM Input External Link 2 2 5 2 2" xfId="3452"/>
    <cellStyle name="BM Input External Link 2 2 5 3" xfId="3453"/>
    <cellStyle name="BM Input External Link 2 2 5 4" xfId="3454"/>
    <cellStyle name="BM Input External Link 2 2 6" xfId="3455"/>
    <cellStyle name="BM Input External Link 2 2 6 2" xfId="3456"/>
    <cellStyle name="BM Input External Link 2 2 6 2 2" xfId="3457"/>
    <cellStyle name="BM Input External Link 2 2 6 3" xfId="3458"/>
    <cellStyle name="BM Input External Link 2 2 7" xfId="3459"/>
    <cellStyle name="BM Input External Link 2 2 7 2" xfId="3460"/>
    <cellStyle name="BM Input External Link 2 2 7 2 2" xfId="3461"/>
    <cellStyle name="BM Input External Link 2 2 7 3" xfId="3462"/>
    <cellStyle name="BM Input External Link 2 2 8" xfId="3463"/>
    <cellStyle name="BM Input External Link 2 2 8 2" xfId="3464"/>
    <cellStyle name="BM Input External Link 2 2 8 2 2" xfId="3465"/>
    <cellStyle name="BM Input External Link 2 2 8 3" xfId="3466"/>
    <cellStyle name="BM Input External Link 2 2 9" xfId="3467"/>
    <cellStyle name="BM Input External Link 2 2 9 2" xfId="3468"/>
    <cellStyle name="BM Input External Link 2 2 9 2 2" xfId="3469"/>
    <cellStyle name="BM Input External Link 2 2 9 3" xfId="3470"/>
    <cellStyle name="BM Input External Link 2 20" xfId="3471"/>
    <cellStyle name="BM Input External Link 2 20 2" xfId="3472"/>
    <cellStyle name="BM Input External Link 2 20 2 2" xfId="3473"/>
    <cellStyle name="BM Input External Link 2 20 3" xfId="3474"/>
    <cellStyle name="BM Input External Link 2 21" xfId="3475"/>
    <cellStyle name="BM Input External Link 2 21 2" xfId="3476"/>
    <cellStyle name="BM Input External Link 2 22" xfId="3477"/>
    <cellStyle name="BM Input External Link 2 23" xfId="3478"/>
    <cellStyle name="BM Input External Link 2 3" xfId="3479"/>
    <cellStyle name="BM Input External Link 2 3 10" xfId="3480"/>
    <cellStyle name="BM Input External Link 2 3 10 2" xfId="3481"/>
    <cellStyle name="BM Input External Link 2 3 10 2 2" xfId="3482"/>
    <cellStyle name="BM Input External Link 2 3 10 3" xfId="3483"/>
    <cellStyle name="BM Input External Link 2 3 11" xfId="3484"/>
    <cellStyle name="BM Input External Link 2 3 11 2" xfId="3485"/>
    <cellStyle name="BM Input External Link 2 3 11 2 2" xfId="3486"/>
    <cellStyle name="BM Input External Link 2 3 11 3" xfId="3487"/>
    <cellStyle name="BM Input External Link 2 3 12" xfId="3488"/>
    <cellStyle name="BM Input External Link 2 3 12 2" xfId="3489"/>
    <cellStyle name="BM Input External Link 2 3 12 2 2" xfId="3490"/>
    <cellStyle name="BM Input External Link 2 3 12 3" xfId="3491"/>
    <cellStyle name="BM Input External Link 2 3 13" xfId="3492"/>
    <cellStyle name="BM Input External Link 2 3 13 2" xfId="3493"/>
    <cellStyle name="BM Input External Link 2 3 13 2 2" xfId="3494"/>
    <cellStyle name="BM Input External Link 2 3 13 3" xfId="3495"/>
    <cellStyle name="BM Input External Link 2 3 14" xfId="3496"/>
    <cellStyle name="BM Input External Link 2 3 14 2" xfId="3497"/>
    <cellStyle name="BM Input External Link 2 3 14 2 2" xfId="3498"/>
    <cellStyle name="BM Input External Link 2 3 14 3" xfId="3499"/>
    <cellStyle name="BM Input External Link 2 3 15" xfId="3500"/>
    <cellStyle name="BM Input External Link 2 3 15 2" xfId="3501"/>
    <cellStyle name="BM Input External Link 2 3 15 2 2" xfId="3502"/>
    <cellStyle name="BM Input External Link 2 3 15 3" xfId="3503"/>
    <cellStyle name="BM Input External Link 2 3 16" xfId="3504"/>
    <cellStyle name="BM Input External Link 2 3 16 2" xfId="3505"/>
    <cellStyle name="BM Input External Link 2 3 16 2 2" xfId="3506"/>
    <cellStyle name="BM Input External Link 2 3 16 3" xfId="3507"/>
    <cellStyle name="BM Input External Link 2 3 17" xfId="3508"/>
    <cellStyle name="BM Input External Link 2 3 17 2" xfId="3509"/>
    <cellStyle name="BM Input External Link 2 3 17 2 2" xfId="3510"/>
    <cellStyle name="BM Input External Link 2 3 17 3" xfId="3511"/>
    <cellStyle name="BM Input External Link 2 3 18" xfId="3512"/>
    <cellStyle name="BM Input External Link 2 3 18 2" xfId="3513"/>
    <cellStyle name="BM Input External Link 2 3 19" xfId="3514"/>
    <cellStyle name="BM Input External Link 2 3 2" xfId="3515"/>
    <cellStyle name="BM Input External Link 2 3 2 10" xfId="3516"/>
    <cellStyle name="BM Input External Link 2 3 2 10 2" xfId="3517"/>
    <cellStyle name="BM Input External Link 2 3 2 10 2 2" xfId="3518"/>
    <cellStyle name="BM Input External Link 2 3 2 10 3" xfId="3519"/>
    <cellStyle name="BM Input External Link 2 3 2 11" xfId="3520"/>
    <cellStyle name="BM Input External Link 2 3 2 11 2" xfId="3521"/>
    <cellStyle name="BM Input External Link 2 3 2 11 2 2" xfId="3522"/>
    <cellStyle name="BM Input External Link 2 3 2 11 3" xfId="3523"/>
    <cellStyle name="BM Input External Link 2 3 2 12" xfId="3524"/>
    <cellStyle name="BM Input External Link 2 3 2 12 2" xfId="3525"/>
    <cellStyle name="BM Input External Link 2 3 2 12 2 2" xfId="3526"/>
    <cellStyle name="BM Input External Link 2 3 2 12 3" xfId="3527"/>
    <cellStyle name="BM Input External Link 2 3 2 13" xfId="3528"/>
    <cellStyle name="BM Input External Link 2 3 2 13 2" xfId="3529"/>
    <cellStyle name="BM Input External Link 2 3 2 13 2 2" xfId="3530"/>
    <cellStyle name="BM Input External Link 2 3 2 13 3" xfId="3531"/>
    <cellStyle name="BM Input External Link 2 3 2 14" xfId="3532"/>
    <cellStyle name="BM Input External Link 2 3 2 14 2" xfId="3533"/>
    <cellStyle name="BM Input External Link 2 3 2 14 2 2" xfId="3534"/>
    <cellStyle name="BM Input External Link 2 3 2 14 3" xfId="3535"/>
    <cellStyle name="BM Input External Link 2 3 2 15" xfId="3536"/>
    <cellStyle name="BM Input External Link 2 3 2 15 2" xfId="3537"/>
    <cellStyle name="BM Input External Link 2 3 2 15 2 2" xfId="3538"/>
    <cellStyle name="BM Input External Link 2 3 2 15 3" xfId="3539"/>
    <cellStyle name="BM Input External Link 2 3 2 16" xfId="3540"/>
    <cellStyle name="BM Input External Link 2 3 2 16 2" xfId="3541"/>
    <cellStyle name="BM Input External Link 2 3 2 16 2 2" xfId="3542"/>
    <cellStyle name="BM Input External Link 2 3 2 16 3" xfId="3543"/>
    <cellStyle name="BM Input External Link 2 3 2 17" xfId="3544"/>
    <cellStyle name="BM Input External Link 2 3 2 17 2" xfId="3545"/>
    <cellStyle name="BM Input External Link 2 3 2 17 2 2" xfId="3546"/>
    <cellStyle name="BM Input External Link 2 3 2 17 3" xfId="3547"/>
    <cellStyle name="BM Input External Link 2 3 2 18" xfId="3548"/>
    <cellStyle name="BM Input External Link 2 3 2 18 2" xfId="3549"/>
    <cellStyle name="BM Input External Link 2 3 2 18 2 2" xfId="3550"/>
    <cellStyle name="BM Input External Link 2 3 2 18 3" xfId="3551"/>
    <cellStyle name="BM Input External Link 2 3 2 19" xfId="3552"/>
    <cellStyle name="BM Input External Link 2 3 2 19 2" xfId="3553"/>
    <cellStyle name="BM Input External Link 2 3 2 19 2 2" xfId="3554"/>
    <cellStyle name="BM Input External Link 2 3 2 19 3" xfId="3555"/>
    <cellStyle name="BM Input External Link 2 3 2 2" xfId="3556"/>
    <cellStyle name="BM Input External Link 2 3 2 2 2" xfId="3557"/>
    <cellStyle name="BM Input External Link 2 3 2 2 2 2" xfId="3558"/>
    <cellStyle name="BM Input External Link 2 3 2 2 3" xfId="3559"/>
    <cellStyle name="BM Input External Link 2 3 2 2 4" xfId="3560"/>
    <cellStyle name="BM Input External Link 2 3 2 20" xfId="3561"/>
    <cellStyle name="BM Input External Link 2 3 2 20 2" xfId="3562"/>
    <cellStyle name="BM Input External Link 2 3 2 20 2 2" xfId="3563"/>
    <cellStyle name="BM Input External Link 2 3 2 20 3" xfId="3564"/>
    <cellStyle name="BM Input External Link 2 3 2 21" xfId="3565"/>
    <cellStyle name="BM Input External Link 2 3 2 21 2" xfId="3566"/>
    <cellStyle name="BM Input External Link 2 3 2 22" xfId="3567"/>
    <cellStyle name="BM Input External Link 2 3 2 23" xfId="3568"/>
    <cellStyle name="BM Input External Link 2 3 2 3" xfId="3569"/>
    <cellStyle name="BM Input External Link 2 3 2 3 2" xfId="3570"/>
    <cellStyle name="BM Input External Link 2 3 2 3 2 2" xfId="3571"/>
    <cellStyle name="BM Input External Link 2 3 2 3 3" xfId="3572"/>
    <cellStyle name="BM Input External Link 2 3 2 3 4" xfId="3573"/>
    <cellStyle name="BM Input External Link 2 3 2 4" xfId="3574"/>
    <cellStyle name="BM Input External Link 2 3 2 4 2" xfId="3575"/>
    <cellStyle name="BM Input External Link 2 3 2 4 2 2" xfId="3576"/>
    <cellStyle name="BM Input External Link 2 3 2 4 3" xfId="3577"/>
    <cellStyle name="BM Input External Link 2 3 2 5" xfId="3578"/>
    <cellStyle name="BM Input External Link 2 3 2 5 2" xfId="3579"/>
    <cellStyle name="BM Input External Link 2 3 2 5 2 2" xfId="3580"/>
    <cellStyle name="BM Input External Link 2 3 2 5 3" xfId="3581"/>
    <cellStyle name="BM Input External Link 2 3 2 6" xfId="3582"/>
    <cellStyle name="BM Input External Link 2 3 2 6 2" xfId="3583"/>
    <cellStyle name="BM Input External Link 2 3 2 6 2 2" xfId="3584"/>
    <cellStyle name="BM Input External Link 2 3 2 6 3" xfId="3585"/>
    <cellStyle name="BM Input External Link 2 3 2 7" xfId="3586"/>
    <cellStyle name="BM Input External Link 2 3 2 7 2" xfId="3587"/>
    <cellStyle name="BM Input External Link 2 3 2 7 2 2" xfId="3588"/>
    <cellStyle name="BM Input External Link 2 3 2 7 3" xfId="3589"/>
    <cellStyle name="BM Input External Link 2 3 2 8" xfId="3590"/>
    <cellStyle name="BM Input External Link 2 3 2 8 2" xfId="3591"/>
    <cellStyle name="BM Input External Link 2 3 2 8 2 2" xfId="3592"/>
    <cellStyle name="BM Input External Link 2 3 2 8 3" xfId="3593"/>
    <cellStyle name="BM Input External Link 2 3 2 9" xfId="3594"/>
    <cellStyle name="BM Input External Link 2 3 2 9 2" xfId="3595"/>
    <cellStyle name="BM Input External Link 2 3 2 9 2 2" xfId="3596"/>
    <cellStyle name="BM Input External Link 2 3 2 9 3" xfId="3597"/>
    <cellStyle name="BM Input External Link 2 3 20" xfId="3598"/>
    <cellStyle name="BM Input External Link 2 3 3" xfId="3599"/>
    <cellStyle name="BM Input External Link 2 3 3 2" xfId="3600"/>
    <cellStyle name="BM Input External Link 2 3 3 2 2" xfId="3601"/>
    <cellStyle name="BM Input External Link 2 3 3 3" xfId="3602"/>
    <cellStyle name="BM Input External Link 2 3 3 4" xfId="3603"/>
    <cellStyle name="BM Input External Link 2 3 4" xfId="3604"/>
    <cellStyle name="BM Input External Link 2 3 4 2" xfId="3605"/>
    <cellStyle name="BM Input External Link 2 3 4 2 2" xfId="3606"/>
    <cellStyle name="BM Input External Link 2 3 4 3" xfId="3607"/>
    <cellStyle name="BM Input External Link 2 3 4 4" xfId="3608"/>
    <cellStyle name="BM Input External Link 2 3 5" xfId="3609"/>
    <cellStyle name="BM Input External Link 2 3 5 2" xfId="3610"/>
    <cellStyle name="BM Input External Link 2 3 5 2 2" xfId="3611"/>
    <cellStyle name="BM Input External Link 2 3 5 3" xfId="3612"/>
    <cellStyle name="BM Input External Link 2 3 6" xfId="3613"/>
    <cellStyle name="BM Input External Link 2 3 6 2" xfId="3614"/>
    <cellStyle name="BM Input External Link 2 3 6 2 2" xfId="3615"/>
    <cellStyle name="BM Input External Link 2 3 6 3" xfId="3616"/>
    <cellStyle name="BM Input External Link 2 3 7" xfId="3617"/>
    <cellStyle name="BM Input External Link 2 3 7 2" xfId="3618"/>
    <cellStyle name="BM Input External Link 2 3 7 2 2" xfId="3619"/>
    <cellStyle name="BM Input External Link 2 3 7 3" xfId="3620"/>
    <cellStyle name="BM Input External Link 2 3 8" xfId="3621"/>
    <cellStyle name="BM Input External Link 2 3 8 2" xfId="3622"/>
    <cellStyle name="BM Input External Link 2 3 8 2 2" xfId="3623"/>
    <cellStyle name="BM Input External Link 2 3 8 3" xfId="3624"/>
    <cellStyle name="BM Input External Link 2 3 9" xfId="3625"/>
    <cellStyle name="BM Input External Link 2 3 9 2" xfId="3626"/>
    <cellStyle name="BM Input External Link 2 3 9 2 2" xfId="3627"/>
    <cellStyle name="BM Input External Link 2 3 9 3" xfId="3628"/>
    <cellStyle name="BM Input External Link 2 4" xfId="3629"/>
    <cellStyle name="BM Input External Link 2 4 10" xfId="3630"/>
    <cellStyle name="BM Input External Link 2 4 10 2" xfId="3631"/>
    <cellStyle name="BM Input External Link 2 4 10 2 2" xfId="3632"/>
    <cellStyle name="BM Input External Link 2 4 10 3" xfId="3633"/>
    <cellStyle name="BM Input External Link 2 4 11" xfId="3634"/>
    <cellStyle name="BM Input External Link 2 4 11 2" xfId="3635"/>
    <cellStyle name="BM Input External Link 2 4 11 2 2" xfId="3636"/>
    <cellStyle name="BM Input External Link 2 4 11 3" xfId="3637"/>
    <cellStyle name="BM Input External Link 2 4 12" xfId="3638"/>
    <cellStyle name="BM Input External Link 2 4 12 2" xfId="3639"/>
    <cellStyle name="BM Input External Link 2 4 12 2 2" xfId="3640"/>
    <cellStyle name="BM Input External Link 2 4 12 3" xfId="3641"/>
    <cellStyle name="BM Input External Link 2 4 13" xfId="3642"/>
    <cellStyle name="BM Input External Link 2 4 13 2" xfId="3643"/>
    <cellStyle name="BM Input External Link 2 4 13 2 2" xfId="3644"/>
    <cellStyle name="BM Input External Link 2 4 13 3" xfId="3645"/>
    <cellStyle name="BM Input External Link 2 4 14" xfId="3646"/>
    <cellStyle name="BM Input External Link 2 4 14 2" xfId="3647"/>
    <cellStyle name="BM Input External Link 2 4 14 2 2" xfId="3648"/>
    <cellStyle name="BM Input External Link 2 4 14 3" xfId="3649"/>
    <cellStyle name="BM Input External Link 2 4 15" xfId="3650"/>
    <cellStyle name="BM Input External Link 2 4 15 2" xfId="3651"/>
    <cellStyle name="BM Input External Link 2 4 15 2 2" xfId="3652"/>
    <cellStyle name="BM Input External Link 2 4 15 3" xfId="3653"/>
    <cellStyle name="BM Input External Link 2 4 16" xfId="3654"/>
    <cellStyle name="BM Input External Link 2 4 16 2" xfId="3655"/>
    <cellStyle name="BM Input External Link 2 4 16 2 2" xfId="3656"/>
    <cellStyle name="BM Input External Link 2 4 16 3" xfId="3657"/>
    <cellStyle name="BM Input External Link 2 4 17" xfId="3658"/>
    <cellStyle name="BM Input External Link 2 4 17 2" xfId="3659"/>
    <cellStyle name="BM Input External Link 2 4 17 2 2" xfId="3660"/>
    <cellStyle name="BM Input External Link 2 4 17 3" xfId="3661"/>
    <cellStyle name="BM Input External Link 2 4 18" xfId="3662"/>
    <cellStyle name="BM Input External Link 2 4 18 2" xfId="3663"/>
    <cellStyle name="BM Input External Link 2 4 18 2 2" xfId="3664"/>
    <cellStyle name="BM Input External Link 2 4 18 3" xfId="3665"/>
    <cellStyle name="BM Input External Link 2 4 19" xfId="3666"/>
    <cellStyle name="BM Input External Link 2 4 19 2" xfId="3667"/>
    <cellStyle name="BM Input External Link 2 4 19 2 2" xfId="3668"/>
    <cellStyle name="BM Input External Link 2 4 19 3" xfId="3669"/>
    <cellStyle name="BM Input External Link 2 4 2" xfId="3670"/>
    <cellStyle name="BM Input External Link 2 4 2 10" xfId="3671"/>
    <cellStyle name="BM Input External Link 2 4 2 10 2" xfId="3672"/>
    <cellStyle name="BM Input External Link 2 4 2 10 2 2" xfId="3673"/>
    <cellStyle name="BM Input External Link 2 4 2 10 3" xfId="3674"/>
    <cellStyle name="BM Input External Link 2 4 2 11" xfId="3675"/>
    <cellStyle name="BM Input External Link 2 4 2 11 2" xfId="3676"/>
    <cellStyle name="BM Input External Link 2 4 2 11 2 2" xfId="3677"/>
    <cellStyle name="BM Input External Link 2 4 2 11 3" xfId="3678"/>
    <cellStyle name="BM Input External Link 2 4 2 12" xfId="3679"/>
    <cellStyle name="BM Input External Link 2 4 2 12 2" xfId="3680"/>
    <cellStyle name="BM Input External Link 2 4 2 12 2 2" xfId="3681"/>
    <cellStyle name="BM Input External Link 2 4 2 12 3" xfId="3682"/>
    <cellStyle name="BM Input External Link 2 4 2 13" xfId="3683"/>
    <cellStyle name="BM Input External Link 2 4 2 13 2" xfId="3684"/>
    <cellStyle name="BM Input External Link 2 4 2 13 2 2" xfId="3685"/>
    <cellStyle name="BM Input External Link 2 4 2 13 3" xfId="3686"/>
    <cellStyle name="BM Input External Link 2 4 2 14" xfId="3687"/>
    <cellStyle name="BM Input External Link 2 4 2 14 2" xfId="3688"/>
    <cellStyle name="BM Input External Link 2 4 2 14 2 2" xfId="3689"/>
    <cellStyle name="BM Input External Link 2 4 2 14 3" xfId="3690"/>
    <cellStyle name="BM Input External Link 2 4 2 15" xfId="3691"/>
    <cellStyle name="BM Input External Link 2 4 2 15 2" xfId="3692"/>
    <cellStyle name="BM Input External Link 2 4 2 15 2 2" xfId="3693"/>
    <cellStyle name="BM Input External Link 2 4 2 15 3" xfId="3694"/>
    <cellStyle name="BM Input External Link 2 4 2 16" xfId="3695"/>
    <cellStyle name="BM Input External Link 2 4 2 16 2" xfId="3696"/>
    <cellStyle name="BM Input External Link 2 4 2 16 2 2" xfId="3697"/>
    <cellStyle name="BM Input External Link 2 4 2 16 3" xfId="3698"/>
    <cellStyle name="BM Input External Link 2 4 2 17" xfId="3699"/>
    <cellStyle name="BM Input External Link 2 4 2 17 2" xfId="3700"/>
    <cellStyle name="BM Input External Link 2 4 2 17 2 2" xfId="3701"/>
    <cellStyle name="BM Input External Link 2 4 2 17 3" xfId="3702"/>
    <cellStyle name="BM Input External Link 2 4 2 18" xfId="3703"/>
    <cellStyle name="BM Input External Link 2 4 2 18 2" xfId="3704"/>
    <cellStyle name="BM Input External Link 2 4 2 18 2 2" xfId="3705"/>
    <cellStyle name="BM Input External Link 2 4 2 18 3" xfId="3706"/>
    <cellStyle name="BM Input External Link 2 4 2 19" xfId="3707"/>
    <cellStyle name="BM Input External Link 2 4 2 19 2" xfId="3708"/>
    <cellStyle name="BM Input External Link 2 4 2 19 2 2" xfId="3709"/>
    <cellStyle name="BM Input External Link 2 4 2 19 3" xfId="3710"/>
    <cellStyle name="BM Input External Link 2 4 2 2" xfId="3711"/>
    <cellStyle name="BM Input External Link 2 4 2 2 2" xfId="3712"/>
    <cellStyle name="BM Input External Link 2 4 2 2 2 2" xfId="3713"/>
    <cellStyle name="BM Input External Link 2 4 2 2 3" xfId="3714"/>
    <cellStyle name="BM Input External Link 2 4 2 2 4" xfId="3715"/>
    <cellStyle name="BM Input External Link 2 4 2 20" xfId="3716"/>
    <cellStyle name="BM Input External Link 2 4 2 20 2" xfId="3717"/>
    <cellStyle name="BM Input External Link 2 4 2 20 2 2" xfId="3718"/>
    <cellStyle name="BM Input External Link 2 4 2 20 3" xfId="3719"/>
    <cellStyle name="BM Input External Link 2 4 2 21" xfId="3720"/>
    <cellStyle name="BM Input External Link 2 4 2 21 2" xfId="3721"/>
    <cellStyle name="BM Input External Link 2 4 2 22" xfId="3722"/>
    <cellStyle name="BM Input External Link 2 4 2 23" xfId="3723"/>
    <cellStyle name="BM Input External Link 2 4 2 3" xfId="3724"/>
    <cellStyle name="BM Input External Link 2 4 2 3 2" xfId="3725"/>
    <cellStyle name="BM Input External Link 2 4 2 3 2 2" xfId="3726"/>
    <cellStyle name="BM Input External Link 2 4 2 3 3" xfId="3727"/>
    <cellStyle name="BM Input External Link 2 4 2 4" xfId="3728"/>
    <cellStyle name="BM Input External Link 2 4 2 4 2" xfId="3729"/>
    <cellStyle name="BM Input External Link 2 4 2 4 2 2" xfId="3730"/>
    <cellStyle name="BM Input External Link 2 4 2 4 3" xfId="3731"/>
    <cellStyle name="BM Input External Link 2 4 2 5" xfId="3732"/>
    <cellStyle name="BM Input External Link 2 4 2 5 2" xfId="3733"/>
    <cellStyle name="BM Input External Link 2 4 2 5 2 2" xfId="3734"/>
    <cellStyle name="BM Input External Link 2 4 2 5 3" xfId="3735"/>
    <cellStyle name="BM Input External Link 2 4 2 6" xfId="3736"/>
    <cellStyle name="BM Input External Link 2 4 2 6 2" xfId="3737"/>
    <cellStyle name="BM Input External Link 2 4 2 6 2 2" xfId="3738"/>
    <cellStyle name="BM Input External Link 2 4 2 6 3" xfId="3739"/>
    <cellStyle name="BM Input External Link 2 4 2 7" xfId="3740"/>
    <cellStyle name="BM Input External Link 2 4 2 7 2" xfId="3741"/>
    <cellStyle name="BM Input External Link 2 4 2 7 2 2" xfId="3742"/>
    <cellStyle name="BM Input External Link 2 4 2 7 3" xfId="3743"/>
    <cellStyle name="BM Input External Link 2 4 2 8" xfId="3744"/>
    <cellStyle name="BM Input External Link 2 4 2 8 2" xfId="3745"/>
    <cellStyle name="BM Input External Link 2 4 2 8 2 2" xfId="3746"/>
    <cellStyle name="BM Input External Link 2 4 2 8 3" xfId="3747"/>
    <cellStyle name="BM Input External Link 2 4 2 9" xfId="3748"/>
    <cellStyle name="BM Input External Link 2 4 2 9 2" xfId="3749"/>
    <cellStyle name="BM Input External Link 2 4 2 9 2 2" xfId="3750"/>
    <cellStyle name="BM Input External Link 2 4 2 9 3" xfId="3751"/>
    <cellStyle name="BM Input External Link 2 4 20" xfId="3752"/>
    <cellStyle name="BM Input External Link 2 4 20 2" xfId="3753"/>
    <cellStyle name="BM Input External Link 2 4 20 2 2" xfId="3754"/>
    <cellStyle name="BM Input External Link 2 4 20 3" xfId="3755"/>
    <cellStyle name="BM Input External Link 2 4 21" xfId="3756"/>
    <cellStyle name="BM Input External Link 2 4 21 2" xfId="3757"/>
    <cellStyle name="BM Input External Link 2 4 21 2 2" xfId="3758"/>
    <cellStyle name="BM Input External Link 2 4 21 3" xfId="3759"/>
    <cellStyle name="BM Input External Link 2 4 22" xfId="3760"/>
    <cellStyle name="BM Input External Link 2 4 22 2" xfId="3761"/>
    <cellStyle name="BM Input External Link 2 4 23" xfId="3762"/>
    <cellStyle name="BM Input External Link 2 4 24" xfId="3763"/>
    <cellStyle name="BM Input External Link 2 4 3" xfId="3764"/>
    <cellStyle name="BM Input External Link 2 4 3 2" xfId="3765"/>
    <cellStyle name="BM Input External Link 2 4 3 2 2" xfId="3766"/>
    <cellStyle name="BM Input External Link 2 4 3 3" xfId="3767"/>
    <cellStyle name="BM Input External Link 2 4 3 4" xfId="3768"/>
    <cellStyle name="BM Input External Link 2 4 4" xfId="3769"/>
    <cellStyle name="BM Input External Link 2 4 4 2" xfId="3770"/>
    <cellStyle name="BM Input External Link 2 4 4 2 2" xfId="3771"/>
    <cellStyle name="BM Input External Link 2 4 4 3" xfId="3772"/>
    <cellStyle name="BM Input External Link 2 4 4 4" xfId="3773"/>
    <cellStyle name="BM Input External Link 2 4 5" xfId="3774"/>
    <cellStyle name="BM Input External Link 2 4 5 2" xfId="3775"/>
    <cellStyle name="BM Input External Link 2 4 5 2 2" xfId="3776"/>
    <cellStyle name="BM Input External Link 2 4 5 3" xfId="3777"/>
    <cellStyle name="BM Input External Link 2 4 6" xfId="3778"/>
    <cellStyle name="BM Input External Link 2 4 6 2" xfId="3779"/>
    <cellStyle name="BM Input External Link 2 4 6 2 2" xfId="3780"/>
    <cellStyle name="BM Input External Link 2 4 6 3" xfId="3781"/>
    <cellStyle name="BM Input External Link 2 4 7" xfId="3782"/>
    <cellStyle name="BM Input External Link 2 4 7 2" xfId="3783"/>
    <cellStyle name="BM Input External Link 2 4 7 2 2" xfId="3784"/>
    <cellStyle name="BM Input External Link 2 4 7 3" xfId="3785"/>
    <cellStyle name="BM Input External Link 2 4 8" xfId="3786"/>
    <cellStyle name="BM Input External Link 2 4 8 2" xfId="3787"/>
    <cellStyle name="BM Input External Link 2 4 8 2 2" xfId="3788"/>
    <cellStyle name="BM Input External Link 2 4 8 3" xfId="3789"/>
    <cellStyle name="BM Input External Link 2 4 9" xfId="3790"/>
    <cellStyle name="BM Input External Link 2 4 9 2" xfId="3791"/>
    <cellStyle name="BM Input External Link 2 4 9 2 2" xfId="3792"/>
    <cellStyle name="BM Input External Link 2 4 9 3" xfId="3793"/>
    <cellStyle name="BM Input External Link 2 5" xfId="3794"/>
    <cellStyle name="BM Input External Link 2 5 10" xfId="3795"/>
    <cellStyle name="BM Input External Link 2 5 10 2" xfId="3796"/>
    <cellStyle name="BM Input External Link 2 5 10 2 2" xfId="3797"/>
    <cellStyle name="BM Input External Link 2 5 10 3" xfId="3798"/>
    <cellStyle name="BM Input External Link 2 5 11" xfId="3799"/>
    <cellStyle name="BM Input External Link 2 5 11 2" xfId="3800"/>
    <cellStyle name="BM Input External Link 2 5 11 2 2" xfId="3801"/>
    <cellStyle name="BM Input External Link 2 5 11 3" xfId="3802"/>
    <cellStyle name="BM Input External Link 2 5 12" xfId="3803"/>
    <cellStyle name="BM Input External Link 2 5 12 2" xfId="3804"/>
    <cellStyle name="BM Input External Link 2 5 12 2 2" xfId="3805"/>
    <cellStyle name="BM Input External Link 2 5 12 3" xfId="3806"/>
    <cellStyle name="BM Input External Link 2 5 13" xfId="3807"/>
    <cellStyle name="BM Input External Link 2 5 13 2" xfId="3808"/>
    <cellStyle name="BM Input External Link 2 5 13 2 2" xfId="3809"/>
    <cellStyle name="BM Input External Link 2 5 13 3" xfId="3810"/>
    <cellStyle name="BM Input External Link 2 5 14" xfId="3811"/>
    <cellStyle name="BM Input External Link 2 5 14 2" xfId="3812"/>
    <cellStyle name="BM Input External Link 2 5 14 2 2" xfId="3813"/>
    <cellStyle name="BM Input External Link 2 5 14 3" xfId="3814"/>
    <cellStyle name="BM Input External Link 2 5 15" xfId="3815"/>
    <cellStyle name="BM Input External Link 2 5 15 2" xfId="3816"/>
    <cellStyle name="BM Input External Link 2 5 15 2 2" xfId="3817"/>
    <cellStyle name="BM Input External Link 2 5 15 3" xfId="3818"/>
    <cellStyle name="BM Input External Link 2 5 16" xfId="3819"/>
    <cellStyle name="BM Input External Link 2 5 16 2" xfId="3820"/>
    <cellStyle name="BM Input External Link 2 5 16 2 2" xfId="3821"/>
    <cellStyle name="BM Input External Link 2 5 16 3" xfId="3822"/>
    <cellStyle name="BM Input External Link 2 5 17" xfId="3823"/>
    <cellStyle name="BM Input External Link 2 5 17 2" xfId="3824"/>
    <cellStyle name="BM Input External Link 2 5 17 2 2" xfId="3825"/>
    <cellStyle name="BM Input External Link 2 5 17 3" xfId="3826"/>
    <cellStyle name="BM Input External Link 2 5 18" xfId="3827"/>
    <cellStyle name="BM Input External Link 2 5 18 2" xfId="3828"/>
    <cellStyle name="BM Input External Link 2 5 18 2 2" xfId="3829"/>
    <cellStyle name="BM Input External Link 2 5 18 3" xfId="3830"/>
    <cellStyle name="BM Input External Link 2 5 19" xfId="3831"/>
    <cellStyle name="BM Input External Link 2 5 19 2" xfId="3832"/>
    <cellStyle name="BM Input External Link 2 5 19 2 2" xfId="3833"/>
    <cellStyle name="BM Input External Link 2 5 19 3" xfId="3834"/>
    <cellStyle name="BM Input External Link 2 5 2" xfId="3835"/>
    <cellStyle name="BM Input External Link 2 5 2 2" xfId="3836"/>
    <cellStyle name="BM Input External Link 2 5 2 2 2" xfId="3837"/>
    <cellStyle name="BM Input External Link 2 5 2 3" xfId="3838"/>
    <cellStyle name="BM Input External Link 2 5 2 4" xfId="3839"/>
    <cellStyle name="BM Input External Link 2 5 20" xfId="3840"/>
    <cellStyle name="BM Input External Link 2 5 20 2" xfId="3841"/>
    <cellStyle name="BM Input External Link 2 5 20 2 2" xfId="3842"/>
    <cellStyle name="BM Input External Link 2 5 20 3" xfId="3843"/>
    <cellStyle name="BM Input External Link 2 5 21" xfId="3844"/>
    <cellStyle name="BM Input External Link 2 5 21 2" xfId="3845"/>
    <cellStyle name="BM Input External Link 2 5 22" xfId="3846"/>
    <cellStyle name="BM Input External Link 2 5 23" xfId="3847"/>
    <cellStyle name="BM Input External Link 2 5 3" xfId="3848"/>
    <cellStyle name="BM Input External Link 2 5 3 2" xfId="3849"/>
    <cellStyle name="BM Input External Link 2 5 3 2 2" xfId="3850"/>
    <cellStyle name="BM Input External Link 2 5 3 3" xfId="3851"/>
    <cellStyle name="BM Input External Link 2 5 4" xfId="3852"/>
    <cellStyle name="BM Input External Link 2 5 4 2" xfId="3853"/>
    <cellStyle name="BM Input External Link 2 5 4 2 2" xfId="3854"/>
    <cellStyle name="BM Input External Link 2 5 4 3" xfId="3855"/>
    <cellStyle name="BM Input External Link 2 5 5" xfId="3856"/>
    <cellStyle name="BM Input External Link 2 5 5 2" xfId="3857"/>
    <cellStyle name="BM Input External Link 2 5 5 2 2" xfId="3858"/>
    <cellStyle name="BM Input External Link 2 5 5 3" xfId="3859"/>
    <cellStyle name="BM Input External Link 2 5 6" xfId="3860"/>
    <cellStyle name="BM Input External Link 2 5 6 2" xfId="3861"/>
    <cellStyle name="BM Input External Link 2 5 6 2 2" xfId="3862"/>
    <cellStyle name="BM Input External Link 2 5 6 3" xfId="3863"/>
    <cellStyle name="BM Input External Link 2 5 7" xfId="3864"/>
    <cellStyle name="BM Input External Link 2 5 7 2" xfId="3865"/>
    <cellStyle name="BM Input External Link 2 5 7 2 2" xfId="3866"/>
    <cellStyle name="BM Input External Link 2 5 7 3" xfId="3867"/>
    <cellStyle name="BM Input External Link 2 5 8" xfId="3868"/>
    <cellStyle name="BM Input External Link 2 5 8 2" xfId="3869"/>
    <cellStyle name="BM Input External Link 2 5 8 2 2" xfId="3870"/>
    <cellStyle name="BM Input External Link 2 5 8 3" xfId="3871"/>
    <cellStyle name="BM Input External Link 2 5 9" xfId="3872"/>
    <cellStyle name="BM Input External Link 2 5 9 2" xfId="3873"/>
    <cellStyle name="BM Input External Link 2 5 9 2 2" xfId="3874"/>
    <cellStyle name="BM Input External Link 2 5 9 3" xfId="3875"/>
    <cellStyle name="BM Input External Link 2 6" xfId="3876"/>
    <cellStyle name="BM Input External Link 2 6 2" xfId="3877"/>
    <cellStyle name="BM Input External Link 2 6 2 2" xfId="3878"/>
    <cellStyle name="BM Input External Link 2 6 3" xfId="3879"/>
    <cellStyle name="BM Input External Link 2 6 4" xfId="3880"/>
    <cellStyle name="BM Input External Link 2 7" xfId="3881"/>
    <cellStyle name="BM Input External Link 2 7 2" xfId="3882"/>
    <cellStyle name="BM Input External Link 2 7 2 2" xfId="3883"/>
    <cellStyle name="BM Input External Link 2 7 3" xfId="3884"/>
    <cellStyle name="BM Input External Link 2 8" xfId="3885"/>
    <cellStyle name="BM Input External Link 2 8 2" xfId="3886"/>
    <cellStyle name="BM Input External Link 2 8 2 2" xfId="3887"/>
    <cellStyle name="BM Input External Link 2 8 3" xfId="3888"/>
    <cellStyle name="BM Input External Link 2 9" xfId="3889"/>
    <cellStyle name="BM Input External Link 2 9 2" xfId="3890"/>
    <cellStyle name="BM Input External Link 2 9 2 2" xfId="3891"/>
    <cellStyle name="BM Input External Link 2 9 3" xfId="3892"/>
    <cellStyle name="BM Input External Link 20" xfId="3893"/>
    <cellStyle name="BM Input External Link 20 2" xfId="3894"/>
    <cellStyle name="BM Input External Link 20 2 2" xfId="3895"/>
    <cellStyle name="BM Input External Link 20 3" xfId="3896"/>
    <cellStyle name="BM Input External Link 21" xfId="3897"/>
    <cellStyle name="BM Input External Link 21 2" xfId="3898"/>
    <cellStyle name="BM Input External Link 21 2 2" xfId="3899"/>
    <cellStyle name="BM Input External Link 21 3" xfId="3900"/>
    <cellStyle name="BM Input External Link 22" xfId="3901"/>
    <cellStyle name="BM Input External Link 22 2" xfId="3902"/>
    <cellStyle name="BM Input External Link 23" xfId="3903"/>
    <cellStyle name="BM Input External Link 24" xfId="3904"/>
    <cellStyle name="BM Input External Link 25" xfId="3905"/>
    <cellStyle name="BM Input External Link 26" xfId="3906"/>
    <cellStyle name="BM Input External Link 27" xfId="3907"/>
    <cellStyle name="BM Input External Link 3" xfId="3908"/>
    <cellStyle name="BM Input External Link 3 10" xfId="3909"/>
    <cellStyle name="BM Input External Link 3 10 2" xfId="3910"/>
    <cellStyle name="BM Input External Link 3 10 2 2" xfId="3911"/>
    <cellStyle name="BM Input External Link 3 10 3" xfId="3912"/>
    <cellStyle name="BM Input External Link 3 11" xfId="3913"/>
    <cellStyle name="BM Input External Link 3 11 2" xfId="3914"/>
    <cellStyle name="BM Input External Link 3 11 2 2" xfId="3915"/>
    <cellStyle name="BM Input External Link 3 11 3" xfId="3916"/>
    <cellStyle name="BM Input External Link 3 12" xfId="3917"/>
    <cellStyle name="BM Input External Link 3 12 2" xfId="3918"/>
    <cellStyle name="BM Input External Link 3 12 2 2" xfId="3919"/>
    <cellStyle name="BM Input External Link 3 12 3" xfId="3920"/>
    <cellStyle name="BM Input External Link 3 13" xfId="3921"/>
    <cellStyle name="BM Input External Link 3 13 2" xfId="3922"/>
    <cellStyle name="BM Input External Link 3 13 2 2" xfId="3923"/>
    <cellStyle name="BM Input External Link 3 13 3" xfId="3924"/>
    <cellStyle name="BM Input External Link 3 14" xfId="3925"/>
    <cellStyle name="BM Input External Link 3 14 2" xfId="3926"/>
    <cellStyle name="BM Input External Link 3 14 2 2" xfId="3927"/>
    <cellStyle name="BM Input External Link 3 14 3" xfId="3928"/>
    <cellStyle name="BM Input External Link 3 15" xfId="3929"/>
    <cellStyle name="BM Input External Link 3 15 2" xfId="3930"/>
    <cellStyle name="BM Input External Link 3 15 2 2" xfId="3931"/>
    <cellStyle name="BM Input External Link 3 15 3" xfId="3932"/>
    <cellStyle name="BM Input External Link 3 16" xfId="3933"/>
    <cellStyle name="BM Input External Link 3 16 2" xfId="3934"/>
    <cellStyle name="BM Input External Link 3 16 2 2" xfId="3935"/>
    <cellStyle name="BM Input External Link 3 16 3" xfId="3936"/>
    <cellStyle name="BM Input External Link 3 17" xfId="3937"/>
    <cellStyle name="BM Input External Link 3 17 2" xfId="3938"/>
    <cellStyle name="BM Input External Link 3 17 2 2" xfId="3939"/>
    <cellStyle name="BM Input External Link 3 17 3" xfId="3940"/>
    <cellStyle name="BM Input External Link 3 18" xfId="3941"/>
    <cellStyle name="BM Input External Link 3 18 2" xfId="3942"/>
    <cellStyle name="BM Input External Link 3 19" xfId="3943"/>
    <cellStyle name="BM Input External Link 3 2" xfId="3944"/>
    <cellStyle name="BM Input External Link 3 2 10" xfId="3945"/>
    <cellStyle name="BM Input External Link 3 2 10 2" xfId="3946"/>
    <cellStyle name="BM Input External Link 3 2 10 2 2" xfId="3947"/>
    <cellStyle name="BM Input External Link 3 2 10 3" xfId="3948"/>
    <cellStyle name="BM Input External Link 3 2 11" xfId="3949"/>
    <cellStyle name="BM Input External Link 3 2 11 2" xfId="3950"/>
    <cellStyle name="BM Input External Link 3 2 11 2 2" xfId="3951"/>
    <cellStyle name="BM Input External Link 3 2 11 3" xfId="3952"/>
    <cellStyle name="BM Input External Link 3 2 12" xfId="3953"/>
    <cellStyle name="BM Input External Link 3 2 12 2" xfId="3954"/>
    <cellStyle name="BM Input External Link 3 2 12 2 2" xfId="3955"/>
    <cellStyle name="BM Input External Link 3 2 12 3" xfId="3956"/>
    <cellStyle name="BM Input External Link 3 2 13" xfId="3957"/>
    <cellStyle name="BM Input External Link 3 2 13 2" xfId="3958"/>
    <cellStyle name="BM Input External Link 3 2 13 2 2" xfId="3959"/>
    <cellStyle name="BM Input External Link 3 2 13 3" xfId="3960"/>
    <cellStyle name="BM Input External Link 3 2 14" xfId="3961"/>
    <cellStyle name="BM Input External Link 3 2 14 2" xfId="3962"/>
    <cellStyle name="BM Input External Link 3 2 14 2 2" xfId="3963"/>
    <cellStyle name="BM Input External Link 3 2 14 3" xfId="3964"/>
    <cellStyle name="BM Input External Link 3 2 15" xfId="3965"/>
    <cellStyle name="BM Input External Link 3 2 15 2" xfId="3966"/>
    <cellStyle name="BM Input External Link 3 2 15 2 2" xfId="3967"/>
    <cellStyle name="BM Input External Link 3 2 15 3" xfId="3968"/>
    <cellStyle name="BM Input External Link 3 2 16" xfId="3969"/>
    <cellStyle name="BM Input External Link 3 2 16 2" xfId="3970"/>
    <cellStyle name="BM Input External Link 3 2 16 2 2" xfId="3971"/>
    <cellStyle name="BM Input External Link 3 2 16 3" xfId="3972"/>
    <cellStyle name="BM Input External Link 3 2 17" xfId="3973"/>
    <cellStyle name="BM Input External Link 3 2 17 2" xfId="3974"/>
    <cellStyle name="BM Input External Link 3 2 17 2 2" xfId="3975"/>
    <cellStyle name="BM Input External Link 3 2 17 3" xfId="3976"/>
    <cellStyle name="BM Input External Link 3 2 18" xfId="3977"/>
    <cellStyle name="BM Input External Link 3 2 18 2" xfId="3978"/>
    <cellStyle name="BM Input External Link 3 2 18 2 2" xfId="3979"/>
    <cellStyle name="BM Input External Link 3 2 18 3" xfId="3980"/>
    <cellStyle name="BM Input External Link 3 2 19" xfId="3981"/>
    <cellStyle name="BM Input External Link 3 2 19 2" xfId="3982"/>
    <cellStyle name="BM Input External Link 3 2 19 2 2" xfId="3983"/>
    <cellStyle name="BM Input External Link 3 2 19 3" xfId="3984"/>
    <cellStyle name="BM Input External Link 3 2 2" xfId="3985"/>
    <cellStyle name="BM Input External Link 3 2 2 2" xfId="3986"/>
    <cellStyle name="BM Input External Link 3 2 2 2 2" xfId="3987"/>
    <cellStyle name="BM Input External Link 3 2 2 2 2 2" xfId="3988"/>
    <cellStyle name="BM Input External Link 3 2 2 2 3" xfId="3989"/>
    <cellStyle name="BM Input External Link 3 2 2 2 4" xfId="3990"/>
    <cellStyle name="BM Input External Link 3 2 2 3" xfId="3991"/>
    <cellStyle name="BM Input External Link 3 2 2 3 2" xfId="3992"/>
    <cellStyle name="BM Input External Link 3 2 2 4" xfId="3993"/>
    <cellStyle name="BM Input External Link 3 2 2 5" xfId="3994"/>
    <cellStyle name="BM Input External Link 3 2 20" xfId="3995"/>
    <cellStyle name="BM Input External Link 3 2 20 2" xfId="3996"/>
    <cellStyle name="BM Input External Link 3 2 20 2 2" xfId="3997"/>
    <cellStyle name="BM Input External Link 3 2 20 3" xfId="3998"/>
    <cellStyle name="BM Input External Link 3 2 21" xfId="3999"/>
    <cellStyle name="BM Input External Link 3 2 21 2" xfId="4000"/>
    <cellStyle name="BM Input External Link 3 2 22" xfId="4001"/>
    <cellStyle name="BM Input External Link 3 2 23" xfId="4002"/>
    <cellStyle name="BM Input External Link 3 2 3" xfId="4003"/>
    <cellStyle name="BM Input External Link 3 2 3 2" xfId="4004"/>
    <cellStyle name="BM Input External Link 3 2 3 2 2" xfId="4005"/>
    <cellStyle name="BM Input External Link 3 2 3 2 3" xfId="4006"/>
    <cellStyle name="BM Input External Link 3 2 3 3" xfId="4007"/>
    <cellStyle name="BM Input External Link 3 2 3 3 2" xfId="4008"/>
    <cellStyle name="BM Input External Link 3 2 3 4" xfId="4009"/>
    <cellStyle name="BM Input External Link 3 2 4" xfId="4010"/>
    <cellStyle name="BM Input External Link 3 2 4 2" xfId="4011"/>
    <cellStyle name="BM Input External Link 3 2 4 2 2" xfId="4012"/>
    <cellStyle name="BM Input External Link 3 2 4 3" xfId="4013"/>
    <cellStyle name="BM Input External Link 3 2 4 4" xfId="4014"/>
    <cellStyle name="BM Input External Link 3 2 5" xfId="4015"/>
    <cellStyle name="BM Input External Link 3 2 5 2" xfId="4016"/>
    <cellStyle name="BM Input External Link 3 2 5 2 2" xfId="4017"/>
    <cellStyle name="BM Input External Link 3 2 5 3" xfId="4018"/>
    <cellStyle name="BM Input External Link 3 2 5 4" xfId="4019"/>
    <cellStyle name="BM Input External Link 3 2 6" xfId="4020"/>
    <cellStyle name="BM Input External Link 3 2 6 2" xfId="4021"/>
    <cellStyle name="BM Input External Link 3 2 6 2 2" xfId="4022"/>
    <cellStyle name="BM Input External Link 3 2 6 3" xfId="4023"/>
    <cellStyle name="BM Input External Link 3 2 7" xfId="4024"/>
    <cellStyle name="BM Input External Link 3 2 7 2" xfId="4025"/>
    <cellStyle name="BM Input External Link 3 2 7 2 2" xfId="4026"/>
    <cellStyle name="BM Input External Link 3 2 7 3" xfId="4027"/>
    <cellStyle name="BM Input External Link 3 2 8" xfId="4028"/>
    <cellStyle name="BM Input External Link 3 2 8 2" xfId="4029"/>
    <cellStyle name="BM Input External Link 3 2 8 2 2" xfId="4030"/>
    <cellStyle name="BM Input External Link 3 2 8 3" xfId="4031"/>
    <cellStyle name="BM Input External Link 3 2 9" xfId="4032"/>
    <cellStyle name="BM Input External Link 3 2 9 2" xfId="4033"/>
    <cellStyle name="BM Input External Link 3 2 9 2 2" xfId="4034"/>
    <cellStyle name="BM Input External Link 3 2 9 3" xfId="4035"/>
    <cellStyle name="BM Input External Link 3 20" xfId="4036"/>
    <cellStyle name="BM Input External Link 3 3" xfId="4037"/>
    <cellStyle name="BM Input External Link 3 3 2" xfId="4038"/>
    <cellStyle name="BM Input External Link 3 3 2 2" xfId="4039"/>
    <cellStyle name="BM Input External Link 3 3 2 2 2" xfId="4040"/>
    <cellStyle name="BM Input External Link 3 3 2 3" xfId="4041"/>
    <cellStyle name="BM Input External Link 3 3 2 4" xfId="4042"/>
    <cellStyle name="BM Input External Link 3 3 3" xfId="4043"/>
    <cellStyle name="BM Input External Link 3 3 3 2" xfId="4044"/>
    <cellStyle name="BM Input External Link 3 3 4" xfId="4045"/>
    <cellStyle name="BM Input External Link 3 3 5" xfId="4046"/>
    <cellStyle name="BM Input External Link 3 4" xfId="4047"/>
    <cellStyle name="BM Input External Link 3 4 2" xfId="4048"/>
    <cellStyle name="BM Input External Link 3 4 2 2" xfId="4049"/>
    <cellStyle name="BM Input External Link 3 4 2 3" xfId="4050"/>
    <cellStyle name="BM Input External Link 3 4 3" xfId="4051"/>
    <cellStyle name="BM Input External Link 3 4 3 2" xfId="4052"/>
    <cellStyle name="BM Input External Link 3 4 4" xfId="4053"/>
    <cellStyle name="BM Input External Link 3 5" xfId="4054"/>
    <cellStyle name="BM Input External Link 3 5 2" xfId="4055"/>
    <cellStyle name="BM Input External Link 3 5 2 2" xfId="4056"/>
    <cellStyle name="BM Input External Link 3 5 2 3" xfId="4057"/>
    <cellStyle name="BM Input External Link 3 5 3" xfId="4058"/>
    <cellStyle name="BM Input External Link 3 5 4" xfId="4059"/>
    <cellStyle name="BM Input External Link 3 6" xfId="4060"/>
    <cellStyle name="BM Input External Link 3 6 2" xfId="4061"/>
    <cellStyle name="BM Input External Link 3 6 2 2" xfId="4062"/>
    <cellStyle name="BM Input External Link 3 6 3" xfId="4063"/>
    <cellStyle name="BM Input External Link 3 6 4" xfId="4064"/>
    <cellStyle name="BM Input External Link 3 7" xfId="4065"/>
    <cellStyle name="BM Input External Link 3 7 2" xfId="4066"/>
    <cellStyle name="BM Input External Link 3 7 2 2" xfId="4067"/>
    <cellStyle name="BM Input External Link 3 7 3" xfId="4068"/>
    <cellStyle name="BM Input External Link 3 8" xfId="4069"/>
    <cellStyle name="BM Input External Link 3 8 2" xfId="4070"/>
    <cellStyle name="BM Input External Link 3 8 2 2" xfId="4071"/>
    <cellStyle name="BM Input External Link 3 8 3" xfId="4072"/>
    <cellStyle name="BM Input External Link 3 9" xfId="4073"/>
    <cellStyle name="BM Input External Link 3 9 2" xfId="4074"/>
    <cellStyle name="BM Input External Link 3 9 2 2" xfId="4075"/>
    <cellStyle name="BM Input External Link 3 9 3" xfId="4076"/>
    <cellStyle name="BM Input External Link 4" xfId="4077"/>
    <cellStyle name="BM Input External Link 4 10" xfId="4078"/>
    <cellStyle name="BM Input External Link 4 10 2" xfId="4079"/>
    <cellStyle name="BM Input External Link 4 10 2 2" xfId="4080"/>
    <cellStyle name="BM Input External Link 4 10 3" xfId="4081"/>
    <cellStyle name="BM Input External Link 4 11" xfId="4082"/>
    <cellStyle name="BM Input External Link 4 11 2" xfId="4083"/>
    <cellStyle name="BM Input External Link 4 11 2 2" xfId="4084"/>
    <cellStyle name="BM Input External Link 4 11 3" xfId="4085"/>
    <cellStyle name="BM Input External Link 4 12" xfId="4086"/>
    <cellStyle name="BM Input External Link 4 12 2" xfId="4087"/>
    <cellStyle name="BM Input External Link 4 12 2 2" xfId="4088"/>
    <cellStyle name="BM Input External Link 4 12 3" xfId="4089"/>
    <cellStyle name="BM Input External Link 4 13" xfId="4090"/>
    <cellStyle name="BM Input External Link 4 13 2" xfId="4091"/>
    <cellStyle name="BM Input External Link 4 13 2 2" xfId="4092"/>
    <cellStyle name="BM Input External Link 4 13 3" xfId="4093"/>
    <cellStyle name="BM Input External Link 4 14" xfId="4094"/>
    <cellStyle name="BM Input External Link 4 14 2" xfId="4095"/>
    <cellStyle name="BM Input External Link 4 14 2 2" xfId="4096"/>
    <cellStyle name="BM Input External Link 4 14 3" xfId="4097"/>
    <cellStyle name="BM Input External Link 4 15" xfId="4098"/>
    <cellStyle name="BM Input External Link 4 15 2" xfId="4099"/>
    <cellStyle name="BM Input External Link 4 15 2 2" xfId="4100"/>
    <cellStyle name="BM Input External Link 4 15 3" xfId="4101"/>
    <cellStyle name="BM Input External Link 4 16" xfId="4102"/>
    <cellStyle name="BM Input External Link 4 16 2" xfId="4103"/>
    <cellStyle name="BM Input External Link 4 16 2 2" xfId="4104"/>
    <cellStyle name="BM Input External Link 4 16 3" xfId="4105"/>
    <cellStyle name="BM Input External Link 4 17" xfId="4106"/>
    <cellStyle name="BM Input External Link 4 17 2" xfId="4107"/>
    <cellStyle name="BM Input External Link 4 17 2 2" xfId="4108"/>
    <cellStyle name="BM Input External Link 4 17 3" xfId="4109"/>
    <cellStyle name="BM Input External Link 4 18" xfId="4110"/>
    <cellStyle name="BM Input External Link 4 18 2" xfId="4111"/>
    <cellStyle name="BM Input External Link 4 19" xfId="4112"/>
    <cellStyle name="BM Input External Link 4 2" xfId="4113"/>
    <cellStyle name="BM Input External Link 4 2 10" xfId="4114"/>
    <cellStyle name="BM Input External Link 4 2 10 2" xfId="4115"/>
    <cellStyle name="BM Input External Link 4 2 10 2 2" xfId="4116"/>
    <cellStyle name="BM Input External Link 4 2 10 3" xfId="4117"/>
    <cellStyle name="BM Input External Link 4 2 11" xfId="4118"/>
    <cellStyle name="BM Input External Link 4 2 11 2" xfId="4119"/>
    <cellStyle name="BM Input External Link 4 2 11 2 2" xfId="4120"/>
    <cellStyle name="BM Input External Link 4 2 11 3" xfId="4121"/>
    <cellStyle name="BM Input External Link 4 2 12" xfId="4122"/>
    <cellStyle name="BM Input External Link 4 2 12 2" xfId="4123"/>
    <cellStyle name="BM Input External Link 4 2 12 2 2" xfId="4124"/>
    <cellStyle name="BM Input External Link 4 2 12 3" xfId="4125"/>
    <cellStyle name="BM Input External Link 4 2 13" xfId="4126"/>
    <cellStyle name="BM Input External Link 4 2 13 2" xfId="4127"/>
    <cellStyle name="BM Input External Link 4 2 13 2 2" xfId="4128"/>
    <cellStyle name="BM Input External Link 4 2 13 3" xfId="4129"/>
    <cellStyle name="BM Input External Link 4 2 14" xfId="4130"/>
    <cellStyle name="BM Input External Link 4 2 14 2" xfId="4131"/>
    <cellStyle name="BM Input External Link 4 2 14 2 2" xfId="4132"/>
    <cellStyle name="BM Input External Link 4 2 14 3" xfId="4133"/>
    <cellStyle name="BM Input External Link 4 2 15" xfId="4134"/>
    <cellStyle name="BM Input External Link 4 2 15 2" xfId="4135"/>
    <cellStyle name="BM Input External Link 4 2 15 2 2" xfId="4136"/>
    <cellStyle name="BM Input External Link 4 2 15 3" xfId="4137"/>
    <cellStyle name="BM Input External Link 4 2 16" xfId="4138"/>
    <cellStyle name="BM Input External Link 4 2 16 2" xfId="4139"/>
    <cellStyle name="BM Input External Link 4 2 16 2 2" xfId="4140"/>
    <cellStyle name="BM Input External Link 4 2 16 3" xfId="4141"/>
    <cellStyle name="BM Input External Link 4 2 17" xfId="4142"/>
    <cellStyle name="BM Input External Link 4 2 17 2" xfId="4143"/>
    <cellStyle name="BM Input External Link 4 2 17 2 2" xfId="4144"/>
    <cellStyle name="BM Input External Link 4 2 17 3" xfId="4145"/>
    <cellStyle name="BM Input External Link 4 2 18" xfId="4146"/>
    <cellStyle name="BM Input External Link 4 2 18 2" xfId="4147"/>
    <cellStyle name="BM Input External Link 4 2 18 2 2" xfId="4148"/>
    <cellStyle name="BM Input External Link 4 2 18 3" xfId="4149"/>
    <cellStyle name="BM Input External Link 4 2 19" xfId="4150"/>
    <cellStyle name="BM Input External Link 4 2 19 2" xfId="4151"/>
    <cellStyle name="BM Input External Link 4 2 19 2 2" xfId="4152"/>
    <cellStyle name="BM Input External Link 4 2 19 3" xfId="4153"/>
    <cellStyle name="BM Input External Link 4 2 2" xfId="4154"/>
    <cellStyle name="BM Input External Link 4 2 2 2" xfId="4155"/>
    <cellStyle name="BM Input External Link 4 2 2 2 2" xfId="4156"/>
    <cellStyle name="BM Input External Link 4 2 2 2 2 2" xfId="4157"/>
    <cellStyle name="BM Input External Link 4 2 2 2 3" xfId="4158"/>
    <cellStyle name="BM Input External Link 4 2 2 2 4" xfId="4159"/>
    <cellStyle name="BM Input External Link 4 2 2 3" xfId="4160"/>
    <cellStyle name="BM Input External Link 4 2 2 3 2" xfId="4161"/>
    <cellStyle name="BM Input External Link 4 2 2 4" xfId="4162"/>
    <cellStyle name="BM Input External Link 4 2 2 5" xfId="4163"/>
    <cellStyle name="BM Input External Link 4 2 20" xfId="4164"/>
    <cellStyle name="BM Input External Link 4 2 20 2" xfId="4165"/>
    <cellStyle name="BM Input External Link 4 2 20 2 2" xfId="4166"/>
    <cellStyle name="BM Input External Link 4 2 20 3" xfId="4167"/>
    <cellStyle name="BM Input External Link 4 2 21" xfId="4168"/>
    <cellStyle name="BM Input External Link 4 2 21 2" xfId="4169"/>
    <cellStyle name="BM Input External Link 4 2 22" xfId="4170"/>
    <cellStyle name="BM Input External Link 4 2 23" xfId="4171"/>
    <cellStyle name="BM Input External Link 4 2 3" xfId="4172"/>
    <cellStyle name="BM Input External Link 4 2 3 2" xfId="4173"/>
    <cellStyle name="BM Input External Link 4 2 3 2 2" xfId="4174"/>
    <cellStyle name="BM Input External Link 4 2 3 2 3" xfId="4175"/>
    <cellStyle name="BM Input External Link 4 2 3 3" xfId="4176"/>
    <cellStyle name="BM Input External Link 4 2 3 3 2" xfId="4177"/>
    <cellStyle name="BM Input External Link 4 2 3 4" xfId="4178"/>
    <cellStyle name="BM Input External Link 4 2 4" xfId="4179"/>
    <cellStyle name="BM Input External Link 4 2 4 2" xfId="4180"/>
    <cellStyle name="BM Input External Link 4 2 4 2 2" xfId="4181"/>
    <cellStyle name="BM Input External Link 4 2 4 3" xfId="4182"/>
    <cellStyle name="BM Input External Link 4 2 4 4" xfId="4183"/>
    <cellStyle name="BM Input External Link 4 2 5" xfId="4184"/>
    <cellStyle name="BM Input External Link 4 2 5 2" xfId="4185"/>
    <cellStyle name="BM Input External Link 4 2 5 2 2" xfId="4186"/>
    <cellStyle name="BM Input External Link 4 2 5 3" xfId="4187"/>
    <cellStyle name="BM Input External Link 4 2 5 4" xfId="4188"/>
    <cellStyle name="BM Input External Link 4 2 6" xfId="4189"/>
    <cellStyle name="BM Input External Link 4 2 6 2" xfId="4190"/>
    <cellStyle name="BM Input External Link 4 2 6 2 2" xfId="4191"/>
    <cellStyle name="BM Input External Link 4 2 6 3" xfId="4192"/>
    <cellStyle name="BM Input External Link 4 2 7" xfId="4193"/>
    <cellStyle name="BM Input External Link 4 2 7 2" xfId="4194"/>
    <cellStyle name="BM Input External Link 4 2 7 2 2" xfId="4195"/>
    <cellStyle name="BM Input External Link 4 2 7 3" xfId="4196"/>
    <cellStyle name="BM Input External Link 4 2 8" xfId="4197"/>
    <cellStyle name="BM Input External Link 4 2 8 2" xfId="4198"/>
    <cellStyle name="BM Input External Link 4 2 8 2 2" xfId="4199"/>
    <cellStyle name="BM Input External Link 4 2 8 3" xfId="4200"/>
    <cellStyle name="BM Input External Link 4 2 9" xfId="4201"/>
    <cellStyle name="BM Input External Link 4 2 9 2" xfId="4202"/>
    <cellStyle name="BM Input External Link 4 2 9 2 2" xfId="4203"/>
    <cellStyle name="BM Input External Link 4 2 9 3" xfId="4204"/>
    <cellStyle name="BM Input External Link 4 20" xfId="4205"/>
    <cellStyle name="BM Input External Link 4 3" xfId="4206"/>
    <cellStyle name="BM Input External Link 4 3 2" xfId="4207"/>
    <cellStyle name="BM Input External Link 4 3 2 2" xfId="4208"/>
    <cellStyle name="BM Input External Link 4 3 2 2 2" xfId="4209"/>
    <cellStyle name="BM Input External Link 4 3 2 3" xfId="4210"/>
    <cellStyle name="BM Input External Link 4 3 2 4" xfId="4211"/>
    <cellStyle name="BM Input External Link 4 3 3" xfId="4212"/>
    <cellStyle name="BM Input External Link 4 3 3 2" xfId="4213"/>
    <cellStyle name="BM Input External Link 4 3 4" xfId="4214"/>
    <cellStyle name="BM Input External Link 4 3 5" xfId="4215"/>
    <cellStyle name="BM Input External Link 4 4" xfId="4216"/>
    <cellStyle name="BM Input External Link 4 4 2" xfId="4217"/>
    <cellStyle name="BM Input External Link 4 4 2 2" xfId="4218"/>
    <cellStyle name="BM Input External Link 4 4 2 3" xfId="4219"/>
    <cellStyle name="BM Input External Link 4 4 3" xfId="4220"/>
    <cellStyle name="BM Input External Link 4 4 3 2" xfId="4221"/>
    <cellStyle name="BM Input External Link 4 4 4" xfId="4222"/>
    <cellStyle name="BM Input External Link 4 5" xfId="4223"/>
    <cellStyle name="BM Input External Link 4 5 2" xfId="4224"/>
    <cellStyle name="BM Input External Link 4 5 2 2" xfId="4225"/>
    <cellStyle name="BM Input External Link 4 5 2 3" xfId="4226"/>
    <cellStyle name="BM Input External Link 4 5 3" xfId="4227"/>
    <cellStyle name="BM Input External Link 4 5 4" xfId="4228"/>
    <cellStyle name="BM Input External Link 4 6" xfId="4229"/>
    <cellStyle name="BM Input External Link 4 6 2" xfId="4230"/>
    <cellStyle name="BM Input External Link 4 6 2 2" xfId="4231"/>
    <cellStyle name="BM Input External Link 4 6 3" xfId="4232"/>
    <cellStyle name="BM Input External Link 4 6 4" xfId="4233"/>
    <cellStyle name="BM Input External Link 4 7" xfId="4234"/>
    <cellStyle name="BM Input External Link 4 7 2" xfId="4235"/>
    <cellStyle name="BM Input External Link 4 7 2 2" xfId="4236"/>
    <cellStyle name="BM Input External Link 4 7 3" xfId="4237"/>
    <cellStyle name="BM Input External Link 4 8" xfId="4238"/>
    <cellStyle name="BM Input External Link 4 8 2" xfId="4239"/>
    <cellStyle name="BM Input External Link 4 8 2 2" xfId="4240"/>
    <cellStyle name="BM Input External Link 4 8 3" xfId="4241"/>
    <cellStyle name="BM Input External Link 4 9" xfId="4242"/>
    <cellStyle name="BM Input External Link 4 9 2" xfId="4243"/>
    <cellStyle name="BM Input External Link 4 9 2 2" xfId="4244"/>
    <cellStyle name="BM Input External Link 4 9 3" xfId="4245"/>
    <cellStyle name="BM Input External Link 5" xfId="4246"/>
    <cellStyle name="BM Input External Link 5 10" xfId="4247"/>
    <cellStyle name="BM Input External Link 5 10 2" xfId="4248"/>
    <cellStyle name="BM Input External Link 5 10 2 2" xfId="4249"/>
    <cellStyle name="BM Input External Link 5 10 3" xfId="4250"/>
    <cellStyle name="BM Input External Link 5 11" xfId="4251"/>
    <cellStyle name="BM Input External Link 5 11 2" xfId="4252"/>
    <cellStyle name="BM Input External Link 5 11 2 2" xfId="4253"/>
    <cellStyle name="BM Input External Link 5 11 3" xfId="4254"/>
    <cellStyle name="BM Input External Link 5 12" xfId="4255"/>
    <cellStyle name="BM Input External Link 5 12 2" xfId="4256"/>
    <cellStyle name="BM Input External Link 5 12 2 2" xfId="4257"/>
    <cellStyle name="BM Input External Link 5 12 3" xfId="4258"/>
    <cellStyle name="BM Input External Link 5 13" xfId="4259"/>
    <cellStyle name="BM Input External Link 5 13 2" xfId="4260"/>
    <cellStyle name="BM Input External Link 5 13 2 2" xfId="4261"/>
    <cellStyle name="BM Input External Link 5 13 3" xfId="4262"/>
    <cellStyle name="BM Input External Link 5 14" xfId="4263"/>
    <cellStyle name="BM Input External Link 5 14 2" xfId="4264"/>
    <cellStyle name="BM Input External Link 5 14 2 2" xfId="4265"/>
    <cellStyle name="BM Input External Link 5 14 3" xfId="4266"/>
    <cellStyle name="BM Input External Link 5 15" xfId="4267"/>
    <cellStyle name="BM Input External Link 5 15 2" xfId="4268"/>
    <cellStyle name="BM Input External Link 5 15 2 2" xfId="4269"/>
    <cellStyle name="BM Input External Link 5 15 3" xfId="4270"/>
    <cellStyle name="BM Input External Link 5 16" xfId="4271"/>
    <cellStyle name="BM Input External Link 5 16 2" xfId="4272"/>
    <cellStyle name="BM Input External Link 5 16 2 2" xfId="4273"/>
    <cellStyle name="BM Input External Link 5 16 3" xfId="4274"/>
    <cellStyle name="BM Input External Link 5 17" xfId="4275"/>
    <cellStyle name="BM Input External Link 5 17 2" xfId="4276"/>
    <cellStyle name="BM Input External Link 5 17 2 2" xfId="4277"/>
    <cellStyle name="BM Input External Link 5 17 3" xfId="4278"/>
    <cellStyle name="BM Input External Link 5 18" xfId="4279"/>
    <cellStyle name="BM Input External Link 5 18 2" xfId="4280"/>
    <cellStyle name="BM Input External Link 5 18 2 2" xfId="4281"/>
    <cellStyle name="BM Input External Link 5 18 3" xfId="4282"/>
    <cellStyle name="BM Input External Link 5 19" xfId="4283"/>
    <cellStyle name="BM Input External Link 5 19 2" xfId="4284"/>
    <cellStyle name="BM Input External Link 5 19 2 2" xfId="4285"/>
    <cellStyle name="BM Input External Link 5 19 3" xfId="4286"/>
    <cellStyle name="BM Input External Link 5 2" xfId="4287"/>
    <cellStyle name="BM Input External Link 5 2 10" xfId="4288"/>
    <cellStyle name="BM Input External Link 5 2 10 2" xfId="4289"/>
    <cellStyle name="BM Input External Link 5 2 10 2 2" xfId="4290"/>
    <cellStyle name="BM Input External Link 5 2 10 3" xfId="4291"/>
    <cellStyle name="BM Input External Link 5 2 11" xfId="4292"/>
    <cellStyle name="BM Input External Link 5 2 11 2" xfId="4293"/>
    <cellStyle name="BM Input External Link 5 2 11 2 2" xfId="4294"/>
    <cellStyle name="BM Input External Link 5 2 11 3" xfId="4295"/>
    <cellStyle name="BM Input External Link 5 2 12" xfId="4296"/>
    <cellStyle name="BM Input External Link 5 2 12 2" xfId="4297"/>
    <cellStyle name="BM Input External Link 5 2 12 2 2" xfId="4298"/>
    <cellStyle name="BM Input External Link 5 2 12 3" xfId="4299"/>
    <cellStyle name="BM Input External Link 5 2 13" xfId="4300"/>
    <cellStyle name="BM Input External Link 5 2 13 2" xfId="4301"/>
    <cellStyle name="BM Input External Link 5 2 13 2 2" xfId="4302"/>
    <cellStyle name="BM Input External Link 5 2 13 3" xfId="4303"/>
    <cellStyle name="BM Input External Link 5 2 14" xfId="4304"/>
    <cellStyle name="BM Input External Link 5 2 14 2" xfId="4305"/>
    <cellStyle name="BM Input External Link 5 2 14 2 2" xfId="4306"/>
    <cellStyle name="BM Input External Link 5 2 14 3" xfId="4307"/>
    <cellStyle name="BM Input External Link 5 2 15" xfId="4308"/>
    <cellStyle name="BM Input External Link 5 2 15 2" xfId="4309"/>
    <cellStyle name="BM Input External Link 5 2 15 2 2" xfId="4310"/>
    <cellStyle name="BM Input External Link 5 2 15 3" xfId="4311"/>
    <cellStyle name="BM Input External Link 5 2 16" xfId="4312"/>
    <cellStyle name="BM Input External Link 5 2 16 2" xfId="4313"/>
    <cellStyle name="BM Input External Link 5 2 16 2 2" xfId="4314"/>
    <cellStyle name="BM Input External Link 5 2 16 3" xfId="4315"/>
    <cellStyle name="BM Input External Link 5 2 17" xfId="4316"/>
    <cellStyle name="BM Input External Link 5 2 17 2" xfId="4317"/>
    <cellStyle name="BM Input External Link 5 2 17 2 2" xfId="4318"/>
    <cellStyle name="BM Input External Link 5 2 17 3" xfId="4319"/>
    <cellStyle name="BM Input External Link 5 2 18" xfId="4320"/>
    <cellStyle name="BM Input External Link 5 2 18 2" xfId="4321"/>
    <cellStyle name="BM Input External Link 5 2 18 2 2" xfId="4322"/>
    <cellStyle name="BM Input External Link 5 2 18 3" xfId="4323"/>
    <cellStyle name="BM Input External Link 5 2 19" xfId="4324"/>
    <cellStyle name="BM Input External Link 5 2 19 2" xfId="4325"/>
    <cellStyle name="BM Input External Link 5 2 19 2 2" xfId="4326"/>
    <cellStyle name="BM Input External Link 5 2 19 3" xfId="4327"/>
    <cellStyle name="BM Input External Link 5 2 2" xfId="4328"/>
    <cellStyle name="BM Input External Link 5 2 2 2" xfId="4329"/>
    <cellStyle name="BM Input External Link 5 2 2 2 2" xfId="4330"/>
    <cellStyle name="BM Input External Link 5 2 2 2 3" xfId="4331"/>
    <cellStyle name="BM Input External Link 5 2 2 3" xfId="4332"/>
    <cellStyle name="BM Input External Link 5 2 2 3 2" xfId="4333"/>
    <cellStyle name="BM Input External Link 5 2 2 4" xfId="4334"/>
    <cellStyle name="BM Input External Link 5 2 20" xfId="4335"/>
    <cellStyle name="BM Input External Link 5 2 20 2" xfId="4336"/>
    <cellStyle name="BM Input External Link 5 2 20 2 2" xfId="4337"/>
    <cellStyle name="BM Input External Link 5 2 20 3" xfId="4338"/>
    <cellStyle name="BM Input External Link 5 2 21" xfId="4339"/>
    <cellStyle name="BM Input External Link 5 2 21 2" xfId="4340"/>
    <cellStyle name="BM Input External Link 5 2 22" xfId="4341"/>
    <cellStyle name="BM Input External Link 5 2 23" xfId="4342"/>
    <cellStyle name="BM Input External Link 5 2 3" xfId="4343"/>
    <cellStyle name="BM Input External Link 5 2 3 2" xfId="4344"/>
    <cellStyle name="BM Input External Link 5 2 3 2 2" xfId="4345"/>
    <cellStyle name="BM Input External Link 5 2 3 3" xfId="4346"/>
    <cellStyle name="BM Input External Link 5 2 3 4" xfId="4347"/>
    <cellStyle name="BM Input External Link 5 2 4" xfId="4348"/>
    <cellStyle name="BM Input External Link 5 2 4 2" xfId="4349"/>
    <cellStyle name="BM Input External Link 5 2 4 2 2" xfId="4350"/>
    <cellStyle name="BM Input External Link 5 2 4 3" xfId="4351"/>
    <cellStyle name="BM Input External Link 5 2 4 4" xfId="4352"/>
    <cellStyle name="BM Input External Link 5 2 5" xfId="4353"/>
    <cellStyle name="BM Input External Link 5 2 5 2" xfId="4354"/>
    <cellStyle name="BM Input External Link 5 2 5 2 2" xfId="4355"/>
    <cellStyle name="BM Input External Link 5 2 5 3" xfId="4356"/>
    <cellStyle name="BM Input External Link 5 2 6" xfId="4357"/>
    <cellStyle name="BM Input External Link 5 2 6 2" xfId="4358"/>
    <cellStyle name="BM Input External Link 5 2 6 2 2" xfId="4359"/>
    <cellStyle name="BM Input External Link 5 2 6 3" xfId="4360"/>
    <cellStyle name="BM Input External Link 5 2 7" xfId="4361"/>
    <cellStyle name="BM Input External Link 5 2 7 2" xfId="4362"/>
    <cellStyle name="BM Input External Link 5 2 7 2 2" xfId="4363"/>
    <cellStyle name="BM Input External Link 5 2 7 3" xfId="4364"/>
    <cellStyle name="BM Input External Link 5 2 8" xfId="4365"/>
    <cellStyle name="BM Input External Link 5 2 8 2" xfId="4366"/>
    <cellStyle name="BM Input External Link 5 2 8 2 2" xfId="4367"/>
    <cellStyle name="BM Input External Link 5 2 8 3" xfId="4368"/>
    <cellStyle name="BM Input External Link 5 2 9" xfId="4369"/>
    <cellStyle name="BM Input External Link 5 2 9 2" xfId="4370"/>
    <cellStyle name="BM Input External Link 5 2 9 2 2" xfId="4371"/>
    <cellStyle name="BM Input External Link 5 2 9 3" xfId="4372"/>
    <cellStyle name="BM Input External Link 5 20" xfId="4373"/>
    <cellStyle name="BM Input External Link 5 20 2" xfId="4374"/>
    <cellStyle name="BM Input External Link 5 20 2 2" xfId="4375"/>
    <cellStyle name="BM Input External Link 5 20 3" xfId="4376"/>
    <cellStyle name="BM Input External Link 5 21" xfId="4377"/>
    <cellStyle name="BM Input External Link 5 21 2" xfId="4378"/>
    <cellStyle name="BM Input External Link 5 21 2 2" xfId="4379"/>
    <cellStyle name="BM Input External Link 5 21 3" xfId="4380"/>
    <cellStyle name="BM Input External Link 5 22" xfId="4381"/>
    <cellStyle name="BM Input External Link 5 22 2" xfId="4382"/>
    <cellStyle name="BM Input External Link 5 23" xfId="4383"/>
    <cellStyle name="BM Input External Link 5 24" xfId="4384"/>
    <cellStyle name="BM Input External Link 5 3" xfId="4385"/>
    <cellStyle name="BM Input External Link 5 3 2" xfId="4386"/>
    <cellStyle name="BM Input External Link 5 3 2 2" xfId="4387"/>
    <cellStyle name="BM Input External Link 5 3 2 3" xfId="4388"/>
    <cellStyle name="BM Input External Link 5 3 3" xfId="4389"/>
    <cellStyle name="BM Input External Link 5 3 3 2" xfId="4390"/>
    <cellStyle name="BM Input External Link 5 3 4" xfId="4391"/>
    <cellStyle name="BM Input External Link 5 4" xfId="4392"/>
    <cellStyle name="BM Input External Link 5 4 2" xfId="4393"/>
    <cellStyle name="BM Input External Link 5 4 2 2" xfId="4394"/>
    <cellStyle name="BM Input External Link 5 4 3" xfId="4395"/>
    <cellStyle name="BM Input External Link 5 4 4" xfId="4396"/>
    <cellStyle name="BM Input External Link 5 5" xfId="4397"/>
    <cellStyle name="BM Input External Link 5 5 2" xfId="4398"/>
    <cellStyle name="BM Input External Link 5 5 2 2" xfId="4399"/>
    <cellStyle name="BM Input External Link 5 5 3" xfId="4400"/>
    <cellStyle name="BM Input External Link 5 5 4" xfId="4401"/>
    <cellStyle name="BM Input External Link 5 6" xfId="4402"/>
    <cellStyle name="BM Input External Link 5 6 2" xfId="4403"/>
    <cellStyle name="BM Input External Link 5 6 2 2" xfId="4404"/>
    <cellStyle name="BM Input External Link 5 6 3" xfId="4405"/>
    <cellStyle name="BM Input External Link 5 7" xfId="4406"/>
    <cellStyle name="BM Input External Link 5 7 2" xfId="4407"/>
    <cellStyle name="BM Input External Link 5 7 2 2" xfId="4408"/>
    <cellStyle name="BM Input External Link 5 7 3" xfId="4409"/>
    <cellStyle name="BM Input External Link 5 8" xfId="4410"/>
    <cellStyle name="BM Input External Link 5 8 2" xfId="4411"/>
    <cellStyle name="BM Input External Link 5 8 2 2" xfId="4412"/>
    <cellStyle name="BM Input External Link 5 8 3" xfId="4413"/>
    <cellStyle name="BM Input External Link 5 9" xfId="4414"/>
    <cellStyle name="BM Input External Link 5 9 2" xfId="4415"/>
    <cellStyle name="BM Input External Link 5 9 2 2" xfId="4416"/>
    <cellStyle name="BM Input External Link 5 9 3" xfId="4417"/>
    <cellStyle name="BM Input External Link 6" xfId="4418"/>
    <cellStyle name="BM Input External Link 6 10" xfId="4419"/>
    <cellStyle name="BM Input External Link 6 10 2" xfId="4420"/>
    <cellStyle name="BM Input External Link 6 10 2 2" xfId="4421"/>
    <cellStyle name="BM Input External Link 6 10 3" xfId="4422"/>
    <cellStyle name="BM Input External Link 6 11" xfId="4423"/>
    <cellStyle name="BM Input External Link 6 11 2" xfId="4424"/>
    <cellStyle name="BM Input External Link 6 11 2 2" xfId="4425"/>
    <cellStyle name="BM Input External Link 6 11 3" xfId="4426"/>
    <cellStyle name="BM Input External Link 6 12" xfId="4427"/>
    <cellStyle name="BM Input External Link 6 12 2" xfId="4428"/>
    <cellStyle name="BM Input External Link 6 12 2 2" xfId="4429"/>
    <cellStyle name="BM Input External Link 6 12 3" xfId="4430"/>
    <cellStyle name="BM Input External Link 6 13" xfId="4431"/>
    <cellStyle name="BM Input External Link 6 13 2" xfId="4432"/>
    <cellStyle name="BM Input External Link 6 13 2 2" xfId="4433"/>
    <cellStyle name="BM Input External Link 6 13 3" xfId="4434"/>
    <cellStyle name="BM Input External Link 6 14" xfId="4435"/>
    <cellStyle name="BM Input External Link 6 14 2" xfId="4436"/>
    <cellStyle name="BM Input External Link 6 14 2 2" xfId="4437"/>
    <cellStyle name="BM Input External Link 6 14 3" xfId="4438"/>
    <cellStyle name="BM Input External Link 6 15" xfId="4439"/>
    <cellStyle name="BM Input External Link 6 15 2" xfId="4440"/>
    <cellStyle name="BM Input External Link 6 15 2 2" xfId="4441"/>
    <cellStyle name="BM Input External Link 6 15 3" xfId="4442"/>
    <cellStyle name="BM Input External Link 6 16" xfId="4443"/>
    <cellStyle name="BM Input External Link 6 16 2" xfId="4444"/>
    <cellStyle name="BM Input External Link 6 16 2 2" xfId="4445"/>
    <cellStyle name="BM Input External Link 6 16 3" xfId="4446"/>
    <cellStyle name="BM Input External Link 6 17" xfId="4447"/>
    <cellStyle name="BM Input External Link 6 17 2" xfId="4448"/>
    <cellStyle name="BM Input External Link 6 17 2 2" xfId="4449"/>
    <cellStyle name="BM Input External Link 6 17 3" xfId="4450"/>
    <cellStyle name="BM Input External Link 6 18" xfId="4451"/>
    <cellStyle name="BM Input External Link 6 18 2" xfId="4452"/>
    <cellStyle name="BM Input External Link 6 18 2 2" xfId="4453"/>
    <cellStyle name="BM Input External Link 6 18 3" xfId="4454"/>
    <cellStyle name="BM Input External Link 6 19" xfId="4455"/>
    <cellStyle name="BM Input External Link 6 19 2" xfId="4456"/>
    <cellStyle name="BM Input External Link 6 19 2 2" xfId="4457"/>
    <cellStyle name="BM Input External Link 6 19 3" xfId="4458"/>
    <cellStyle name="BM Input External Link 6 2" xfId="4459"/>
    <cellStyle name="BM Input External Link 6 2 2" xfId="4460"/>
    <cellStyle name="BM Input External Link 6 2 2 2" xfId="4461"/>
    <cellStyle name="BM Input External Link 6 2 2 3" xfId="4462"/>
    <cellStyle name="BM Input External Link 6 2 3" xfId="4463"/>
    <cellStyle name="BM Input External Link 6 2 3 2" xfId="4464"/>
    <cellStyle name="BM Input External Link 6 2 4" xfId="4465"/>
    <cellStyle name="BM Input External Link 6 20" xfId="4466"/>
    <cellStyle name="BM Input External Link 6 20 2" xfId="4467"/>
    <cellStyle name="BM Input External Link 6 20 2 2" xfId="4468"/>
    <cellStyle name="BM Input External Link 6 20 3" xfId="4469"/>
    <cellStyle name="BM Input External Link 6 21" xfId="4470"/>
    <cellStyle name="BM Input External Link 6 21 2" xfId="4471"/>
    <cellStyle name="BM Input External Link 6 22" xfId="4472"/>
    <cellStyle name="BM Input External Link 6 23" xfId="4473"/>
    <cellStyle name="BM Input External Link 6 3" xfId="4474"/>
    <cellStyle name="BM Input External Link 6 3 2" xfId="4475"/>
    <cellStyle name="BM Input External Link 6 3 2 2" xfId="4476"/>
    <cellStyle name="BM Input External Link 6 3 3" xfId="4477"/>
    <cellStyle name="BM Input External Link 6 3 4" xfId="4478"/>
    <cellStyle name="BM Input External Link 6 4" xfId="4479"/>
    <cellStyle name="BM Input External Link 6 4 2" xfId="4480"/>
    <cellStyle name="BM Input External Link 6 4 2 2" xfId="4481"/>
    <cellStyle name="BM Input External Link 6 4 3" xfId="4482"/>
    <cellStyle name="BM Input External Link 6 4 4" xfId="4483"/>
    <cellStyle name="BM Input External Link 6 5" xfId="4484"/>
    <cellStyle name="BM Input External Link 6 5 2" xfId="4485"/>
    <cellStyle name="BM Input External Link 6 5 2 2" xfId="4486"/>
    <cellStyle name="BM Input External Link 6 5 3" xfId="4487"/>
    <cellStyle name="BM Input External Link 6 6" xfId="4488"/>
    <cellStyle name="BM Input External Link 6 6 2" xfId="4489"/>
    <cellStyle name="BM Input External Link 6 6 2 2" xfId="4490"/>
    <cellStyle name="BM Input External Link 6 6 3" xfId="4491"/>
    <cellStyle name="BM Input External Link 6 7" xfId="4492"/>
    <cellStyle name="BM Input External Link 6 7 2" xfId="4493"/>
    <cellStyle name="BM Input External Link 6 7 2 2" xfId="4494"/>
    <cellStyle name="BM Input External Link 6 7 3" xfId="4495"/>
    <cellStyle name="BM Input External Link 6 8" xfId="4496"/>
    <cellStyle name="BM Input External Link 6 8 2" xfId="4497"/>
    <cellStyle name="BM Input External Link 6 8 2 2" xfId="4498"/>
    <cellStyle name="BM Input External Link 6 8 3" xfId="4499"/>
    <cellStyle name="BM Input External Link 6 9" xfId="4500"/>
    <cellStyle name="BM Input External Link 6 9 2" xfId="4501"/>
    <cellStyle name="BM Input External Link 6 9 2 2" xfId="4502"/>
    <cellStyle name="BM Input External Link 6 9 3" xfId="4503"/>
    <cellStyle name="BM Input External Link 7" xfId="4504"/>
    <cellStyle name="BM Input External Link 7 2" xfId="4505"/>
    <cellStyle name="BM Input External Link 7 2 2" xfId="4506"/>
    <cellStyle name="BM Input External Link 7 2 3" xfId="4507"/>
    <cellStyle name="BM Input External Link 7 3" xfId="4508"/>
    <cellStyle name="BM Input External Link 7 3 2" xfId="4509"/>
    <cellStyle name="BM Input External Link 7 4" xfId="4510"/>
    <cellStyle name="BM Input External Link 8" xfId="4511"/>
    <cellStyle name="BM Input External Link 8 2" xfId="4512"/>
    <cellStyle name="BM Input External Link 8 2 2" xfId="4513"/>
    <cellStyle name="BM Input External Link 8 2 3" xfId="4514"/>
    <cellStyle name="BM Input External Link 8 3" xfId="4515"/>
    <cellStyle name="BM Input External Link 8 4" xfId="4516"/>
    <cellStyle name="BM Input External Link 9" xfId="4517"/>
    <cellStyle name="BM Input External Link 9 2" xfId="4518"/>
    <cellStyle name="BM Input External Link 9 2 2" xfId="4519"/>
    <cellStyle name="BM Input External Link 9 3" xfId="4520"/>
    <cellStyle name="BM Input External Link 9 4" xfId="4521"/>
    <cellStyle name="BM Input Modeller" xfId="4522"/>
    <cellStyle name="BM Input Modeller 10" xfId="4523"/>
    <cellStyle name="BM Input Modeller 10 2" xfId="4524"/>
    <cellStyle name="BM Input Modeller 10 2 2" xfId="4525"/>
    <cellStyle name="BM Input Modeller 10 3" xfId="4526"/>
    <cellStyle name="BM Input Modeller 11" xfId="4527"/>
    <cellStyle name="BM Input Modeller 11 2" xfId="4528"/>
    <cellStyle name="BM Input Modeller 11 2 2" xfId="4529"/>
    <cellStyle name="BM Input Modeller 11 3" xfId="4530"/>
    <cellStyle name="BM Input Modeller 12" xfId="4531"/>
    <cellStyle name="BM Input Modeller 12 2" xfId="4532"/>
    <cellStyle name="BM Input Modeller 12 2 2" xfId="4533"/>
    <cellStyle name="BM Input Modeller 12 3" xfId="4534"/>
    <cellStyle name="BM Input Modeller 13" xfId="4535"/>
    <cellStyle name="BM Input Modeller 13 2" xfId="4536"/>
    <cellStyle name="BM Input Modeller 13 2 2" xfId="4537"/>
    <cellStyle name="BM Input Modeller 13 3" xfId="4538"/>
    <cellStyle name="BM Input Modeller 14" xfId="4539"/>
    <cellStyle name="BM Input Modeller 14 2" xfId="4540"/>
    <cellStyle name="BM Input Modeller 14 2 2" xfId="4541"/>
    <cellStyle name="BM Input Modeller 14 3" xfId="4542"/>
    <cellStyle name="BM Input Modeller 15" xfId="4543"/>
    <cellStyle name="BM Input Modeller 15 2" xfId="4544"/>
    <cellStyle name="BM Input Modeller 15 2 2" xfId="4545"/>
    <cellStyle name="BM Input Modeller 15 3" xfId="4546"/>
    <cellStyle name="BM Input Modeller 16" xfId="4547"/>
    <cellStyle name="BM Input Modeller 16 2" xfId="4548"/>
    <cellStyle name="BM Input Modeller 16 2 2" xfId="4549"/>
    <cellStyle name="BM Input Modeller 16 3" xfId="4550"/>
    <cellStyle name="BM Input Modeller 17" xfId="4551"/>
    <cellStyle name="BM Input Modeller 17 2" xfId="4552"/>
    <cellStyle name="BM Input Modeller 17 2 2" xfId="4553"/>
    <cellStyle name="BM Input Modeller 17 3" xfId="4554"/>
    <cellStyle name="BM Input Modeller 18" xfId="4555"/>
    <cellStyle name="BM Input Modeller 18 2" xfId="4556"/>
    <cellStyle name="BM Input Modeller 18 2 2" xfId="4557"/>
    <cellStyle name="BM Input Modeller 18 3" xfId="4558"/>
    <cellStyle name="BM Input Modeller 19" xfId="4559"/>
    <cellStyle name="BM Input Modeller 19 2" xfId="4560"/>
    <cellStyle name="BM Input Modeller 19 2 2" xfId="4561"/>
    <cellStyle name="BM Input Modeller 19 3" xfId="4562"/>
    <cellStyle name="BM Input Modeller 2" xfId="4563"/>
    <cellStyle name="BM Input Modeller 2 10" xfId="4564"/>
    <cellStyle name="BM Input Modeller 2 10 2" xfId="4565"/>
    <cellStyle name="BM Input Modeller 2 10 2 2" xfId="4566"/>
    <cellStyle name="BM Input Modeller 2 10 3" xfId="4567"/>
    <cellStyle name="BM Input Modeller 2 11" xfId="4568"/>
    <cellStyle name="BM Input Modeller 2 11 2" xfId="4569"/>
    <cellStyle name="BM Input Modeller 2 11 2 2" xfId="4570"/>
    <cellStyle name="BM Input Modeller 2 11 3" xfId="4571"/>
    <cellStyle name="BM Input Modeller 2 12" xfId="4572"/>
    <cellStyle name="BM Input Modeller 2 12 2" xfId="4573"/>
    <cellStyle name="BM Input Modeller 2 12 2 2" xfId="4574"/>
    <cellStyle name="BM Input Modeller 2 12 3" xfId="4575"/>
    <cellStyle name="BM Input Modeller 2 13" xfId="4576"/>
    <cellStyle name="BM Input Modeller 2 13 2" xfId="4577"/>
    <cellStyle name="BM Input Modeller 2 13 2 2" xfId="4578"/>
    <cellStyle name="BM Input Modeller 2 13 3" xfId="4579"/>
    <cellStyle name="BM Input Modeller 2 14" xfId="4580"/>
    <cellStyle name="BM Input Modeller 2 14 2" xfId="4581"/>
    <cellStyle name="BM Input Modeller 2 14 2 2" xfId="4582"/>
    <cellStyle name="BM Input Modeller 2 14 3" xfId="4583"/>
    <cellStyle name="BM Input Modeller 2 15" xfId="4584"/>
    <cellStyle name="BM Input Modeller 2 15 2" xfId="4585"/>
    <cellStyle name="BM Input Modeller 2 15 2 2" xfId="4586"/>
    <cellStyle name="BM Input Modeller 2 15 3" xfId="4587"/>
    <cellStyle name="BM Input Modeller 2 16" xfId="4588"/>
    <cellStyle name="BM Input Modeller 2 16 2" xfId="4589"/>
    <cellStyle name="BM Input Modeller 2 16 2 2" xfId="4590"/>
    <cellStyle name="BM Input Modeller 2 16 3" xfId="4591"/>
    <cellStyle name="BM Input Modeller 2 17" xfId="4592"/>
    <cellStyle name="BM Input Modeller 2 17 2" xfId="4593"/>
    <cellStyle name="BM Input Modeller 2 17 2 2" xfId="4594"/>
    <cellStyle name="BM Input Modeller 2 17 3" xfId="4595"/>
    <cellStyle name="BM Input Modeller 2 18" xfId="4596"/>
    <cellStyle name="BM Input Modeller 2 18 2" xfId="4597"/>
    <cellStyle name="BM Input Modeller 2 18 2 2" xfId="4598"/>
    <cellStyle name="BM Input Modeller 2 18 3" xfId="4599"/>
    <cellStyle name="BM Input Modeller 2 19" xfId="4600"/>
    <cellStyle name="BM Input Modeller 2 19 2" xfId="4601"/>
    <cellStyle name="BM Input Modeller 2 19 2 2" xfId="4602"/>
    <cellStyle name="BM Input Modeller 2 19 3" xfId="4603"/>
    <cellStyle name="BM Input Modeller 2 2" xfId="4604"/>
    <cellStyle name="BM Input Modeller 2 2 10" xfId="4605"/>
    <cellStyle name="BM Input Modeller 2 2 10 2" xfId="4606"/>
    <cellStyle name="BM Input Modeller 2 2 10 2 2" xfId="4607"/>
    <cellStyle name="BM Input Modeller 2 2 10 3" xfId="4608"/>
    <cellStyle name="BM Input Modeller 2 2 11" xfId="4609"/>
    <cellStyle name="BM Input Modeller 2 2 11 2" xfId="4610"/>
    <cellStyle name="BM Input Modeller 2 2 11 2 2" xfId="4611"/>
    <cellStyle name="BM Input Modeller 2 2 11 3" xfId="4612"/>
    <cellStyle name="BM Input Modeller 2 2 12" xfId="4613"/>
    <cellStyle name="BM Input Modeller 2 2 12 2" xfId="4614"/>
    <cellStyle name="BM Input Modeller 2 2 12 2 2" xfId="4615"/>
    <cellStyle name="BM Input Modeller 2 2 12 3" xfId="4616"/>
    <cellStyle name="BM Input Modeller 2 2 13" xfId="4617"/>
    <cellStyle name="BM Input Modeller 2 2 13 2" xfId="4618"/>
    <cellStyle name="BM Input Modeller 2 2 13 2 2" xfId="4619"/>
    <cellStyle name="BM Input Modeller 2 2 13 3" xfId="4620"/>
    <cellStyle name="BM Input Modeller 2 2 14" xfId="4621"/>
    <cellStyle name="BM Input Modeller 2 2 14 2" xfId="4622"/>
    <cellStyle name="BM Input Modeller 2 2 14 2 2" xfId="4623"/>
    <cellStyle name="BM Input Modeller 2 2 14 3" xfId="4624"/>
    <cellStyle name="BM Input Modeller 2 2 15" xfId="4625"/>
    <cellStyle name="BM Input Modeller 2 2 15 2" xfId="4626"/>
    <cellStyle name="BM Input Modeller 2 2 15 2 2" xfId="4627"/>
    <cellStyle name="BM Input Modeller 2 2 15 3" xfId="4628"/>
    <cellStyle name="BM Input Modeller 2 2 16" xfId="4629"/>
    <cellStyle name="BM Input Modeller 2 2 16 2" xfId="4630"/>
    <cellStyle name="BM Input Modeller 2 2 16 2 2" xfId="4631"/>
    <cellStyle name="BM Input Modeller 2 2 16 3" xfId="4632"/>
    <cellStyle name="BM Input Modeller 2 2 17" xfId="4633"/>
    <cellStyle name="BM Input Modeller 2 2 17 2" xfId="4634"/>
    <cellStyle name="BM Input Modeller 2 2 17 2 2" xfId="4635"/>
    <cellStyle name="BM Input Modeller 2 2 17 3" xfId="4636"/>
    <cellStyle name="BM Input Modeller 2 2 18" xfId="4637"/>
    <cellStyle name="BM Input Modeller 2 2 18 2" xfId="4638"/>
    <cellStyle name="BM Input Modeller 2 2 19" xfId="4639"/>
    <cellStyle name="BM Input Modeller 2 2 2" xfId="4640"/>
    <cellStyle name="BM Input Modeller 2 2 2 10" xfId="4641"/>
    <cellStyle name="BM Input Modeller 2 2 2 10 2" xfId="4642"/>
    <cellStyle name="BM Input Modeller 2 2 2 10 2 2" xfId="4643"/>
    <cellStyle name="BM Input Modeller 2 2 2 10 3" xfId="4644"/>
    <cellStyle name="BM Input Modeller 2 2 2 11" xfId="4645"/>
    <cellStyle name="BM Input Modeller 2 2 2 11 2" xfId="4646"/>
    <cellStyle name="BM Input Modeller 2 2 2 11 2 2" xfId="4647"/>
    <cellStyle name="BM Input Modeller 2 2 2 11 3" xfId="4648"/>
    <cellStyle name="BM Input Modeller 2 2 2 12" xfId="4649"/>
    <cellStyle name="BM Input Modeller 2 2 2 12 2" xfId="4650"/>
    <cellStyle name="BM Input Modeller 2 2 2 12 2 2" xfId="4651"/>
    <cellStyle name="BM Input Modeller 2 2 2 12 3" xfId="4652"/>
    <cellStyle name="BM Input Modeller 2 2 2 13" xfId="4653"/>
    <cellStyle name="BM Input Modeller 2 2 2 13 2" xfId="4654"/>
    <cellStyle name="BM Input Modeller 2 2 2 13 2 2" xfId="4655"/>
    <cellStyle name="BM Input Modeller 2 2 2 13 3" xfId="4656"/>
    <cellStyle name="BM Input Modeller 2 2 2 14" xfId="4657"/>
    <cellStyle name="BM Input Modeller 2 2 2 14 2" xfId="4658"/>
    <cellStyle name="BM Input Modeller 2 2 2 14 2 2" xfId="4659"/>
    <cellStyle name="BM Input Modeller 2 2 2 14 3" xfId="4660"/>
    <cellStyle name="BM Input Modeller 2 2 2 15" xfId="4661"/>
    <cellStyle name="BM Input Modeller 2 2 2 15 2" xfId="4662"/>
    <cellStyle name="BM Input Modeller 2 2 2 15 2 2" xfId="4663"/>
    <cellStyle name="BM Input Modeller 2 2 2 15 3" xfId="4664"/>
    <cellStyle name="BM Input Modeller 2 2 2 16" xfId="4665"/>
    <cellStyle name="BM Input Modeller 2 2 2 16 2" xfId="4666"/>
    <cellStyle name="BM Input Modeller 2 2 2 16 2 2" xfId="4667"/>
    <cellStyle name="BM Input Modeller 2 2 2 16 3" xfId="4668"/>
    <cellStyle name="BM Input Modeller 2 2 2 17" xfId="4669"/>
    <cellStyle name="BM Input Modeller 2 2 2 17 2" xfId="4670"/>
    <cellStyle name="BM Input Modeller 2 2 2 17 2 2" xfId="4671"/>
    <cellStyle name="BM Input Modeller 2 2 2 17 3" xfId="4672"/>
    <cellStyle name="BM Input Modeller 2 2 2 18" xfId="4673"/>
    <cellStyle name="BM Input Modeller 2 2 2 18 2" xfId="4674"/>
    <cellStyle name="BM Input Modeller 2 2 2 18 2 2" xfId="4675"/>
    <cellStyle name="BM Input Modeller 2 2 2 18 3" xfId="4676"/>
    <cellStyle name="BM Input Modeller 2 2 2 19" xfId="4677"/>
    <cellStyle name="BM Input Modeller 2 2 2 19 2" xfId="4678"/>
    <cellStyle name="BM Input Modeller 2 2 2 19 2 2" xfId="4679"/>
    <cellStyle name="BM Input Modeller 2 2 2 19 3" xfId="4680"/>
    <cellStyle name="BM Input Modeller 2 2 2 2" xfId="4681"/>
    <cellStyle name="BM Input Modeller 2 2 2 2 2" xfId="4682"/>
    <cellStyle name="BM Input Modeller 2 2 2 2 2 2" xfId="4683"/>
    <cellStyle name="BM Input Modeller 2 2 2 2 2 3" xfId="4684"/>
    <cellStyle name="BM Input Modeller 2 2 2 2 3" xfId="4685"/>
    <cellStyle name="BM Input Modeller 2 2 2 2 3 2" xfId="4686"/>
    <cellStyle name="BM Input Modeller 2 2 2 2 4" xfId="4687"/>
    <cellStyle name="BM Input Modeller 2 2 2 20" xfId="4688"/>
    <cellStyle name="BM Input Modeller 2 2 2 20 2" xfId="4689"/>
    <cellStyle name="BM Input Modeller 2 2 2 20 2 2" xfId="4690"/>
    <cellStyle name="BM Input Modeller 2 2 2 20 3" xfId="4691"/>
    <cellStyle name="BM Input Modeller 2 2 2 21" xfId="4692"/>
    <cellStyle name="BM Input Modeller 2 2 2 21 2" xfId="4693"/>
    <cellStyle name="BM Input Modeller 2 2 2 22" xfId="4694"/>
    <cellStyle name="BM Input Modeller 2 2 2 23" xfId="4695"/>
    <cellStyle name="BM Input Modeller 2 2 2 3" xfId="4696"/>
    <cellStyle name="BM Input Modeller 2 2 2 3 2" xfId="4697"/>
    <cellStyle name="BM Input Modeller 2 2 2 3 2 2" xfId="4698"/>
    <cellStyle name="BM Input Modeller 2 2 2 3 3" xfId="4699"/>
    <cellStyle name="BM Input Modeller 2 2 2 3 4" xfId="4700"/>
    <cellStyle name="BM Input Modeller 2 2 2 4" xfId="4701"/>
    <cellStyle name="BM Input Modeller 2 2 2 4 2" xfId="4702"/>
    <cellStyle name="BM Input Modeller 2 2 2 4 2 2" xfId="4703"/>
    <cellStyle name="BM Input Modeller 2 2 2 4 3" xfId="4704"/>
    <cellStyle name="BM Input Modeller 2 2 2 4 4" xfId="4705"/>
    <cellStyle name="BM Input Modeller 2 2 2 5" xfId="4706"/>
    <cellStyle name="BM Input Modeller 2 2 2 5 2" xfId="4707"/>
    <cellStyle name="BM Input Modeller 2 2 2 5 2 2" xfId="4708"/>
    <cellStyle name="BM Input Modeller 2 2 2 5 3" xfId="4709"/>
    <cellStyle name="BM Input Modeller 2 2 2 6" xfId="4710"/>
    <cellStyle name="BM Input Modeller 2 2 2 6 2" xfId="4711"/>
    <cellStyle name="BM Input Modeller 2 2 2 6 2 2" xfId="4712"/>
    <cellStyle name="BM Input Modeller 2 2 2 6 3" xfId="4713"/>
    <cellStyle name="BM Input Modeller 2 2 2 7" xfId="4714"/>
    <cellStyle name="BM Input Modeller 2 2 2 7 2" xfId="4715"/>
    <cellStyle name="BM Input Modeller 2 2 2 7 2 2" xfId="4716"/>
    <cellStyle name="BM Input Modeller 2 2 2 7 3" xfId="4717"/>
    <cellStyle name="BM Input Modeller 2 2 2 8" xfId="4718"/>
    <cellStyle name="BM Input Modeller 2 2 2 8 2" xfId="4719"/>
    <cellStyle name="BM Input Modeller 2 2 2 8 2 2" xfId="4720"/>
    <cellStyle name="BM Input Modeller 2 2 2 8 3" xfId="4721"/>
    <cellStyle name="BM Input Modeller 2 2 2 9" xfId="4722"/>
    <cellStyle name="BM Input Modeller 2 2 2 9 2" xfId="4723"/>
    <cellStyle name="BM Input Modeller 2 2 2 9 2 2" xfId="4724"/>
    <cellStyle name="BM Input Modeller 2 2 2 9 3" xfId="4725"/>
    <cellStyle name="BM Input Modeller 2 2 20" xfId="4726"/>
    <cellStyle name="BM Input Modeller 2 2 3" xfId="4727"/>
    <cellStyle name="BM Input Modeller 2 2 3 2" xfId="4728"/>
    <cellStyle name="BM Input Modeller 2 2 3 2 2" xfId="4729"/>
    <cellStyle name="BM Input Modeller 2 2 3 2 3" xfId="4730"/>
    <cellStyle name="BM Input Modeller 2 2 3 3" xfId="4731"/>
    <cellStyle name="BM Input Modeller 2 2 3 3 2" xfId="4732"/>
    <cellStyle name="BM Input Modeller 2 2 3 4" xfId="4733"/>
    <cellStyle name="BM Input Modeller 2 2 4" xfId="4734"/>
    <cellStyle name="BM Input Modeller 2 2 4 2" xfId="4735"/>
    <cellStyle name="BM Input Modeller 2 2 4 2 2" xfId="4736"/>
    <cellStyle name="BM Input Modeller 2 2 4 3" xfId="4737"/>
    <cellStyle name="BM Input Modeller 2 2 4 4" xfId="4738"/>
    <cellStyle name="BM Input Modeller 2 2 5" xfId="4739"/>
    <cellStyle name="BM Input Modeller 2 2 5 2" xfId="4740"/>
    <cellStyle name="BM Input Modeller 2 2 5 2 2" xfId="4741"/>
    <cellStyle name="BM Input Modeller 2 2 5 3" xfId="4742"/>
    <cellStyle name="BM Input Modeller 2 2 5 4" xfId="4743"/>
    <cellStyle name="BM Input Modeller 2 2 6" xfId="4744"/>
    <cellStyle name="BM Input Modeller 2 2 6 2" xfId="4745"/>
    <cellStyle name="BM Input Modeller 2 2 6 2 2" xfId="4746"/>
    <cellStyle name="BM Input Modeller 2 2 6 3" xfId="4747"/>
    <cellStyle name="BM Input Modeller 2 2 7" xfId="4748"/>
    <cellStyle name="BM Input Modeller 2 2 7 2" xfId="4749"/>
    <cellStyle name="BM Input Modeller 2 2 7 2 2" xfId="4750"/>
    <cellStyle name="BM Input Modeller 2 2 7 3" xfId="4751"/>
    <cellStyle name="BM Input Modeller 2 2 8" xfId="4752"/>
    <cellStyle name="BM Input Modeller 2 2 8 2" xfId="4753"/>
    <cellStyle name="BM Input Modeller 2 2 8 2 2" xfId="4754"/>
    <cellStyle name="BM Input Modeller 2 2 8 3" xfId="4755"/>
    <cellStyle name="BM Input Modeller 2 2 9" xfId="4756"/>
    <cellStyle name="BM Input Modeller 2 2 9 2" xfId="4757"/>
    <cellStyle name="BM Input Modeller 2 2 9 2 2" xfId="4758"/>
    <cellStyle name="BM Input Modeller 2 2 9 3" xfId="4759"/>
    <cellStyle name="BM Input Modeller 2 20" xfId="4760"/>
    <cellStyle name="BM Input Modeller 2 20 2" xfId="4761"/>
    <cellStyle name="BM Input Modeller 2 20 2 2" xfId="4762"/>
    <cellStyle name="BM Input Modeller 2 20 3" xfId="4763"/>
    <cellStyle name="BM Input Modeller 2 21" xfId="4764"/>
    <cellStyle name="BM Input Modeller 2 21 2" xfId="4765"/>
    <cellStyle name="BM Input Modeller 2 22" xfId="4766"/>
    <cellStyle name="BM Input Modeller 2 23" xfId="4767"/>
    <cellStyle name="BM Input Modeller 2 3" xfId="4768"/>
    <cellStyle name="BM Input Modeller 2 3 10" xfId="4769"/>
    <cellStyle name="BM Input Modeller 2 3 10 2" xfId="4770"/>
    <cellStyle name="BM Input Modeller 2 3 10 2 2" xfId="4771"/>
    <cellStyle name="BM Input Modeller 2 3 10 3" xfId="4772"/>
    <cellStyle name="BM Input Modeller 2 3 11" xfId="4773"/>
    <cellStyle name="BM Input Modeller 2 3 11 2" xfId="4774"/>
    <cellStyle name="BM Input Modeller 2 3 11 2 2" xfId="4775"/>
    <cellStyle name="BM Input Modeller 2 3 11 3" xfId="4776"/>
    <cellStyle name="BM Input Modeller 2 3 12" xfId="4777"/>
    <cellStyle name="BM Input Modeller 2 3 12 2" xfId="4778"/>
    <cellStyle name="BM Input Modeller 2 3 12 2 2" xfId="4779"/>
    <cellStyle name="BM Input Modeller 2 3 12 3" xfId="4780"/>
    <cellStyle name="BM Input Modeller 2 3 13" xfId="4781"/>
    <cellStyle name="BM Input Modeller 2 3 13 2" xfId="4782"/>
    <cellStyle name="BM Input Modeller 2 3 13 2 2" xfId="4783"/>
    <cellStyle name="BM Input Modeller 2 3 13 3" xfId="4784"/>
    <cellStyle name="BM Input Modeller 2 3 14" xfId="4785"/>
    <cellStyle name="BM Input Modeller 2 3 14 2" xfId="4786"/>
    <cellStyle name="BM Input Modeller 2 3 14 2 2" xfId="4787"/>
    <cellStyle name="BM Input Modeller 2 3 14 3" xfId="4788"/>
    <cellStyle name="BM Input Modeller 2 3 15" xfId="4789"/>
    <cellStyle name="BM Input Modeller 2 3 15 2" xfId="4790"/>
    <cellStyle name="BM Input Modeller 2 3 15 2 2" xfId="4791"/>
    <cellStyle name="BM Input Modeller 2 3 15 3" xfId="4792"/>
    <cellStyle name="BM Input Modeller 2 3 16" xfId="4793"/>
    <cellStyle name="BM Input Modeller 2 3 16 2" xfId="4794"/>
    <cellStyle name="BM Input Modeller 2 3 16 2 2" xfId="4795"/>
    <cellStyle name="BM Input Modeller 2 3 16 3" xfId="4796"/>
    <cellStyle name="BM Input Modeller 2 3 17" xfId="4797"/>
    <cellStyle name="BM Input Modeller 2 3 17 2" xfId="4798"/>
    <cellStyle name="BM Input Modeller 2 3 17 2 2" xfId="4799"/>
    <cellStyle name="BM Input Modeller 2 3 17 3" xfId="4800"/>
    <cellStyle name="BM Input Modeller 2 3 18" xfId="4801"/>
    <cellStyle name="BM Input Modeller 2 3 18 2" xfId="4802"/>
    <cellStyle name="BM Input Modeller 2 3 19" xfId="4803"/>
    <cellStyle name="BM Input Modeller 2 3 2" xfId="4804"/>
    <cellStyle name="BM Input Modeller 2 3 2 10" xfId="4805"/>
    <cellStyle name="BM Input Modeller 2 3 2 10 2" xfId="4806"/>
    <cellStyle name="BM Input Modeller 2 3 2 10 2 2" xfId="4807"/>
    <cellStyle name="BM Input Modeller 2 3 2 10 3" xfId="4808"/>
    <cellStyle name="BM Input Modeller 2 3 2 11" xfId="4809"/>
    <cellStyle name="BM Input Modeller 2 3 2 11 2" xfId="4810"/>
    <cellStyle name="BM Input Modeller 2 3 2 11 2 2" xfId="4811"/>
    <cellStyle name="BM Input Modeller 2 3 2 11 3" xfId="4812"/>
    <cellStyle name="BM Input Modeller 2 3 2 12" xfId="4813"/>
    <cellStyle name="BM Input Modeller 2 3 2 12 2" xfId="4814"/>
    <cellStyle name="BM Input Modeller 2 3 2 12 2 2" xfId="4815"/>
    <cellStyle name="BM Input Modeller 2 3 2 12 3" xfId="4816"/>
    <cellStyle name="BM Input Modeller 2 3 2 13" xfId="4817"/>
    <cellStyle name="BM Input Modeller 2 3 2 13 2" xfId="4818"/>
    <cellStyle name="BM Input Modeller 2 3 2 13 2 2" xfId="4819"/>
    <cellStyle name="BM Input Modeller 2 3 2 13 3" xfId="4820"/>
    <cellStyle name="BM Input Modeller 2 3 2 14" xfId="4821"/>
    <cellStyle name="BM Input Modeller 2 3 2 14 2" xfId="4822"/>
    <cellStyle name="BM Input Modeller 2 3 2 14 2 2" xfId="4823"/>
    <cellStyle name="BM Input Modeller 2 3 2 14 3" xfId="4824"/>
    <cellStyle name="BM Input Modeller 2 3 2 15" xfId="4825"/>
    <cellStyle name="BM Input Modeller 2 3 2 15 2" xfId="4826"/>
    <cellStyle name="BM Input Modeller 2 3 2 15 2 2" xfId="4827"/>
    <cellStyle name="BM Input Modeller 2 3 2 15 3" xfId="4828"/>
    <cellStyle name="BM Input Modeller 2 3 2 16" xfId="4829"/>
    <cellStyle name="BM Input Modeller 2 3 2 16 2" xfId="4830"/>
    <cellStyle name="BM Input Modeller 2 3 2 16 2 2" xfId="4831"/>
    <cellStyle name="BM Input Modeller 2 3 2 16 3" xfId="4832"/>
    <cellStyle name="BM Input Modeller 2 3 2 17" xfId="4833"/>
    <cellStyle name="BM Input Modeller 2 3 2 17 2" xfId="4834"/>
    <cellStyle name="BM Input Modeller 2 3 2 17 2 2" xfId="4835"/>
    <cellStyle name="BM Input Modeller 2 3 2 17 3" xfId="4836"/>
    <cellStyle name="BM Input Modeller 2 3 2 18" xfId="4837"/>
    <cellStyle name="BM Input Modeller 2 3 2 18 2" xfId="4838"/>
    <cellStyle name="BM Input Modeller 2 3 2 18 2 2" xfId="4839"/>
    <cellStyle name="BM Input Modeller 2 3 2 18 3" xfId="4840"/>
    <cellStyle name="BM Input Modeller 2 3 2 19" xfId="4841"/>
    <cellStyle name="BM Input Modeller 2 3 2 19 2" xfId="4842"/>
    <cellStyle name="BM Input Modeller 2 3 2 19 2 2" xfId="4843"/>
    <cellStyle name="BM Input Modeller 2 3 2 19 3" xfId="4844"/>
    <cellStyle name="BM Input Modeller 2 3 2 2" xfId="4845"/>
    <cellStyle name="BM Input Modeller 2 3 2 2 2" xfId="4846"/>
    <cellStyle name="BM Input Modeller 2 3 2 2 2 2" xfId="4847"/>
    <cellStyle name="BM Input Modeller 2 3 2 2 3" xfId="4848"/>
    <cellStyle name="BM Input Modeller 2 3 2 2 4" xfId="4849"/>
    <cellStyle name="BM Input Modeller 2 3 2 20" xfId="4850"/>
    <cellStyle name="BM Input Modeller 2 3 2 20 2" xfId="4851"/>
    <cellStyle name="BM Input Modeller 2 3 2 20 2 2" xfId="4852"/>
    <cellStyle name="BM Input Modeller 2 3 2 20 3" xfId="4853"/>
    <cellStyle name="BM Input Modeller 2 3 2 21" xfId="4854"/>
    <cellStyle name="BM Input Modeller 2 3 2 21 2" xfId="4855"/>
    <cellStyle name="BM Input Modeller 2 3 2 22" xfId="4856"/>
    <cellStyle name="BM Input Modeller 2 3 2 23" xfId="4857"/>
    <cellStyle name="BM Input Modeller 2 3 2 3" xfId="4858"/>
    <cellStyle name="BM Input Modeller 2 3 2 3 2" xfId="4859"/>
    <cellStyle name="BM Input Modeller 2 3 2 3 2 2" xfId="4860"/>
    <cellStyle name="BM Input Modeller 2 3 2 3 3" xfId="4861"/>
    <cellStyle name="BM Input Modeller 2 3 2 3 4" xfId="4862"/>
    <cellStyle name="BM Input Modeller 2 3 2 4" xfId="4863"/>
    <cellStyle name="BM Input Modeller 2 3 2 4 2" xfId="4864"/>
    <cellStyle name="BM Input Modeller 2 3 2 4 2 2" xfId="4865"/>
    <cellStyle name="BM Input Modeller 2 3 2 4 3" xfId="4866"/>
    <cellStyle name="BM Input Modeller 2 3 2 5" xfId="4867"/>
    <cellStyle name="BM Input Modeller 2 3 2 5 2" xfId="4868"/>
    <cellStyle name="BM Input Modeller 2 3 2 5 2 2" xfId="4869"/>
    <cellStyle name="BM Input Modeller 2 3 2 5 3" xfId="4870"/>
    <cellStyle name="BM Input Modeller 2 3 2 6" xfId="4871"/>
    <cellStyle name="BM Input Modeller 2 3 2 6 2" xfId="4872"/>
    <cellStyle name="BM Input Modeller 2 3 2 6 2 2" xfId="4873"/>
    <cellStyle name="BM Input Modeller 2 3 2 6 3" xfId="4874"/>
    <cellStyle name="BM Input Modeller 2 3 2 7" xfId="4875"/>
    <cellStyle name="BM Input Modeller 2 3 2 7 2" xfId="4876"/>
    <cellStyle name="BM Input Modeller 2 3 2 7 2 2" xfId="4877"/>
    <cellStyle name="BM Input Modeller 2 3 2 7 3" xfId="4878"/>
    <cellStyle name="BM Input Modeller 2 3 2 8" xfId="4879"/>
    <cellStyle name="BM Input Modeller 2 3 2 8 2" xfId="4880"/>
    <cellStyle name="BM Input Modeller 2 3 2 8 2 2" xfId="4881"/>
    <cellStyle name="BM Input Modeller 2 3 2 8 3" xfId="4882"/>
    <cellStyle name="BM Input Modeller 2 3 2 9" xfId="4883"/>
    <cellStyle name="BM Input Modeller 2 3 2 9 2" xfId="4884"/>
    <cellStyle name="BM Input Modeller 2 3 2 9 2 2" xfId="4885"/>
    <cellStyle name="BM Input Modeller 2 3 2 9 3" xfId="4886"/>
    <cellStyle name="BM Input Modeller 2 3 20" xfId="4887"/>
    <cellStyle name="BM Input Modeller 2 3 3" xfId="4888"/>
    <cellStyle name="BM Input Modeller 2 3 3 2" xfId="4889"/>
    <cellStyle name="BM Input Modeller 2 3 3 2 2" xfId="4890"/>
    <cellStyle name="BM Input Modeller 2 3 3 3" xfId="4891"/>
    <cellStyle name="BM Input Modeller 2 3 3 4" xfId="4892"/>
    <cellStyle name="BM Input Modeller 2 3 4" xfId="4893"/>
    <cellStyle name="BM Input Modeller 2 3 4 2" xfId="4894"/>
    <cellStyle name="BM Input Modeller 2 3 4 2 2" xfId="4895"/>
    <cellStyle name="BM Input Modeller 2 3 4 3" xfId="4896"/>
    <cellStyle name="BM Input Modeller 2 3 4 4" xfId="4897"/>
    <cellStyle name="BM Input Modeller 2 3 5" xfId="4898"/>
    <cellStyle name="BM Input Modeller 2 3 5 2" xfId="4899"/>
    <cellStyle name="BM Input Modeller 2 3 5 2 2" xfId="4900"/>
    <cellStyle name="BM Input Modeller 2 3 5 3" xfId="4901"/>
    <cellStyle name="BM Input Modeller 2 3 6" xfId="4902"/>
    <cellStyle name="BM Input Modeller 2 3 6 2" xfId="4903"/>
    <cellStyle name="BM Input Modeller 2 3 6 2 2" xfId="4904"/>
    <cellStyle name="BM Input Modeller 2 3 6 3" xfId="4905"/>
    <cellStyle name="BM Input Modeller 2 3 7" xfId="4906"/>
    <cellStyle name="BM Input Modeller 2 3 7 2" xfId="4907"/>
    <cellStyle name="BM Input Modeller 2 3 7 2 2" xfId="4908"/>
    <cellStyle name="BM Input Modeller 2 3 7 3" xfId="4909"/>
    <cellStyle name="BM Input Modeller 2 3 8" xfId="4910"/>
    <cellStyle name="BM Input Modeller 2 3 8 2" xfId="4911"/>
    <cellStyle name="BM Input Modeller 2 3 8 2 2" xfId="4912"/>
    <cellStyle name="BM Input Modeller 2 3 8 3" xfId="4913"/>
    <cellStyle name="BM Input Modeller 2 3 9" xfId="4914"/>
    <cellStyle name="BM Input Modeller 2 3 9 2" xfId="4915"/>
    <cellStyle name="BM Input Modeller 2 3 9 2 2" xfId="4916"/>
    <cellStyle name="BM Input Modeller 2 3 9 3" xfId="4917"/>
    <cellStyle name="BM Input Modeller 2 4" xfId="4918"/>
    <cellStyle name="BM Input Modeller 2 4 10" xfId="4919"/>
    <cellStyle name="BM Input Modeller 2 4 10 2" xfId="4920"/>
    <cellStyle name="BM Input Modeller 2 4 10 2 2" xfId="4921"/>
    <cellStyle name="BM Input Modeller 2 4 10 3" xfId="4922"/>
    <cellStyle name="BM Input Modeller 2 4 11" xfId="4923"/>
    <cellStyle name="BM Input Modeller 2 4 11 2" xfId="4924"/>
    <cellStyle name="BM Input Modeller 2 4 11 2 2" xfId="4925"/>
    <cellStyle name="BM Input Modeller 2 4 11 3" xfId="4926"/>
    <cellStyle name="BM Input Modeller 2 4 12" xfId="4927"/>
    <cellStyle name="BM Input Modeller 2 4 12 2" xfId="4928"/>
    <cellStyle name="BM Input Modeller 2 4 12 2 2" xfId="4929"/>
    <cellStyle name="BM Input Modeller 2 4 12 3" xfId="4930"/>
    <cellStyle name="BM Input Modeller 2 4 13" xfId="4931"/>
    <cellStyle name="BM Input Modeller 2 4 13 2" xfId="4932"/>
    <cellStyle name="BM Input Modeller 2 4 13 2 2" xfId="4933"/>
    <cellStyle name="BM Input Modeller 2 4 13 3" xfId="4934"/>
    <cellStyle name="BM Input Modeller 2 4 14" xfId="4935"/>
    <cellStyle name="BM Input Modeller 2 4 14 2" xfId="4936"/>
    <cellStyle name="BM Input Modeller 2 4 14 2 2" xfId="4937"/>
    <cellStyle name="BM Input Modeller 2 4 14 3" xfId="4938"/>
    <cellStyle name="BM Input Modeller 2 4 15" xfId="4939"/>
    <cellStyle name="BM Input Modeller 2 4 15 2" xfId="4940"/>
    <cellStyle name="BM Input Modeller 2 4 15 2 2" xfId="4941"/>
    <cellStyle name="BM Input Modeller 2 4 15 3" xfId="4942"/>
    <cellStyle name="BM Input Modeller 2 4 16" xfId="4943"/>
    <cellStyle name="BM Input Modeller 2 4 16 2" xfId="4944"/>
    <cellStyle name="BM Input Modeller 2 4 16 2 2" xfId="4945"/>
    <cellStyle name="BM Input Modeller 2 4 16 3" xfId="4946"/>
    <cellStyle name="BM Input Modeller 2 4 17" xfId="4947"/>
    <cellStyle name="BM Input Modeller 2 4 17 2" xfId="4948"/>
    <cellStyle name="BM Input Modeller 2 4 17 2 2" xfId="4949"/>
    <cellStyle name="BM Input Modeller 2 4 17 3" xfId="4950"/>
    <cellStyle name="BM Input Modeller 2 4 18" xfId="4951"/>
    <cellStyle name="BM Input Modeller 2 4 18 2" xfId="4952"/>
    <cellStyle name="BM Input Modeller 2 4 18 2 2" xfId="4953"/>
    <cellStyle name="BM Input Modeller 2 4 18 3" xfId="4954"/>
    <cellStyle name="BM Input Modeller 2 4 19" xfId="4955"/>
    <cellStyle name="BM Input Modeller 2 4 19 2" xfId="4956"/>
    <cellStyle name="BM Input Modeller 2 4 19 2 2" xfId="4957"/>
    <cellStyle name="BM Input Modeller 2 4 19 3" xfId="4958"/>
    <cellStyle name="BM Input Modeller 2 4 2" xfId="4959"/>
    <cellStyle name="BM Input Modeller 2 4 2 10" xfId="4960"/>
    <cellStyle name="BM Input Modeller 2 4 2 10 2" xfId="4961"/>
    <cellStyle name="BM Input Modeller 2 4 2 10 2 2" xfId="4962"/>
    <cellStyle name="BM Input Modeller 2 4 2 10 3" xfId="4963"/>
    <cellStyle name="BM Input Modeller 2 4 2 11" xfId="4964"/>
    <cellStyle name="BM Input Modeller 2 4 2 11 2" xfId="4965"/>
    <cellStyle name="BM Input Modeller 2 4 2 11 2 2" xfId="4966"/>
    <cellStyle name="BM Input Modeller 2 4 2 11 3" xfId="4967"/>
    <cellStyle name="BM Input Modeller 2 4 2 12" xfId="4968"/>
    <cellStyle name="BM Input Modeller 2 4 2 12 2" xfId="4969"/>
    <cellStyle name="BM Input Modeller 2 4 2 12 2 2" xfId="4970"/>
    <cellStyle name="BM Input Modeller 2 4 2 12 3" xfId="4971"/>
    <cellStyle name="BM Input Modeller 2 4 2 13" xfId="4972"/>
    <cellStyle name="BM Input Modeller 2 4 2 13 2" xfId="4973"/>
    <cellStyle name="BM Input Modeller 2 4 2 13 2 2" xfId="4974"/>
    <cellStyle name="BM Input Modeller 2 4 2 13 3" xfId="4975"/>
    <cellStyle name="BM Input Modeller 2 4 2 14" xfId="4976"/>
    <cellStyle name="BM Input Modeller 2 4 2 14 2" xfId="4977"/>
    <cellStyle name="BM Input Modeller 2 4 2 14 2 2" xfId="4978"/>
    <cellStyle name="BM Input Modeller 2 4 2 14 3" xfId="4979"/>
    <cellStyle name="BM Input Modeller 2 4 2 15" xfId="4980"/>
    <cellStyle name="BM Input Modeller 2 4 2 15 2" xfId="4981"/>
    <cellStyle name="BM Input Modeller 2 4 2 15 2 2" xfId="4982"/>
    <cellStyle name="BM Input Modeller 2 4 2 15 3" xfId="4983"/>
    <cellStyle name="BM Input Modeller 2 4 2 16" xfId="4984"/>
    <cellStyle name="BM Input Modeller 2 4 2 16 2" xfId="4985"/>
    <cellStyle name="BM Input Modeller 2 4 2 16 2 2" xfId="4986"/>
    <cellStyle name="BM Input Modeller 2 4 2 16 3" xfId="4987"/>
    <cellStyle name="BM Input Modeller 2 4 2 17" xfId="4988"/>
    <cellStyle name="BM Input Modeller 2 4 2 17 2" xfId="4989"/>
    <cellStyle name="BM Input Modeller 2 4 2 17 2 2" xfId="4990"/>
    <cellStyle name="BM Input Modeller 2 4 2 17 3" xfId="4991"/>
    <cellStyle name="BM Input Modeller 2 4 2 18" xfId="4992"/>
    <cellStyle name="BM Input Modeller 2 4 2 18 2" xfId="4993"/>
    <cellStyle name="BM Input Modeller 2 4 2 18 2 2" xfId="4994"/>
    <cellStyle name="BM Input Modeller 2 4 2 18 3" xfId="4995"/>
    <cellStyle name="BM Input Modeller 2 4 2 19" xfId="4996"/>
    <cellStyle name="BM Input Modeller 2 4 2 19 2" xfId="4997"/>
    <cellStyle name="BM Input Modeller 2 4 2 19 2 2" xfId="4998"/>
    <cellStyle name="BM Input Modeller 2 4 2 19 3" xfId="4999"/>
    <cellStyle name="BM Input Modeller 2 4 2 2" xfId="5000"/>
    <cellStyle name="BM Input Modeller 2 4 2 2 2" xfId="5001"/>
    <cellStyle name="BM Input Modeller 2 4 2 2 2 2" xfId="5002"/>
    <cellStyle name="BM Input Modeller 2 4 2 2 3" xfId="5003"/>
    <cellStyle name="BM Input Modeller 2 4 2 2 4" xfId="5004"/>
    <cellStyle name="BM Input Modeller 2 4 2 20" xfId="5005"/>
    <cellStyle name="BM Input Modeller 2 4 2 20 2" xfId="5006"/>
    <cellStyle name="BM Input Modeller 2 4 2 20 2 2" xfId="5007"/>
    <cellStyle name="BM Input Modeller 2 4 2 20 3" xfId="5008"/>
    <cellStyle name="BM Input Modeller 2 4 2 21" xfId="5009"/>
    <cellStyle name="BM Input Modeller 2 4 2 21 2" xfId="5010"/>
    <cellStyle name="BM Input Modeller 2 4 2 22" xfId="5011"/>
    <cellStyle name="BM Input Modeller 2 4 2 23" xfId="5012"/>
    <cellStyle name="BM Input Modeller 2 4 2 3" xfId="5013"/>
    <cellStyle name="BM Input Modeller 2 4 2 3 2" xfId="5014"/>
    <cellStyle name="BM Input Modeller 2 4 2 3 2 2" xfId="5015"/>
    <cellStyle name="BM Input Modeller 2 4 2 3 3" xfId="5016"/>
    <cellStyle name="BM Input Modeller 2 4 2 4" xfId="5017"/>
    <cellStyle name="BM Input Modeller 2 4 2 4 2" xfId="5018"/>
    <cellStyle name="BM Input Modeller 2 4 2 4 2 2" xfId="5019"/>
    <cellStyle name="BM Input Modeller 2 4 2 4 3" xfId="5020"/>
    <cellStyle name="BM Input Modeller 2 4 2 5" xfId="5021"/>
    <cellStyle name="BM Input Modeller 2 4 2 5 2" xfId="5022"/>
    <cellStyle name="BM Input Modeller 2 4 2 5 2 2" xfId="5023"/>
    <cellStyle name="BM Input Modeller 2 4 2 5 3" xfId="5024"/>
    <cellStyle name="BM Input Modeller 2 4 2 6" xfId="5025"/>
    <cellStyle name="BM Input Modeller 2 4 2 6 2" xfId="5026"/>
    <cellStyle name="BM Input Modeller 2 4 2 6 2 2" xfId="5027"/>
    <cellStyle name="BM Input Modeller 2 4 2 6 3" xfId="5028"/>
    <cellStyle name="BM Input Modeller 2 4 2 7" xfId="5029"/>
    <cellStyle name="BM Input Modeller 2 4 2 7 2" xfId="5030"/>
    <cellStyle name="BM Input Modeller 2 4 2 7 2 2" xfId="5031"/>
    <cellStyle name="BM Input Modeller 2 4 2 7 3" xfId="5032"/>
    <cellStyle name="BM Input Modeller 2 4 2 8" xfId="5033"/>
    <cellStyle name="BM Input Modeller 2 4 2 8 2" xfId="5034"/>
    <cellStyle name="BM Input Modeller 2 4 2 8 2 2" xfId="5035"/>
    <cellStyle name="BM Input Modeller 2 4 2 8 3" xfId="5036"/>
    <cellStyle name="BM Input Modeller 2 4 2 9" xfId="5037"/>
    <cellStyle name="BM Input Modeller 2 4 2 9 2" xfId="5038"/>
    <cellStyle name="BM Input Modeller 2 4 2 9 2 2" xfId="5039"/>
    <cellStyle name="BM Input Modeller 2 4 2 9 3" xfId="5040"/>
    <cellStyle name="BM Input Modeller 2 4 20" xfId="5041"/>
    <cellStyle name="BM Input Modeller 2 4 20 2" xfId="5042"/>
    <cellStyle name="BM Input Modeller 2 4 20 2 2" xfId="5043"/>
    <cellStyle name="BM Input Modeller 2 4 20 3" xfId="5044"/>
    <cellStyle name="BM Input Modeller 2 4 21" xfId="5045"/>
    <cellStyle name="BM Input Modeller 2 4 21 2" xfId="5046"/>
    <cellStyle name="BM Input Modeller 2 4 21 2 2" xfId="5047"/>
    <cellStyle name="BM Input Modeller 2 4 21 3" xfId="5048"/>
    <cellStyle name="BM Input Modeller 2 4 22" xfId="5049"/>
    <cellStyle name="BM Input Modeller 2 4 22 2" xfId="5050"/>
    <cellStyle name="BM Input Modeller 2 4 23" xfId="5051"/>
    <cellStyle name="BM Input Modeller 2 4 24" xfId="5052"/>
    <cellStyle name="BM Input Modeller 2 4 3" xfId="5053"/>
    <cellStyle name="BM Input Modeller 2 4 3 2" xfId="5054"/>
    <cellStyle name="BM Input Modeller 2 4 3 2 2" xfId="5055"/>
    <cellStyle name="BM Input Modeller 2 4 3 3" xfId="5056"/>
    <cellStyle name="BM Input Modeller 2 4 3 4" xfId="5057"/>
    <cellStyle name="BM Input Modeller 2 4 4" xfId="5058"/>
    <cellStyle name="BM Input Modeller 2 4 4 2" xfId="5059"/>
    <cellStyle name="BM Input Modeller 2 4 4 2 2" xfId="5060"/>
    <cellStyle name="BM Input Modeller 2 4 4 3" xfId="5061"/>
    <cellStyle name="BM Input Modeller 2 4 4 4" xfId="5062"/>
    <cellStyle name="BM Input Modeller 2 4 5" xfId="5063"/>
    <cellStyle name="BM Input Modeller 2 4 5 2" xfId="5064"/>
    <cellStyle name="BM Input Modeller 2 4 5 2 2" xfId="5065"/>
    <cellStyle name="BM Input Modeller 2 4 5 3" xfId="5066"/>
    <cellStyle name="BM Input Modeller 2 4 6" xfId="5067"/>
    <cellStyle name="BM Input Modeller 2 4 6 2" xfId="5068"/>
    <cellStyle name="BM Input Modeller 2 4 6 2 2" xfId="5069"/>
    <cellStyle name="BM Input Modeller 2 4 6 3" xfId="5070"/>
    <cellStyle name="BM Input Modeller 2 4 7" xfId="5071"/>
    <cellStyle name="BM Input Modeller 2 4 7 2" xfId="5072"/>
    <cellStyle name="BM Input Modeller 2 4 7 2 2" xfId="5073"/>
    <cellStyle name="BM Input Modeller 2 4 7 3" xfId="5074"/>
    <cellStyle name="BM Input Modeller 2 4 8" xfId="5075"/>
    <cellStyle name="BM Input Modeller 2 4 8 2" xfId="5076"/>
    <cellStyle name="BM Input Modeller 2 4 8 2 2" xfId="5077"/>
    <cellStyle name="BM Input Modeller 2 4 8 3" xfId="5078"/>
    <cellStyle name="BM Input Modeller 2 4 9" xfId="5079"/>
    <cellStyle name="BM Input Modeller 2 4 9 2" xfId="5080"/>
    <cellStyle name="BM Input Modeller 2 4 9 2 2" xfId="5081"/>
    <cellStyle name="BM Input Modeller 2 4 9 3" xfId="5082"/>
    <cellStyle name="BM Input Modeller 2 5" xfId="5083"/>
    <cellStyle name="BM Input Modeller 2 5 10" xfId="5084"/>
    <cellStyle name="BM Input Modeller 2 5 10 2" xfId="5085"/>
    <cellStyle name="BM Input Modeller 2 5 10 2 2" xfId="5086"/>
    <cellStyle name="BM Input Modeller 2 5 10 3" xfId="5087"/>
    <cellStyle name="BM Input Modeller 2 5 11" xfId="5088"/>
    <cellStyle name="BM Input Modeller 2 5 11 2" xfId="5089"/>
    <cellStyle name="BM Input Modeller 2 5 11 2 2" xfId="5090"/>
    <cellStyle name="BM Input Modeller 2 5 11 3" xfId="5091"/>
    <cellStyle name="BM Input Modeller 2 5 12" xfId="5092"/>
    <cellStyle name="BM Input Modeller 2 5 12 2" xfId="5093"/>
    <cellStyle name="BM Input Modeller 2 5 12 2 2" xfId="5094"/>
    <cellStyle name="BM Input Modeller 2 5 12 3" xfId="5095"/>
    <cellStyle name="BM Input Modeller 2 5 13" xfId="5096"/>
    <cellStyle name="BM Input Modeller 2 5 13 2" xfId="5097"/>
    <cellStyle name="BM Input Modeller 2 5 13 2 2" xfId="5098"/>
    <cellStyle name="BM Input Modeller 2 5 13 3" xfId="5099"/>
    <cellStyle name="BM Input Modeller 2 5 14" xfId="5100"/>
    <cellStyle name="BM Input Modeller 2 5 14 2" xfId="5101"/>
    <cellStyle name="BM Input Modeller 2 5 14 2 2" xfId="5102"/>
    <cellStyle name="BM Input Modeller 2 5 14 3" xfId="5103"/>
    <cellStyle name="BM Input Modeller 2 5 15" xfId="5104"/>
    <cellStyle name="BM Input Modeller 2 5 15 2" xfId="5105"/>
    <cellStyle name="BM Input Modeller 2 5 15 2 2" xfId="5106"/>
    <cellStyle name="BM Input Modeller 2 5 15 3" xfId="5107"/>
    <cellStyle name="BM Input Modeller 2 5 16" xfId="5108"/>
    <cellStyle name="BM Input Modeller 2 5 16 2" xfId="5109"/>
    <cellStyle name="BM Input Modeller 2 5 16 2 2" xfId="5110"/>
    <cellStyle name="BM Input Modeller 2 5 16 3" xfId="5111"/>
    <cellStyle name="BM Input Modeller 2 5 17" xfId="5112"/>
    <cellStyle name="BM Input Modeller 2 5 17 2" xfId="5113"/>
    <cellStyle name="BM Input Modeller 2 5 17 2 2" xfId="5114"/>
    <cellStyle name="BM Input Modeller 2 5 17 3" xfId="5115"/>
    <cellStyle name="BM Input Modeller 2 5 18" xfId="5116"/>
    <cellStyle name="BM Input Modeller 2 5 18 2" xfId="5117"/>
    <cellStyle name="BM Input Modeller 2 5 18 2 2" xfId="5118"/>
    <cellStyle name="BM Input Modeller 2 5 18 3" xfId="5119"/>
    <cellStyle name="BM Input Modeller 2 5 19" xfId="5120"/>
    <cellStyle name="BM Input Modeller 2 5 19 2" xfId="5121"/>
    <cellStyle name="BM Input Modeller 2 5 19 2 2" xfId="5122"/>
    <cellStyle name="BM Input Modeller 2 5 19 3" xfId="5123"/>
    <cellStyle name="BM Input Modeller 2 5 2" xfId="5124"/>
    <cellStyle name="BM Input Modeller 2 5 2 2" xfId="5125"/>
    <cellStyle name="BM Input Modeller 2 5 2 2 2" xfId="5126"/>
    <cellStyle name="BM Input Modeller 2 5 2 3" xfId="5127"/>
    <cellStyle name="BM Input Modeller 2 5 2 4" xfId="5128"/>
    <cellStyle name="BM Input Modeller 2 5 20" xfId="5129"/>
    <cellStyle name="BM Input Modeller 2 5 20 2" xfId="5130"/>
    <cellStyle name="BM Input Modeller 2 5 20 2 2" xfId="5131"/>
    <cellStyle name="BM Input Modeller 2 5 20 3" xfId="5132"/>
    <cellStyle name="BM Input Modeller 2 5 21" xfId="5133"/>
    <cellStyle name="BM Input Modeller 2 5 21 2" xfId="5134"/>
    <cellStyle name="BM Input Modeller 2 5 22" xfId="5135"/>
    <cellStyle name="BM Input Modeller 2 5 23" xfId="5136"/>
    <cellStyle name="BM Input Modeller 2 5 3" xfId="5137"/>
    <cellStyle name="BM Input Modeller 2 5 3 2" xfId="5138"/>
    <cellStyle name="BM Input Modeller 2 5 3 2 2" xfId="5139"/>
    <cellStyle name="BM Input Modeller 2 5 3 3" xfId="5140"/>
    <cellStyle name="BM Input Modeller 2 5 4" xfId="5141"/>
    <cellStyle name="BM Input Modeller 2 5 4 2" xfId="5142"/>
    <cellStyle name="BM Input Modeller 2 5 4 2 2" xfId="5143"/>
    <cellStyle name="BM Input Modeller 2 5 4 3" xfId="5144"/>
    <cellStyle name="BM Input Modeller 2 5 5" xfId="5145"/>
    <cellStyle name="BM Input Modeller 2 5 5 2" xfId="5146"/>
    <cellStyle name="BM Input Modeller 2 5 5 2 2" xfId="5147"/>
    <cellStyle name="BM Input Modeller 2 5 5 3" xfId="5148"/>
    <cellStyle name="BM Input Modeller 2 5 6" xfId="5149"/>
    <cellStyle name="BM Input Modeller 2 5 6 2" xfId="5150"/>
    <cellStyle name="BM Input Modeller 2 5 6 2 2" xfId="5151"/>
    <cellStyle name="BM Input Modeller 2 5 6 3" xfId="5152"/>
    <cellStyle name="BM Input Modeller 2 5 7" xfId="5153"/>
    <cellStyle name="BM Input Modeller 2 5 7 2" xfId="5154"/>
    <cellStyle name="BM Input Modeller 2 5 7 2 2" xfId="5155"/>
    <cellStyle name="BM Input Modeller 2 5 7 3" xfId="5156"/>
    <cellStyle name="BM Input Modeller 2 5 8" xfId="5157"/>
    <cellStyle name="BM Input Modeller 2 5 8 2" xfId="5158"/>
    <cellStyle name="BM Input Modeller 2 5 8 2 2" xfId="5159"/>
    <cellStyle name="BM Input Modeller 2 5 8 3" xfId="5160"/>
    <cellStyle name="BM Input Modeller 2 5 9" xfId="5161"/>
    <cellStyle name="BM Input Modeller 2 5 9 2" xfId="5162"/>
    <cellStyle name="BM Input Modeller 2 5 9 2 2" xfId="5163"/>
    <cellStyle name="BM Input Modeller 2 5 9 3" xfId="5164"/>
    <cellStyle name="BM Input Modeller 2 6" xfId="5165"/>
    <cellStyle name="BM Input Modeller 2 6 2" xfId="5166"/>
    <cellStyle name="BM Input Modeller 2 6 2 2" xfId="5167"/>
    <cellStyle name="BM Input Modeller 2 6 3" xfId="5168"/>
    <cellStyle name="BM Input Modeller 2 6 4" xfId="5169"/>
    <cellStyle name="BM Input Modeller 2 7" xfId="5170"/>
    <cellStyle name="BM Input Modeller 2 7 2" xfId="5171"/>
    <cellStyle name="BM Input Modeller 2 7 2 2" xfId="5172"/>
    <cellStyle name="BM Input Modeller 2 7 3" xfId="5173"/>
    <cellStyle name="BM Input Modeller 2 8" xfId="5174"/>
    <cellStyle name="BM Input Modeller 2 8 2" xfId="5175"/>
    <cellStyle name="BM Input Modeller 2 8 2 2" xfId="5176"/>
    <cellStyle name="BM Input Modeller 2 8 3" xfId="5177"/>
    <cellStyle name="BM Input Modeller 2 9" xfId="5178"/>
    <cellStyle name="BM Input Modeller 2 9 2" xfId="5179"/>
    <cellStyle name="BM Input Modeller 2 9 2 2" xfId="5180"/>
    <cellStyle name="BM Input Modeller 2 9 3" xfId="5181"/>
    <cellStyle name="BM Input Modeller 20" xfId="5182"/>
    <cellStyle name="BM Input Modeller 20 2" xfId="5183"/>
    <cellStyle name="BM Input Modeller 20 2 2" xfId="5184"/>
    <cellStyle name="BM Input Modeller 20 3" xfId="5185"/>
    <cellStyle name="BM Input Modeller 21" xfId="5186"/>
    <cellStyle name="BM Input Modeller 21 2" xfId="5187"/>
    <cellStyle name="BM Input Modeller 21 2 2" xfId="5188"/>
    <cellStyle name="BM Input Modeller 21 3" xfId="5189"/>
    <cellStyle name="BM Input Modeller 22" xfId="5190"/>
    <cellStyle name="BM Input Modeller 22 2" xfId="5191"/>
    <cellStyle name="BM Input Modeller 23" xfId="5192"/>
    <cellStyle name="BM Input Modeller 24" xfId="5193"/>
    <cellStyle name="BM Input Modeller 25" xfId="5194"/>
    <cellStyle name="BM Input Modeller 26" xfId="5195"/>
    <cellStyle name="BM Input Modeller 27" xfId="5196"/>
    <cellStyle name="BM Input Modeller 3" xfId="5197"/>
    <cellStyle name="BM Input Modeller 3 10" xfId="5198"/>
    <cellStyle name="BM Input Modeller 3 10 2" xfId="5199"/>
    <cellStyle name="BM Input Modeller 3 10 2 2" xfId="5200"/>
    <cellStyle name="BM Input Modeller 3 10 3" xfId="5201"/>
    <cellStyle name="BM Input Modeller 3 11" xfId="5202"/>
    <cellStyle name="BM Input Modeller 3 11 2" xfId="5203"/>
    <cellStyle name="BM Input Modeller 3 11 2 2" xfId="5204"/>
    <cellStyle name="BM Input Modeller 3 11 3" xfId="5205"/>
    <cellStyle name="BM Input Modeller 3 12" xfId="5206"/>
    <cellStyle name="BM Input Modeller 3 12 2" xfId="5207"/>
    <cellStyle name="BM Input Modeller 3 12 2 2" xfId="5208"/>
    <cellStyle name="BM Input Modeller 3 12 3" xfId="5209"/>
    <cellStyle name="BM Input Modeller 3 13" xfId="5210"/>
    <cellStyle name="BM Input Modeller 3 13 2" xfId="5211"/>
    <cellStyle name="BM Input Modeller 3 13 2 2" xfId="5212"/>
    <cellStyle name="BM Input Modeller 3 13 3" xfId="5213"/>
    <cellStyle name="BM Input Modeller 3 14" xfId="5214"/>
    <cellStyle name="BM Input Modeller 3 14 2" xfId="5215"/>
    <cellStyle name="BM Input Modeller 3 14 2 2" xfId="5216"/>
    <cellStyle name="BM Input Modeller 3 14 3" xfId="5217"/>
    <cellStyle name="BM Input Modeller 3 15" xfId="5218"/>
    <cellStyle name="BM Input Modeller 3 15 2" xfId="5219"/>
    <cellStyle name="BM Input Modeller 3 15 2 2" xfId="5220"/>
    <cellStyle name="BM Input Modeller 3 15 3" xfId="5221"/>
    <cellStyle name="BM Input Modeller 3 16" xfId="5222"/>
    <cellStyle name="BM Input Modeller 3 16 2" xfId="5223"/>
    <cellStyle name="BM Input Modeller 3 16 2 2" xfId="5224"/>
    <cellStyle name="BM Input Modeller 3 16 3" xfId="5225"/>
    <cellStyle name="BM Input Modeller 3 17" xfId="5226"/>
    <cellStyle name="BM Input Modeller 3 17 2" xfId="5227"/>
    <cellStyle name="BM Input Modeller 3 17 2 2" xfId="5228"/>
    <cellStyle name="BM Input Modeller 3 17 3" xfId="5229"/>
    <cellStyle name="BM Input Modeller 3 18" xfId="5230"/>
    <cellStyle name="BM Input Modeller 3 18 2" xfId="5231"/>
    <cellStyle name="BM Input Modeller 3 19" xfId="5232"/>
    <cellStyle name="BM Input Modeller 3 2" xfId="5233"/>
    <cellStyle name="BM Input Modeller 3 2 10" xfId="5234"/>
    <cellStyle name="BM Input Modeller 3 2 10 2" xfId="5235"/>
    <cellStyle name="BM Input Modeller 3 2 10 2 2" xfId="5236"/>
    <cellStyle name="BM Input Modeller 3 2 10 3" xfId="5237"/>
    <cellStyle name="BM Input Modeller 3 2 11" xfId="5238"/>
    <cellStyle name="BM Input Modeller 3 2 11 2" xfId="5239"/>
    <cellStyle name="BM Input Modeller 3 2 11 2 2" xfId="5240"/>
    <cellStyle name="BM Input Modeller 3 2 11 3" xfId="5241"/>
    <cellStyle name="BM Input Modeller 3 2 12" xfId="5242"/>
    <cellStyle name="BM Input Modeller 3 2 12 2" xfId="5243"/>
    <cellStyle name="BM Input Modeller 3 2 12 2 2" xfId="5244"/>
    <cellStyle name="BM Input Modeller 3 2 12 3" xfId="5245"/>
    <cellStyle name="BM Input Modeller 3 2 13" xfId="5246"/>
    <cellStyle name="BM Input Modeller 3 2 13 2" xfId="5247"/>
    <cellStyle name="BM Input Modeller 3 2 13 2 2" xfId="5248"/>
    <cellStyle name="BM Input Modeller 3 2 13 3" xfId="5249"/>
    <cellStyle name="BM Input Modeller 3 2 14" xfId="5250"/>
    <cellStyle name="BM Input Modeller 3 2 14 2" xfId="5251"/>
    <cellStyle name="BM Input Modeller 3 2 14 2 2" xfId="5252"/>
    <cellStyle name="BM Input Modeller 3 2 14 3" xfId="5253"/>
    <cellStyle name="BM Input Modeller 3 2 15" xfId="5254"/>
    <cellStyle name="BM Input Modeller 3 2 15 2" xfId="5255"/>
    <cellStyle name="BM Input Modeller 3 2 15 2 2" xfId="5256"/>
    <cellStyle name="BM Input Modeller 3 2 15 3" xfId="5257"/>
    <cellStyle name="BM Input Modeller 3 2 16" xfId="5258"/>
    <cellStyle name="BM Input Modeller 3 2 16 2" xfId="5259"/>
    <cellStyle name="BM Input Modeller 3 2 16 2 2" xfId="5260"/>
    <cellStyle name="BM Input Modeller 3 2 16 3" xfId="5261"/>
    <cellStyle name="BM Input Modeller 3 2 17" xfId="5262"/>
    <cellStyle name="BM Input Modeller 3 2 17 2" xfId="5263"/>
    <cellStyle name="BM Input Modeller 3 2 17 2 2" xfId="5264"/>
    <cellStyle name="BM Input Modeller 3 2 17 3" xfId="5265"/>
    <cellStyle name="BM Input Modeller 3 2 18" xfId="5266"/>
    <cellStyle name="BM Input Modeller 3 2 18 2" xfId="5267"/>
    <cellStyle name="BM Input Modeller 3 2 18 2 2" xfId="5268"/>
    <cellStyle name="BM Input Modeller 3 2 18 3" xfId="5269"/>
    <cellStyle name="BM Input Modeller 3 2 19" xfId="5270"/>
    <cellStyle name="BM Input Modeller 3 2 19 2" xfId="5271"/>
    <cellStyle name="BM Input Modeller 3 2 19 2 2" xfId="5272"/>
    <cellStyle name="BM Input Modeller 3 2 19 3" xfId="5273"/>
    <cellStyle name="BM Input Modeller 3 2 2" xfId="5274"/>
    <cellStyle name="BM Input Modeller 3 2 2 2" xfId="5275"/>
    <cellStyle name="BM Input Modeller 3 2 2 2 2" xfId="5276"/>
    <cellStyle name="BM Input Modeller 3 2 2 2 2 2" xfId="5277"/>
    <cellStyle name="BM Input Modeller 3 2 2 2 3" xfId="5278"/>
    <cellStyle name="BM Input Modeller 3 2 2 2 4" xfId="5279"/>
    <cellStyle name="BM Input Modeller 3 2 2 3" xfId="5280"/>
    <cellStyle name="BM Input Modeller 3 2 2 3 2" xfId="5281"/>
    <cellStyle name="BM Input Modeller 3 2 2 4" xfId="5282"/>
    <cellStyle name="BM Input Modeller 3 2 2 5" xfId="5283"/>
    <cellStyle name="BM Input Modeller 3 2 20" xfId="5284"/>
    <cellStyle name="BM Input Modeller 3 2 20 2" xfId="5285"/>
    <cellStyle name="BM Input Modeller 3 2 20 2 2" xfId="5286"/>
    <cellStyle name="BM Input Modeller 3 2 20 3" xfId="5287"/>
    <cellStyle name="BM Input Modeller 3 2 21" xfId="5288"/>
    <cellStyle name="BM Input Modeller 3 2 21 2" xfId="5289"/>
    <cellStyle name="BM Input Modeller 3 2 22" xfId="5290"/>
    <cellStyle name="BM Input Modeller 3 2 23" xfId="5291"/>
    <cellStyle name="BM Input Modeller 3 2 3" xfId="5292"/>
    <cellStyle name="BM Input Modeller 3 2 3 2" xfId="5293"/>
    <cellStyle name="BM Input Modeller 3 2 3 2 2" xfId="5294"/>
    <cellStyle name="BM Input Modeller 3 2 3 2 3" xfId="5295"/>
    <cellStyle name="BM Input Modeller 3 2 3 3" xfId="5296"/>
    <cellStyle name="BM Input Modeller 3 2 3 3 2" xfId="5297"/>
    <cellStyle name="BM Input Modeller 3 2 3 4" xfId="5298"/>
    <cellStyle name="BM Input Modeller 3 2 4" xfId="5299"/>
    <cellStyle name="BM Input Modeller 3 2 4 2" xfId="5300"/>
    <cellStyle name="BM Input Modeller 3 2 4 2 2" xfId="5301"/>
    <cellStyle name="BM Input Modeller 3 2 4 3" xfId="5302"/>
    <cellStyle name="BM Input Modeller 3 2 4 4" xfId="5303"/>
    <cellStyle name="BM Input Modeller 3 2 5" xfId="5304"/>
    <cellStyle name="BM Input Modeller 3 2 5 2" xfId="5305"/>
    <cellStyle name="BM Input Modeller 3 2 5 2 2" xfId="5306"/>
    <cellStyle name="BM Input Modeller 3 2 5 3" xfId="5307"/>
    <cellStyle name="BM Input Modeller 3 2 5 4" xfId="5308"/>
    <cellStyle name="BM Input Modeller 3 2 6" xfId="5309"/>
    <cellStyle name="BM Input Modeller 3 2 6 2" xfId="5310"/>
    <cellStyle name="BM Input Modeller 3 2 6 2 2" xfId="5311"/>
    <cellStyle name="BM Input Modeller 3 2 6 3" xfId="5312"/>
    <cellStyle name="BM Input Modeller 3 2 7" xfId="5313"/>
    <cellStyle name="BM Input Modeller 3 2 7 2" xfId="5314"/>
    <cellStyle name="BM Input Modeller 3 2 7 2 2" xfId="5315"/>
    <cellStyle name="BM Input Modeller 3 2 7 3" xfId="5316"/>
    <cellStyle name="BM Input Modeller 3 2 8" xfId="5317"/>
    <cellStyle name="BM Input Modeller 3 2 8 2" xfId="5318"/>
    <cellStyle name="BM Input Modeller 3 2 8 2 2" xfId="5319"/>
    <cellStyle name="BM Input Modeller 3 2 8 3" xfId="5320"/>
    <cellStyle name="BM Input Modeller 3 2 9" xfId="5321"/>
    <cellStyle name="BM Input Modeller 3 2 9 2" xfId="5322"/>
    <cellStyle name="BM Input Modeller 3 2 9 2 2" xfId="5323"/>
    <cellStyle name="BM Input Modeller 3 2 9 3" xfId="5324"/>
    <cellStyle name="BM Input Modeller 3 20" xfId="5325"/>
    <cellStyle name="BM Input Modeller 3 3" xfId="5326"/>
    <cellStyle name="BM Input Modeller 3 3 2" xfId="5327"/>
    <cellStyle name="BM Input Modeller 3 3 2 2" xfId="5328"/>
    <cellStyle name="BM Input Modeller 3 3 2 2 2" xfId="5329"/>
    <cellStyle name="BM Input Modeller 3 3 2 3" xfId="5330"/>
    <cellStyle name="BM Input Modeller 3 3 2 4" xfId="5331"/>
    <cellStyle name="BM Input Modeller 3 3 3" xfId="5332"/>
    <cellStyle name="BM Input Modeller 3 3 3 2" xfId="5333"/>
    <cellStyle name="BM Input Modeller 3 3 4" xfId="5334"/>
    <cellStyle name="BM Input Modeller 3 3 5" xfId="5335"/>
    <cellStyle name="BM Input Modeller 3 4" xfId="5336"/>
    <cellStyle name="BM Input Modeller 3 4 2" xfId="5337"/>
    <cellStyle name="BM Input Modeller 3 4 2 2" xfId="5338"/>
    <cellStyle name="BM Input Modeller 3 4 2 3" xfId="5339"/>
    <cellStyle name="BM Input Modeller 3 4 3" xfId="5340"/>
    <cellStyle name="BM Input Modeller 3 4 3 2" xfId="5341"/>
    <cellStyle name="BM Input Modeller 3 4 4" xfId="5342"/>
    <cellStyle name="BM Input Modeller 3 5" xfId="5343"/>
    <cellStyle name="BM Input Modeller 3 5 2" xfId="5344"/>
    <cellStyle name="BM Input Modeller 3 5 2 2" xfId="5345"/>
    <cellStyle name="BM Input Modeller 3 5 2 3" xfId="5346"/>
    <cellStyle name="BM Input Modeller 3 5 3" xfId="5347"/>
    <cellStyle name="BM Input Modeller 3 5 4" xfId="5348"/>
    <cellStyle name="BM Input Modeller 3 6" xfId="5349"/>
    <cellStyle name="BM Input Modeller 3 6 2" xfId="5350"/>
    <cellStyle name="BM Input Modeller 3 6 2 2" xfId="5351"/>
    <cellStyle name="BM Input Modeller 3 6 3" xfId="5352"/>
    <cellStyle name="BM Input Modeller 3 6 4" xfId="5353"/>
    <cellStyle name="BM Input Modeller 3 7" xfId="5354"/>
    <cellStyle name="BM Input Modeller 3 7 2" xfId="5355"/>
    <cellStyle name="BM Input Modeller 3 7 2 2" xfId="5356"/>
    <cellStyle name="BM Input Modeller 3 7 3" xfId="5357"/>
    <cellStyle name="BM Input Modeller 3 8" xfId="5358"/>
    <cellStyle name="BM Input Modeller 3 8 2" xfId="5359"/>
    <cellStyle name="BM Input Modeller 3 8 2 2" xfId="5360"/>
    <cellStyle name="BM Input Modeller 3 8 3" xfId="5361"/>
    <cellStyle name="BM Input Modeller 3 9" xfId="5362"/>
    <cellStyle name="BM Input Modeller 3 9 2" xfId="5363"/>
    <cellStyle name="BM Input Modeller 3 9 2 2" xfId="5364"/>
    <cellStyle name="BM Input Modeller 3 9 3" xfId="5365"/>
    <cellStyle name="BM Input Modeller 4" xfId="5366"/>
    <cellStyle name="BM Input Modeller 4 10" xfId="5367"/>
    <cellStyle name="BM Input Modeller 4 10 2" xfId="5368"/>
    <cellStyle name="BM Input Modeller 4 10 2 2" xfId="5369"/>
    <cellStyle name="BM Input Modeller 4 10 3" xfId="5370"/>
    <cellStyle name="BM Input Modeller 4 11" xfId="5371"/>
    <cellStyle name="BM Input Modeller 4 11 2" xfId="5372"/>
    <cellStyle name="BM Input Modeller 4 11 2 2" xfId="5373"/>
    <cellStyle name="BM Input Modeller 4 11 3" xfId="5374"/>
    <cellStyle name="BM Input Modeller 4 12" xfId="5375"/>
    <cellStyle name="BM Input Modeller 4 12 2" xfId="5376"/>
    <cellStyle name="BM Input Modeller 4 12 2 2" xfId="5377"/>
    <cellStyle name="BM Input Modeller 4 12 3" xfId="5378"/>
    <cellStyle name="BM Input Modeller 4 13" xfId="5379"/>
    <cellStyle name="BM Input Modeller 4 13 2" xfId="5380"/>
    <cellStyle name="BM Input Modeller 4 13 2 2" xfId="5381"/>
    <cellStyle name="BM Input Modeller 4 13 3" xfId="5382"/>
    <cellStyle name="BM Input Modeller 4 14" xfId="5383"/>
    <cellStyle name="BM Input Modeller 4 14 2" xfId="5384"/>
    <cellStyle name="BM Input Modeller 4 14 2 2" xfId="5385"/>
    <cellStyle name="BM Input Modeller 4 14 3" xfId="5386"/>
    <cellStyle name="BM Input Modeller 4 15" xfId="5387"/>
    <cellStyle name="BM Input Modeller 4 15 2" xfId="5388"/>
    <cellStyle name="BM Input Modeller 4 15 2 2" xfId="5389"/>
    <cellStyle name="BM Input Modeller 4 15 3" xfId="5390"/>
    <cellStyle name="BM Input Modeller 4 16" xfId="5391"/>
    <cellStyle name="BM Input Modeller 4 16 2" xfId="5392"/>
    <cellStyle name="BM Input Modeller 4 16 2 2" xfId="5393"/>
    <cellStyle name="BM Input Modeller 4 16 3" xfId="5394"/>
    <cellStyle name="BM Input Modeller 4 17" xfId="5395"/>
    <cellStyle name="BM Input Modeller 4 17 2" xfId="5396"/>
    <cellStyle name="BM Input Modeller 4 17 2 2" xfId="5397"/>
    <cellStyle name="BM Input Modeller 4 17 3" xfId="5398"/>
    <cellStyle name="BM Input Modeller 4 18" xfId="5399"/>
    <cellStyle name="BM Input Modeller 4 18 2" xfId="5400"/>
    <cellStyle name="BM Input Modeller 4 19" xfId="5401"/>
    <cellStyle name="BM Input Modeller 4 2" xfId="5402"/>
    <cellStyle name="BM Input Modeller 4 2 10" xfId="5403"/>
    <cellStyle name="BM Input Modeller 4 2 10 2" xfId="5404"/>
    <cellStyle name="BM Input Modeller 4 2 10 2 2" xfId="5405"/>
    <cellStyle name="BM Input Modeller 4 2 10 3" xfId="5406"/>
    <cellStyle name="BM Input Modeller 4 2 11" xfId="5407"/>
    <cellStyle name="BM Input Modeller 4 2 11 2" xfId="5408"/>
    <cellStyle name="BM Input Modeller 4 2 11 2 2" xfId="5409"/>
    <cellStyle name="BM Input Modeller 4 2 11 3" xfId="5410"/>
    <cellStyle name="BM Input Modeller 4 2 12" xfId="5411"/>
    <cellStyle name="BM Input Modeller 4 2 12 2" xfId="5412"/>
    <cellStyle name="BM Input Modeller 4 2 12 2 2" xfId="5413"/>
    <cellStyle name="BM Input Modeller 4 2 12 3" xfId="5414"/>
    <cellStyle name="BM Input Modeller 4 2 13" xfId="5415"/>
    <cellStyle name="BM Input Modeller 4 2 13 2" xfId="5416"/>
    <cellStyle name="BM Input Modeller 4 2 13 2 2" xfId="5417"/>
    <cellStyle name="BM Input Modeller 4 2 13 3" xfId="5418"/>
    <cellStyle name="BM Input Modeller 4 2 14" xfId="5419"/>
    <cellStyle name="BM Input Modeller 4 2 14 2" xfId="5420"/>
    <cellStyle name="BM Input Modeller 4 2 14 2 2" xfId="5421"/>
    <cellStyle name="BM Input Modeller 4 2 14 3" xfId="5422"/>
    <cellStyle name="BM Input Modeller 4 2 15" xfId="5423"/>
    <cellStyle name="BM Input Modeller 4 2 15 2" xfId="5424"/>
    <cellStyle name="BM Input Modeller 4 2 15 2 2" xfId="5425"/>
    <cellStyle name="BM Input Modeller 4 2 15 3" xfId="5426"/>
    <cellStyle name="BM Input Modeller 4 2 16" xfId="5427"/>
    <cellStyle name="BM Input Modeller 4 2 16 2" xfId="5428"/>
    <cellStyle name="BM Input Modeller 4 2 16 2 2" xfId="5429"/>
    <cellStyle name="BM Input Modeller 4 2 16 3" xfId="5430"/>
    <cellStyle name="BM Input Modeller 4 2 17" xfId="5431"/>
    <cellStyle name="BM Input Modeller 4 2 17 2" xfId="5432"/>
    <cellStyle name="BM Input Modeller 4 2 17 2 2" xfId="5433"/>
    <cellStyle name="BM Input Modeller 4 2 17 3" xfId="5434"/>
    <cellStyle name="BM Input Modeller 4 2 18" xfId="5435"/>
    <cellStyle name="BM Input Modeller 4 2 18 2" xfId="5436"/>
    <cellStyle name="BM Input Modeller 4 2 18 2 2" xfId="5437"/>
    <cellStyle name="BM Input Modeller 4 2 18 3" xfId="5438"/>
    <cellStyle name="BM Input Modeller 4 2 19" xfId="5439"/>
    <cellStyle name="BM Input Modeller 4 2 19 2" xfId="5440"/>
    <cellStyle name="BM Input Modeller 4 2 19 2 2" xfId="5441"/>
    <cellStyle name="BM Input Modeller 4 2 19 3" xfId="5442"/>
    <cellStyle name="BM Input Modeller 4 2 2" xfId="5443"/>
    <cellStyle name="BM Input Modeller 4 2 2 2" xfId="5444"/>
    <cellStyle name="BM Input Modeller 4 2 2 2 2" xfId="5445"/>
    <cellStyle name="BM Input Modeller 4 2 2 2 2 2" xfId="5446"/>
    <cellStyle name="BM Input Modeller 4 2 2 2 3" xfId="5447"/>
    <cellStyle name="BM Input Modeller 4 2 2 2 4" xfId="5448"/>
    <cellStyle name="BM Input Modeller 4 2 2 3" xfId="5449"/>
    <cellStyle name="BM Input Modeller 4 2 2 3 2" xfId="5450"/>
    <cellStyle name="BM Input Modeller 4 2 2 4" xfId="5451"/>
    <cellStyle name="BM Input Modeller 4 2 2 5" xfId="5452"/>
    <cellStyle name="BM Input Modeller 4 2 20" xfId="5453"/>
    <cellStyle name="BM Input Modeller 4 2 20 2" xfId="5454"/>
    <cellStyle name="BM Input Modeller 4 2 20 2 2" xfId="5455"/>
    <cellStyle name="BM Input Modeller 4 2 20 3" xfId="5456"/>
    <cellStyle name="BM Input Modeller 4 2 21" xfId="5457"/>
    <cellStyle name="BM Input Modeller 4 2 21 2" xfId="5458"/>
    <cellStyle name="BM Input Modeller 4 2 22" xfId="5459"/>
    <cellStyle name="BM Input Modeller 4 2 23" xfId="5460"/>
    <cellStyle name="BM Input Modeller 4 2 3" xfId="5461"/>
    <cellStyle name="BM Input Modeller 4 2 3 2" xfId="5462"/>
    <cellStyle name="BM Input Modeller 4 2 3 2 2" xfId="5463"/>
    <cellStyle name="BM Input Modeller 4 2 3 2 3" xfId="5464"/>
    <cellStyle name="BM Input Modeller 4 2 3 3" xfId="5465"/>
    <cellStyle name="BM Input Modeller 4 2 3 3 2" xfId="5466"/>
    <cellStyle name="BM Input Modeller 4 2 3 4" xfId="5467"/>
    <cellStyle name="BM Input Modeller 4 2 4" xfId="5468"/>
    <cellStyle name="BM Input Modeller 4 2 4 2" xfId="5469"/>
    <cellStyle name="BM Input Modeller 4 2 4 2 2" xfId="5470"/>
    <cellStyle name="BM Input Modeller 4 2 4 3" xfId="5471"/>
    <cellStyle name="BM Input Modeller 4 2 4 4" xfId="5472"/>
    <cellStyle name="BM Input Modeller 4 2 5" xfId="5473"/>
    <cellStyle name="BM Input Modeller 4 2 5 2" xfId="5474"/>
    <cellStyle name="BM Input Modeller 4 2 5 2 2" xfId="5475"/>
    <cellStyle name="BM Input Modeller 4 2 5 3" xfId="5476"/>
    <cellStyle name="BM Input Modeller 4 2 5 4" xfId="5477"/>
    <cellStyle name="BM Input Modeller 4 2 6" xfId="5478"/>
    <cellStyle name="BM Input Modeller 4 2 6 2" xfId="5479"/>
    <cellStyle name="BM Input Modeller 4 2 6 2 2" xfId="5480"/>
    <cellStyle name="BM Input Modeller 4 2 6 3" xfId="5481"/>
    <cellStyle name="BM Input Modeller 4 2 7" xfId="5482"/>
    <cellStyle name="BM Input Modeller 4 2 7 2" xfId="5483"/>
    <cellStyle name="BM Input Modeller 4 2 7 2 2" xfId="5484"/>
    <cellStyle name="BM Input Modeller 4 2 7 3" xfId="5485"/>
    <cellStyle name="BM Input Modeller 4 2 8" xfId="5486"/>
    <cellStyle name="BM Input Modeller 4 2 8 2" xfId="5487"/>
    <cellStyle name="BM Input Modeller 4 2 8 2 2" xfId="5488"/>
    <cellStyle name="BM Input Modeller 4 2 8 3" xfId="5489"/>
    <cellStyle name="BM Input Modeller 4 2 9" xfId="5490"/>
    <cellStyle name="BM Input Modeller 4 2 9 2" xfId="5491"/>
    <cellStyle name="BM Input Modeller 4 2 9 2 2" xfId="5492"/>
    <cellStyle name="BM Input Modeller 4 2 9 3" xfId="5493"/>
    <cellStyle name="BM Input Modeller 4 20" xfId="5494"/>
    <cellStyle name="BM Input Modeller 4 3" xfId="5495"/>
    <cellStyle name="BM Input Modeller 4 3 2" xfId="5496"/>
    <cellStyle name="BM Input Modeller 4 3 2 2" xfId="5497"/>
    <cellStyle name="BM Input Modeller 4 3 2 2 2" xfId="5498"/>
    <cellStyle name="BM Input Modeller 4 3 2 3" xfId="5499"/>
    <cellStyle name="BM Input Modeller 4 3 2 4" xfId="5500"/>
    <cellStyle name="BM Input Modeller 4 3 3" xfId="5501"/>
    <cellStyle name="BM Input Modeller 4 3 3 2" xfId="5502"/>
    <cellStyle name="BM Input Modeller 4 3 4" xfId="5503"/>
    <cellStyle name="BM Input Modeller 4 3 5" xfId="5504"/>
    <cellStyle name="BM Input Modeller 4 4" xfId="5505"/>
    <cellStyle name="BM Input Modeller 4 4 2" xfId="5506"/>
    <cellStyle name="BM Input Modeller 4 4 2 2" xfId="5507"/>
    <cellStyle name="BM Input Modeller 4 4 2 3" xfId="5508"/>
    <cellStyle name="BM Input Modeller 4 4 3" xfId="5509"/>
    <cellStyle name="BM Input Modeller 4 4 3 2" xfId="5510"/>
    <cellStyle name="BM Input Modeller 4 4 4" xfId="5511"/>
    <cellStyle name="BM Input Modeller 4 5" xfId="5512"/>
    <cellStyle name="BM Input Modeller 4 5 2" xfId="5513"/>
    <cellStyle name="BM Input Modeller 4 5 2 2" xfId="5514"/>
    <cellStyle name="BM Input Modeller 4 5 2 3" xfId="5515"/>
    <cellStyle name="BM Input Modeller 4 5 3" xfId="5516"/>
    <cellStyle name="BM Input Modeller 4 5 4" xfId="5517"/>
    <cellStyle name="BM Input Modeller 4 6" xfId="5518"/>
    <cellStyle name="BM Input Modeller 4 6 2" xfId="5519"/>
    <cellStyle name="BM Input Modeller 4 6 2 2" xfId="5520"/>
    <cellStyle name="BM Input Modeller 4 6 3" xfId="5521"/>
    <cellStyle name="BM Input Modeller 4 6 4" xfId="5522"/>
    <cellStyle name="BM Input Modeller 4 7" xfId="5523"/>
    <cellStyle name="BM Input Modeller 4 7 2" xfId="5524"/>
    <cellStyle name="BM Input Modeller 4 7 2 2" xfId="5525"/>
    <cellStyle name="BM Input Modeller 4 7 3" xfId="5526"/>
    <cellStyle name="BM Input Modeller 4 8" xfId="5527"/>
    <cellStyle name="BM Input Modeller 4 8 2" xfId="5528"/>
    <cellStyle name="BM Input Modeller 4 8 2 2" xfId="5529"/>
    <cellStyle name="BM Input Modeller 4 8 3" xfId="5530"/>
    <cellStyle name="BM Input Modeller 4 9" xfId="5531"/>
    <cellStyle name="BM Input Modeller 4 9 2" xfId="5532"/>
    <cellStyle name="BM Input Modeller 4 9 2 2" xfId="5533"/>
    <cellStyle name="BM Input Modeller 4 9 3" xfId="5534"/>
    <cellStyle name="BM Input Modeller 5" xfId="5535"/>
    <cellStyle name="BM Input Modeller 5 10" xfId="5536"/>
    <cellStyle name="BM Input Modeller 5 10 2" xfId="5537"/>
    <cellStyle name="BM Input Modeller 5 10 2 2" xfId="5538"/>
    <cellStyle name="BM Input Modeller 5 10 3" xfId="5539"/>
    <cellStyle name="BM Input Modeller 5 11" xfId="5540"/>
    <cellStyle name="BM Input Modeller 5 11 2" xfId="5541"/>
    <cellStyle name="BM Input Modeller 5 11 2 2" xfId="5542"/>
    <cellStyle name="BM Input Modeller 5 11 3" xfId="5543"/>
    <cellStyle name="BM Input Modeller 5 12" xfId="5544"/>
    <cellStyle name="BM Input Modeller 5 12 2" xfId="5545"/>
    <cellStyle name="BM Input Modeller 5 12 2 2" xfId="5546"/>
    <cellStyle name="BM Input Modeller 5 12 3" xfId="5547"/>
    <cellStyle name="BM Input Modeller 5 13" xfId="5548"/>
    <cellStyle name="BM Input Modeller 5 13 2" xfId="5549"/>
    <cellStyle name="BM Input Modeller 5 13 2 2" xfId="5550"/>
    <cellStyle name="BM Input Modeller 5 13 3" xfId="5551"/>
    <cellStyle name="BM Input Modeller 5 14" xfId="5552"/>
    <cellStyle name="BM Input Modeller 5 14 2" xfId="5553"/>
    <cellStyle name="BM Input Modeller 5 14 2 2" xfId="5554"/>
    <cellStyle name="BM Input Modeller 5 14 3" xfId="5555"/>
    <cellStyle name="BM Input Modeller 5 15" xfId="5556"/>
    <cellStyle name="BM Input Modeller 5 15 2" xfId="5557"/>
    <cellStyle name="BM Input Modeller 5 15 2 2" xfId="5558"/>
    <cellStyle name="BM Input Modeller 5 15 3" xfId="5559"/>
    <cellStyle name="BM Input Modeller 5 16" xfId="5560"/>
    <cellStyle name="BM Input Modeller 5 16 2" xfId="5561"/>
    <cellStyle name="BM Input Modeller 5 16 2 2" xfId="5562"/>
    <cellStyle name="BM Input Modeller 5 16 3" xfId="5563"/>
    <cellStyle name="BM Input Modeller 5 17" xfId="5564"/>
    <cellStyle name="BM Input Modeller 5 17 2" xfId="5565"/>
    <cellStyle name="BM Input Modeller 5 17 2 2" xfId="5566"/>
    <cellStyle name="BM Input Modeller 5 17 3" xfId="5567"/>
    <cellStyle name="BM Input Modeller 5 18" xfId="5568"/>
    <cellStyle name="BM Input Modeller 5 18 2" xfId="5569"/>
    <cellStyle name="BM Input Modeller 5 18 2 2" xfId="5570"/>
    <cellStyle name="BM Input Modeller 5 18 3" xfId="5571"/>
    <cellStyle name="BM Input Modeller 5 19" xfId="5572"/>
    <cellStyle name="BM Input Modeller 5 19 2" xfId="5573"/>
    <cellStyle name="BM Input Modeller 5 19 2 2" xfId="5574"/>
    <cellStyle name="BM Input Modeller 5 19 3" xfId="5575"/>
    <cellStyle name="BM Input Modeller 5 2" xfId="5576"/>
    <cellStyle name="BM Input Modeller 5 2 10" xfId="5577"/>
    <cellStyle name="BM Input Modeller 5 2 10 2" xfId="5578"/>
    <cellStyle name="BM Input Modeller 5 2 10 2 2" xfId="5579"/>
    <cellStyle name="BM Input Modeller 5 2 10 3" xfId="5580"/>
    <cellStyle name="BM Input Modeller 5 2 11" xfId="5581"/>
    <cellStyle name="BM Input Modeller 5 2 11 2" xfId="5582"/>
    <cellStyle name="BM Input Modeller 5 2 11 2 2" xfId="5583"/>
    <cellStyle name="BM Input Modeller 5 2 11 3" xfId="5584"/>
    <cellStyle name="BM Input Modeller 5 2 12" xfId="5585"/>
    <cellStyle name="BM Input Modeller 5 2 12 2" xfId="5586"/>
    <cellStyle name="BM Input Modeller 5 2 12 2 2" xfId="5587"/>
    <cellStyle name="BM Input Modeller 5 2 12 3" xfId="5588"/>
    <cellStyle name="BM Input Modeller 5 2 13" xfId="5589"/>
    <cellStyle name="BM Input Modeller 5 2 13 2" xfId="5590"/>
    <cellStyle name="BM Input Modeller 5 2 13 2 2" xfId="5591"/>
    <cellStyle name="BM Input Modeller 5 2 13 3" xfId="5592"/>
    <cellStyle name="BM Input Modeller 5 2 14" xfId="5593"/>
    <cellStyle name="BM Input Modeller 5 2 14 2" xfId="5594"/>
    <cellStyle name="BM Input Modeller 5 2 14 2 2" xfId="5595"/>
    <cellStyle name="BM Input Modeller 5 2 14 3" xfId="5596"/>
    <cellStyle name="BM Input Modeller 5 2 15" xfId="5597"/>
    <cellStyle name="BM Input Modeller 5 2 15 2" xfId="5598"/>
    <cellStyle name="BM Input Modeller 5 2 15 2 2" xfId="5599"/>
    <cellStyle name="BM Input Modeller 5 2 15 3" xfId="5600"/>
    <cellStyle name="BM Input Modeller 5 2 16" xfId="5601"/>
    <cellStyle name="BM Input Modeller 5 2 16 2" xfId="5602"/>
    <cellStyle name="BM Input Modeller 5 2 16 2 2" xfId="5603"/>
    <cellStyle name="BM Input Modeller 5 2 16 3" xfId="5604"/>
    <cellStyle name="BM Input Modeller 5 2 17" xfId="5605"/>
    <cellStyle name="BM Input Modeller 5 2 17 2" xfId="5606"/>
    <cellStyle name="BM Input Modeller 5 2 17 2 2" xfId="5607"/>
    <cellStyle name="BM Input Modeller 5 2 17 3" xfId="5608"/>
    <cellStyle name="BM Input Modeller 5 2 18" xfId="5609"/>
    <cellStyle name="BM Input Modeller 5 2 18 2" xfId="5610"/>
    <cellStyle name="BM Input Modeller 5 2 18 2 2" xfId="5611"/>
    <cellStyle name="BM Input Modeller 5 2 18 3" xfId="5612"/>
    <cellStyle name="BM Input Modeller 5 2 19" xfId="5613"/>
    <cellStyle name="BM Input Modeller 5 2 19 2" xfId="5614"/>
    <cellStyle name="BM Input Modeller 5 2 19 2 2" xfId="5615"/>
    <cellStyle name="BM Input Modeller 5 2 19 3" xfId="5616"/>
    <cellStyle name="BM Input Modeller 5 2 2" xfId="5617"/>
    <cellStyle name="BM Input Modeller 5 2 2 2" xfId="5618"/>
    <cellStyle name="BM Input Modeller 5 2 2 2 2" xfId="5619"/>
    <cellStyle name="BM Input Modeller 5 2 2 2 3" xfId="5620"/>
    <cellStyle name="BM Input Modeller 5 2 2 3" xfId="5621"/>
    <cellStyle name="BM Input Modeller 5 2 2 3 2" xfId="5622"/>
    <cellStyle name="BM Input Modeller 5 2 2 4" xfId="5623"/>
    <cellStyle name="BM Input Modeller 5 2 20" xfId="5624"/>
    <cellStyle name="BM Input Modeller 5 2 20 2" xfId="5625"/>
    <cellStyle name="BM Input Modeller 5 2 20 2 2" xfId="5626"/>
    <cellStyle name="BM Input Modeller 5 2 20 3" xfId="5627"/>
    <cellStyle name="BM Input Modeller 5 2 21" xfId="5628"/>
    <cellStyle name="BM Input Modeller 5 2 21 2" xfId="5629"/>
    <cellStyle name="BM Input Modeller 5 2 22" xfId="5630"/>
    <cellStyle name="BM Input Modeller 5 2 23" xfId="5631"/>
    <cellStyle name="BM Input Modeller 5 2 3" xfId="5632"/>
    <cellStyle name="BM Input Modeller 5 2 3 2" xfId="5633"/>
    <cellStyle name="BM Input Modeller 5 2 3 2 2" xfId="5634"/>
    <cellStyle name="BM Input Modeller 5 2 3 3" xfId="5635"/>
    <cellStyle name="BM Input Modeller 5 2 3 4" xfId="5636"/>
    <cellStyle name="BM Input Modeller 5 2 4" xfId="5637"/>
    <cellStyle name="BM Input Modeller 5 2 4 2" xfId="5638"/>
    <cellStyle name="BM Input Modeller 5 2 4 2 2" xfId="5639"/>
    <cellStyle name="BM Input Modeller 5 2 4 3" xfId="5640"/>
    <cellStyle name="BM Input Modeller 5 2 4 4" xfId="5641"/>
    <cellStyle name="BM Input Modeller 5 2 5" xfId="5642"/>
    <cellStyle name="BM Input Modeller 5 2 5 2" xfId="5643"/>
    <cellStyle name="BM Input Modeller 5 2 5 2 2" xfId="5644"/>
    <cellStyle name="BM Input Modeller 5 2 5 3" xfId="5645"/>
    <cellStyle name="BM Input Modeller 5 2 6" xfId="5646"/>
    <cellStyle name="BM Input Modeller 5 2 6 2" xfId="5647"/>
    <cellStyle name="BM Input Modeller 5 2 6 2 2" xfId="5648"/>
    <cellStyle name="BM Input Modeller 5 2 6 3" xfId="5649"/>
    <cellStyle name="BM Input Modeller 5 2 7" xfId="5650"/>
    <cellStyle name="BM Input Modeller 5 2 7 2" xfId="5651"/>
    <cellStyle name="BM Input Modeller 5 2 7 2 2" xfId="5652"/>
    <cellStyle name="BM Input Modeller 5 2 7 3" xfId="5653"/>
    <cellStyle name="BM Input Modeller 5 2 8" xfId="5654"/>
    <cellStyle name="BM Input Modeller 5 2 8 2" xfId="5655"/>
    <cellStyle name="BM Input Modeller 5 2 8 2 2" xfId="5656"/>
    <cellStyle name="BM Input Modeller 5 2 8 3" xfId="5657"/>
    <cellStyle name="BM Input Modeller 5 2 9" xfId="5658"/>
    <cellStyle name="BM Input Modeller 5 2 9 2" xfId="5659"/>
    <cellStyle name="BM Input Modeller 5 2 9 2 2" xfId="5660"/>
    <cellStyle name="BM Input Modeller 5 2 9 3" xfId="5661"/>
    <cellStyle name="BM Input Modeller 5 20" xfId="5662"/>
    <cellStyle name="BM Input Modeller 5 20 2" xfId="5663"/>
    <cellStyle name="BM Input Modeller 5 20 2 2" xfId="5664"/>
    <cellStyle name="BM Input Modeller 5 20 3" xfId="5665"/>
    <cellStyle name="BM Input Modeller 5 21" xfId="5666"/>
    <cellStyle name="BM Input Modeller 5 21 2" xfId="5667"/>
    <cellStyle name="BM Input Modeller 5 21 2 2" xfId="5668"/>
    <cellStyle name="BM Input Modeller 5 21 3" xfId="5669"/>
    <cellStyle name="BM Input Modeller 5 22" xfId="5670"/>
    <cellStyle name="BM Input Modeller 5 22 2" xfId="5671"/>
    <cellStyle name="BM Input Modeller 5 23" xfId="5672"/>
    <cellStyle name="BM Input Modeller 5 24" xfId="5673"/>
    <cellStyle name="BM Input Modeller 5 3" xfId="5674"/>
    <cellStyle name="BM Input Modeller 5 3 2" xfId="5675"/>
    <cellStyle name="BM Input Modeller 5 3 2 2" xfId="5676"/>
    <cellStyle name="BM Input Modeller 5 3 2 3" xfId="5677"/>
    <cellStyle name="BM Input Modeller 5 3 3" xfId="5678"/>
    <cellStyle name="BM Input Modeller 5 3 3 2" xfId="5679"/>
    <cellStyle name="BM Input Modeller 5 3 4" xfId="5680"/>
    <cellStyle name="BM Input Modeller 5 4" xfId="5681"/>
    <cellStyle name="BM Input Modeller 5 4 2" xfId="5682"/>
    <cellStyle name="BM Input Modeller 5 4 2 2" xfId="5683"/>
    <cellStyle name="BM Input Modeller 5 4 3" xfId="5684"/>
    <cellStyle name="BM Input Modeller 5 4 4" xfId="5685"/>
    <cellStyle name="BM Input Modeller 5 5" xfId="5686"/>
    <cellStyle name="BM Input Modeller 5 5 2" xfId="5687"/>
    <cellStyle name="BM Input Modeller 5 5 2 2" xfId="5688"/>
    <cellStyle name="BM Input Modeller 5 5 3" xfId="5689"/>
    <cellStyle name="BM Input Modeller 5 5 4" xfId="5690"/>
    <cellStyle name="BM Input Modeller 5 6" xfId="5691"/>
    <cellStyle name="BM Input Modeller 5 6 2" xfId="5692"/>
    <cellStyle name="BM Input Modeller 5 6 2 2" xfId="5693"/>
    <cellStyle name="BM Input Modeller 5 6 3" xfId="5694"/>
    <cellStyle name="BM Input Modeller 5 7" xfId="5695"/>
    <cellStyle name="BM Input Modeller 5 7 2" xfId="5696"/>
    <cellStyle name="BM Input Modeller 5 7 2 2" xfId="5697"/>
    <cellStyle name="BM Input Modeller 5 7 3" xfId="5698"/>
    <cellStyle name="BM Input Modeller 5 8" xfId="5699"/>
    <cellStyle name="BM Input Modeller 5 8 2" xfId="5700"/>
    <cellStyle name="BM Input Modeller 5 8 2 2" xfId="5701"/>
    <cellStyle name="BM Input Modeller 5 8 3" xfId="5702"/>
    <cellStyle name="BM Input Modeller 5 9" xfId="5703"/>
    <cellStyle name="BM Input Modeller 5 9 2" xfId="5704"/>
    <cellStyle name="BM Input Modeller 5 9 2 2" xfId="5705"/>
    <cellStyle name="BM Input Modeller 5 9 3" xfId="5706"/>
    <cellStyle name="BM Input Modeller 6" xfId="5707"/>
    <cellStyle name="BM Input Modeller 6 10" xfId="5708"/>
    <cellStyle name="BM Input Modeller 6 10 2" xfId="5709"/>
    <cellStyle name="BM Input Modeller 6 10 2 2" xfId="5710"/>
    <cellStyle name="BM Input Modeller 6 10 3" xfId="5711"/>
    <cellStyle name="BM Input Modeller 6 11" xfId="5712"/>
    <cellStyle name="BM Input Modeller 6 11 2" xfId="5713"/>
    <cellStyle name="BM Input Modeller 6 11 2 2" xfId="5714"/>
    <cellStyle name="BM Input Modeller 6 11 3" xfId="5715"/>
    <cellStyle name="BM Input Modeller 6 12" xfId="5716"/>
    <cellStyle name="BM Input Modeller 6 12 2" xfId="5717"/>
    <cellStyle name="BM Input Modeller 6 12 2 2" xfId="5718"/>
    <cellStyle name="BM Input Modeller 6 12 3" xfId="5719"/>
    <cellStyle name="BM Input Modeller 6 13" xfId="5720"/>
    <cellStyle name="BM Input Modeller 6 13 2" xfId="5721"/>
    <cellStyle name="BM Input Modeller 6 13 2 2" xfId="5722"/>
    <cellStyle name="BM Input Modeller 6 13 3" xfId="5723"/>
    <cellStyle name="BM Input Modeller 6 14" xfId="5724"/>
    <cellStyle name="BM Input Modeller 6 14 2" xfId="5725"/>
    <cellStyle name="BM Input Modeller 6 14 2 2" xfId="5726"/>
    <cellStyle name="BM Input Modeller 6 14 3" xfId="5727"/>
    <cellStyle name="BM Input Modeller 6 15" xfId="5728"/>
    <cellStyle name="BM Input Modeller 6 15 2" xfId="5729"/>
    <cellStyle name="BM Input Modeller 6 15 2 2" xfId="5730"/>
    <cellStyle name="BM Input Modeller 6 15 3" xfId="5731"/>
    <cellStyle name="BM Input Modeller 6 16" xfId="5732"/>
    <cellStyle name="BM Input Modeller 6 16 2" xfId="5733"/>
    <cellStyle name="BM Input Modeller 6 16 2 2" xfId="5734"/>
    <cellStyle name="BM Input Modeller 6 16 3" xfId="5735"/>
    <cellStyle name="BM Input Modeller 6 17" xfId="5736"/>
    <cellStyle name="BM Input Modeller 6 17 2" xfId="5737"/>
    <cellStyle name="BM Input Modeller 6 17 2 2" xfId="5738"/>
    <cellStyle name="BM Input Modeller 6 17 3" xfId="5739"/>
    <cellStyle name="BM Input Modeller 6 18" xfId="5740"/>
    <cellStyle name="BM Input Modeller 6 18 2" xfId="5741"/>
    <cellStyle name="BM Input Modeller 6 18 2 2" xfId="5742"/>
    <cellStyle name="BM Input Modeller 6 18 3" xfId="5743"/>
    <cellStyle name="BM Input Modeller 6 19" xfId="5744"/>
    <cellStyle name="BM Input Modeller 6 19 2" xfId="5745"/>
    <cellStyle name="BM Input Modeller 6 19 2 2" xfId="5746"/>
    <cellStyle name="BM Input Modeller 6 19 3" xfId="5747"/>
    <cellStyle name="BM Input Modeller 6 2" xfId="5748"/>
    <cellStyle name="BM Input Modeller 6 2 2" xfId="5749"/>
    <cellStyle name="BM Input Modeller 6 2 2 2" xfId="5750"/>
    <cellStyle name="BM Input Modeller 6 2 2 3" xfId="5751"/>
    <cellStyle name="BM Input Modeller 6 2 3" xfId="5752"/>
    <cellStyle name="BM Input Modeller 6 2 3 2" xfId="5753"/>
    <cellStyle name="BM Input Modeller 6 2 4" xfId="5754"/>
    <cellStyle name="BM Input Modeller 6 20" xfId="5755"/>
    <cellStyle name="BM Input Modeller 6 20 2" xfId="5756"/>
    <cellStyle name="BM Input Modeller 6 20 2 2" xfId="5757"/>
    <cellStyle name="BM Input Modeller 6 20 3" xfId="5758"/>
    <cellStyle name="BM Input Modeller 6 21" xfId="5759"/>
    <cellStyle name="BM Input Modeller 6 21 2" xfId="5760"/>
    <cellStyle name="BM Input Modeller 6 22" xfId="5761"/>
    <cellStyle name="BM Input Modeller 6 23" xfId="5762"/>
    <cellStyle name="BM Input Modeller 6 3" xfId="5763"/>
    <cellStyle name="BM Input Modeller 6 3 2" xfId="5764"/>
    <cellStyle name="BM Input Modeller 6 3 2 2" xfId="5765"/>
    <cellStyle name="BM Input Modeller 6 3 3" xfId="5766"/>
    <cellStyle name="BM Input Modeller 6 3 4" xfId="5767"/>
    <cellStyle name="BM Input Modeller 6 4" xfId="5768"/>
    <cellStyle name="BM Input Modeller 6 4 2" xfId="5769"/>
    <cellStyle name="BM Input Modeller 6 4 2 2" xfId="5770"/>
    <cellStyle name="BM Input Modeller 6 4 3" xfId="5771"/>
    <cellStyle name="BM Input Modeller 6 4 4" xfId="5772"/>
    <cellStyle name="BM Input Modeller 6 5" xfId="5773"/>
    <cellStyle name="BM Input Modeller 6 5 2" xfId="5774"/>
    <cellStyle name="BM Input Modeller 6 5 2 2" xfId="5775"/>
    <cellStyle name="BM Input Modeller 6 5 3" xfId="5776"/>
    <cellStyle name="BM Input Modeller 6 6" xfId="5777"/>
    <cellStyle name="BM Input Modeller 6 6 2" xfId="5778"/>
    <cellStyle name="BM Input Modeller 6 6 2 2" xfId="5779"/>
    <cellStyle name="BM Input Modeller 6 6 3" xfId="5780"/>
    <cellStyle name="BM Input Modeller 6 7" xfId="5781"/>
    <cellStyle name="BM Input Modeller 6 7 2" xfId="5782"/>
    <cellStyle name="BM Input Modeller 6 7 2 2" xfId="5783"/>
    <cellStyle name="BM Input Modeller 6 7 3" xfId="5784"/>
    <cellStyle name="BM Input Modeller 6 8" xfId="5785"/>
    <cellStyle name="BM Input Modeller 6 8 2" xfId="5786"/>
    <cellStyle name="BM Input Modeller 6 8 2 2" xfId="5787"/>
    <cellStyle name="BM Input Modeller 6 8 3" xfId="5788"/>
    <cellStyle name="BM Input Modeller 6 9" xfId="5789"/>
    <cellStyle name="BM Input Modeller 6 9 2" xfId="5790"/>
    <cellStyle name="BM Input Modeller 6 9 2 2" xfId="5791"/>
    <cellStyle name="BM Input Modeller 6 9 3" xfId="5792"/>
    <cellStyle name="BM Input Modeller 7" xfId="5793"/>
    <cellStyle name="BM Input Modeller 7 2" xfId="5794"/>
    <cellStyle name="BM Input Modeller 7 2 2" xfId="5795"/>
    <cellStyle name="BM Input Modeller 7 2 3" xfId="5796"/>
    <cellStyle name="BM Input Modeller 7 3" xfId="5797"/>
    <cellStyle name="BM Input Modeller 7 3 2" xfId="5798"/>
    <cellStyle name="BM Input Modeller 7 4" xfId="5799"/>
    <cellStyle name="BM Input Modeller 8" xfId="5800"/>
    <cellStyle name="BM Input Modeller 8 2" xfId="5801"/>
    <cellStyle name="BM Input Modeller 8 2 2" xfId="5802"/>
    <cellStyle name="BM Input Modeller 8 2 3" xfId="5803"/>
    <cellStyle name="BM Input Modeller 8 3" xfId="5804"/>
    <cellStyle name="BM Input Modeller 8 4" xfId="5805"/>
    <cellStyle name="BM Input Modeller 9" xfId="5806"/>
    <cellStyle name="BM Input Modeller 9 2" xfId="5807"/>
    <cellStyle name="BM Input Modeller 9 2 2" xfId="5808"/>
    <cellStyle name="BM Input Modeller 9 3" xfId="5809"/>
    <cellStyle name="BM Input Modeller 9 4" xfId="5810"/>
    <cellStyle name="BM Input Static" xfId="5811"/>
    <cellStyle name="BM Input Static 10" xfId="5812"/>
    <cellStyle name="BM Input Static 10 2" xfId="5813"/>
    <cellStyle name="BM Input Static 10 2 2" xfId="5814"/>
    <cellStyle name="BM Input Static 10 3" xfId="5815"/>
    <cellStyle name="BM Input Static 11" xfId="5816"/>
    <cellStyle name="BM Input Static 11 2" xfId="5817"/>
    <cellStyle name="BM Input Static 11 2 2" xfId="5818"/>
    <cellStyle name="BM Input Static 11 3" xfId="5819"/>
    <cellStyle name="BM Input Static 12" xfId="5820"/>
    <cellStyle name="BM Input Static 12 2" xfId="5821"/>
    <cellStyle name="BM Input Static 12 2 2" xfId="5822"/>
    <cellStyle name="BM Input Static 12 3" xfId="5823"/>
    <cellStyle name="BM Input Static 13" xfId="5824"/>
    <cellStyle name="BM Input Static 13 2" xfId="5825"/>
    <cellStyle name="BM Input Static 13 2 2" xfId="5826"/>
    <cellStyle name="BM Input Static 13 3" xfId="5827"/>
    <cellStyle name="BM Input Static 14" xfId="5828"/>
    <cellStyle name="BM Input Static 14 2" xfId="5829"/>
    <cellStyle name="BM Input Static 14 2 2" xfId="5830"/>
    <cellStyle name="BM Input Static 14 3" xfId="5831"/>
    <cellStyle name="BM Input Static 15" xfId="5832"/>
    <cellStyle name="BM Input Static 15 2" xfId="5833"/>
    <cellStyle name="BM Input Static 15 2 2" xfId="5834"/>
    <cellStyle name="BM Input Static 15 3" xfId="5835"/>
    <cellStyle name="BM Input Static 16" xfId="5836"/>
    <cellStyle name="BM Input Static 16 2" xfId="5837"/>
    <cellStyle name="BM Input Static 16 2 2" xfId="5838"/>
    <cellStyle name="BM Input Static 16 3" xfId="5839"/>
    <cellStyle name="BM Input Static 17" xfId="5840"/>
    <cellStyle name="BM Input Static 17 2" xfId="5841"/>
    <cellStyle name="BM Input Static 17 2 2" xfId="5842"/>
    <cellStyle name="BM Input Static 17 3" xfId="5843"/>
    <cellStyle name="BM Input Static 18" xfId="5844"/>
    <cellStyle name="BM Input Static 18 2" xfId="5845"/>
    <cellStyle name="BM Input Static 18 2 2" xfId="5846"/>
    <cellStyle name="BM Input Static 18 3" xfId="5847"/>
    <cellStyle name="BM Input Static 19" xfId="5848"/>
    <cellStyle name="BM Input Static 19 2" xfId="5849"/>
    <cellStyle name="BM Input Static 19 2 2" xfId="5850"/>
    <cellStyle name="BM Input Static 19 3" xfId="5851"/>
    <cellStyle name="BM Input Static 2" xfId="5852"/>
    <cellStyle name="BM Input Static 2 10" xfId="5853"/>
    <cellStyle name="BM Input Static 2 10 2" xfId="5854"/>
    <cellStyle name="BM Input Static 2 10 2 2" xfId="5855"/>
    <cellStyle name="BM Input Static 2 10 3" xfId="5856"/>
    <cellStyle name="BM Input Static 2 11" xfId="5857"/>
    <cellStyle name="BM Input Static 2 11 2" xfId="5858"/>
    <cellStyle name="BM Input Static 2 11 2 2" xfId="5859"/>
    <cellStyle name="BM Input Static 2 11 3" xfId="5860"/>
    <cellStyle name="BM Input Static 2 12" xfId="5861"/>
    <cellStyle name="BM Input Static 2 12 2" xfId="5862"/>
    <cellStyle name="BM Input Static 2 12 2 2" xfId="5863"/>
    <cellStyle name="BM Input Static 2 12 3" xfId="5864"/>
    <cellStyle name="BM Input Static 2 13" xfId="5865"/>
    <cellStyle name="BM Input Static 2 13 2" xfId="5866"/>
    <cellStyle name="BM Input Static 2 13 2 2" xfId="5867"/>
    <cellStyle name="BM Input Static 2 13 3" xfId="5868"/>
    <cellStyle name="BM Input Static 2 14" xfId="5869"/>
    <cellStyle name="BM Input Static 2 14 2" xfId="5870"/>
    <cellStyle name="BM Input Static 2 14 2 2" xfId="5871"/>
    <cellStyle name="BM Input Static 2 14 3" xfId="5872"/>
    <cellStyle name="BM Input Static 2 15" xfId="5873"/>
    <cellStyle name="BM Input Static 2 15 2" xfId="5874"/>
    <cellStyle name="BM Input Static 2 15 2 2" xfId="5875"/>
    <cellStyle name="BM Input Static 2 15 3" xfId="5876"/>
    <cellStyle name="BM Input Static 2 16" xfId="5877"/>
    <cellStyle name="BM Input Static 2 16 2" xfId="5878"/>
    <cellStyle name="BM Input Static 2 16 2 2" xfId="5879"/>
    <cellStyle name="BM Input Static 2 16 3" xfId="5880"/>
    <cellStyle name="BM Input Static 2 17" xfId="5881"/>
    <cellStyle name="BM Input Static 2 17 2" xfId="5882"/>
    <cellStyle name="BM Input Static 2 17 2 2" xfId="5883"/>
    <cellStyle name="BM Input Static 2 17 3" xfId="5884"/>
    <cellStyle name="BM Input Static 2 18" xfId="5885"/>
    <cellStyle name="BM Input Static 2 18 2" xfId="5886"/>
    <cellStyle name="BM Input Static 2 18 2 2" xfId="5887"/>
    <cellStyle name="BM Input Static 2 18 3" xfId="5888"/>
    <cellStyle name="BM Input Static 2 19" xfId="5889"/>
    <cellStyle name="BM Input Static 2 19 2" xfId="5890"/>
    <cellStyle name="BM Input Static 2 19 2 2" xfId="5891"/>
    <cellStyle name="BM Input Static 2 19 3" xfId="5892"/>
    <cellStyle name="BM Input Static 2 2" xfId="5893"/>
    <cellStyle name="BM Input Static 2 2 10" xfId="5894"/>
    <cellStyle name="BM Input Static 2 2 10 2" xfId="5895"/>
    <cellStyle name="BM Input Static 2 2 10 2 2" xfId="5896"/>
    <cellStyle name="BM Input Static 2 2 10 3" xfId="5897"/>
    <cellStyle name="BM Input Static 2 2 11" xfId="5898"/>
    <cellStyle name="BM Input Static 2 2 11 2" xfId="5899"/>
    <cellStyle name="BM Input Static 2 2 11 2 2" xfId="5900"/>
    <cellStyle name="BM Input Static 2 2 11 3" xfId="5901"/>
    <cellStyle name="BM Input Static 2 2 12" xfId="5902"/>
    <cellStyle name="BM Input Static 2 2 12 2" xfId="5903"/>
    <cellStyle name="BM Input Static 2 2 12 2 2" xfId="5904"/>
    <cellStyle name="BM Input Static 2 2 12 3" xfId="5905"/>
    <cellStyle name="BM Input Static 2 2 13" xfId="5906"/>
    <cellStyle name="BM Input Static 2 2 13 2" xfId="5907"/>
    <cellStyle name="BM Input Static 2 2 13 2 2" xfId="5908"/>
    <cellStyle name="BM Input Static 2 2 13 3" xfId="5909"/>
    <cellStyle name="BM Input Static 2 2 14" xfId="5910"/>
    <cellStyle name="BM Input Static 2 2 14 2" xfId="5911"/>
    <cellStyle name="BM Input Static 2 2 14 2 2" xfId="5912"/>
    <cellStyle name="BM Input Static 2 2 14 3" xfId="5913"/>
    <cellStyle name="BM Input Static 2 2 15" xfId="5914"/>
    <cellStyle name="BM Input Static 2 2 15 2" xfId="5915"/>
    <cellStyle name="BM Input Static 2 2 15 2 2" xfId="5916"/>
    <cellStyle name="BM Input Static 2 2 15 3" xfId="5917"/>
    <cellStyle name="BM Input Static 2 2 16" xfId="5918"/>
    <cellStyle name="BM Input Static 2 2 16 2" xfId="5919"/>
    <cellStyle name="BM Input Static 2 2 16 2 2" xfId="5920"/>
    <cellStyle name="BM Input Static 2 2 16 3" xfId="5921"/>
    <cellStyle name="BM Input Static 2 2 17" xfId="5922"/>
    <cellStyle name="BM Input Static 2 2 17 2" xfId="5923"/>
    <cellStyle name="BM Input Static 2 2 17 2 2" xfId="5924"/>
    <cellStyle name="BM Input Static 2 2 17 3" xfId="5925"/>
    <cellStyle name="BM Input Static 2 2 18" xfId="5926"/>
    <cellStyle name="BM Input Static 2 2 18 2" xfId="5927"/>
    <cellStyle name="BM Input Static 2 2 19" xfId="5928"/>
    <cellStyle name="BM Input Static 2 2 2" xfId="5929"/>
    <cellStyle name="BM Input Static 2 2 2 10" xfId="5930"/>
    <cellStyle name="BM Input Static 2 2 2 10 2" xfId="5931"/>
    <cellStyle name="BM Input Static 2 2 2 10 2 2" xfId="5932"/>
    <cellStyle name="BM Input Static 2 2 2 10 3" xfId="5933"/>
    <cellStyle name="BM Input Static 2 2 2 11" xfId="5934"/>
    <cellStyle name="BM Input Static 2 2 2 11 2" xfId="5935"/>
    <cellStyle name="BM Input Static 2 2 2 11 2 2" xfId="5936"/>
    <cellStyle name="BM Input Static 2 2 2 11 3" xfId="5937"/>
    <cellStyle name="BM Input Static 2 2 2 12" xfId="5938"/>
    <cellStyle name="BM Input Static 2 2 2 12 2" xfId="5939"/>
    <cellStyle name="BM Input Static 2 2 2 12 2 2" xfId="5940"/>
    <cellStyle name="BM Input Static 2 2 2 12 3" xfId="5941"/>
    <cellStyle name="BM Input Static 2 2 2 13" xfId="5942"/>
    <cellStyle name="BM Input Static 2 2 2 13 2" xfId="5943"/>
    <cellStyle name="BM Input Static 2 2 2 13 2 2" xfId="5944"/>
    <cellStyle name="BM Input Static 2 2 2 13 3" xfId="5945"/>
    <cellStyle name="BM Input Static 2 2 2 14" xfId="5946"/>
    <cellStyle name="BM Input Static 2 2 2 14 2" xfId="5947"/>
    <cellStyle name="BM Input Static 2 2 2 14 2 2" xfId="5948"/>
    <cellStyle name="BM Input Static 2 2 2 14 3" xfId="5949"/>
    <cellStyle name="BM Input Static 2 2 2 15" xfId="5950"/>
    <cellStyle name="BM Input Static 2 2 2 15 2" xfId="5951"/>
    <cellStyle name="BM Input Static 2 2 2 15 2 2" xfId="5952"/>
    <cellStyle name="BM Input Static 2 2 2 15 3" xfId="5953"/>
    <cellStyle name="BM Input Static 2 2 2 16" xfId="5954"/>
    <cellStyle name="BM Input Static 2 2 2 16 2" xfId="5955"/>
    <cellStyle name="BM Input Static 2 2 2 16 2 2" xfId="5956"/>
    <cellStyle name="BM Input Static 2 2 2 16 3" xfId="5957"/>
    <cellStyle name="BM Input Static 2 2 2 17" xfId="5958"/>
    <cellStyle name="BM Input Static 2 2 2 17 2" xfId="5959"/>
    <cellStyle name="BM Input Static 2 2 2 17 2 2" xfId="5960"/>
    <cellStyle name="BM Input Static 2 2 2 17 3" xfId="5961"/>
    <cellStyle name="BM Input Static 2 2 2 18" xfId="5962"/>
    <cellStyle name="BM Input Static 2 2 2 18 2" xfId="5963"/>
    <cellStyle name="BM Input Static 2 2 2 18 2 2" xfId="5964"/>
    <cellStyle name="BM Input Static 2 2 2 18 3" xfId="5965"/>
    <cellStyle name="BM Input Static 2 2 2 19" xfId="5966"/>
    <cellStyle name="BM Input Static 2 2 2 19 2" xfId="5967"/>
    <cellStyle name="BM Input Static 2 2 2 19 2 2" xfId="5968"/>
    <cellStyle name="BM Input Static 2 2 2 19 3" xfId="5969"/>
    <cellStyle name="BM Input Static 2 2 2 2" xfId="5970"/>
    <cellStyle name="BM Input Static 2 2 2 2 2" xfId="5971"/>
    <cellStyle name="BM Input Static 2 2 2 2 2 2" xfId="5972"/>
    <cellStyle name="BM Input Static 2 2 2 2 2 3" xfId="5973"/>
    <cellStyle name="BM Input Static 2 2 2 2 3" xfId="5974"/>
    <cellStyle name="BM Input Static 2 2 2 2 3 2" xfId="5975"/>
    <cellStyle name="BM Input Static 2 2 2 2 4" xfId="5976"/>
    <cellStyle name="BM Input Static 2 2 2 20" xfId="5977"/>
    <cellStyle name="BM Input Static 2 2 2 20 2" xfId="5978"/>
    <cellStyle name="BM Input Static 2 2 2 20 2 2" xfId="5979"/>
    <cellStyle name="BM Input Static 2 2 2 20 3" xfId="5980"/>
    <cellStyle name="BM Input Static 2 2 2 21" xfId="5981"/>
    <cellStyle name="BM Input Static 2 2 2 21 2" xfId="5982"/>
    <cellStyle name="BM Input Static 2 2 2 22" xfId="5983"/>
    <cellStyle name="BM Input Static 2 2 2 23" xfId="5984"/>
    <cellStyle name="BM Input Static 2 2 2 3" xfId="5985"/>
    <cellStyle name="BM Input Static 2 2 2 3 2" xfId="5986"/>
    <cellStyle name="BM Input Static 2 2 2 3 2 2" xfId="5987"/>
    <cellStyle name="BM Input Static 2 2 2 3 3" xfId="5988"/>
    <cellStyle name="BM Input Static 2 2 2 3 4" xfId="5989"/>
    <cellStyle name="BM Input Static 2 2 2 4" xfId="5990"/>
    <cellStyle name="BM Input Static 2 2 2 4 2" xfId="5991"/>
    <cellStyle name="BM Input Static 2 2 2 4 2 2" xfId="5992"/>
    <cellStyle name="BM Input Static 2 2 2 4 3" xfId="5993"/>
    <cellStyle name="BM Input Static 2 2 2 4 4" xfId="5994"/>
    <cellStyle name="BM Input Static 2 2 2 5" xfId="5995"/>
    <cellStyle name="BM Input Static 2 2 2 5 2" xfId="5996"/>
    <cellStyle name="BM Input Static 2 2 2 5 2 2" xfId="5997"/>
    <cellStyle name="BM Input Static 2 2 2 5 3" xfId="5998"/>
    <cellStyle name="BM Input Static 2 2 2 6" xfId="5999"/>
    <cellStyle name="BM Input Static 2 2 2 6 2" xfId="6000"/>
    <cellStyle name="BM Input Static 2 2 2 6 2 2" xfId="6001"/>
    <cellStyle name="BM Input Static 2 2 2 6 3" xfId="6002"/>
    <cellStyle name="BM Input Static 2 2 2 7" xfId="6003"/>
    <cellStyle name="BM Input Static 2 2 2 7 2" xfId="6004"/>
    <cellStyle name="BM Input Static 2 2 2 7 2 2" xfId="6005"/>
    <cellStyle name="BM Input Static 2 2 2 7 3" xfId="6006"/>
    <cellStyle name="BM Input Static 2 2 2 8" xfId="6007"/>
    <cellStyle name="BM Input Static 2 2 2 8 2" xfId="6008"/>
    <cellStyle name="BM Input Static 2 2 2 8 2 2" xfId="6009"/>
    <cellStyle name="BM Input Static 2 2 2 8 3" xfId="6010"/>
    <cellStyle name="BM Input Static 2 2 2 9" xfId="6011"/>
    <cellStyle name="BM Input Static 2 2 2 9 2" xfId="6012"/>
    <cellStyle name="BM Input Static 2 2 2 9 2 2" xfId="6013"/>
    <cellStyle name="BM Input Static 2 2 2 9 3" xfId="6014"/>
    <cellStyle name="BM Input Static 2 2 20" xfId="6015"/>
    <cellStyle name="BM Input Static 2 2 3" xfId="6016"/>
    <cellStyle name="BM Input Static 2 2 3 2" xfId="6017"/>
    <cellStyle name="BM Input Static 2 2 3 2 2" xfId="6018"/>
    <cellStyle name="BM Input Static 2 2 3 2 3" xfId="6019"/>
    <cellStyle name="BM Input Static 2 2 3 3" xfId="6020"/>
    <cellStyle name="BM Input Static 2 2 3 3 2" xfId="6021"/>
    <cellStyle name="BM Input Static 2 2 3 4" xfId="6022"/>
    <cellStyle name="BM Input Static 2 2 4" xfId="6023"/>
    <cellStyle name="BM Input Static 2 2 4 2" xfId="6024"/>
    <cellStyle name="BM Input Static 2 2 4 2 2" xfId="6025"/>
    <cellStyle name="BM Input Static 2 2 4 3" xfId="6026"/>
    <cellStyle name="BM Input Static 2 2 4 4" xfId="6027"/>
    <cellStyle name="BM Input Static 2 2 5" xfId="6028"/>
    <cellStyle name="BM Input Static 2 2 5 2" xfId="6029"/>
    <cellStyle name="BM Input Static 2 2 5 2 2" xfId="6030"/>
    <cellStyle name="BM Input Static 2 2 5 3" xfId="6031"/>
    <cellStyle name="BM Input Static 2 2 5 4" xfId="6032"/>
    <cellStyle name="BM Input Static 2 2 6" xfId="6033"/>
    <cellStyle name="BM Input Static 2 2 6 2" xfId="6034"/>
    <cellStyle name="BM Input Static 2 2 6 2 2" xfId="6035"/>
    <cellStyle name="BM Input Static 2 2 6 3" xfId="6036"/>
    <cellStyle name="BM Input Static 2 2 7" xfId="6037"/>
    <cellStyle name="BM Input Static 2 2 7 2" xfId="6038"/>
    <cellStyle name="BM Input Static 2 2 7 2 2" xfId="6039"/>
    <cellStyle name="BM Input Static 2 2 7 3" xfId="6040"/>
    <cellStyle name="BM Input Static 2 2 8" xfId="6041"/>
    <cellStyle name="BM Input Static 2 2 8 2" xfId="6042"/>
    <cellStyle name="BM Input Static 2 2 8 2 2" xfId="6043"/>
    <cellStyle name="BM Input Static 2 2 8 3" xfId="6044"/>
    <cellStyle name="BM Input Static 2 2 9" xfId="6045"/>
    <cellStyle name="BM Input Static 2 2 9 2" xfId="6046"/>
    <cellStyle name="BM Input Static 2 2 9 2 2" xfId="6047"/>
    <cellStyle name="BM Input Static 2 2 9 3" xfId="6048"/>
    <cellStyle name="BM Input Static 2 20" xfId="6049"/>
    <cellStyle name="BM Input Static 2 20 2" xfId="6050"/>
    <cellStyle name="BM Input Static 2 20 2 2" xfId="6051"/>
    <cellStyle name="BM Input Static 2 20 3" xfId="6052"/>
    <cellStyle name="BM Input Static 2 21" xfId="6053"/>
    <cellStyle name="BM Input Static 2 21 2" xfId="6054"/>
    <cellStyle name="BM Input Static 2 22" xfId="6055"/>
    <cellStyle name="BM Input Static 2 23" xfId="6056"/>
    <cellStyle name="BM Input Static 2 3" xfId="6057"/>
    <cellStyle name="BM Input Static 2 3 10" xfId="6058"/>
    <cellStyle name="BM Input Static 2 3 10 2" xfId="6059"/>
    <cellStyle name="BM Input Static 2 3 10 2 2" xfId="6060"/>
    <cellStyle name="BM Input Static 2 3 10 3" xfId="6061"/>
    <cellStyle name="BM Input Static 2 3 11" xfId="6062"/>
    <cellStyle name="BM Input Static 2 3 11 2" xfId="6063"/>
    <cellStyle name="BM Input Static 2 3 11 2 2" xfId="6064"/>
    <cellStyle name="BM Input Static 2 3 11 3" xfId="6065"/>
    <cellStyle name="BM Input Static 2 3 12" xfId="6066"/>
    <cellStyle name="BM Input Static 2 3 12 2" xfId="6067"/>
    <cellStyle name="BM Input Static 2 3 12 2 2" xfId="6068"/>
    <cellStyle name="BM Input Static 2 3 12 3" xfId="6069"/>
    <cellStyle name="BM Input Static 2 3 13" xfId="6070"/>
    <cellStyle name="BM Input Static 2 3 13 2" xfId="6071"/>
    <cellStyle name="BM Input Static 2 3 13 2 2" xfId="6072"/>
    <cellStyle name="BM Input Static 2 3 13 3" xfId="6073"/>
    <cellStyle name="BM Input Static 2 3 14" xfId="6074"/>
    <cellStyle name="BM Input Static 2 3 14 2" xfId="6075"/>
    <cellStyle name="BM Input Static 2 3 14 2 2" xfId="6076"/>
    <cellStyle name="BM Input Static 2 3 14 3" xfId="6077"/>
    <cellStyle name="BM Input Static 2 3 15" xfId="6078"/>
    <cellStyle name="BM Input Static 2 3 15 2" xfId="6079"/>
    <cellStyle name="BM Input Static 2 3 15 2 2" xfId="6080"/>
    <cellStyle name="BM Input Static 2 3 15 3" xfId="6081"/>
    <cellStyle name="BM Input Static 2 3 16" xfId="6082"/>
    <cellStyle name="BM Input Static 2 3 16 2" xfId="6083"/>
    <cellStyle name="BM Input Static 2 3 16 2 2" xfId="6084"/>
    <cellStyle name="BM Input Static 2 3 16 3" xfId="6085"/>
    <cellStyle name="BM Input Static 2 3 17" xfId="6086"/>
    <cellStyle name="BM Input Static 2 3 17 2" xfId="6087"/>
    <cellStyle name="BM Input Static 2 3 17 2 2" xfId="6088"/>
    <cellStyle name="BM Input Static 2 3 17 3" xfId="6089"/>
    <cellStyle name="BM Input Static 2 3 18" xfId="6090"/>
    <cellStyle name="BM Input Static 2 3 18 2" xfId="6091"/>
    <cellStyle name="BM Input Static 2 3 19" xfId="6092"/>
    <cellStyle name="BM Input Static 2 3 2" xfId="6093"/>
    <cellStyle name="BM Input Static 2 3 2 10" xfId="6094"/>
    <cellStyle name="BM Input Static 2 3 2 10 2" xfId="6095"/>
    <cellStyle name="BM Input Static 2 3 2 10 2 2" xfId="6096"/>
    <cellStyle name="BM Input Static 2 3 2 10 3" xfId="6097"/>
    <cellStyle name="BM Input Static 2 3 2 11" xfId="6098"/>
    <cellStyle name="BM Input Static 2 3 2 11 2" xfId="6099"/>
    <cellStyle name="BM Input Static 2 3 2 11 2 2" xfId="6100"/>
    <cellStyle name="BM Input Static 2 3 2 11 3" xfId="6101"/>
    <cellStyle name="BM Input Static 2 3 2 12" xfId="6102"/>
    <cellStyle name="BM Input Static 2 3 2 12 2" xfId="6103"/>
    <cellStyle name="BM Input Static 2 3 2 12 2 2" xfId="6104"/>
    <cellStyle name="BM Input Static 2 3 2 12 3" xfId="6105"/>
    <cellStyle name="BM Input Static 2 3 2 13" xfId="6106"/>
    <cellStyle name="BM Input Static 2 3 2 13 2" xfId="6107"/>
    <cellStyle name="BM Input Static 2 3 2 13 2 2" xfId="6108"/>
    <cellStyle name="BM Input Static 2 3 2 13 3" xfId="6109"/>
    <cellStyle name="BM Input Static 2 3 2 14" xfId="6110"/>
    <cellStyle name="BM Input Static 2 3 2 14 2" xfId="6111"/>
    <cellStyle name="BM Input Static 2 3 2 14 2 2" xfId="6112"/>
    <cellStyle name="BM Input Static 2 3 2 14 3" xfId="6113"/>
    <cellStyle name="BM Input Static 2 3 2 15" xfId="6114"/>
    <cellStyle name="BM Input Static 2 3 2 15 2" xfId="6115"/>
    <cellStyle name="BM Input Static 2 3 2 15 2 2" xfId="6116"/>
    <cellStyle name="BM Input Static 2 3 2 15 3" xfId="6117"/>
    <cellStyle name="BM Input Static 2 3 2 16" xfId="6118"/>
    <cellStyle name="BM Input Static 2 3 2 16 2" xfId="6119"/>
    <cellStyle name="BM Input Static 2 3 2 16 2 2" xfId="6120"/>
    <cellStyle name="BM Input Static 2 3 2 16 3" xfId="6121"/>
    <cellStyle name="BM Input Static 2 3 2 17" xfId="6122"/>
    <cellStyle name="BM Input Static 2 3 2 17 2" xfId="6123"/>
    <cellStyle name="BM Input Static 2 3 2 17 2 2" xfId="6124"/>
    <cellStyle name="BM Input Static 2 3 2 17 3" xfId="6125"/>
    <cellStyle name="BM Input Static 2 3 2 18" xfId="6126"/>
    <cellStyle name="BM Input Static 2 3 2 18 2" xfId="6127"/>
    <cellStyle name="BM Input Static 2 3 2 18 2 2" xfId="6128"/>
    <cellStyle name="BM Input Static 2 3 2 18 3" xfId="6129"/>
    <cellStyle name="BM Input Static 2 3 2 19" xfId="6130"/>
    <cellStyle name="BM Input Static 2 3 2 19 2" xfId="6131"/>
    <cellStyle name="BM Input Static 2 3 2 19 2 2" xfId="6132"/>
    <cellStyle name="BM Input Static 2 3 2 19 3" xfId="6133"/>
    <cellStyle name="BM Input Static 2 3 2 2" xfId="6134"/>
    <cellStyle name="BM Input Static 2 3 2 2 2" xfId="6135"/>
    <cellStyle name="BM Input Static 2 3 2 2 2 2" xfId="6136"/>
    <cellStyle name="BM Input Static 2 3 2 2 3" xfId="6137"/>
    <cellStyle name="BM Input Static 2 3 2 2 4" xfId="6138"/>
    <cellStyle name="BM Input Static 2 3 2 20" xfId="6139"/>
    <cellStyle name="BM Input Static 2 3 2 20 2" xfId="6140"/>
    <cellStyle name="BM Input Static 2 3 2 20 2 2" xfId="6141"/>
    <cellStyle name="BM Input Static 2 3 2 20 3" xfId="6142"/>
    <cellStyle name="BM Input Static 2 3 2 21" xfId="6143"/>
    <cellStyle name="BM Input Static 2 3 2 21 2" xfId="6144"/>
    <cellStyle name="BM Input Static 2 3 2 22" xfId="6145"/>
    <cellStyle name="BM Input Static 2 3 2 23" xfId="6146"/>
    <cellStyle name="BM Input Static 2 3 2 3" xfId="6147"/>
    <cellStyle name="BM Input Static 2 3 2 3 2" xfId="6148"/>
    <cellStyle name="BM Input Static 2 3 2 3 2 2" xfId="6149"/>
    <cellStyle name="BM Input Static 2 3 2 3 3" xfId="6150"/>
    <cellStyle name="BM Input Static 2 3 2 3 4" xfId="6151"/>
    <cellStyle name="BM Input Static 2 3 2 4" xfId="6152"/>
    <cellStyle name="BM Input Static 2 3 2 4 2" xfId="6153"/>
    <cellStyle name="BM Input Static 2 3 2 4 2 2" xfId="6154"/>
    <cellStyle name="BM Input Static 2 3 2 4 3" xfId="6155"/>
    <cellStyle name="BM Input Static 2 3 2 5" xfId="6156"/>
    <cellStyle name="BM Input Static 2 3 2 5 2" xfId="6157"/>
    <cellStyle name="BM Input Static 2 3 2 5 2 2" xfId="6158"/>
    <cellStyle name="BM Input Static 2 3 2 5 3" xfId="6159"/>
    <cellStyle name="BM Input Static 2 3 2 6" xfId="6160"/>
    <cellStyle name="BM Input Static 2 3 2 6 2" xfId="6161"/>
    <cellStyle name="BM Input Static 2 3 2 6 2 2" xfId="6162"/>
    <cellStyle name="BM Input Static 2 3 2 6 3" xfId="6163"/>
    <cellStyle name="BM Input Static 2 3 2 7" xfId="6164"/>
    <cellStyle name="BM Input Static 2 3 2 7 2" xfId="6165"/>
    <cellStyle name="BM Input Static 2 3 2 7 2 2" xfId="6166"/>
    <cellStyle name="BM Input Static 2 3 2 7 3" xfId="6167"/>
    <cellStyle name="BM Input Static 2 3 2 8" xfId="6168"/>
    <cellStyle name="BM Input Static 2 3 2 8 2" xfId="6169"/>
    <cellStyle name="BM Input Static 2 3 2 8 2 2" xfId="6170"/>
    <cellStyle name="BM Input Static 2 3 2 8 3" xfId="6171"/>
    <cellStyle name="BM Input Static 2 3 2 9" xfId="6172"/>
    <cellStyle name="BM Input Static 2 3 2 9 2" xfId="6173"/>
    <cellStyle name="BM Input Static 2 3 2 9 2 2" xfId="6174"/>
    <cellStyle name="BM Input Static 2 3 2 9 3" xfId="6175"/>
    <cellStyle name="BM Input Static 2 3 20" xfId="6176"/>
    <cellStyle name="BM Input Static 2 3 3" xfId="6177"/>
    <cellStyle name="BM Input Static 2 3 3 2" xfId="6178"/>
    <cellStyle name="BM Input Static 2 3 3 2 2" xfId="6179"/>
    <cellStyle name="BM Input Static 2 3 3 3" xfId="6180"/>
    <cellStyle name="BM Input Static 2 3 3 4" xfId="6181"/>
    <cellStyle name="BM Input Static 2 3 4" xfId="6182"/>
    <cellStyle name="BM Input Static 2 3 4 2" xfId="6183"/>
    <cellStyle name="BM Input Static 2 3 4 2 2" xfId="6184"/>
    <cellStyle name="BM Input Static 2 3 4 3" xfId="6185"/>
    <cellStyle name="BM Input Static 2 3 4 4" xfId="6186"/>
    <cellStyle name="BM Input Static 2 3 5" xfId="6187"/>
    <cellStyle name="BM Input Static 2 3 5 2" xfId="6188"/>
    <cellStyle name="BM Input Static 2 3 5 2 2" xfId="6189"/>
    <cellStyle name="BM Input Static 2 3 5 3" xfId="6190"/>
    <cellStyle name="BM Input Static 2 3 6" xfId="6191"/>
    <cellStyle name="BM Input Static 2 3 6 2" xfId="6192"/>
    <cellStyle name="BM Input Static 2 3 6 2 2" xfId="6193"/>
    <cellStyle name="BM Input Static 2 3 6 3" xfId="6194"/>
    <cellStyle name="BM Input Static 2 3 7" xfId="6195"/>
    <cellStyle name="BM Input Static 2 3 7 2" xfId="6196"/>
    <cellStyle name="BM Input Static 2 3 7 2 2" xfId="6197"/>
    <cellStyle name="BM Input Static 2 3 7 3" xfId="6198"/>
    <cellStyle name="BM Input Static 2 3 8" xfId="6199"/>
    <cellStyle name="BM Input Static 2 3 8 2" xfId="6200"/>
    <cellStyle name="BM Input Static 2 3 8 2 2" xfId="6201"/>
    <cellStyle name="BM Input Static 2 3 8 3" xfId="6202"/>
    <cellStyle name="BM Input Static 2 3 9" xfId="6203"/>
    <cellStyle name="BM Input Static 2 3 9 2" xfId="6204"/>
    <cellStyle name="BM Input Static 2 3 9 2 2" xfId="6205"/>
    <cellStyle name="BM Input Static 2 3 9 3" xfId="6206"/>
    <cellStyle name="BM Input Static 2 4" xfId="6207"/>
    <cellStyle name="BM Input Static 2 4 10" xfId="6208"/>
    <cellStyle name="BM Input Static 2 4 10 2" xfId="6209"/>
    <cellStyle name="BM Input Static 2 4 10 2 2" xfId="6210"/>
    <cellStyle name="BM Input Static 2 4 10 3" xfId="6211"/>
    <cellStyle name="BM Input Static 2 4 11" xfId="6212"/>
    <cellStyle name="BM Input Static 2 4 11 2" xfId="6213"/>
    <cellStyle name="BM Input Static 2 4 11 2 2" xfId="6214"/>
    <cellStyle name="BM Input Static 2 4 11 3" xfId="6215"/>
    <cellStyle name="BM Input Static 2 4 12" xfId="6216"/>
    <cellStyle name="BM Input Static 2 4 12 2" xfId="6217"/>
    <cellStyle name="BM Input Static 2 4 12 2 2" xfId="6218"/>
    <cellStyle name="BM Input Static 2 4 12 3" xfId="6219"/>
    <cellStyle name="BM Input Static 2 4 13" xfId="6220"/>
    <cellStyle name="BM Input Static 2 4 13 2" xfId="6221"/>
    <cellStyle name="BM Input Static 2 4 13 2 2" xfId="6222"/>
    <cellStyle name="BM Input Static 2 4 13 3" xfId="6223"/>
    <cellStyle name="BM Input Static 2 4 14" xfId="6224"/>
    <cellStyle name="BM Input Static 2 4 14 2" xfId="6225"/>
    <cellStyle name="BM Input Static 2 4 14 2 2" xfId="6226"/>
    <cellStyle name="BM Input Static 2 4 14 3" xfId="6227"/>
    <cellStyle name="BM Input Static 2 4 15" xfId="6228"/>
    <cellStyle name="BM Input Static 2 4 15 2" xfId="6229"/>
    <cellStyle name="BM Input Static 2 4 15 2 2" xfId="6230"/>
    <cellStyle name="BM Input Static 2 4 15 3" xfId="6231"/>
    <cellStyle name="BM Input Static 2 4 16" xfId="6232"/>
    <cellStyle name="BM Input Static 2 4 16 2" xfId="6233"/>
    <cellStyle name="BM Input Static 2 4 16 2 2" xfId="6234"/>
    <cellStyle name="BM Input Static 2 4 16 3" xfId="6235"/>
    <cellStyle name="BM Input Static 2 4 17" xfId="6236"/>
    <cellStyle name="BM Input Static 2 4 17 2" xfId="6237"/>
    <cellStyle name="BM Input Static 2 4 17 2 2" xfId="6238"/>
    <cellStyle name="BM Input Static 2 4 17 3" xfId="6239"/>
    <cellStyle name="BM Input Static 2 4 18" xfId="6240"/>
    <cellStyle name="BM Input Static 2 4 18 2" xfId="6241"/>
    <cellStyle name="BM Input Static 2 4 18 2 2" xfId="6242"/>
    <cellStyle name="BM Input Static 2 4 18 3" xfId="6243"/>
    <cellStyle name="BM Input Static 2 4 19" xfId="6244"/>
    <cellStyle name="BM Input Static 2 4 19 2" xfId="6245"/>
    <cellStyle name="BM Input Static 2 4 19 2 2" xfId="6246"/>
    <cellStyle name="BM Input Static 2 4 19 3" xfId="6247"/>
    <cellStyle name="BM Input Static 2 4 2" xfId="6248"/>
    <cellStyle name="BM Input Static 2 4 2 10" xfId="6249"/>
    <cellStyle name="BM Input Static 2 4 2 10 2" xfId="6250"/>
    <cellStyle name="BM Input Static 2 4 2 10 2 2" xfId="6251"/>
    <cellStyle name="BM Input Static 2 4 2 10 3" xfId="6252"/>
    <cellStyle name="BM Input Static 2 4 2 11" xfId="6253"/>
    <cellStyle name="BM Input Static 2 4 2 11 2" xfId="6254"/>
    <cellStyle name="BM Input Static 2 4 2 11 2 2" xfId="6255"/>
    <cellStyle name="BM Input Static 2 4 2 11 3" xfId="6256"/>
    <cellStyle name="BM Input Static 2 4 2 12" xfId="6257"/>
    <cellStyle name="BM Input Static 2 4 2 12 2" xfId="6258"/>
    <cellStyle name="BM Input Static 2 4 2 12 2 2" xfId="6259"/>
    <cellStyle name="BM Input Static 2 4 2 12 3" xfId="6260"/>
    <cellStyle name="BM Input Static 2 4 2 13" xfId="6261"/>
    <cellStyle name="BM Input Static 2 4 2 13 2" xfId="6262"/>
    <cellStyle name="BM Input Static 2 4 2 13 2 2" xfId="6263"/>
    <cellStyle name="BM Input Static 2 4 2 13 3" xfId="6264"/>
    <cellStyle name="BM Input Static 2 4 2 14" xfId="6265"/>
    <cellStyle name="BM Input Static 2 4 2 14 2" xfId="6266"/>
    <cellStyle name="BM Input Static 2 4 2 14 2 2" xfId="6267"/>
    <cellStyle name="BM Input Static 2 4 2 14 3" xfId="6268"/>
    <cellStyle name="BM Input Static 2 4 2 15" xfId="6269"/>
    <cellStyle name="BM Input Static 2 4 2 15 2" xfId="6270"/>
    <cellStyle name="BM Input Static 2 4 2 15 2 2" xfId="6271"/>
    <cellStyle name="BM Input Static 2 4 2 15 3" xfId="6272"/>
    <cellStyle name="BM Input Static 2 4 2 16" xfId="6273"/>
    <cellStyle name="BM Input Static 2 4 2 16 2" xfId="6274"/>
    <cellStyle name="BM Input Static 2 4 2 16 2 2" xfId="6275"/>
    <cellStyle name="BM Input Static 2 4 2 16 3" xfId="6276"/>
    <cellStyle name="BM Input Static 2 4 2 17" xfId="6277"/>
    <cellStyle name="BM Input Static 2 4 2 17 2" xfId="6278"/>
    <cellStyle name="BM Input Static 2 4 2 17 2 2" xfId="6279"/>
    <cellStyle name="BM Input Static 2 4 2 17 3" xfId="6280"/>
    <cellStyle name="BM Input Static 2 4 2 18" xfId="6281"/>
    <cellStyle name="BM Input Static 2 4 2 18 2" xfId="6282"/>
    <cellStyle name="BM Input Static 2 4 2 18 2 2" xfId="6283"/>
    <cellStyle name="BM Input Static 2 4 2 18 3" xfId="6284"/>
    <cellStyle name="BM Input Static 2 4 2 19" xfId="6285"/>
    <cellStyle name="BM Input Static 2 4 2 19 2" xfId="6286"/>
    <cellStyle name="BM Input Static 2 4 2 19 2 2" xfId="6287"/>
    <cellStyle name="BM Input Static 2 4 2 19 3" xfId="6288"/>
    <cellStyle name="BM Input Static 2 4 2 2" xfId="6289"/>
    <cellStyle name="BM Input Static 2 4 2 2 2" xfId="6290"/>
    <cellStyle name="BM Input Static 2 4 2 2 2 2" xfId="6291"/>
    <cellStyle name="BM Input Static 2 4 2 2 3" xfId="6292"/>
    <cellStyle name="BM Input Static 2 4 2 2 4" xfId="6293"/>
    <cellStyle name="BM Input Static 2 4 2 20" xfId="6294"/>
    <cellStyle name="BM Input Static 2 4 2 20 2" xfId="6295"/>
    <cellStyle name="BM Input Static 2 4 2 20 2 2" xfId="6296"/>
    <cellStyle name="BM Input Static 2 4 2 20 3" xfId="6297"/>
    <cellStyle name="BM Input Static 2 4 2 21" xfId="6298"/>
    <cellStyle name="BM Input Static 2 4 2 21 2" xfId="6299"/>
    <cellStyle name="BM Input Static 2 4 2 22" xfId="6300"/>
    <cellStyle name="BM Input Static 2 4 2 23" xfId="6301"/>
    <cellStyle name="BM Input Static 2 4 2 3" xfId="6302"/>
    <cellStyle name="BM Input Static 2 4 2 3 2" xfId="6303"/>
    <cellStyle name="BM Input Static 2 4 2 3 2 2" xfId="6304"/>
    <cellStyle name="BM Input Static 2 4 2 3 3" xfId="6305"/>
    <cellStyle name="BM Input Static 2 4 2 4" xfId="6306"/>
    <cellStyle name="BM Input Static 2 4 2 4 2" xfId="6307"/>
    <cellStyle name="BM Input Static 2 4 2 4 2 2" xfId="6308"/>
    <cellStyle name="BM Input Static 2 4 2 4 3" xfId="6309"/>
    <cellStyle name="BM Input Static 2 4 2 5" xfId="6310"/>
    <cellStyle name="BM Input Static 2 4 2 5 2" xfId="6311"/>
    <cellStyle name="BM Input Static 2 4 2 5 2 2" xfId="6312"/>
    <cellStyle name="BM Input Static 2 4 2 5 3" xfId="6313"/>
    <cellStyle name="BM Input Static 2 4 2 6" xfId="6314"/>
    <cellStyle name="BM Input Static 2 4 2 6 2" xfId="6315"/>
    <cellStyle name="BM Input Static 2 4 2 6 2 2" xfId="6316"/>
    <cellStyle name="BM Input Static 2 4 2 6 3" xfId="6317"/>
    <cellStyle name="BM Input Static 2 4 2 7" xfId="6318"/>
    <cellStyle name="BM Input Static 2 4 2 7 2" xfId="6319"/>
    <cellStyle name="BM Input Static 2 4 2 7 2 2" xfId="6320"/>
    <cellStyle name="BM Input Static 2 4 2 7 3" xfId="6321"/>
    <cellStyle name="BM Input Static 2 4 2 8" xfId="6322"/>
    <cellStyle name="BM Input Static 2 4 2 8 2" xfId="6323"/>
    <cellStyle name="BM Input Static 2 4 2 8 2 2" xfId="6324"/>
    <cellStyle name="BM Input Static 2 4 2 8 3" xfId="6325"/>
    <cellStyle name="BM Input Static 2 4 2 9" xfId="6326"/>
    <cellStyle name="BM Input Static 2 4 2 9 2" xfId="6327"/>
    <cellStyle name="BM Input Static 2 4 2 9 2 2" xfId="6328"/>
    <cellStyle name="BM Input Static 2 4 2 9 3" xfId="6329"/>
    <cellStyle name="BM Input Static 2 4 20" xfId="6330"/>
    <cellStyle name="BM Input Static 2 4 20 2" xfId="6331"/>
    <cellStyle name="BM Input Static 2 4 20 2 2" xfId="6332"/>
    <cellStyle name="BM Input Static 2 4 20 3" xfId="6333"/>
    <cellStyle name="BM Input Static 2 4 21" xfId="6334"/>
    <cellStyle name="BM Input Static 2 4 21 2" xfId="6335"/>
    <cellStyle name="BM Input Static 2 4 21 2 2" xfId="6336"/>
    <cellStyle name="BM Input Static 2 4 21 3" xfId="6337"/>
    <cellStyle name="BM Input Static 2 4 22" xfId="6338"/>
    <cellStyle name="BM Input Static 2 4 22 2" xfId="6339"/>
    <cellStyle name="BM Input Static 2 4 23" xfId="6340"/>
    <cellStyle name="BM Input Static 2 4 24" xfId="6341"/>
    <cellStyle name="BM Input Static 2 4 3" xfId="6342"/>
    <cellStyle name="BM Input Static 2 4 3 2" xfId="6343"/>
    <cellStyle name="BM Input Static 2 4 3 2 2" xfId="6344"/>
    <cellStyle name="BM Input Static 2 4 3 3" xfId="6345"/>
    <cellStyle name="BM Input Static 2 4 3 4" xfId="6346"/>
    <cellStyle name="BM Input Static 2 4 4" xfId="6347"/>
    <cellStyle name="BM Input Static 2 4 4 2" xfId="6348"/>
    <cellStyle name="BM Input Static 2 4 4 2 2" xfId="6349"/>
    <cellStyle name="BM Input Static 2 4 4 3" xfId="6350"/>
    <cellStyle name="BM Input Static 2 4 4 4" xfId="6351"/>
    <cellStyle name="BM Input Static 2 4 5" xfId="6352"/>
    <cellStyle name="BM Input Static 2 4 5 2" xfId="6353"/>
    <cellStyle name="BM Input Static 2 4 5 2 2" xfId="6354"/>
    <cellStyle name="BM Input Static 2 4 5 3" xfId="6355"/>
    <cellStyle name="BM Input Static 2 4 6" xfId="6356"/>
    <cellStyle name="BM Input Static 2 4 6 2" xfId="6357"/>
    <cellStyle name="BM Input Static 2 4 6 2 2" xfId="6358"/>
    <cellStyle name="BM Input Static 2 4 6 3" xfId="6359"/>
    <cellStyle name="BM Input Static 2 4 7" xfId="6360"/>
    <cellStyle name="BM Input Static 2 4 7 2" xfId="6361"/>
    <cellStyle name="BM Input Static 2 4 7 2 2" xfId="6362"/>
    <cellStyle name="BM Input Static 2 4 7 3" xfId="6363"/>
    <cellStyle name="BM Input Static 2 4 8" xfId="6364"/>
    <cellStyle name="BM Input Static 2 4 8 2" xfId="6365"/>
    <cellStyle name="BM Input Static 2 4 8 2 2" xfId="6366"/>
    <cellStyle name="BM Input Static 2 4 8 3" xfId="6367"/>
    <cellStyle name="BM Input Static 2 4 9" xfId="6368"/>
    <cellStyle name="BM Input Static 2 4 9 2" xfId="6369"/>
    <cellStyle name="BM Input Static 2 4 9 2 2" xfId="6370"/>
    <cellStyle name="BM Input Static 2 4 9 3" xfId="6371"/>
    <cellStyle name="BM Input Static 2 5" xfId="6372"/>
    <cellStyle name="BM Input Static 2 5 10" xfId="6373"/>
    <cellStyle name="BM Input Static 2 5 10 2" xfId="6374"/>
    <cellStyle name="BM Input Static 2 5 10 2 2" xfId="6375"/>
    <cellStyle name="BM Input Static 2 5 10 3" xfId="6376"/>
    <cellStyle name="BM Input Static 2 5 11" xfId="6377"/>
    <cellStyle name="BM Input Static 2 5 11 2" xfId="6378"/>
    <cellStyle name="BM Input Static 2 5 11 2 2" xfId="6379"/>
    <cellStyle name="BM Input Static 2 5 11 3" xfId="6380"/>
    <cellStyle name="BM Input Static 2 5 12" xfId="6381"/>
    <cellStyle name="BM Input Static 2 5 12 2" xfId="6382"/>
    <cellStyle name="BM Input Static 2 5 12 2 2" xfId="6383"/>
    <cellStyle name="BM Input Static 2 5 12 3" xfId="6384"/>
    <cellStyle name="BM Input Static 2 5 13" xfId="6385"/>
    <cellStyle name="BM Input Static 2 5 13 2" xfId="6386"/>
    <cellStyle name="BM Input Static 2 5 13 2 2" xfId="6387"/>
    <cellStyle name="BM Input Static 2 5 13 3" xfId="6388"/>
    <cellStyle name="BM Input Static 2 5 14" xfId="6389"/>
    <cellStyle name="BM Input Static 2 5 14 2" xfId="6390"/>
    <cellStyle name="BM Input Static 2 5 14 2 2" xfId="6391"/>
    <cellStyle name="BM Input Static 2 5 14 3" xfId="6392"/>
    <cellStyle name="BM Input Static 2 5 15" xfId="6393"/>
    <cellStyle name="BM Input Static 2 5 15 2" xfId="6394"/>
    <cellStyle name="BM Input Static 2 5 15 2 2" xfId="6395"/>
    <cellStyle name="BM Input Static 2 5 15 3" xfId="6396"/>
    <cellStyle name="BM Input Static 2 5 16" xfId="6397"/>
    <cellStyle name="BM Input Static 2 5 16 2" xfId="6398"/>
    <cellStyle name="BM Input Static 2 5 16 2 2" xfId="6399"/>
    <cellStyle name="BM Input Static 2 5 16 3" xfId="6400"/>
    <cellStyle name="BM Input Static 2 5 17" xfId="6401"/>
    <cellStyle name="BM Input Static 2 5 17 2" xfId="6402"/>
    <cellStyle name="BM Input Static 2 5 17 2 2" xfId="6403"/>
    <cellStyle name="BM Input Static 2 5 17 3" xfId="6404"/>
    <cellStyle name="BM Input Static 2 5 18" xfId="6405"/>
    <cellStyle name="BM Input Static 2 5 18 2" xfId="6406"/>
    <cellStyle name="BM Input Static 2 5 18 2 2" xfId="6407"/>
    <cellStyle name="BM Input Static 2 5 18 3" xfId="6408"/>
    <cellStyle name="BM Input Static 2 5 19" xfId="6409"/>
    <cellStyle name="BM Input Static 2 5 19 2" xfId="6410"/>
    <cellStyle name="BM Input Static 2 5 19 2 2" xfId="6411"/>
    <cellStyle name="BM Input Static 2 5 19 3" xfId="6412"/>
    <cellStyle name="BM Input Static 2 5 2" xfId="6413"/>
    <cellStyle name="BM Input Static 2 5 2 2" xfId="6414"/>
    <cellStyle name="BM Input Static 2 5 2 2 2" xfId="6415"/>
    <cellStyle name="BM Input Static 2 5 2 3" xfId="6416"/>
    <cellStyle name="BM Input Static 2 5 2 4" xfId="6417"/>
    <cellStyle name="BM Input Static 2 5 20" xfId="6418"/>
    <cellStyle name="BM Input Static 2 5 20 2" xfId="6419"/>
    <cellStyle name="BM Input Static 2 5 20 2 2" xfId="6420"/>
    <cellStyle name="BM Input Static 2 5 20 3" xfId="6421"/>
    <cellStyle name="BM Input Static 2 5 21" xfId="6422"/>
    <cellStyle name="BM Input Static 2 5 21 2" xfId="6423"/>
    <cellStyle name="BM Input Static 2 5 22" xfId="6424"/>
    <cellStyle name="BM Input Static 2 5 23" xfId="6425"/>
    <cellStyle name="BM Input Static 2 5 3" xfId="6426"/>
    <cellStyle name="BM Input Static 2 5 3 2" xfId="6427"/>
    <cellStyle name="BM Input Static 2 5 3 2 2" xfId="6428"/>
    <cellStyle name="BM Input Static 2 5 3 3" xfId="6429"/>
    <cellStyle name="BM Input Static 2 5 4" xfId="6430"/>
    <cellStyle name="BM Input Static 2 5 4 2" xfId="6431"/>
    <cellStyle name="BM Input Static 2 5 4 2 2" xfId="6432"/>
    <cellStyle name="BM Input Static 2 5 4 3" xfId="6433"/>
    <cellStyle name="BM Input Static 2 5 5" xfId="6434"/>
    <cellStyle name="BM Input Static 2 5 5 2" xfId="6435"/>
    <cellStyle name="BM Input Static 2 5 5 2 2" xfId="6436"/>
    <cellStyle name="BM Input Static 2 5 5 3" xfId="6437"/>
    <cellStyle name="BM Input Static 2 5 6" xfId="6438"/>
    <cellStyle name="BM Input Static 2 5 6 2" xfId="6439"/>
    <cellStyle name="BM Input Static 2 5 6 2 2" xfId="6440"/>
    <cellStyle name="BM Input Static 2 5 6 3" xfId="6441"/>
    <cellStyle name="BM Input Static 2 5 7" xfId="6442"/>
    <cellStyle name="BM Input Static 2 5 7 2" xfId="6443"/>
    <cellStyle name="BM Input Static 2 5 7 2 2" xfId="6444"/>
    <cellStyle name="BM Input Static 2 5 7 3" xfId="6445"/>
    <cellStyle name="BM Input Static 2 5 8" xfId="6446"/>
    <cellStyle name="BM Input Static 2 5 8 2" xfId="6447"/>
    <cellStyle name="BM Input Static 2 5 8 2 2" xfId="6448"/>
    <cellStyle name="BM Input Static 2 5 8 3" xfId="6449"/>
    <cellStyle name="BM Input Static 2 5 9" xfId="6450"/>
    <cellStyle name="BM Input Static 2 5 9 2" xfId="6451"/>
    <cellStyle name="BM Input Static 2 5 9 2 2" xfId="6452"/>
    <cellStyle name="BM Input Static 2 5 9 3" xfId="6453"/>
    <cellStyle name="BM Input Static 2 6" xfId="6454"/>
    <cellStyle name="BM Input Static 2 6 2" xfId="6455"/>
    <cellStyle name="BM Input Static 2 6 2 2" xfId="6456"/>
    <cellStyle name="BM Input Static 2 6 3" xfId="6457"/>
    <cellStyle name="BM Input Static 2 6 4" xfId="6458"/>
    <cellStyle name="BM Input Static 2 7" xfId="6459"/>
    <cellStyle name="BM Input Static 2 7 2" xfId="6460"/>
    <cellStyle name="BM Input Static 2 7 2 2" xfId="6461"/>
    <cellStyle name="BM Input Static 2 7 3" xfId="6462"/>
    <cellStyle name="BM Input Static 2 8" xfId="6463"/>
    <cellStyle name="BM Input Static 2 8 2" xfId="6464"/>
    <cellStyle name="BM Input Static 2 8 2 2" xfId="6465"/>
    <cellStyle name="BM Input Static 2 8 3" xfId="6466"/>
    <cellStyle name="BM Input Static 2 9" xfId="6467"/>
    <cellStyle name="BM Input Static 2 9 2" xfId="6468"/>
    <cellStyle name="BM Input Static 2 9 2 2" xfId="6469"/>
    <cellStyle name="BM Input Static 2 9 3" xfId="6470"/>
    <cellStyle name="BM Input Static 20" xfId="6471"/>
    <cellStyle name="BM Input Static 20 2" xfId="6472"/>
    <cellStyle name="BM Input Static 20 2 2" xfId="6473"/>
    <cellStyle name="BM Input Static 20 3" xfId="6474"/>
    <cellStyle name="BM Input Static 21" xfId="6475"/>
    <cellStyle name="BM Input Static 21 2" xfId="6476"/>
    <cellStyle name="BM Input Static 21 2 2" xfId="6477"/>
    <cellStyle name="BM Input Static 21 3" xfId="6478"/>
    <cellStyle name="BM Input Static 22" xfId="6479"/>
    <cellStyle name="BM Input Static 22 2" xfId="6480"/>
    <cellStyle name="BM Input Static 23" xfId="6481"/>
    <cellStyle name="BM Input Static 24" xfId="6482"/>
    <cellStyle name="BM Input Static 25" xfId="6483"/>
    <cellStyle name="BM Input Static 26" xfId="6484"/>
    <cellStyle name="BM Input Static 27" xfId="6485"/>
    <cellStyle name="BM Input Static 3" xfId="6486"/>
    <cellStyle name="BM Input Static 3 10" xfId="6487"/>
    <cellStyle name="BM Input Static 3 10 2" xfId="6488"/>
    <cellStyle name="BM Input Static 3 10 2 2" xfId="6489"/>
    <cellStyle name="BM Input Static 3 10 3" xfId="6490"/>
    <cellStyle name="BM Input Static 3 11" xfId="6491"/>
    <cellStyle name="BM Input Static 3 11 2" xfId="6492"/>
    <cellStyle name="BM Input Static 3 11 2 2" xfId="6493"/>
    <cellStyle name="BM Input Static 3 11 3" xfId="6494"/>
    <cellStyle name="BM Input Static 3 12" xfId="6495"/>
    <cellStyle name="BM Input Static 3 12 2" xfId="6496"/>
    <cellStyle name="BM Input Static 3 12 2 2" xfId="6497"/>
    <cellStyle name="BM Input Static 3 12 3" xfId="6498"/>
    <cellStyle name="BM Input Static 3 13" xfId="6499"/>
    <cellStyle name="BM Input Static 3 13 2" xfId="6500"/>
    <cellStyle name="BM Input Static 3 13 2 2" xfId="6501"/>
    <cellStyle name="BM Input Static 3 13 3" xfId="6502"/>
    <cellStyle name="BM Input Static 3 14" xfId="6503"/>
    <cellStyle name="BM Input Static 3 14 2" xfId="6504"/>
    <cellStyle name="BM Input Static 3 14 2 2" xfId="6505"/>
    <cellStyle name="BM Input Static 3 14 3" xfId="6506"/>
    <cellStyle name="BM Input Static 3 15" xfId="6507"/>
    <cellStyle name="BM Input Static 3 15 2" xfId="6508"/>
    <cellStyle name="BM Input Static 3 15 2 2" xfId="6509"/>
    <cellStyle name="BM Input Static 3 15 3" xfId="6510"/>
    <cellStyle name="BM Input Static 3 16" xfId="6511"/>
    <cellStyle name="BM Input Static 3 16 2" xfId="6512"/>
    <cellStyle name="BM Input Static 3 16 2 2" xfId="6513"/>
    <cellStyle name="BM Input Static 3 16 3" xfId="6514"/>
    <cellStyle name="BM Input Static 3 17" xfId="6515"/>
    <cellStyle name="BM Input Static 3 17 2" xfId="6516"/>
    <cellStyle name="BM Input Static 3 17 2 2" xfId="6517"/>
    <cellStyle name="BM Input Static 3 17 3" xfId="6518"/>
    <cellStyle name="BM Input Static 3 18" xfId="6519"/>
    <cellStyle name="BM Input Static 3 18 2" xfId="6520"/>
    <cellStyle name="BM Input Static 3 19" xfId="6521"/>
    <cellStyle name="BM Input Static 3 2" xfId="6522"/>
    <cellStyle name="BM Input Static 3 2 10" xfId="6523"/>
    <cellStyle name="BM Input Static 3 2 10 2" xfId="6524"/>
    <cellStyle name="BM Input Static 3 2 10 2 2" xfId="6525"/>
    <cellStyle name="BM Input Static 3 2 10 3" xfId="6526"/>
    <cellStyle name="BM Input Static 3 2 11" xfId="6527"/>
    <cellStyle name="BM Input Static 3 2 11 2" xfId="6528"/>
    <cellStyle name="BM Input Static 3 2 11 2 2" xfId="6529"/>
    <cellStyle name="BM Input Static 3 2 11 3" xfId="6530"/>
    <cellStyle name="BM Input Static 3 2 12" xfId="6531"/>
    <cellStyle name="BM Input Static 3 2 12 2" xfId="6532"/>
    <cellStyle name="BM Input Static 3 2 12 2 2" xfId="6533"/>
    <cellStyle name="BM Input Static 3 2 12 3" xfId="6534"/>
    <cellStyle name="BM Input Static 3 2 13" xfId="6535"/>
    <cellStyle name="BM Input Static 3 2 13 2" xfId="6536"/>
    <cellStyle name="BM Input Static 3 2 13 2 2" xfId="6537"/>
    <cellStyle name="BM Input Static 3 2 13 3" xfId="6538"/>
    <cellStyle name="BM Input Static 3 2 14" xfId="6539"/>
    <cellStyle name="BM Input Static 3 2 14 2" xfId="6540"/>
    <cellStyle name="BM Input Static 3 2 14 2 2" xfId="6541"/>
    <cellStyle name="BM Input Static 3 2 14 3" xfId="6542"/>
    <cellStyle name="BM Input Static 3 2 15" xfId="6543"/>
    <cellStyle name="BM Input Static 3 2 15 2" xfId="6544"/>
    <cellStyle name="BM Input Static 3 2 15 2 2" xfId="6545"/>
    <cellStyle name="BM Input Static 3 2 15 3" xfId="6546"/>
    <cellStyle name="BM Input Static 3 2 16" xfId="6547"/>
    <cellStyle name="BM Input Static 3 2 16 2" xfId="6548"/>
    <cellStyle name="BM Input Static 3 2 16 2 2" xfId="6549"/>
    <cellStyle name="BM Input Static 3 2 16 3" xfId="6550"/>
    <cellStyle name="BM Input Static 3 2 17" xfId="6551"/>
    <cellStyle name="BM Input Static 3 2 17 2" xfId="6552"/>
    <cellStyle name="BM Input Static 3 2 17 2 2" xfId="6553"/>
    <cellStyle name="BM Input Static 3 2 17 3" xfId="6554"/>
    <cellStyle name="BM Input Static 3 2 18" xfId="6555"/>
    <cellStyle name="BM Input Static 3 2 18 2" xfId="6556"/>
    <cellStyle name="BM Input Static 3 2 18 2 2" xfId="6557"/>
    <cellStyle name="BM Input Static 3 2 18 3" xfId="6558"/>
    <cellStyle name="BM Input Static 3 2 19" xfId="6559"/>
    <cellStyle name="BM Input Static 3 2 19 2" xfId="6560"/>
    <cellStyle name="BM Input Static 3 2 19 2 2" xfId="6561"/>
    <cellStyle name="BM Input Static 3 2 19 3" xfId="6562"/>
    <cellStyle name="BM Input Static 3 2 2" xfId="6563"/>
    <cellStyle name="BM Input Static 3 2 2 2" xfId="6564"/>
    <cellStyle name="BM Input Static 3 2 2 2 2" xfId="6565"/>
    <cellStyle name="BM Input Static 3 2 2 2 2 2" xfId="6566"/>
    <cellStyle name="BM Input Static 3 2 2 2 3" xfId="6567"/>
    <cellStyle name="BM Input Static 3 2 2 2 4" xfId="6568"/>
    <cellStyle name="BM Input Static 3 2 2 3" xfId="6569"/>
    <cellStyle name="BM Input Static 3 2 2 3 2" xfId="6570"/>
    <cellStyle name="BM Input Static 3 2 2 4" xfId="6571"/>
    <cellStyle name="BM Input Static 3 2 2 5" xfId="6572"/>
    <cellStyle name="BM Input Static 3 2 20" xfId="6573"/>
    <cellStyle name="BM Input Static 3 2 20 2" xfId="6574"/>
    <cellStyle name="BM Input Static 3 2 20 2 2" xfId="6575"/>
    <cellStyle name="BM Input Static 3 2 20 3" xfId="6576"/>
    <cellStyle name="BM Input Static 3 2 21" xfId="6577"/>
    <cellStyle name="BM Input Static 3 2 21 2" xfId="6578"/>
    <cellStyle name="BM Input Static 3 2 22" xfId="6579"/>
    <cellStyle name="BM Input Static 3 2 23" xfId="6580"/>
    <cellStyle name="BM Input Static 3 2 3" xfId="6581"/>
    <cellStyle name="BM Input Static 3 2 3 2" xfId="6582"/>
    <cellStyle name="BM Input Static 3 2 3 2 2" xfId="6583"/>
    <cellStyle name="BM Input Static 3 2 3 2 3" xfId="6584"/>
    <cellStyle name="BM Input Static 3 2 3 3" xfId="6585"/>
    <cellStyle name="BM Input Static 3 2 3 3 2" xfId="6586"/>
    <cellStyle name="BM Input Static 3 2 3 4" xfId="6587"/>
    <cellStyle name="BM Input Static 3 2 4" xfId="6588"/>
    <cellStyle name="BM Input Static 3 2 4 2" xfId="6589"/>
    <cellStyle name="BM Input Static 3 2 4 2 2" xfId="6590"/>
    <cellStyle name="BM Input Static 3 2 4 3" xfId="6591"/>
    <cellStyle name="BM Input Static 3 2 4 4" xfId="6592"/>
    <cellStyle name="BM Input Static 3 2 5" xfId="6593"/>
    <cellStyle name="BM Input Static 3 2 5 2" xfId="6594"/>
    <cellStyle name="BM Input Static 3 2 5 2 2" xfId="6595"/>
    <cellStyle name="BM Input Static 3 2 5 3" xfId="6596"/>
    <cellStyle name="BM Input Static 3 2 5 4" xfId="6597"/>
    <cellStyle name="BM Input Static 3 2 6" xfId="6598"/>
    <cellStyle name="BM Input Static 3 2 6 2" xfId="6599"/>
    <cellStyle name="BM Input Static 3 2 6 2 2" xfId="6600"/>
    <cellStyle name="BM Input Static 3 2 6 3" xfId="6601"/>
    <cellStyle name="BM Input Static 3 2 7" xfId="6602"/>
    <cellStyle name="BM Input Static 3 2 7 2" xfId="6603"/>
    <cellStyle name="BM Input Static 3 2 7 2 2" xfId="6604"/>
    <cellStyle name="BM Input Static 3 2 7 3" xfId="6605"/>
    <cellStyle name="BM Input Static 3 2 8" xfId="6606"/>
    <cellStyle name="BM Input Static 3 2 8 2" xfId="6607"/>
    <cellStyle name="BM Input Static 3 2 8 2 2" xfId="6608"/>
    <cellStyle name="BM Input Static 3 2 8 3" xfId="6609"/>
    <cellStyle name="BM Input Static 3 2 9" xfId="6610"/>
    <cellStyle name="BM Input Static 3 2 9 2" xfId="6611"/>
    <cellStyle name="BM Input Static 3 2 9 2 2" xfId="6612"/>
    <cellStyle name="BM Input Static 3 2 9 3" xfId="6613"/>
    <cellStyle name="BM Input Static 3 20" xfId="6614"/>
    <cellStyle name="BM Input Static 3 3" xfId="6615"/>
    <cellStyle name="BM Input Static 3 3 2" xfId="6616"/>
    <cellStyle name="BM Input Static 3 3 2 2" xfId="6617"/>
    <cellStyle name="BM Input Static 3 3 2 2 2" xfId="6618"/>
    <cellStyle name="BM Input Static 3 3 2 3" xfId="6619"/>
    <cellStyle name="BM Input Static 3 3 2 4" xfId="6620"/>
    <cellStyle name="BM Input Static 3 3 3" xfId="6621"/>
    <cellStyle name="BM Input Static 3 3 3 2" xfId="6622"/>
    <cellStyle name="BM Input Static 3 3 4" xfId="6623"/>
    <cellStyle name="BM Input Static 3 3 5" xfId="6624"/>
    <cellStyle name="BM Input Static 3 4" xfId="6625"/>
    <cellStyle name="BM Input Static 3 4 2" xfId="6626"/>
    <cellStyle name="BM Input Static 3 4 2 2" xfId="6627"/>
    <cellStyle name="BM Input Static 3 4 2 3" xfId="6628"/>
    <cellStyle name="BM Input Static 3 4 3" xfId="6629"/>
    <cellStyle name="BM Input Static 3 4 3 2" xfId="6630"/>
    <cellStyle name="BM Input Static 3 4 4" xfId="6631"/>
    <cellStyle name="BM Input Static 3 5" xfId="6632"/>
    <cellStyle name="BM Input Static 3 5 2" xfId="6633"/>
    <cellStyle name="BM Input Static 3 5 2 2" xfId="6634"/>
    <cellStyle name="BM Input Static 3 5 2 3" xfId="6635"/>
    <cellStyle name="BM Input Static 3 5 3" xfId="6636"/>
    <cellStyle name="BM Input Static 3 5 4" xfId="6637"/>
    <cellStyle name="BM Input Static 3 6" xfId="6638"/>
    <cellStyle name="BM Input Static 3 6 2" xfId="6639"/>
    <cellStyle name="BM Input Static 3 6 2 2" xfId="6640"/>
    <cellStyle name="BM Input Static 3 6 3" xfId="6641"/>
    <cellStyle name="BM Input Static 3 6 4" xfId="6642"/>
    <cellStyle name="BM Input Static 3 7" xfId="6643"/>
    <cellStyle name="BM Input Static 3 7 2" xfId="6644"/>
    <cellStyle name="BM Input Static 3 7 2 2" xfId="6645"/>
    <cellStyle name="BM Input Static 3 7 3" xfId="6646"/>
    <cellStyle name="BM Input Static 3 8" xfId="6647"/>
    <cellStyle name="BM Input Static 3 8 2" xfId="6648"/>
    <cellStyle name="BM Input Static 3 8 2 2" xfId="6649"/>
    <cellStyle name="BM Input Static 3 8 3" xfId="6650"/>
    <cellStyle name="BM Input Static 3 9" xfId="6651"/>
    <cellStyle name="BM Input Static 3 9 2" xfId="6652"/>
    <cellStyle name="BM Input Static 3 9 2 2" xfId="6653"/>
    <cellStyle name="BM Input Static 3 9 3" xfId="6654"/>
    <cellStyle name="BM Input Static 4" xfId="6655"/>
    <cellStyle name="BM Input Static 4 10" xfId="6656"/>
    <cellStyle name="BM Input Static 4 10 2" xfId="6657"/>
    <cellStyle name="BM Input Static 4 10 2 2" xfId="6658"/>
    <cellStyle name="BM Input Static 4 10 3" xfId="6659"/>
    <cellStyle name="BM Input Static 4 11" xfId="6660"/>
    <cellStyle name="BM Input Static 4 11 2" xfId="6661"/>
    <cellStyle name="BM Input Static 4 11 2 2" xfId="6662"/>
    <cellStyle name="BM Input Static 4 11 3" xfId="6663"/>
    <cellStyle name="BM Input Static 4 12" xfId="6664"/>
    <cellStyle name="BM Input Static 4 12 2" xfId="6665"/>
    <cellStyle name="BM Input Static 4 12 2 2" xfId="6666"/>
    <cellStyle name="BM Input Static 4 12 3" xfId="6667"/>
    <cellStyle name="BM Input Static 4 13" xfId="6668"/>
    <cellStyle name="BM Input Static 4 13 2" xfId="6669"/>
    <cellStyle name="BM Input Static 4 13 2 2" xfId="6670"/>
    <cellStyle name="BM Input Static 4 13 3" xfId="6671"/>
    <cellStyle name="BM Input Static 4 14" xfId="6672"/>
    <cellStyle name="BM Input Static 4 14 2" xfId="6673"/>
    <cellStyle name="BM Input Static 4 14 2 2" xfId="6674"/>
    <cellStyle name="BM Input Static 4 14 3" xfId="6675"/>
    <cellStyle name="BM Input Static 4 15" xfId="6676"/>
    <cellStyle name="BM Input Static 4 15 2" xfId="6677"/>
    <cellStyle name="BM Input Static 4 15 2 2" xfId="6678"/>
    <cellStyle name="BM Input Static 4 15 3" xfId="6679"/>
    <cellStyle name="BM Input Static 4 16" xfId="6680"/>
    <cellStyle name="BM Input Static 4 16 2" xfId="6681"/>
    <cellStyle name="BM Input Static 4 16 2 2" xfId="6682"/>
    <cellStyle name="BM Input Static 4 16 3" xfId="6683"/>
    <cellStyle name="BM Input Static 4 17" xfId="6684"/>
    <cellStyle name="BM Input Static 4 17 2" xfId="6685"/>
    <cellStyle name="BM Input Static 4 17 2 2" xfId="6686"/>
    <cellStyle name="BM Input Static 4 17 3" xfId="6687"/>
    <cellStyle name="BM Input Static 4 18" xfId="6688"/>
    <cellStyle name="BM Input Static 4 18 2" xfId="6689"/>
    <cellStyle name="BM Input Static 4 19" xfId="6690"/>
    <cellStyle name="BM Input Static 4 2" xfId="6691"/>
    <cellStyle name="BM Input Static 4 2 10" xfId="6692"/>
    <cellStyle name="BM Input Static 4 2 10 2" xfId="6693"/>
    <cellStyle name="BM Input Static 4 2 10 2 2" xfId="6694"/>
    <cellStyle name="BM Input Static 4 2 10 3" xfId="6695"/>
    <cellStyle name="BM Input Static 4 2 11" xfId="6696"/>
    <cellStyle name="BM Input Static 4 2 11 2" xfId="6697"/>
    <cellStyle name="BM Input Static 4 2 11 2 2" xfId="6698"/>
    <cellStyle name="BM Input Static 4 2 11 3" xfId="6699"/>
    <cellStyle name="BM Input Static 4 2 12" xfId="6700"/>
    <cellStyle name="BM Input Static 4 2 12 2" xfId="6701"/>
    <cellStyle name="BM Input Static 4 2 12 2 2" xfId="6702"/>
    <cellStyle name="BM Input Static 4 2 12 3" xfId="6703"/>
    <cellStyle name="BM Input Static 4 2 13" xfId="6704"/>
    <cellStyle name="BM Input Static 4 2 13 2" xfId="6705"/>
    <cellStyle name="BM Input Static 4 2 13 2 2" xfId="6706"/>
    <cellStyle name="BM Input Static 4 2 13 3" xfId="6707"/>
    <cellStyle name="BM Input Static 4 2 14" xfId="6708"/>
    <cellStyle name="BM Input Static 4 2 14 2" xfId="6709"/>
    <cellStyle name="BM Input Static 4 2 14 2 2" xfId="6710"/>
    <cellStyle name="BM Input Static 4 2 14 3" xfId="6711"/>
    <cellStyle name="BM Input Static 4 2 15" xfId="6712"/>
    <cellStyle name="BM Input Static 4 2 15 2" xfId="6713"/>
    <cellStyle name="BM Input Static 4 2 15 2 2" xfId="6714"/>
    <cellStyle name="BM Input Static 4 2 15 3" xfId="6715"/>
    <cellStyle name="BM Input Static 4 2 16" xfId="6716"/>
    <cellStyle name="BM Input Static 4 2 16 2" xfId="6717"/>
    <cellStyle name="BM Input Static 4 2 16 2 2" xfId="6718"/>
    <cellStyle name="BM Input Static 4 2 16 3" xfId="6719"/>
    <cellStyle name="BM Input Static 4 2 17" xfId="6720"/>
    <cellStyle name="BM Input Static 4 2 17 2" xfId="6721"/>
    <cellStyle name="BM Input Static 4 2 17 2 2" xfId="6722"/>
    <cellStyle name="BM Input Static 4 2 17 3" xfId="6723"/>
    <cellStyle name="BM Input Static 4 2 18" xfId="6724"/>
    <cellStyle name="BM Input Static 4 2 18 2" xfId="6725"/>
    <cellStyle name="BM Input Static 4 2 18 2 2" xfId="6726"/>
    <cellStyle name="BM Input Static 4 2 18 3" xfId="6727"/>
    <cellStyle name="BM Input Static 4 2 19" xfId="6728"/>
    <cellStyle name="BM Input Static 4 2 19 2" xfId="6729"/>
    <cellStyle name="BM Input Static 4 2 19 2 2" xfId="6730"/>
    <cellStyle name="BM Input Static 4 2 19 3" xfId="6731"/>
    <cellStyle name="BM Input Static 4 2 2" xfId="6732"/>
    <cellStyle name="BM Input Static 4 2 2 2" xfId="6733"/>
    <cellStyle name="BM Input Static 4 2 2 2 2" xfId="6734"/>
    <cellStyle name="BM Input Static 4 2 2 2 2 2" xfId="6735"/>
    <cellStyle name="BM Input Static 4 2 2 2 3" xfId="6736"/>
    <cellStyle name="BM Input Static 4 2 2 2 4" xfId="6737"/>
    <cellStyle name="BM Input Static 4 2 2 3" xfId="6738"/>
    <cellStyle name="BM Input Static 4 2 2 3 2" xfId="6739"/>
    <cellStyle name="BM Input Static 4 2 2 4" xfId="6740"/>
    <cellStyle name="BM Input Static 4 2 2 5" xfId="6741"/>
    <cellStyle name="BM Input Static 4 2 20" xfId="6742"/>
    <cellStyle name="BM Input Static 4 2 20 2" xfId="6743"/>
    <cellStyle name="BM Input Static 4 2 20 2 2" xfId="6744"/>
    <cellStyle name="BM Input Static 4 2 20 3" xfId="6745"/>
    <cellStyle name="BM Input Static 4 2 21" xfId="6746"/>
    <cellStyle name="BM Input Static 4 2 21 2" xfId="6747"/>
    <cellStyle name="BM Input Static 4 2 22" xfId="6748"/>
    <cellStyle name="BM Input Static 4 2 23" xfId="6749"/>
    <cellStyle name="BM Input Static 4 2 3" xfId="6750"/>
    <cellStyle name="BM Input Static 4 2 3 2" xfId="6751"/>
    <cellStyle name="BM Input Static 4 2 3 2 2" xfId="6752"/>
    <cellStyle name="BM Input Static 4 2 3 2 3" xfId="6753"/>
    <cellStyle name="BM Input Static 4 2 3 3" xfId="6754"/>
    <cellStyle name="BM Input Static 4 2 3 3 2" xfId="6755"/>
    <cellStyle name="BM Input Static 4 2 3 4" xfId="6756"/>
    <cellStyle name="BM Input Static 4 2 4" xfId="6757"/>
    <cellStyle name="BM Input Static 4 2 4 2" xfId="6758"/>
    <cellStyle name="BM Input Static 4 2 4 2 2" xfId="6759"/>
    <cellStyle name="BM Input Static 4 2 4 3" xfId="6760"/>
    <cellStyle name="BM Input Static 4 2 4 4" xfId="6761"/>
    <cellStyle name="BM Input Static 4 2 5" xfId="6762"/>
    <cellStyle name="BM Input Static 4 2 5 2" xfId="6763"/>
    <cellStyle name="BM Input Static 4 2 5 2 2" xfId="6764"/>
    <cellStyle name="BM Input Static 4 2 5 3" xfId="6765"/>
    <cellStyle name="BM Input Static 4 2 5 4" xfId="6766"/>
    <cellStyle name="BM Input Static 4 2 6" xfId="6767"/>
    <cellStyle name="BM Input Static 4 2 6 2" xfId="6768"/>
    <cellStyle name="BM Input Static 4 2 6 2 2" xfId="6769"/>
    <cellStyle name="BM Input Static 4 2 6 3" xfId="6770"/>
    <cellStyle name="BM Input Static 4 2 7" xfId="6771"/>
    <cellStyle name="BM Input Static 4 2 7 2" xfId="6772"/>
    <cellStyle name="BM Input Static 4 2 7 2 2" xfId="6773"/>
    <cellStyle name="BM Input Static 4 2 7 3" xfId="6774"/>
    <cellStyle name="BM Input Static 4 2 8" xfId="6775"/>
    <cellStyle name="BM Input Static 4 2 8 2" xfId="6776"/>
    <cellStyle name="BM Input Static 4 2 8 2 2" xfId="6777"/>
    <cellStyle name="BM Input Static 4 2 8 3" xfId="6778"/>
    <cellStyle name="BM Input Static 4 2 9" xfId="6779"/>
    <cellStyle name="BM Input Static 4 2 9 2" xfId="6780"/>
    <cellStyle name="BM Input Static 4 2 9 2 2" xfId="6781"/>
    <cellStyle name="BM Input Static 4 2 9 3" xfId="6782"/>
    <cellStyle name="BM Input Static 4 20" xfId="6783"/>
    <cellStyle name="BM Input Static 4 3" xfId="6784"/>
    <cellStyle name="BM Input Static 4 3 2" xfId="6785"/>
    <cellStyle name="BM Input Static 4 3 2 2" xfId="6786"/>
    <cellStyle name="BM Input Static 4 3 2 2 2" xfId="6787"/>
    <cellStyle name="BM Input Static 4 3 2 3" xfId="6788"/>
    <cellStyle name="BM Input Static 4 3 2 4" xfId="6789"/>
    <cellStyle name="BM Input Static 4 3 3" xfId="6790"/>
    <cellStyle name="BM Input Static 4 3 3 2" xfId="6791"/>
    <cellStyle name="BM Input Static 4 3 4" xfId="6792"/>
    <cellStyle name="BM Input Static 4 3 5" xfId="6793"/>
    <cellStyle name="BM Input Static 4 4" xfId="6794"/>
    <cellStyle name="BM Input Static 4 4 2" xfId="6795"/>
    <cellStyle name="BM Input Static 4 4 2 2" xfId="6796"/>
    <cellStyle name="BM Input Static 4 4 2 3" xfId="6797"/>
    <cellStyle name="BM Input Static 4 4 3" xfId="6798"/>
    <cellStyle name="BM Input Static 4 4 3 2" xfId="6799"/>
    <cellStyle name="BM Input Static 4 4 4" xfId="6800"/>
    <cellStyle name="BM Input Static 4 5" xfId="6801"/>
    <cellStyle name="BM Input Static 4 5 2" xfId="6802"/>
    <cellStyle name="BM Input Static 4 5 2 2" xfId="6803"/>
    <cellStyle name="BM Input Static 4 5 2 3" xfId="6804"/>
    <cellStyle name="BM Input Static 4 5 3" xfId="6805"/>
    <cellStyle name="BM Input Static 4 5 4" xfId="6806"/>
    <cellStyle name="BM Input Static 4 6" xfId="6807"/>
    <cellStyle name="BM Input Static 4 6 2" xfId="6808"/>
    <cellStyle name="BM Input Static 4 6 2 2" xfId="6809"/>
    <cellStyle name="BM Input Static 4 6 3" xfId="6810"/>
    <cellStyle name="BM Input Static 4 6 4" xfId="6811"/>
    <cellStyle name="BM Input Static 4 7" xfId="6812"/>
    <cellStyle name="BM Input Static 4 7 2" xfId="6813"/>
    <cellStyle name="BM Input Static 4 7 2 2" xfId="6814"/>
    <cellStyle name="BM Input Static 4 7 3" xfId="6815"/>
    <cellStyle name="BM Input Static 4 8" xfId="6816"/>
    <cellStyle name="BM Input Static 4 8 2" xfId="6817"/>
    <cellStyle name="BM Input Static 4 8 2 2" xfId="6818"/>
    <cellStyle name="BM Input Static 4 8 3" xfId="6819"/>
    <cellStyle name="BM Input Static 4 9" xfId="6820"/>
    <cellStyle name="BM Input Static 4 9 2" xfId="6821"/>
    <cellStyle name="BM Input Static 4 9 2 2" xfId="6822"/>
    <cellStyle name="BM Input Static 4 9 3" xfId="6823"/>
    <cellStyle name="BM Input Static 5" xfId="6824"/>
    <cellStyle name="BM Input Static 5 10" xfId="6825"/>
    <cellStyle name="BM Input Static 5 10 2" xfId="6826"/>
    <cellStyle name="BM Input Static 5 10 2 2" xfId="6827"/>
    <cellStyle name="BM Input Static 5 10 3" xfId="6828"/>
    <cellStyle name="BM Input Static 5 11" xfId="6829"/>
    <cellStyle name="BM Input Static 5 11 2" xfId="6830"/>
    <cellStyle name="BM Input Static 5 11 2 2" xfId="6831"/>
    <cellStyle name="BM Input Static 5 11 3" xfId="6832"/>
    <cellStyle name="BM Input Static 5 12" xfId="6833"/>
    <cellStyle name="BM Input Static 5 12 2" xfId="6834"/>
    <cellStyle name="BM Input Static 5 12 2 2" xfId="6835"/>
    <cellStyle name="BM Input Static 5 12 3" xfId="6836"/>
    <cellStyle name="BM Input Static 5 13" xfId="6837"/>
    <cellStyle name="BM Input Static 5 13 2" xfId="6838"/>
    <cellStyle name="BM Input Static 5 13 2 2" xfId="6839"/>
    <cellStyle name="BM Input Static 5 13 3" xfId="6840"/>
    <cellStyle name="BM Input Static 5 14" xfId="6841"/>
    <cellStyle name="BM Input Static 5 14 2" xfId="6842"/>
    <cellStyle name="BM Input Static 5 14 2 2" xfId="6843"/>
    <cellStyle name="BM Input Static 5 14 3" xfId="6844"/>
    <cellStyle name="BM Input Static 5 15" xfId="6845"/>
    <cellStyle name="BM Input Static 5 15 2" xfId="6846"/>
    <cellStyle name="BM Input Static 5 15 2 2" xfId="6847"/>
    <cellStyle name="BM Input Static 5 15 3" xfId="6848"/>
    <cellStyle name="BM Input Static 5 16" xfId="6849"/>
    <cellStyle name="BM Input Static 5 16 2" xfId="6850"/>
    <cellStyle name="BM Input Static 5 16 2 2" xfId="6851"/>
    <cellStyle name="BM Input Static 5 16 3" xfId="6852"/>
    <cellStyle name="BM Input Static 5 17" xfId="6853"/>
    <cellStyle name="BM Input Static 5 17 2" xfId="6854"/>
    <cellStyle name="BM Input Static 5 17 2 2" xfId="6855"/>
    <cellStyle name="BM Input Static 5 17 3" xfId="6856"/>
    <cellStyle name="BM Input Static 5 18" xfId="6857"/>
    <cellStyle name="BM Input Static 5 18 2" xfId="6858"/>
    <cellStyle name="BM Input Static 5 18 2 2" xfId="6859"/>
    <cellStyle name="BM Input Static 5 18 3" xfId="6860"/>
    <cellStyle name="BM Input Static 5 19" xfId="6861"/>
    <cellStyle name="BM Input Static 5 19 2" xfId="6862"/>
    <cellStyle name="BM Input Static 5 19 2 2" xfId="6863"/>
    <cellStyle name="BM Input Static 5 19 3" xfId="6864"/>
    <cellStyle name="BM Input Static 5 2" xfId="6865"/>
    <cellStyle name="BM Input Static 5 2 10" xfId="6866"/>
    <cellStyle name="BM Input Static 5 2 10 2" xfId="6867"/>
    <cellStyle name="BM Input Static 5 2 10 2 2" xfId="6868"/>
    <cellStyle name="BM Input Static 5 2 10 3" xfId="6869"/>
    <cellStyle name="BM Input Static 5 2 11" xfId="6870"/>
    <cellStyle name="BM Input Static 5 2 11 2" xfId="6871"/>
    <cellStyle name="BM Input Static 5 2 11 2 2" xfId="6872"/>
    <cellStyle name="BM Input Static 5 2 11 3" xfId="6873"/>
    <cellStyle name="BM Input Static 5 2 12" xfId="6874"/>
    <cellStyle name="BM Input Static 5 2 12 2" xfId="6875"/>
    <cellStyle name="BM Input Static 5 2 12 2 2" xfId="6876"/>
    <cellStyle name="BM Input Static 5 2 12 3" xfId="6877"/>
    <cellStyle name="BM Input Static 5 2 13" xfId="6878"/>
    <cellStyle name="BM Input Static 5 2 13 2" xfId="6879"/>
    <cellStyle name="BM Input Static 5 2 13 2 2" xfId="6880"/>
    <cellStyle name="BM Input Static 5 2 13 3" xfId="6881"/>
    <cellStyle name="BM Input Static 5 2 14" xfId="6882"/>
    <cellStyle name="BM Input Static 5 2 14 2" xfId="6883"/>
    <cellStyle name="BM Input Static 5 2 14 2 2" xfId="6884"/>
    <cellStyle name="BM Input Static 5 2 14 3" xfId="6885"/>
    <cellStyle name="BM Input Static 5 2 15" xfId="6886"/>
    <cellStyle name="BM Input Static 5 2 15 2" xfId="6887"/>
    <cellStyle name="BM Input Static 5 2 15 2 2" xfId="6888"/>
    <cellStyle name="BM Input Static 5 2 15 3" xfId="6889"/>
    <cellStyle name="BM Input Static 5 2 16" xfId="6890"/>
    <cellStyle name="BM Input Static 5 2 16 2" xfId="6891"/>
    <cellStyle name="BM Input Static 5 2 16 2 2" xfId="6892"/>
    <cellStyle name="BM Input Static 5 2 16 3" xfId="6893"/>
    <cellStyle name="BM Input Static 5 2 17" xfId="6894"/>
    <cellStyle name="BM Input Static 5 2 17 2" xfId="6895"/>
    <cellStyle name="BM Input Static 5 2 17 2 2" xfId="6896"/>
    <cellStyle name="BM Input Static 5 2 17 3" xfId="6897"/>
    <cellStyle name="BM Input Static 5 2 18" xfId="6898"/>
    <cellStyle name="BM Input Static 5 2 18 2" xfId="6899"/>
    <cellStyle name="BM Input Static 5 2 18 2 2" xfId="6900"/>
    <cellStyle name="BM Input Static 5 2 18 3" xfId="6901"/>
    <cellStyle name="BM Input Static 5 2 19" xfId="6902"/>
    <cellStyle name="BM Input Static 5 2 19 2" xfId="6903"/>
    <cellStyle name="BM Input Static 5 2 19 2 2" xfId="6904"/>
    <cellStyle name="BM Input Static 5 2 19 3" xfId="6905"/>
    <cellStyle name="BM Input Static 5 2 2" xfId="6906"/>
    <cellStyle name="BM Input Static 5 2 2 2" xfId="6907"/>
    <cellStyle name="BM Input Static 5 2 2 2 2" xfId="6908"/>
    <cellStyle name="BM Input Static 5 2 2 2 3" xfId="6909"/>
    <cellStyle name="BM Input Static 5 2 2 3" xfId="6910"/>
    <cellStyle name="BM Input Static 5 2 2 3 2" xfId="6911"/>
    <cellStyle name="BM Input Static 5 2 2 4" xfId="6912"/>
    <cellStyle name="BM Input Static 5 2 20" xfId="6913"/>
    <cellStyle name="BM Input Static 5 2 20 2" xfId="6914"/>
    <cellStyle name="BM Input Static 5 2 20 2 2" xfId="6915"/>
    <cellStyle name="BM Input Static 5 2 20 3" xfId="6916"/>
    <cellStyle name="BM Input Static 5 2 21" xfId="6917"/>
    <cellStyle name="BM Input Static 5 2 21 2" xfId="6918"/>
    <cellStyle name="BM Input Static 5 2 22" xfId="6919"/>
    <cellStyle name="BM Input Static 5 2 23" xfId="6920"/>
    <cellStyle name="BM Input Static 5 2 3" xfId="6921"/>
    <cellStyle name="BM Input Static 5 2 3 2" xfId="6922"/>
    <cellStyle name="BM Input Static 5 2 3 2 2" xfId="6923"/>
    <cellStyle name="BM Input Static 5 2 3 3" xfId="6924"/>
    <cellStyle name="BM Input Static 5 2 3 4" xfId="6925"/>
    <cellStyle name="BM Input Static 5 2 4" xfId="6926"/>
    <cellStyle name="BM Input Static 5 2 4 2" xfId="6927"/>
    <cellStyle name="BM Input Static 5 2 4 2 2" xfId="6928"/>
    <cellStyle name="BM Input Static 5 2 4 3" xfId="6929"/>
    <cellStyle name="BM Input Static 5 2 4 4" xfId="6930"/>
    <cellStyle name="BM Input Static 5 2 5" xfId="6931"/>
    <cellStyle name="BM Input Static 5 2 5 2" xfId="6932"/>
    <cellStyle name="BM Input Static 5 2 5 2 2" xfId="6933"/>
    <cellStyle name="BM Input Static 5 2 5 3" xfId="6934"/>
    <cellStyle name="BM Input Static 5 2 6" xfId="6935"/>
    <cellStyle name="BM Input Static 5 2 6 2" xfId="6936"/>
    <cellStyle name="BM Input Static 5 2 6 2 2" xfId="6937"/>
    <cellStyle name="BM Input Static 5 2 6 3" xfId="6938"/>
    <cellStyle name="BM Input Static 5 2 7" xfId="6939"/>
    <cellStyle name="BM Input Static 5 2 7 2" xfId="6940"/>
    <cellStyle name="BM Input Static 5 2 7 2 2" xfId="6941"/>
    <cellStyle name="BM Input Static 5 2 7 3" xfId="6942"/>
    <cellStyle name="BM Input Static 5 2 8" xfId="6943"/>
    <cellStyle name="BM Input Static 5 2 8 2" xfId="6944"/>
    <cellStyle name="BM Input Static 5 2 8 2 2" xfId="6945"/>
    <cellStyle name="BM Input Static 5 2 8 3" xfId="6946"/>
    <cellStyle name="BM Input Static 5 2 9" xfId="6947"/>
    <cellStyle name="BM Input Static 5 2 9 2" xfId="6948"/>
    <cellStyle name="BM Input Static 5 2 9 2 2" xfId="6949"/>
    <cellStyle name="BM Input Static 5 2 9 3" xfId="6950"/>
    <cellStyle name="BM Input Static 5 20" xfId="6951"/>
    <cellStyle name="BM Input Static 5 20 2" xfId="6952"/>
    <cellStyle name="BM Input Static 5 20 2 2" xfId="6953"/>
    <cellStyle name="BM Input Static 5 20 3" xfId="6954"/>
    <cellStyle name="BM Input Static 5 21" xfId="6955"/>
    <cellStyle name="BM Input Static 5 21 2" xfId="6956"/>
    <cellStyle name="BM Input Static 5 21 2 2" xfId="6957"/>
    <cellStyle name="BM Input Static 5 21 3" xfId="6958"/>
    <cellStyle name="BM Input Static 5 22" xfId="6959"/>
    <cellStyle name="BM Input Static 5 22 2" xfId="6960"/>
    <cellStyle name="BM Input Static 5 23" xfId="6961"/>
    <cellStyle name="BM Input Static 5 24" xfId="6962"/>
    <cellStyle name="BM Input Static 5 3" xfId="6963"/>
    <cellStyle name="BM Input Static 5 3 2" xfId="6964"/>
    <cellStyle name="BM Input Static 5 3 2 2" xfId="6965"/>
    <cellStyle name="BM Input Static 5 3 2 3" xfId="6966"/>
    <cellStyle name="BM Input Static 5 3 3" xfId="6967"/>
    <cellStyle name="BM Input Static 5 3 3 2" xfId="6968"/>
    <cellStyle name="BM Input Static 5 3 4" xfId="6969"/>
    <cellStyle name="BM Input Static 5 4" xfId="6970"/>
    <cellStyle name="BM Input Static 5 4 2" xfId="6971"/>
    <cellStyle name="BM Input Static 5 4 2 2" xfId="6972"/>
    <cellStyle name="BM Input Static 5 4 3" xfId="6973"/>
    <cellStyle name="BM Input Static 5 4 4" xfId="6974"/>
    <cellStyle name="BM Input Static 5 5" xfId="6975"/>
    <cellStyle name="BM Input Static 5 5 2" xfId="6976"/>
    <cellStyle name="BM Input Static 5 5 2 2" xfId="6977"/>
    <cellStyle name="BM Input Static 5 5 3" xfId="6978"/>
    <cellStyle name="BM Input Static 5 5 4" xfId="6979"/>
    <cellStyle name="BM Input Static 5 6" xfId="6980"/>
    <cellStyle name="BM Input Static 5 6 2" xfId="6981"/>
    <cellStyle name="BM Input Static 5 6 2 2" xfId="6982"/>
    <cellStyle name="BM Input Static 5 6 3" xfId="6983"/>
    <cellStyle name="BM Input Static 5 7" xfId="6984"/>
    <cellStyle name="BM Input Static 5 7 2" xfId="6985"/>
    <cellStyle name="BM Input Static 5 7 2 2" xfId="6986"/>
    <cellStyle name="BM Input Static 5 7 3" xfId="6987"/>
    <cellStyle name="BM Input Static 5 8" xfId="6988"/>
    <cellStyle name="BM Input Static 5 8 2" xfId="6989"/>
    <cellStyle name="BM Input Static 5 8 2 2" xfId="6990"/>
    <cellStyle name="BM Input Static 5 8 3" xfId="6991"/>
    <cellStyle name="BM Input Static 5 9" xfId="6992"/>
    <cellStyle name="BM Input Static 5 9 2" xfId="6993"/>
    <cellStyle name="BM Input Static 5 9 2 2" xfId="6994"/>
    <cellStyle name="BM Input Static 5 9 3" xfId="6995"/>
    <cellStyle name="BM Input Static 6" xfId="6996"/>
    <cellStyle name="BM Input Static 6 10" xfId="6997"/>
    <cellStyle name="BM Input Static 6 10 2" xfId="6998"/>
    <cellStyle name="BM Input Static 6 10 2 2" xfId="6999"/>
    <cellStyle name="BM Input Static 6 10 3" xfId="7000"/>
    <cellStyle name="BM Input Static 6 11" xfId="7001"/>
    <cellStyle name="BM Input Static 6 11 2" xfId="7002"/>
    <cellStyle name="BM Input Static 6 11 2 2" xfId="7003"/>
    <cellStyle name="BM Input Static 6 11 3" xfId="7004"/>
    <cellStyle name="BM Input Static 6 12" xfId="7005"/>
    <cellStyle name="BM Input Static 6 12 2" xfId="7006"/>
    <cellStyle name="BM Input Static 6 12 2 2" xfId="7007"/>
    <cellStyle name="BM Input Static 6 12 3" xfId="7008"/>
    <cellStyle name="BM Input Static 6 13" xfId="7009"/>
    <cellStyle name="BM Input Static 6 13 2" xfId="7010"/>
    <cellStyle name="BM Input Static 6 13 2 2" xfId="7011"/>
    <cellStyle name="BM Input Static 6 13 3" xfId="7012"/>
    <cellStyle name="BM Input Static 6 14" xfId="7013"/>
    <cellStyle name="BM Input Static 6 14 2" xfId="7014"/>
    <cellStyle name="BM Input Static 6 14 2 2" xfId="7015"/>
    <cellStyle name="BM Input Static 6 14 3" xfId="7016"/>
    <cellStyle name="BM Input Static 6 15" xfId="7017"/>
    <cellStyle name="BM Input Static 6 15 2" xfId="7018"/>
    <cellStyle name="BM Input Static 6 15 2 2" xfId="7019"/>
    <cellStyle name="BM Input Static 6 15 3" xfId="7020"/>
    <cellStyle name="BM Input Static 6 16" xfId="7021"/>
    <cellStyle name="BM Input Static 6 16 2" xfId="7022"/>
    <cellStyle name="BM Input Static 6 16 2 2" xfId="7023"/>
    <cellStyle name="BM Input Static 6 16 3" xfId="7024"/>
    <cellStyle name="BM Input Static 6 17" xfId="7025"/>
    <cellStyle name="BM Input Static 6 17 2" xfId="7026"/>
    <cellStyle name="BM Input Static 6 17 2 2" xfId="7027"/>
    <cellStyle name="BM Input Static 6 17 3" xfId="7028"/>
    <cellStyle name="BM Input Static 6 18" xfId="7029"/>
    <cellStyle name="BM Input Static 6 18 2" xfId="7030"/>
    <cellStyle name="BM Input Static 6 18 2 2" xfId="7031"/>
    <cellStyle name="BM Input Static 6 18 3" xfId="7032"/>
    <cellStyle name="BM Input Static 6 19" xfId="7033"/>
    <cellStyle name="BM Input Static 6 19 2" xfId="7034"/>
    <cellStyle name="BM Input Static 6 19 2 2" xfId="7035"/>
    <cellStyle name="BM Input Static 6 19 3" xfId="7036"/>
    <cellStyle name="BM Input Static 6 2" xfId="7037"/>
    <cellStyle name="BM Input Static 6 2 2" xfId="7038"/>
    <cellStyle name="BM Input Static 6 2 2 2" xfId="7039"/>
    <cellStyle name="BM Input Static 6 2 2 3" xfId="7040"/>
    <cellStyle name="BM Input Static 6 2 3" xfId="7041"/>
    <cellStyle name="BM Input Static 6 2 3 2" xfId="7042"/>
    <cellStyle name="BM Input Static 6 2 4" xfId="7043"/>
    <cellStyle name="BM Input Static 6 20" xfId="7044"/>
    <cellStyle name="BM Input Static 6 20 2" xfId="7045"/>
    <cellStyle name="BM Input Static 6 20 2 2" xfId="7046"/>
    <cellStyle name="BM Input Static 6 20 3" xfId="7047"/>
    <cellStyle name="BM Input Static 6 21" xfId="7048"/>
    <cellStyle name="BM Input Static 6 21 2" xfId="7049"/>
    <cellStyle name="BM Input Static 6 22" xfId="7050"/>
    <cellStyle name="BM Input Static 6 23" xfId="7051"/>
    <cellStyle name="BM Input Static 6 3" xfId="7052"/>
    <cellStyle name="BM Input Static 6 3 2" xfId="7053"/>
    <cellStyle name="BM Input Static 6 3 2 2" xfId="7054"/>
    <cellStyle name="BM Input Static 6 3 3" xfId="7055"/>
    <cellStyle name="BM Input Static 6 3 4" xfId="7056"/>
    <cellStyle name="BM Input Static 6 4" xfId="7057"/>
    <cellStyle name="BM Input Static 6 4 2" xfId="7058"/>
    <cellStyle name="BM Input Static 6 4 2 2" xfId="7059"/>
    <cellStyle name="BM Input Static 6 4 3" xfId="7060"/>
    <cellStyle name="BM Input Static 6 4 4" xfId="7061"/>
    <cellStyle name="BM Input Static 6 5" xfId="7062"/>
    <cellStyle name="BM Input Static 6 5 2" xfId="7063"/>
    <cellStyle name="BM Input Static 6 5 2 2" xfId="7064"/>
    <cellStyle name="BM Input Static 6 5 3" xfId="7065"/>
    <cellStyle name="BM Input Static 6 6" xfId="7066"/>
    <cellStyle name="BM Input Static 6 6 2" xfId="7067"/>
    <cellStyle name="BM Input Static 6 6 2 2" xfId="7068"/>
    <cellStyle name="BM Input Static 6 6 3" xfId="7069"/>
    <cellStyle name="BM Input Static 6 7" xfId="7070"/>
    <cellStyle name="BM Input Static 6 7 2" xfId="7071"/>
    <cellStyle name="BM Input Static 6 7 2 2" xfId="7072"/>
    <cellStyle name="BM Input Static 6 7 3" xfId="7073"/>
    <cellStyle name="BM Input Static 6 8" xfId="7074"/>
    <cellStyle name="BM Input Static 6 8 2" xfId="7075"/>
    <cellStyle name="BM Input Static 6 8 2 2" xfId="7076"/>
    <cellStyle name="BM Input Static 6 8 3" xfId="7077"/>
    <cellStyle name="BM Input Static 6 9" xfId="7078"/>
    <cellStyle name="BM Input Static 6 9 2" xfId="7079"/>
    <cellStyle name="BM Input Static 6 9 2 2" xfId="7080"/>
    <cellStyle name="BM Input Static 6 9 3" xfId="7081"/>
    <cellStyle name="BM Input Static 7" xfId="7082"/>
    <cellStyle name="BM Input Static 7 2" xfId="7083"/>
    <cellStyle name="BM Input Static 7 2 2" xfId="7084"/>
    <cellStyle name="BM Input Static 7 2 3" xfId="7085"/>
    <cellStyle name="BM Input Static 7 3" xfId="7086"/>
    <cellStyle name="BM Input Static 7 3 2" xfId="7087"/>
    <cellStyle name="BM Input Static 7 4" xfId="7088"/>
    <cellStyle name="BM Input Static 8" xfId="7089"/>
    <cellStyle name="BM Input Static 8 2" xfId="7090"/>
    <cellStyle name="BM Input Static 8 2 2" xfId="7091"/>
    <cellStyle name="BM Input Static 8 2 3" xfId="7092"/>
    <cellStyle name="BM Input Static 8 3" xfId="7093"/>
    <cellStyle name="BM Input Static 8 4" xfId="7094"/>
    <cellStyle name="BM Input Static 9" xfId="7095"/>
    <cellStyle name="BM Input Static 9 2" xfId="7096"/>
    <cellStyle name="BM Input Static 9 2 2" xfId="7097"/>
    <cellStyle name="BM Input Static 9 3" xfId="7098"/>
    <cellStyle name="BM Input Static 9 4" xfId="7099"/>
    <cellStyle name="BM Label" xfId="7100"/>
    <cellStyle name="BM UF in Col E" xfId="7101"/>
    <cellStyle name="BM UF in Col E 10" xfId="7102"/>
    <cellStyle name="BM UF in Col E 10 2" xfId="7103"/>
    <cellStyle name="BM UF in Col E 10 2 2" xfId="7104"/>
    <cellStyle name="BM UF in Col E 10 3" xfId="7105"/>
    <cellStyle name="BM UF in Col E 11" xfId="7106"/>
    <cellStyle name="BM UF in Col E 11 2" xfId="7107"/>
    <cellStyle name="BM UF in Col E 11 2 2" xfId="7108"/>
    <cellStyle name="BM UF in Col E 11 3" xfId="7109"/>
    <cellStyle name="BM UF in Col E 12" xfId="7110"/>
    <cellStyle name="BM UF in Col E 12 2" xfId="7111"/>
    <cellStyle name="BM UF in Col E 12 2 2" xfId="7112"/>
    <cellStyle name="BM UF in Col E 12 3" xfId="7113"/>
    <cellStyle name="BM UF in Col E 13" xfId="7114"/>
    <cellStyle name="BM UF in Col E 13 2" xfId="7115"/>
    <cellStyle name="BM UF in Col E 13 2 2" xfId="7116"/>
    <cellStyle name="BM UF in Col E 13 3" xfId="7117"/>
    <cellStyle name="BM UF in Col E 14" xfId="7118"/>
    <cellStyle name="BM UF in Col E 14 2" xfId="7119"/>
    <cellStyle name="BM UF in Col E 14 2 2" xfId="7120"/>
    <cellStyle name="BM UF in Col E 14 3" xfId="7121"/>
    <cellStyle name="BM UF in Col E 15" xfId="7122"/>
    <cellStyle name="BM UF in Col E 15 2" xfId="7123"/>
    <cellStyle name="BM UF in Col E 15 2 2" xfId="7124"/>
    <cellStyle name="BM UF in Col E 15 3" xfId="7125"/>
    <cellStyle name="BM UF in Col E 16" xfId="7126"/>
    <cellStyle name="BM UF in Col E 16 2" xfId="7127"/>
    <cellStyle name="BM UF in Col E 16 2 2" xfId="7128"/>
    <cellStyle name="BM UF in Col E 16 3" xfId="7129"/>
    <cellStyle name="BM UF in Col E 17" xfId="7130"/>
    <cellStyle name="BM UF in Col E 17 2" xfId="7131"/>
    <cellStyle name="BM UF in Col E 17 2 2" xfId="7132"/>
    <cellStyle name="BM UF in Col E 17 3" xfId="7133"/>
    <cellStyle name="BM UF in Col E 18" xfId="7134"/>
    <cellStyle name="BM UF in Col E 18 2" xfId="7135"/>
    <cellStyle name="BM UF in Col E 18 2 2" xfId="7136"/>
    <cellStyle name="BM UF in Col E 18 3" xfId="7137"/>
    <cellStyle name="BM UF in Col E 19" xfId="7138"/>
    <cellStyle name="BM UF in Col E 19 2" xfId="7139"/>
    <cellStyle name="BM UF in Col E 19 2 2" xfId="7140"/>
    <cellStyle name="BM UF in Col E 19 3" xfId="7141"/>
    <cellStyle name="BM UF in Col E 2" xfId="7142"/>
    <cellStyle name="BM UF in Col E 2 10" xfId="7143"/>
    <cellStyle name="BM UF in Col E 2 10 2" xfId="7144"/>
    <cellStyle name="BM UF in Col E 2 10 2 2" xfId="7145"/>
    <cellStyle name="BM UF in Col E 2 10 3" xfId="7146"/>
    <cellStyle name="BM UF in Col E 2 11" xfId="7147"/>
    <cellStyle name="BM UF in Col E 2 11 2" xfId="7148"/>
    <cellStyle name="BM UF in Col E 2 11 2 2" xfId="7149"/>
    <cellStyle name="BM UF in Col E 2 11 3" xfId="7150"/>
    <cellStyle name="BM UF in Col E 2 12" xfId="7151"/>
    <cellStyle name="BM UF in Col E 2 12 2" xfId="7152"/>
    <cellStyle name="BM UF in Col E 2 12 2 2" xfId="7153"/>
    <cellStyle name="BM UF in Col E 2 12 3" xfId="7154"/>
    <cellStyle name="BM UF in Col E 2 13" xfId="7155"/>
    <cellStyle name="BM UF in Col E 2 13 2" xfId="7156"/>
    <cellStyle name="BM UF in Col E 2 13 2 2" xfId="7157"/>
    <cellStyle name="BM UF in Col E 2 13 3" xfId="7158"/>
    <cellStyle name="BM UF in Col E 2 14" xfId="7159"/>
    <cellStyle name="BM UF in Col E 2 14 2" xfId="7160"/>
    <cellStyle name="BM UF in Col E 2 14 2 2" xfId="7161"/>
    <cellStyle name="BM UF in Col E 2 14 3" xfId="7162"/>
    <cellStyle name="BM UF in Col E 2 15" xfId="7163"/>
    <cellStyle name="BM UF in Col E 2 15 2" xfId="7164"/>
    <cellStyle name="BM UF in Col E 2 15 2 2" xfId="7165"/>
    <cellStyle name="BM UF in Col E 2 15 3" xfId="7166"/>
    <cellStyle name="BM UF in Col E 2 16" xfId="7167"/>
    <cellStyle name="BM UF in Col E 2 16 2" xfId="7168"/>
    <cellStyle name="BM UF in Col E 2 16 2 2" xfId="7169"/>
    <cellStyle name="BM UF in Col E 2 16 3" xfId="7170"/>
    <cellStyle name="BM UF in Col E 2 17" xfId="7171"/>
    <cellStyle name="BM UF in Col E 2 17 2" xfId="7172"/>
    <cellStyle name="BM UF in Col E 2 17 2 2" xfId="7173"/>
    <cellStyle name="BM UF in Col E 2 17 3" xfId="7174"/>
    <cellStyle name="BM UF in Col E 2 18" xfId="7175"/>
    <cellStyle name="BM UF in Col E 2 18 2" xfId="7176"/>
    <cellStyle name="BM UF in Col E 2 18 2 2" xfId="7177"/>
    <cellStyle name="BM UF in Col E 2 18 3" xfId="7178"/>
    <cellStyle name="BM UF in Col E 2 19" xfId="7179"/>
    <cellStyle name="BM UF in Col E 2 19 2" xfId="7180"/>
    <cellStyle name="BM UF in Col E 2 19 2 2" xfId="7181"/>
    <cellStyle name="BM UF in Col E 2 19 3" xfId="7182"/>
    <cellStyle name="BM UF in Col E 2 2" xfId="7183"/>
    <cellStyle name="BM UF in Col E 2 2 10" xfId="7184"/>
    <cellStyle name="BM UF in Col E 2 2 10 2" xfId="7185"/>
    <cellStyle name="BM UF in Col E 2 2 10 2 2" xfId="7186"/>
    <cellStyle name="BM UF in Col E 2 2 10 3" xfId="7187"/>
    <cellStyle name="BM UF in Col E 2 2 11" xfId="7188"/>
    <cellStyle name="BM UF in Col E 2 2 11 2" xfId="7189"/>
    <cellStyle name="BM UF in Col E 2 2 11 2 2" xfId="7190"/>
    <cellStyle name="BM UF in Col E 2 2 11 3" xfId="7191"/>
    <cellStyle name="BM UF in Col E 2 2 12" xfId="7192"/>
    <cellStyle name="BM UF in Col E 2 2 12 2" xfId="7193"/>
    <cellStyle name="BM UF in Col E 2 2 12 2 2" xfId="7194"/>
    <cellStyle name="BM UF in Col E 2 2 12 3" xfId="7195"/>
    <cellStyle name="BM UF in Col E 2 2 13" xfId="7196"/>
    <cellStyle name="BM UF in Col E 2 2 13 2" xfId="7197"/>
    <cellStyle name="BM UF in Col E 2 2 13 2 2" xfId="7198"/>
    <cellStyle name="BM UF in Col E 2 2 13 3" xfId="7199"/>
    <cellStyle name="BM UF in Col E 2 2 14" xfId="7200"/>
    <cellStyle name="BM UF in Col E 2 2 14 2" xfId="7201"/>
    <cellStyle name="BM UF in Col E 2 2 14 2 2" xfId="7202"/>
    <cellStyle name="BM UF in Col E 2 2 14 3" xfId="7203"/>
    <cellStyle name="BM UF in Col E 2 2 15" xfId="7204"/>
    <cellStyle name="BM UF in Col E 2 2 15 2" xfId="7205"/>
    <cellStyle name="BM UF in Col E 2 2 15 2 2" xfId="7206"/>
    <cellStyle name="BM UF in Col E 2 2 15 3" xfId="7207"/>
    <cellStyle name="BM UF in Col E 2 2 16" xfId="7208"/>
    <cellStyle name="BM UF in Col E 2 2 16 2" xfId="7209"/>
    <cellStyle name="BM UF in Col E 2 2 16 2 2" xfId="7210"/>
    <cellStyle name="BM UF in Col E 2 2 16 3" xfId="7211"/>
    <cellStyle name="BM UF in Col E 2 2 17" xfId="7212"/>
    <cellStyle name="BM UF in Col E 2 2 17 2" xfId="7213"/>
    <cellStyle name="BM UF in Col E 2 2 17 2 2" xfId="7214"/>
    <cellStyle name="BM UF in Col E 2 2 17 3" xfId="7215"/>
    <cellStyle name="BM UF in Col E 2 2 18" xfId="7216"/>
    <cellStyle name="BM UF in Col E 2 2 18 2" xfId="7217"/>
    <cellStyle name="BM UF in Col E 2 2 19" xfId="7218"/>
    <cellStyle name="BM UF in Col E 2 2 2" xfId="7219"/>
    <cellStyle name="BM UF in Col E 2 2 2 10" xfId="7220"/>
    <cellStyle name="BM UF in Col E 2 2 2 10 2" xfId="7221"/>
    <cellStyle name="BM UF in Col E 2 2 2 10 2 2" xfId="7222"/>
    <cellStyle name="BM UF in Col E 2 2 2 10 3" xfId="7223"/>
    <cellStyle name="BM UF in Col E 2 2 2 11" xfId="7224"/>
    <cellStyle name="BM UF in Col E 2 2 2 11 2" xfId="7225"/>
    <cellStyle name="BM UF in Col E 2 2 2 11 2 2" xfId="7226"/>
    <cellStyle name="BM UF in Col E 2 2 2 11 3" xfId="7227"/>
    <cellStyle name="BM UF in Col E 2 2 2 12" xfId="7228"/>
    <cellStyle name="BM UF in Col E 2 2 2 12 2" xfId="7229"/>
    <cellStyle name="BM UF in Col E 2 2 2 12 2 2" xfId="7230"/>
    <cellStyle name="BM UF in Col E 2 2 2 12 3" xfId="7231"/>
    <cellStyle name="BM UF in Col E 2 2 2 13" xfId="7232"/>
    <cellStyle name="BM UF in Col E 2 2 2 13 2" xfId="7233"/>
    <cellStyle name="BM UF in Col E 2 2 2 13 2 2" xfId="7234"/>
    <cellStyle name="BM UF in Col E 2 2 2 13 3" xfId="7235"/>
    <cellStyle name="BM UF in Col E 2 2 2 14" xfId="7236"/>
    <cellStyle name="BM UF in Col E 2 2 2 14 2" xfId="7237"/>
    <cellStyle name="BM UF in Col E 2 2 2 14 2 2" xfId="7238"/>
    <cellStyle name="BM UF in Col E 2 2 2 14 3" xfId="7239"/>
    <cellStyle name="BM UF in Col E 2 2 2 15" xfId="7240"/>
    <cellStyle name="BM UF in Col E 2 2 2 15 2" xfId="7241"/>
    <cellStyle name="BM UF in Col E 2 2 2 15 2 2" xfId="7242"/>
    <cellStyle name="BM UF in Col E 2 2 2 15 3" xfId="7243"/>
    <cellStyle name="BM UF in Col E 2 2 2 16" xfId="7244"/>
    <cellStyle name="BM UF in Col E 2 2 2 16 2" xfId="7245"/>
    <cellStyle name="BM UF in Col E 2 2 2 16 2 2" xfId="7246"/>
    <cellStyle name="BM UF in Col E 2 2 2 16 3" xfId="7247"/>
    <cellStyle name="BM UF in Col E 2 2 2 17" xfId="7248"/>
    <cellStyle name="BM UF in Col E 2 2 2 17 2" xfId="7249"/>
    <cellStyle name="BM UF in Col E 2 2 2 17 2 2" xfId="7250"/>
    <cellStyle name="BM UF in Col E 2 2 2 17 3" xfId="7251"/>
    <cellStyle name="BM UF in Col E 2 2 2 18" xfId="7252"/>
    <cellStyle name="BM UF in Col E 2 2 2 18 2" xfId="7253"/>
    <cellStyle name="BM UF in Col E 2 2 2 18 2 2" xfId="7254"/>
    <cellStyle name="BM UF in Col E 2 2 2 18 3" xfId="7255"/>
    <cellStyle name="BM UF in Col E 2 2 2 19" xfId="7256"/>
    <cellStyle name="BM UF in Col E 2 2 2 19 2" xfId="7257"/>
    <cellStyle name="BM UF in Col E 2 2 2 19 2 2" xfId="7258"/>
    <cellStyle name="BM UF in Col E 2 2 2 19 3" xfId="7259"/>
    <cellStyle name="BM UF in Col E 2 2 2 2" xfId="7260"/>
    <cellStyle name="BM UF in Col E 2 2 2 2 2" xfId="7261"/>
    <cellStyle name="BM UF in Col E 2 2 2 2 2 2" xfId="7262"/>
    <cellStyle name="BM UF in Col E 2 2 2 2 2 3" xfId="7263"/>
    <cellStyle name="BM UF in Col E 2 2 2 2 3" xfId="7264"/>
    <cellStyle name="BM UF in Col E 2 2 2 2 3 2" xfId="7265"/>
    <cellStyle name="BM UF in Col E 2 2 2 2 4" xfId="7266"/>
    <cellStyle name="BM UF in Col E 2 2 2 20" xfId="7267"/>
    <cellStyle name="BM UF in Col E 2 2 2 20 2" xfId="7268"/>
    <cellStyle name="BM UF in Col E 2 2 2 20 2 2" xfId="7269"/>
    <cellStyle name="BM UF in Col E 2 2 2 20 3" xfId="7270"/>
    <cellStyle name="BM UF in Col E 2 2 2 21" xfId="7271"/>
    <cellStyle name="BM UF in Col E 2 2 2 21 2" xfId="7272"/>
    <cellStyle name="BM UF in Col E 2 2 2 22" xfId="7273"/>
    <cellStyle name="BM UF in Col E 2 2 2 23" xfId="7274"/>
    <cellStyle name="BM UF in Col E 2 2 2 3" xfId="7275"/>
    <cellStyle name="BM UF in Col E 2 2 2 3 2" xfId="7276"/>
    <cellStyle name="BM UF in Col E 2 2 2 3 2 2" xfId="7277"/>
    <cellStyle name="BM UF in Col E 2 2 2 3 3" xfId="7278"/>
    <cellStyle name="BM UF in Col E 2 2 2 3 4" xfId="7279"/>
    <cellStyle name="BM UF in Col E 2 2 2 4" xfId="7280"/>
    <cellStyle name="BM UF in Col E 2 2 2 4 2" xfId="7281"/>
    <cellStyle name="BM UF in Col E 2 2 2 4 2 2" xfId="7282"/>
    <cellStyle name="BM UF in Col E 2 2 2 4 3" xfId="7283"/>
    <cellStyle name="BM UF in Col E 2 2 2 4 4" xfId="7284"/>
    <cellStyle name="BM UF in Col E 2 2 2 5" xfId="7285"/>
    <cellStyle name="BM UF in Col E 2 2 2 5 2" xfId="7286"/>
    <cellStyle name="BM UF in Col E 2 2 2 5 2 2" xfId="7287"/>
    <cellStyle name="BM UF in Col E 2 2 2 5 3" xfId="7288"/>
    <cellStyle name="BM UF in Col E 2 2 2 6" xfId="7289"/>
    <cellStyle name="BM UF in Col E 2 2 2 6 2" xfId="7290"/>
    <cellStyle name="BM UF in Col E 2 2 2 6 2 2" xfId="7291"/>
    <cellStyle name="BM UF in Col E 2 2 2 6 3" xfId="7292"/>
    <cellStyle name="BM UF in Col E 2 2 2 7" xfId="7293"/>
    <cellStyle name="BM UF in Col E 2 2 2 7 2" xfId="7294"/>
    <cellStyle name="BM UF in Col E 2 2 2 7 2 2" xfId="7295"/>
    <cellStyle name="BM UF in Col E 2 2 2 7 3" xfId="7296"/>
    <cellStyle name="BM UF in Col E 2 2 2 8" xfId="7297"/>
    <cellStyle name="BM UF in Col E 2 2 2 8 2" xfId="7298"/>
    <cellStyle name="BM UF in Col E 2 2 2 8 2 2" xfId="7299"/>
    <cellStyle name="BM UF in Col E 2 2 2 8 3" xfId="7300"/>
    <cellStyle name="BM UF in Col E 2 2 2 9" xfId="7301"/>
    <cellStyle name="BM UF in Col E 2 2 2 9 2" xfId="7302"/>
    <cellStyle name="BM UF in Col E 2 2 2 9 2 2" xfId="7303"/>
    <cellStyle name="BM UF in Col E 2 2 2 9 3" xfId="7304"/>
    <cellStyle name="BM UF in Col E 2 2 20" xfId="7305"/>
    <cellStyle name="BM UF in Col E 2 2 3" xfId="7306"/>
    <cellStyle name="BM UF in Col E 2 2 3 2" xfId="7307"/>
    <cellStyle name="BM UF in Col E 2 2 3 2 2" xfId="7308"/>
    <cellStyle name="BM UF in Col E 2 2 3 2 3" xfId="7309"/>
    <cellStyle name="BM UF in Col E 2 2 3 3" xfId="7310"/>
    <cellStyle name="BM UF in Col E 2 2 3 3 2" xfId="7311"/>
    <cellStyle name="BM UF in Col E 2 2 3 4" xfId="7312"/>
    <cellStyle name="BM UF in Col E 2 2 4" xfId="7313"/>
    <cellStyle name="BM UF in Col E 2 2 4 2" xfId="7314"/>
    <cellStyle name="BM UF in Col E 2 2 4 2 2" xfId="7315"/>
    <cellStyle name="BM UF in Col E 2 2 4 3" xfId="7316"/>
    <cellStyle name="BM UF in Col E 2 2 4 4" xfId="7317"/>
    <cellStyle name="BM UF in Col E 2 2 5" xfId="7318"/>
    <cellStyle name="BM UF in Col E 2 2 5 2" xfId="7319"/>
    <cellStyle name="BM UF in Col E 2 2 5 2 2" xfId="7320"/>
    <cellStyle name="BM UF in Col E 2 2 5 3" xfId="7321"/>
    <cellStyle name="BM UF in Col E 2 2 5 4" xfId="7322"/>
    <cellStyle name="BM UF in Col E 2 2 6" xfId="7323"/>
    <cellStyle name="BM UF in Col E 2 2 6 2" xfId="7324"/>
    <cellStyle name="BM UF in Col E 2 2 6 2 2" xfId="7325"/>
    <cellStyle name="BM UF in Col E 2 2 6 3" xfId="7326"/>
    <cellStyle name="BM UF in Col E 2 2 7" xfId="7327"/>
    <cellStyle name="BM UF in Col E 2 2 7 2" xfId="7328"/>
    <cellStyle name="BM UF in Col E 2 2 7 2 2" xfId="7329"/>
    <cellStyle name="BM UF in Col E 2 2 7 3" xfId="7330"/>
    <cellStyle name="BM UF in Col E 2 2 8" xfId="7331"/>
    <cellStyle name="BM UF in Col E 2 2 8 2" xfId="7332"/>
    <cellStyle name="BM UF in Col E 2 2 8 2 2" xfId="7333"/>
    <cellStyle name="BM UF in Col E 2 2 8 3" xfId="7334"/>
    <cellStyle name="BM UF in Col E 2 2 9" xfId="7335"/>
    <cellStyle name="BM UF in Col E 2 2 9 2" xfId="7336"/>
    <cellStyle name="BM UF in Col E 2 2 9 2 2" xfId="7337"/>
    <cellStyle name="BM UF in Col E 2 2 9 3" xfId="7338"/>
    <cellStyle name="BM UF in Col E 2 20" xfId="7339"/>
    <cellStyle name="BM UF in Col E 2 20 2" xfId="7340"/>
    <cellStyle name="BM UF in Col E 2 20 2 2" xfId="7341"/>
    <cellStyle name="BM UF in Col E 2 20 3" xfId="7342"/>
    <cellStyle name="BM UF in Col E 2 21" xfId="7343"/>
    <cellStyle name="BM UF in Col E 2 21 2" xfId="7344"/>
    <cellStyle name="BM UF in Col E 2 22" xfId="7345"/>
    <cellStyle name="BM UF in Col E 2 23" xfId="7346"/>
    <cellStyle name="BM UF in Col E 2 3" xfId="7347"/>
    <cellStyle name="BM UF in Col E 2 3 10" xfId="7348"/>
    <cellStyle name="BM UF in Col E 2 3 10 2" xfId="7349"/>
    <cellStyle name="BM UF in Col E 2 3 10 2 2" xfId="7350"/>
    <cellStyle name="BM UF in Col E 2 3 10 3" xfId="7351"/>
    <cellStyle name="BM UF in Col E 2 3 11" xfId="7352"/>
    <cellStyle name="BM UF in Col E 2 3 11 2" xfId="7353"/>
    <cellStyle name="BM UF in Col E 2 3 11 2 2" xfId="7354"/>
    <cellStyle name="BM UF in Col E 2 3 11 3" xfId="7355"/>
    <cellStyle name="BM UF in Col E 2 3 12" xfId="7356"/>
    <cellStyle name="BM UF in Col E 2 3 12 2" xfId="7357"/>
    <cellStyle name="BM UF in Col E 2 3 12 2 2" xfId="7358"/>
    <cellStyle name="BM UF in Col E 2 3 12 3" xfId="7359"/>
    <cellStyle name="BM UF in Col E 2 3 13" xfId="7360"/>
    <cellStyle name="BM UF in Col E 2 3 13 2" xfId="7361"/>
    <cellStyle name="BM UF in Col E 2 3 13 2 2" xfId="7362"/>
    <cellStyle name="BM UF in Col E 2 3 13 3" xfId="7363"/>
    <cellStyle name="BM UF in Col E 2 3 14" xfId="7364"/>
    <cellStyle name="BM UF in Col E 2 3 14 2" xfId="7365"/>
    <cellStyle name="BM UF in Col E 2 3 14 2 2" xfId="7366"/>
    <cellStyle name="BM UF in Col E 2 3 14 3" xfId="7367"/>
    <cellStyle name="BM UF in Col E 2 3 15" xfId="7368"/>
    <cellStyle name="BM UF in Col E 2 3 15 2" xfId="7369"/>
    <cellStyle name="BM UF in Col E 2 3 15 2 2" xfId="7370"/>
    <cellStyle name="BM UF in Col E 2 3 15 3" xfId="7371"/>
    <cellStyle name="BM UF in Col E 2 3 16" xfId="7372"/>
    <cellStyle name="BM UF in Col E 2 3 16 2" xfId="7373"/>
    <cellStyle name="BM UF in Col E 2 3 16 2 2" xfId="7374"/>
    <cellStyle name="BM UF in Col E 2 3 16 3" xfId="7375"/>
    <cellStyle name="BM UF in Col E 2 3 17" xfId="7376"/>
    <cellStyle name="BM UF in Col E 2 3 17 2" xfId="7377"/>
    <cellStyle name="BM UF in Col E 2 3 17 2 2" xfId="7378"/>
    <cellStyle name="BM UF in Col E 2 3 17 3" xfId="7379"/>
    <cellStyle name="BM UF in Col E 2 3 18" xfId="7380"/>
    <cellStyle name="BM UF in Col E 2 3 18 2" xfId="7381"/>
    <cellStyle name="BM UF in Col E 2 3 19" xfId="7382"/>
    <cellStyle name="BM UF in Col E 2 3 2" xfId="7383"/>
    <cellStyle name="BM UF in Col E 2 3 2 10" xfId="7384"/>
    <cellStyle name="BM UF in Col E 2 3 2 10 2" xfId="7385"/>
    <cellStyle name="BM UF in Col E 2 3 2 10 2 2" xfId="7386"/>
    <cellStyle name="BM UF in Col E 2 3 2 10 3" xfId="7387"/>
    <cellStyle name="BM UF in Col E 2 3 2 11" xfId="7388"/>
    <cellStyle name="BM UF in Col E 2 3 2 11 2" xfId="7389"/>
    <cellStyle name="BM UF in Col E 2 3 2 11 2 2" xfId="7390"/>
    <cellStyle name="BM UF in Col E 2 3 2 11 3" xfId="7391"/>
    <cellStyle name="BM UF in Col E 2 3 2 12" xfId="7392"/>
    <cellStyle name="BM UF in Col E 2 3 2 12 2" xfId="7393"/>
    <cellStyle name="BM UF in Col E 2 3 2 12 2 2" xfId="7394"/>
    <cellStyle name="BM UF in Col E 2 3 2 12 3" xfId="7395"/>
    <cellStyle name="BM UF in Col E 2 3 2 13" xfId="7396"/>
    <cellStyle name="BM UF in Col E 2 3 2 13 2" xfId="7397"/>
    <cellStyle name="BM UF in Col E 2 3 2 13 2 2" xfId="7398"/>
    <cellStyle name="BM UF in Col E 2 3 2 13 3" xfId="7399"/>
    <cellStyle name="BM UF in Col E 2 3 2 14" xfId="7400"/>
    <cellStyle name="BM UF in Col E 2 3 2 14 2" xfId="7401"/>
    <cellStyle name="BM UF in Col E 2 3 2 14 2 2" xfId="7402"/>
    <cellStyle name="BM UF in Col E 2 3 2 14 3" xfId="7403"/>
    <cellStyle name="BM UF in Col E 2 3 2 15" xfId="7404"/>
    <cellStyle name="BM UF in Col E 2 3 2 15 2" xfId="7405"/>
    <cellStyle name="BM UF in Col E 2 3 2 15 2 2" xfId="7406"/>
    <cellStyle name="BM UF in Col E 2 3 2 15 3" xfId="7407"/>
    <cellStyle name="BM UF in Col E 2 3 2 16" xfId="7408"/>
    <cellStyle name="BM UF in Col E 2 3 2 16 2" xfId="7409"/>
    <cellStyle name="BM UF in Col E 2 3 2 16 2 2" xfId="7410"/>
    <cellStyle name="BM UF in Col E 2 3 2 16 3" xfId="7411"/>
    <cellStyle name="BM UF in Col E 2 3 2 17" xfId="7412"/>
    <cellStyle name="BM UF in Col E 2 3 2 17 2" xfId="7413"/>
    <cellStyle name="BM UF in Col E 2 3 2 17 2 2" xfId="7414"/>
    <cellStyle name="BM UF in Col E 2 3 2 17 3" xfId="7415"/>
    <cellStyle name="BM UF in Col E 2 3 2 18" xfId="7416"/>
    <cellStyle name="BM UF in Col E 2 3 2 18 2" xfId="7417"/>
    <cellStyle name="BM UF in Col E 2 3 2 18 2 2" xfId="7418"/>
    <cellStyle name="BM UF in Col E 2 3 2 18 3" xfId="7419"/>
    <cellStyle name="BM UF in Col E 2 3 2 19" xfId="7420"/>
    <cellStyle name="BM UF in Col E 2 3 2 19 2" xfId="7421"/>
    <cellStyle name="BM UF in Col E 2 3 2 19 2 2" xfId="7422"/>
    <cellStyle name="BM UF in Col E 2 3 2 19 3" xfId="7423"/>
    <cellStyle name="BM UF in Col E 2 3 2 2" xfId="7424"/>
    <cellStyle name="BM UF in Col E 2 3 2 2 2" xfId="7425"/>
    <cellStyle name="BM UF in Col E 2 3 2 2 2 2" xfId="7426"/>
    <cellStyle name="BM UF in Col E 2 3 2 2 3" xfId="7427"/>
    <cellStyle name="BM UF in Col E 2 3 2 2 4" xfId="7428"/>
    <cellStyle name="BM UF in Col E 2 3 2 20" xfId="7429"/>
    <cellStyle name="BM UF in Col E 2 3 2 20 2" xfId="7430"/>
    <cellStyle name="BM UF in Col E 2 3 2 20 2 2" xfId="7431"/>
    <cellStyle name="BM UF in Col E 2 3 2 20 3" xfId="7432"/>
    <cellStyle name="BM UF in Col E 2 3 2 21" xfId="7433"/>
    <cellStyle name="BM UF in Col E 2 3 2 21 2" xfId="7434"/>
    <cellStyle name="BM UF in Col E 2 3 2 22" xfId="7435"/>
    <cellStyle name="BM UF in Col E 2 3 2 23" xfId="7436"/>
    <cellStyle name="BM UF in Col E 2 3 2 3" xfId="7437"/>
    <cellStyle name="BM UF in Col E 2 3 2 3 2" xfId="7438"/>
    <cellStyle name="BM UF in Col E 2 3 2 3 2 2" xfId="7439"/>
    <cellStyle name="BM UF in Col E 2 3 2 3 3" xfId="7440"/>
    <cellStyle name="BM UF in Col E 2 3 2 3 4" xfId="7441"/>
    <cellStyle name="BM UF in Col E 2 3 2 4" xfId="7442"/>
    <cellStyle name="BM UF in Col E 2 3 2 4 2" xfId="7443"/>
    <cellStyle name="BM UF in Col E 2 3 2 4 2 2" xfId="7444"/>
    <cellStyle name="BM UF in Col E 2 3 2 4 3" xfId="7445"/>
    <cellStyle name="BM UF in Col E 2 3 2 5" xfId="7446"/>
    <cellStyle name="BM UF in Col E 2 3 2 5 2" xfId="7447"/>
    <cellStyle name="BM UF in Col E 2 3 2 5 2 2" xfId="7448"/>
    <cellStyle name="BM UF in Col E 2 3 2 5 3" xfId="7449"/>
    <cellStyle name="BM UF in Col E 2 3 2 6" xfId="7450"/>
    <cellStyle name="BM UF in Col E 2 3 2 6 2" xfId="7451"/>
    <cellStyle name="BM UF in Col E 2 3 2 6 2 2" xfId="7452"/>
    <cellStyle name="BM UF in Col E 2 3 2 6 3" xfId="7453"/>
    <cellStyle name="BM UF in Col E 2 3 2 7" xfId="7454"/>
    <cellStyle name="BM UF in Col E 2 3 2 7 2" xfId="7455"/>
    <cellStyle name="BM UF in Col E 2 3 2 7 2 2" xfId="7456"/>
    <cellStyle name="BM UF in Col E 2 3 2 7 3" xfId="7457"/>
    <cellStyle name="BM UF in Col E 2 3 2 8" xfId="7458"/>
    <cellStyle name="BM UF in Col E 2 3 2 8 2" xfId="7459"/>
    <cellStyle name="BM UF in Col E 2 3 2 8 2 2" xfId="7460"/>
    <cellStyle name="BM UF in Col E 2 3 2 8 3" xfId="7461"/>
    <cellStyle name="BM UF in Col E 2 3 2 9" xfId="7462"/>
    <cellStyle name="BM UF in Col E 2 3 2 9 2" xfId="7463"/>
    <cellStyle name="BM UF in Col E 2 3 2 9 2 2" xfId="7464"/>
    <cellStyle name="BM UF in Col E 2 3 2 9 3" xfId="7465"/>
    <cellStyle name="BM UF in Col E 2 3 20" xfId="7466"/>
    <cellStyle name="BM UF in Col E 2 3 3" xfId="7467"/>
    <cellStyle name="BM UF in Col E 2 3 3 2" xfId="7468"/>
    <cellStyle name="BM UF in Col E 2 3 3 2 2" xfId="7469"/>
    <cellStyle name="BM UF in Col E 2 3 3 3" xfId="7470"/>
    <cellStyle name="BM UF in Col E 2 3 3 4" xfId="7471"/>
    <cellStyle name="BM UF in Col E 2 3 4" xfId="7472"/>
    <cellStyle name="BM UF in Col E 2 3 4 2" xfId="7473"/>
    <cellStyle name="BM UF in Col E 2 3 4 2 2" xfId="7474"/>
    <cellStyle name="BM UF in Col E 2 3 4 3" xfId="7475"/>
    <cellStyle name="BM UF in Col E 2 3 4 4" xfId="7476"/>
    <cellStyle name="BM UF in Col E 2 3 5" xfId="7477"/>
    <cellStyle name="BM UF in Col E 2 3 5 2" xfId="7478"/>
    <cellStyle name="BM UF in Col E 2 3 5 2 2" xfId="7479"/>
    <cellStyle name="BM UF in Col E 2 3 5 3" xfId="7480"/>
    <cellStyle name="BM UF in Col E 2 3 6" xfId="7481"/>
    <cellStyle name="BM UF in Col E 2 3 6 2" xfId="7482"/>
    <cellStyle name="BM UF in Col E 2 3 6 2 2" xfId="7483"/>
    <cellStyle name="BM UF in Col E 2 3 6 3" xfId="7484"/>
    <cellStyle name="BM UF in Col E 2 3 7" xfId="7485"/>
    <cellStyle name="BM UF in Col E 2 3 7 2" xfId="7486"/>
    <cellStyle name="BM UF in Col E 2 3 7 2 2" xfId="7487"/>
    <cellStyle name="BM UF in Col E 2 3 7 3" xfId="7488"/>
    <cellStyle name="BM UF in Col E 2 3 8" xfId="7489"/>
    <cellStyle name="BM UF in Col E 2 3 8 2" xfId="7490"/>
    <cellStyle name="BM UF in Col E 2 3 8 2 2" xfId="7491"/>
    <cellStyle name="BM UF in Col E 2 3 8 3" xfId="7492"/>
    <cellStyle name="BM UF in Col E 2 3 9" xfId="7493"/>
    <cellStyle name="BM UF in Col E 2 3 9 2" xfId="7494"/>
    <cellStyle name="BM UF in Col E 2 3 9 2 2" xfId="7495"/>
    <cellStyle name="BM UF in Col E 2 3 9 3" xfId="7496"/>
    <cellStyle name="BM UF in Col E 2 4" xfId="7497"/>
    <cellStyle name="BM UF in Col E 2 4 10" xfId="7498"/>
    <cellStyle name="BM UF in Col E 2 4 10 2" xfId="7499"/>
    <cellStyle name="BM UF in Col E 2 4 10 2 2" xfId="7500"/>
    <cellStyle name="BM UF in Col E 2 4 10 3" xfId="7501"/>
    <cellStyle name="BM UF in Col E 2 4 11" xfId="7502"/>
    <cellStyle name="BM UF in Col E 2 4 11 2" xfId="7503"/>
    <cellStyle name="BM UF in Col E 2 4 11 2 2" xfId="7504"/>
    <cellStyle name="BM UF in Col E 2 4 11 3" xfId="7505"/>
    <cellStyle name="BM UF in Col E 2 4 12" xfId="7506"/>
    <cellStyle name="BM UF in Col E 2 4 12 2" xfId="7507"/>
    <cellStyle name="BM UF in Col E 2 4 12 2 2" xfId="7508"/>
    <cellStyle name="BM UF in Col E 2 4 12 3" xfId="7509"/>
    <cellStyle name="BM UF in Col E 2 4 13" xfId="7510"/>
    <cellStyle name="BM UF in Col E 2 4 13 2" xfId="7511"/>
    <cellStyle name="BM UF in Col E 2 4 13 2 2" xfId="7512"/>
    <cellStyle name="BM UF in Col E 2 4 13 3" xfId="7513"/>
    <cellStyle name="BM UF in Col E 2 4 14" xfId="7514"/>
    <cellStyle name="BM UF in Col E 2 4 14 2" xfId="7515"/>
    <cellStyle name="BM UF in Col E 2 4 14 2 2" xfId="7516"/>
    <cellStyle name="BM UF in Col E 2 4 14 3" xfId="7517"/>
    <cellStyle name="BM UF in Col E 2 4 15" xfId="7518"/>
    <cellStyle name="BM UF in Col E 2 4 15 2" xfId="7519"/>
    <cellStyle name="BM UF in Col E 2 4 15 2 2" xfId="7520"/>
    <cellStyle name="BM UF in Col E 2 4 15 3" xfId="7521"/>
    <cellStyle name="BM UF in Col E 2 4 16" xfId="7522"/>
    <cellStyle name="BM UF in Col E 2 4 16 2" xfId="7523"/>
    <cellStyle name="BM UF in Col E 2 4 16 2 2" xfId="7524"/>
    <cellStyle name="BM UF in Col E 2 4 16 3" xfId="7525"/>
    <cellStyle name="BM UF in Col E 2 4 17" xfId="7526"/>
    <cellStyle name="BM UF in Col E 2 4 17 2" xfId="7527"/>
    <cellStyle name="BM UF in Col E 2 4 17 2 2" xfId="7528"/>
    <cellStyle name="BM UF in Col E 2 4 17 3" xfId="7529"/>
    <cellStyle name="BM UF in Col E 2 4 18" xfId="7530"/>
    <cellStyle name="BM UF in Col E 2 4 18 2" xfId="7531"/>
    <cellStyle name="BM UF in Col E 2 4 18 2 2" xfId="7532"/>
    <cellStyle name="BM UF in Col E 2 4 18 3" xfId="7533"/>
    <cellStyle name="BM UF in Col E 2 4 19" xfId="7534"/>
    <cellStyle name="BM UF in Col E 2 4 19 2" xfId="7535"/>
    <cellStyle name="BM UF in Col E 2 4 19 2 2" xfId="7536"/>
    <cellStyle name="BM UF in Col E 2 4 19 3" xfId="7537"/>
    <cellStyle name="BM UF in Col E 2 4 2" xfId="7538"/>
    <cellStyle name="BM UF in Col E 2 4 2 10" xfId="7539"/>
    <cellStyle name="BM UF in Col E 2 4 2 10 2" xfId="7540"/>
    <cellStyle name="BM UF in Col E 2 4 2 10 2 2" xfId="7541"/>
    <cellStyle name="BM UF in Col E 2 4 2 10 3" xfId="7542"/>
    <cellStyle name="BM UF in Col E 2 4 2 11" xfId="7543"/>
    <cellStyle name="BM UF in Col E 2 4 2 11 2" xfId="7544"/>
    <cellStyle name="BM UF in Col E 2 4 2 11 2 2" xfId="7545"/>
    <cellStyle name="BM UF in Col E 2 4 2 11 3" xfId="7546"/>
    <cellStyle name="BM UF in Col E 2 4 2 12" xfId="7547"/>
    <cellStyle name="BM UF in Col E 2 4 2 12 2" xfId="7548"/>
    <cellStyle name="BM UF in Col E 2 4 2 12 2 2" xfId="7549"/>
    <cellStyle name="BM UF in Col E 2 4 2 12 3" xfId="7550"/>
    <cellStyle name="BM UF in Col E 2 4 2 13" xfId="7551"/>
    <cellStyle name="BM UF in Col E 2 4 2 13 2" xfId="7552"/>
    <cellStyle name="BM UF in Col E 2 4 2 13 2 2" xfId="7553"/>
    <cellStyle name="BM UF in Col E 2 4 2 13 3" xfId="7554"/>
    <cellStyle name="BM UF in Col E 2 4 2 14" xfId="7555"/>
    <cellStyle name="BM UF in Col E 2 4 2 14 2" xfId="7556"/>
    <cellStyle name="BM UF in Col E 2 4 2 14 2 2" xfId="7557"/>
    <cellStyle name="BM UF in Col E 2 4 2 14 3" xfId="7558"/>
    <cellStyle name="BM UF in Col E 2 4 2 15" xfId="7559"/>
    <cellStyle name="BM UF in Col E 2 4 2 15 2" xfId="7560"/>
    <cellStyle name="BM UF in Col E 2 4 2 15 2 2" xfId="7561"/>
    <cellStyle name="BM UF in Col E 2 4 2 15 3" xfId="7562"/>
    <cellStyle name="BM UF in Col E 2 4 2 16" xfId="7563"/>
    <cellStyle name="BM UF in Col E 2 4 2 16 2" xfId="7564"/>
    <cellStyle name="BM UF in Col E 2 4 2 16 2 2" xfId="7565"/>
    <cellStyle name="BM UF in Col E 2 4 2 16 3" xfId="7566"/>
    <cellStyle name="BM UF in Col E 2 4 2 17" xfId="7567"/>
    <cellStyle name="BM UF in Col E 2 4 2 17 2" xfId="7568"/>
    <cellStyle name="BM UF in Col E 2 4 2 17 2 2" xfId="7569"/>
    <cellStyle name="BM UF in Col E 2 4 2 17 3" xfId="7570"/>
    <cellStyle name="BM UF in Col E 2 4 2 18" xfId="7571"/>
    <cellStyle name="BM UF in Col E 2 4 2 18 2" xfId="7572"/>
    <cellStyle name="BM UF in Col E 2 4 2 18 2 2" xfId="7573"/>
    <cellStyle name="BM UF in Col E 2 4 2 18 3" xfId="7574"/>
    <cellStyle name="BM UF in Col E 2 4 2 19" xfId="7575"/>
    <cellStyle name="BM UF in Col E 2 4 2 19 2" xfId="7576"/>
    <cellStyle name="BM UF in Col E 2 4 2 19 2 2" xfId="7577"/>
    <cellStyle name="BM UF in Col E 2 4 2 19 3" xfId="7578"/>
    <cellStyle name="BM UF in Col E 2 4 2 2" xfId="7579"/>
    <cellStyle name="BM UF in Col E 2 4 2 2 2" xfId="7580"/>
    <cellStyle name="BM UF in Col E 2 4 2 2 2 2" xfId="7581"/>
    <cellStyle name="BM UF in Col E 2 4 2 2 3" xfId="7582"/>
    <cellStyle name="BM UF in Col E 2 4 2 2 4" xfId="7583"/>
    <cellStyle name="BM UF in Col E 2 4 2 20" xfId="7584"/>
    <cellStyle name="BM UF in Col E 2 4 2 20 2" xfId="7585"/>
    <cellStyle name="BM UF in Col E 2 4 2 20 2 2" xfId="7586"/>
    <cellStyle name="BM UF in Col E 2 4 2 20 3" xfId="7587"/>
    <cellStyle name="BM UF in Col E 2 4 2 21" xfId="7588"/>
    <cellStyle name="BM UF in Col E 2 4 2 21 2" xfId="7589"/>
    <cellStyle name="BM UF in Col E 2 4 2 22" xfId="7590"/>
    <cellStyle name="BM UF in Col E 2 4 2 23" xfId="7591"/>
    <cellStyle name="BM UF in Col E 2 4 2 3" xfId="7592"/>
    <cellStyle name="BM UF in Col E 2 4 2 3 2" xfId="7593"/>
    <cellStyle name="BM UF in Col E 2 4 2 3 2 2" xfId="7594"/>
    <cellStyle name="BM UF in Col E 2 4 2 3 3" xfId="7595"/>
    <cellStyle name="BM UF in Col E 2 4 2 4" xfId="7596"/>
    <cellStyle name="BM UF in Col E 2 4 2 4 2" xfId="7597"/>
    <cellStyle name="BM UF in Col E 2 4 2 4 2 2" xfId="7598"/>
    <cellStyle name="BM UF in Col E 2 4 2 4 3" xfId="7599"/>
    <cellStyle name="BM UF in Col E 2 4 2 5" xfId="7600"/>
    <cellStyle name="BM UF in Col E 2 4 2 5 2" xfId="7601"/>
    <cellStyle name="BM UF in Col E 2 4 2 5 2 2" xfId="7602"/>
    <cellStyle name="BM UF in Col E 2 4 2 5 3" xfId="7603"/>
    <cellStyle name="BM UF in Col E 2 4 2 6" xfId="7604"/>
    <cellStyle name="BM UF in Col E 2 4 2 6 2" xfId="7605"/>
    <cellStyle name="BM UF in Col E 2 4 2 6 2 2" xfId="7606"/>
    <cellStyle name="BM UF in Col E 2 4 2 6 3" xfId="7607"/>
    <cellStyle name="BM UF in Col E 2 4 2 7" xfId="7608"/>
    <cellStyle name="BM UF in Col E 2 4 2 7 2" xfId="7609"/>
    <cellStyle name="BM UF in Col E 2 4 2 7 2 2" xfId="7610"/>
    <cellStyle name="BM UF in Col E 2 4 2 7 3" xfId="7611"/>
    <cellStyle name="BM UF in Col E 2 4 2 8" xfId="7612"/>
    <cellStyle name="BM UF in Col E 2 4 2 8 2" xfId="7613"/>
    <cellStyle name="BM UF in Col E 2 4 2 8 2 2" xfId="7614"/>
    <cellStyle name="BM UF in Col E 2 4 2 8 3" xfId="7615"/>
    <cellStyle name="BM UF in Col E 2 4 2 9" xfId="7616"/>
    <cellStyle name="BM UF in Col E 2 4 2 9 2" xfId="7617"/>
    <cellStyle name="BM UF in Col E 2 4 2 9 2 2" xfId="7618"/>
    <cellStyle name="BM UF in Col E 2 4 2 9 3" xfId="7619"/>
    <cellStyle name="BM UF in Col E 2 4 20" xfId="7620"/>
    <cellStyle name="BM UF in Col E 2 4 20 2" xfId="7621"/>
    <cellStyle name="BM UF in Col E 2 4 20 2 2" xfId="7622"/>
    <cellStyle name="BM UF in Col E 2 4 20 3" xfId="7623"/>
    <cellStyle name="BM UF in Col E 2 4 21" xfId="7624"/>
    <cellStyle name="BM UF in Col E 2 4 21 2" xfId="7625"/>
    <cellStyle name="BM UF in Col E 2 4 21 2 2" xfId="7626"/>
    <cellStyle name="BM UF in Col E 2 4 21 3" xfId="7627"/>
    <cellStyle name="BM UF in Col E 2 4 22" xfId="7628"/>
    <cellStyle name="BM UF in Col E 2 4 22 2" xfId="7629"/>
    <cellStyle name="BM UF in Col E 2 4 23" xfId="7630"/>
    <cellStyle name="BM UF in Col E 2 4 24" xfId="7631"/>
    <cellStyle name="BM UF in Col E 2 4 3" xfId="7632"/>
    <cellStyle name="BM UF in Col E 2 4 3 2" xfId="7633"/>
    <cellStyle name="BM UF in Col E 2 4 3 2 2" xfId="7634"/>
    <cellStyle name="BM UF in Col E 2 4 3 3" xfId="7635"/>
    <cellStyle name="BM UF in Col E 2 4 3 4" xfId="7636"/>
    <cellStyle name="BM UF in Col E 2 4 4" xfId="7637"/>
    <cellStyle name="BM UF in Col E 2 4 4 2" xfId="7638"/>
    <cellStyle name="BM UF in Col E 2 4 4 2 2" xfId="7639"/>
    <cellStyle name="BM UF in Col E 2 4 4 3" xfId="7640"/>
    <cellStyle name="BM UF in Col E 2 4 4 4" xfId="7641"/>
    <cellStyle name="BM UF in Col E 2 4 5" xfId="7642"/>
    <cellStyle name="BM UF in Col E 2 4 5 2" xfId="7643"/>
    <cellStyle name="BM UF in Col E 2 4 5 2 2" xfId="7644"/>
    <cellStyle name="BM UF in Col E 2 4 5 3" xfId="7645"/>
    <cellStyle name="BM UF in Col E 2 4 6" xfId="7646"/>
    <cellStyle name="BM UF in Col E 2 4 6 2" xfId="7647"/>
    <cellStyle name="BM UF in Col E 2 4 6 2 2" xfId="7648"/>
    <cellStyle name="BM UF in Col E 2 4 6 3" xfId="7649"/>
    <cellStyle name="BM UF in Col E 2 4 7" xfId="7650"/>
    <cellStyle name="BM UF in Col E 2 4 7 2" xfId="7651"/>
    <cellStyle name="BM UF in Col E 2 4 7 2 2" xfId="7652"/>
    <cellStyle name="BM UF in Col E 2 4 7 3" xfId="7653"/>
    <cellStyle name="BM UF in Col E 2 4 8" xfId="7654"/>
    <cellStyle name="BM UF in Col E 2 4 8 2" xfId="7655"/>
    <cellStyle name="BM UF in Col E 2 4 8 2 2" xfId="7656"/>
    <cellStyle name="BM UF in Col E 2 4 8 3" xfId="7657"/>
    <cellStyle name="BM UF in Col E 2 4 9" xfId="7658"/>
    <cellStyle name="BM UF in Col E 2 4 9 2" xfId="7659"/>
    <cellStyle name="BM UF in Col E 2 4 9 2 2" xfId="7660"/>
    <cellStyle name="BM UF in Col E 2 4 9 3" xfId="7661"/>
    <cellStyle name="BM UF in Col E 2 5" xfId="7662"/>
    <cellStyle name="BM UF in Col E 2 5 10" xfId="7663"/>
    <cellStyle name="BM UF in Col E 2 5 10 2" xfId="7664"/>
    <cellStyle name="BM UF in Col E 2 5 10 2 2" xfId="7665"/>
    <cellStyle name="BM UF in Col E 2 5 10 3" xfId="7666"/>
    <cellStyle name="BM UF in Col E 2 5 11" xfId="7667"/>
    <cellStyle name="BM UF in Col E 2 5 11 2" xfId="7668"/>
    <cellStyle name="BM UF in Col E 2 5 11 2 2" xfId="7669"/>
    <cellStyle name="BM UF in Col E 2 5 11 3" xfId="7670"/>
    <cellStyle name="BM UF in Col E 2 5 12" xfId="7671"/>
    <cellStyle name="BM UF in Col E 2 5 12 2" xfId="7672"/>
    <cellStyle name="BM UF in Col E 2 5 12 2 2" xfId="7673"/>
    <cellStyle name="BM UF in Col E 2 5 12 3" xfId="7674"/>
    <cellStyle name="BM UF in Col E 2 5 13" xfId="7675"/>
    <cellStyle name="BM UF in Col E 2 5 13 2" xfId="7676"/>
    <cellStyle name="BM UF in Col E 2 5 13 2 2" xfId="7677"/>
    <cellStyle name="BM UF in Col E 2 5 13 3" xfId="7678"/>
    <cellStyle name="BM UF in Col E 2 5 14" xfId="7679"/>
    <cellStyle name="BM UF in Col E 2 5 14 2" xfId="7680"/>
    <cellStyle name="BM UF in Col E 2 5 14 2 2" xfId="7681"/>
    <cellStyle name="BM UF in Col E 2 5 14 3" xfId="7682"/>
    <cellStyle name="BM UF in Col E 2 5 15" xfId="7683"/>
    <cellStyle name="BM UF in Col E 2 5 15 2" xfId="7684"/>
    <cellStyle name="BM UF in Col E 2 5 15 2 2" xfId="7685"/>
    <cellStyle name="BM UF in Col E 2 5 15 3" xfId="7686"/>
    <cellStyle name="BM UF in Col E 2 5 16" xfId="7687"/>
    <cellStyle name="BM UF in Col E 2 5 16 2" xfId="7688"/>
    <cellStyle name="BM UF in Col E 2 5 16 2 2" xfId="7689"/>
    <cellStyle name="BM UF in Col E 2 5 16 3" xfId="7690"/>
    <cellStyle name="BM UF in Col E 2 5 17" xfId="7691"/>
    <cellStyle name="BM UF in Col E 2 5 17 2" xfId="7692"/>
    <cellStyle name="BM UF in Col E 2 5 17 2 2" xfId="7693"/>
    <cellStyle name="BM UF in Col E 2 5 17 3" xfId="7694"/>
    <cellStyle name="BM UF in Col E 2 5 18" xfId="7695"/>
    <cellStyle name="BM UF in Col E 2 5 18 2" xfId="7696"/>
    <cellStyle name="BM UF in Col E 2 5 18 2 2" xfId="7697"/>
    <cellStyle name="BM UF in Col E 2 5 18 3" xfId="7698"/>
    <cellStyle name="BM UF in Col E 2 5 19" xfId="7699"/>
    <cellStyle name="BM UF in Col E 2 5 19 2" xfId="7700"/>
    <cellStyle name="BM UF in Col E 2 5 19 2 2" xfId="7701"/>
    <cellStyle name="BM UF in Col E 2 5 19 3" xfId="7702"/>
    <cellStyle name="BM UF in Col E 2 5 2" xfId="7703"/>
    <cellStyle name="BM UF in Col E 2 5 2 2" xfId="7704"/>
    <cellStyle name="BM UF in Col E 2 5 2 2 2" xfId="7705"/>
    <cellStyle name="BM UF in Col E 2 5 2 3" xfId="7706"/>
    <cellStyle name="BM UF in Col E 2 5 2 4" xfId="7707"/>
    <cellStyle name="BM UF in Col E 2 5 20" xfId="7708"/>
    <cellStyle name="BM UF in Col E 2 5 20 2" xfId="7709"/>
    <cellStyle name="BM UF in Col E 2 5 20 2 2" xfId="7710"/>
    <cellStyle name="BM UF in Col E 2 5 20 3" xfId="7711"/>
    <cellStyle name="BM UF in Col E 2 5 21" xfId="7712"/>
    <cellStyle name="BM UF in Col E 2 5 21 2" xfId="7713"/>
    <cellStyle name="BM UF in Col E 2 5 22" xfId="7714"/>
    <cellStyle name="BM UF in Col E 2 5 23" xfId="7715"/>
    <cellStyle name="BM UF in Col E 2 5 3" xfId="7716"/>
    <cellStyle name="BM UF in Col E 2 5 3 2" xfId="7717"/>
    <cellStyle name="BM UF in Col E 2 5 3 2 2" xfId="7718"/>
    <cellStyle name="BM UF in Col E 2 5 3 3" xfId="7719"/>
    <cellStyle name="BM UF in Col E 2 5 4" xfId="7720"/>
    <cellStyle name="BM UF in Col E 2 5 4 2" xfId="7721"/>
    <cellStyle name="BM UF in Col E 2 5 4 2 2" xfId="7722"/>
    <cellStyle name="BM UF in Col E 2 5 4 3" xfId="7723"/>
    <cellStyle name="BM UF in Col E 2 5 5" xfId="7724"/>
    <cellStyle name="BM UF in Col E 2 5 5 2" xfId="7725"/>
    <cellStyle name="BM UF in Col E 2 5 5 2 2" xfId="7726"/>
    <cellStyle name="BM UF in Col E 2 5 5 3" xfId="7727"/>
    <cellStyle name="BM UF in Col E 2 5 6" xfId="7728"/>
    <cellStyle name="BM UF in Col E 2 5 6 2" xfId="7729"/>
    <cellStyle name="BM UF in Col E 2 5 6 2 2" xfId="7730"/>
    <cellStyle name="BM UF in Col E 2 5 6 3" xfId="7731"/>
    <cellStyle name="BM UF in Col E 2 5 7" xfId="7732"/>
    <cellStyle name="BM UF in Col E 2 5 7 2" xfId="7733"/>
    <cellStyle name="BM UF in Col E 2 5 7 2 2" xfId="7734"/>
    <cellStyle name="BM UF in Col E 2 5 7 3" xfId="7735"/>
    <cellStyle name="BM UF in Col E 2 5 8" xfId="7736"/>
    <cellStyle name="BM UF in Col E 2 5 8 2" xfId="7737"/>
    <cellStyle name="BM UF in Col E 2 5 8 2 2" xfId="7738"/>
    <cellStyle name="BM UF in Col E 2 5 8 3" xfId="7739"/>
    <cellStyle name="BM UF in Col E 2 5 9" xfId="7740"/>
    <cellStyle name="BM UF in Col E 2 5 9 2" xfId="7741"/>
    <cellStyle name="BM UF in Col E 2 5 9 2 2" xfId="7742"/>
    <cellStyle name="BM UF in Col E 2 5 9 3" xfId="7743"/>
    <cellStyle name="BM UF in Col E 2 6" xfId="7744"/>
    <cellStyle name="BM UF in Col E 2 6 2" xfId="7745"/>
    <cellStyle name="BM UF in Col E 2 6 2 2" xfId="7746"/>
    <cellStyle name="BM UF in Col E 2 6 3" xfId="7747"/>
    <cellStyle name="BM UF in Col E 2 6 4" xfId="7748"/>
    <cellStyle name="BM UF in Col E 2 7" xfId="7749"/>
    <cellStyle name="BM UF in Col E 2 7 2" xfId="7750"/>
    <cellStyle name="BM UF in Col E 2 7 2 2" xfId="7751"/>
    <cellStyle name="BM UF in Col E 2 7 3" xfId="7752"/>
    <cellStyle name="BM UF in Col E 2 8" xfId="7753"/>
    <cellStyle name="BM UF in Col E 2 8 2" xfId="7754"/>
    <cellStyle name="BM UF in Col E 2 8 2 2" xfId="7755"/>
    <cellStyle name="BM UF in Col E 2 8 3" xfId="7756"/>
    <cellStyle name="BM UF in Col E 2 9" xfId="7757"/>
    <cellStyle name="BM UF in Col E 2 9 2" xfId="7758"/>
    <cellStyle name="BM UF in Col E 2 9 2 2" xfId="7759"/>
    <cellStyle name="BM UF in Col E 2 9 3" xfId="7760"/>
    <cellStyle name="BM UF in Col E 20" xfId="7761"/>
    <cellStyle name="BM UF in Col E 20 2" xfId="7762"/>
    <cellStyle name="BM UF in Col E 20 2 2" xfId="7763"/>
    <cellStyle name="BM UF in Col E 20 3" xfId="7764"/>
    <cellStyle name="BM UF in Col E 21" xfId="7765"/>
    <cellStyle name="BM UF in Col E 21 2" xfId="7766"/>
    <cellStyle name="BM UF in Col E 21 2 2" xfId="7767"/>
    <cellStyle name="BM UF in Col E 21 3" xfId="7768"/>
    <cellStyle name="BM UF in Col E 22" xfId="7769"/>
    <cellStyle name="BM UF in Col E 22 2" xfId="7770"/>
    <cellStyle name="BM UF in Col E 23" xfId="7771"/>
    <cellStyle name="BM UF in Col E 24" xfId="7772"/>
    <cellStyle name="BM UF in Col E 25" xfId="7773"/>
    <cellStyle name="BM UF in Col E 26" xfId="7774"/>
    <cellStyle name="BM UF in Col E 27" xfId="7775"/>
    <cellStyle name="BM UF in Col E 3" xfId="7776"/>
    <cellStyle name="BM UF in Col E 3 10" xfId="7777"/>
    <cellStyle name="BM UF in Col E 3 10 2" xfId="7778"/>
    <cellStyle name="BM UF in Col E 3 10 2 2" xfId="7779"/>
    <cellStyle name="BM UF in Col E 3 10 3" xfId="7780"/>
    <cellStyle name="BM UF in Col E 3 11" xfId="7781"/>
    <cellStyle name="BM UF in Col E 3 11 2" xfId="7782"/>
    <cellStyle name="BM UF in Col E 3 11 2 2" xfId="7783"/>
    <cellStyle name="BM UF in Col E 3 11 3" xfId="7784"/>
    <cellStyle name="BM UF in Col E 3 12" xfId="7785"/>
    <cellStyle name="BM UF in Col E 3 12 2" xfId="7786"/>
    <cellStyle name="BM UF in Col E 3 12 2 2" xfId="7787"/>
    <cellStyle name="BM UF in Col E 3 12 3" xfId="7788"/>
    <cellStyle name="BM UF in Col E 3 13" xfId="7789"/>
    <cellStyle name="BM UF in Col E 3 13 2" xfId="7790"/>
    <cellStyle name="BM UF in Col E 3 13 2 2" xfId="7791"/>
    <cellStyle name="BM UF in Col E 3 13 3" xfId="7792"/>
    <cellStyle name="BM UF in Col E 3 14" xfId="7793"/>
    <cellStyle name="BM UF in Col E 3 14 2" xfId="7794"/>
    <cellStyle name="BM UF in Col E 3 14 2 2" xfId="7795"/>
    <cellStyle name="BM UF in Col E 3 14 3" xfId="7796"/>
    <cellStyle name="BM UF in Col E 3 15" xfId="7797"/>
    <cellStyle name="BM UF in Col E 3 15 2" xfId="7798"/>
    <cellStyle name="BM UF in Col E 3 15 2 2" xfId="7799"/>
    <cellStyle name="BM UF in Col E 3 15 3" xfId="7800"/>
    <cellStyle name="BM UF in Col E 3 16" xfId="7801"/>
    <cellStyle name="BM UF in Col E 3 16 2" xfId="7802"/>
    <cellStyle name="BM UF in Col E 3 16 2 2" xfId="7803"/>
    <cellStyle name="BM UF in Col E 3 16 3" xfId="7804"/>
    <cellStyle name="BM UF in Col E 3 17" xfId="7805"/>
    <cellStyle name="BM UF in Col E 3 17 2" xfId="7806"/>
    <cellStyle name="BM UF in Col E 3 17 2 2" xfId="7807"/>
    <cellStyle name="BM UF in Col E 3 17 3" xfId="7808"/>
    <cellStyle name="BM UF in Col E 3 18" xfId="7809"/>
    <cellStyle name="BM UF in Col E 3 18 2" xfId="7810"/>
    <cellStyle name="BM UF in Col E 3 19" xfId="7811"/>
    <cellStyle name="BM UF in Col E 3 2" xfId="7812"/>
    <cellStyle name="BM UF in Col E 3 2 10" xfId="7813"/>
    <cellStyle name="BM UF in Col E 3 2 10 2" xfId="7814"/>
    <cellStyle name="BM UF in Col E 3 2 10 2 2" xfId="7815"/>
    <cellStyle name="BM UF in Col E 3 2 10 3" xfId="7816"/>
    <cellStyle name="BM UF in Col E 3 2 11" xfId="7817"/>
    <cellStyle name="BM UF in Col E 3 2 11 2" xfId="7818"/>
    <cellStyle name="BM UF in Col E 3 2 11 2 2" xfId="7819"/>
    <cellStyle name="BM UF in Col E 3 2 11 3" xfId="7820"/>
    <cellStyle name="BM UF in Col E 3 2 12" xfId="7821"/>
    <cellStyle name="BM UF in Col E 3 2 12 2" xfId="7822"/>
    <cellStyle name="BM UF in Col E 3 2 12 2 2" xfId="7823"/>
    <cellStyle name="BM UF in Col E 3 2 12 3" xfId="7824"/>
    <cellStyle name="BM UF in Col E 3 2 13" xfId="7825"/>
    <cellStyle name="BM UF in Col E 3 2 13 2" xfId="7826"/>
    <cellStyle name="BM UF in Col E 3 2 13 2 2" xfId="7827"/>
    <cellStyle name="BM UF in Col E 3 2 13 3" xfId="7828"/>
    <cellStyle name="BM UF in Col E 3 2 14" xfId="7829"/>
    <cellStyle name="BM UF in Col E 3 2 14 2" xfId="7830"/>
    <cellStyle name="BM UF in Col E 3 2 14 2 2" xfId="7831"/>
    <cellStyle name="BM UF in Col E 3 2 14 3" xfId="7832"/>
    <cellStyle name="BM UF in Col E 3 2 15" xfId="7833"/>
    <cellStyle name="BM UF in Col E 3 2 15 2" xfId="7834"/>
    <cellStyle name="BM UF in Col E 3 2 15 2 2" xfId="7835"/>
    <cellStyle name="BM UF in Col E 3 2 15 3" xfId="7836"/>
    <cellStyle name="BM UF in Col E 3 2 16" xfId="7837"/>
    <cellStyle name="BM UF in Col E 3 2 16 2" xfId="7838"/>
    <cellStyle name="BM UF in Col E 3 2 16 2 2" xfId="7839"/>
    <cellStyle name="BM UF in Col E 3 2 16 3" xfId="7840"/>
    <cellStyle name="BM UF in Col E 3 2 17" xfId="7841"/>
    <cellStyle name="BM UF in Col E 3 2 17 2" xfId="7842"/>
    <cellStyle name="BM UF in Col E 3 2 17 2 2" xfId="7843"/>
    <cellStyle name="BM UF in Col E 3 2 17 3" xfId="7844"/>
    <cellStyle name="BM UF in Col E 3 2 18" xfId="7845"/>
    <cellStyle name="BM UF in Col E 3 2 18 2" xfId="7846"/>
    <cellStyle name="BM UF in Col E 3 2 18 2 2" xfId="7847"/>
    <cellStyle name="BM UF in Col E 3 2 18 3" xfId="7848"/>
    <cellStyle name="BM UF in Col E 3 2 19" xfId="7849"/>
    <cellStyle name="BM UF in Col E 3 2 19 2" xfId="7850"/>
    <cellStyle name="BM UF in Col E 3 2 19 2 2" xfId="7851"/>
    <cellStyle name="BM UF in Col E 3 2 19 3" xfId="7852"/>
    <cellStyle name="BM UF in Col E 3 2 2" xfId="7853"/>
    <cellStyle name="BM UF in Col E 3 2 2 2" xfId="7854"/>
    <cellStyle name="BM UF in Col E 3 2 2 2 2" xfId="7855"/>
    <cellStyle name="BM UF in Col E 3 2 2 2 2 2" xfId="7856"/>
    <cellStyle name="BM UF in Col E 3 2 2 2 3" xfId="7857"/>
    <cellStyle name="BM UF in Col E 3 2 2 2 4" xfId="7858"/>
    <cellStyle name="BM UF in Col E 3 2 2 3" xfId="7859"/>
    <cellStyle name="BM UF in Col E 3 2 2 3 2" xfId="7860"/>
    <cellStyle name="BM UF in Col E 3 2 2 4" xfId="7861"/>
    <cellStyle name="BM UF in Col E 3 2 2 5" xfId="7862"/>
    <cellStyle name="BM UF in Col E 3 2 20" xfId="7863"/>
    <cellStyle name="BM UF in Col E 3 2 20 2" xfId="7864"/>
    <cellStyle name="BM UF in Col E 3 2 20 2 2" xfId="7865"/>
    <cellStyle name="BM UF in Col E 3 2 20 3" xfId="7866"/>
    <cellStyle name="BM UF in Col E 3 2 21" xfId="7867"/>
    <cellStyle name="BM UF in Col E 3 2 21 2" xfId="7868"/>
    <cellStyle name="BM UF in Col E 3 2 22" xfId="7869"/>
    <cellStyle name="BM UF in Col E 3 2 23" xfId="7870"/>
    <cellStyle name="BM UF in Col E 3 2 3" xfId="7871"/>
    <cellStyle name="BM UF in Col E 3 2 3 2" xfId="7872"/>
    <cellStyle name="BM UF in Col E 3 2 3 2 2" xfId="7873"/>
    <cellStyle name="BM UF in Col E 3 2 3 2 3" xfId="7874"/>
    <cellStyle name="BM UF in Col E 3 2 3 3" xfId="7875"/>
    <cellStyle name="BM UF in Col E 3 2 3 3 2" xfId="7876"/>
    <cellStyle name="BM UF in Col E 3 2 3 4" xfId="7877"/>
    <cellStyle name="BM UF in Col E 3 2 4" xfId="7878"/>
    <cellStyle name="BM UF in Col E 3 2 4 2" xfId="7879"/>
    <cellStyle name="BM UF in Col E 3 2 4 2 2" xfId="7880"/>
    <cellStyle name="BM UF in Col E 3 2 4 3" xfId="7881"/>
    <cellStyle name="BM UF in Col E 3 2 4 4" xfId="7882"/>
    <cellStyle name="BM UF in Col E 3 2 5" xfId="7883"/>
    <cellStyle name="BM UF in Col E 3 2 5 2" xfId="7884"/>
    <cellStyle name="BM UF in Col E 3 2 5 2 2" xfId="7885"/>
    <cellStyle name="BM UF in Col E 3 2 5 3" xfId="7886"/>
    <cellStyle name="BM UF in Col E 3 2 5 4" xfId="7887"/>
    <cellStyle name="BM UF in Col E 3 2 6" xfId="7888"/>
    <cellStyle name="BM UF in Col E 3 2 6 2" xfId="7889"/>
    <cellStyle name="BM UF in Col E 3 2 6 2 2" xfId="7890"/>
    <cellStyle name="BM UF in Col E 3 2 6 3" xfId="7891"/>
    <cellStyle name="BM UF in Col E 3 2 7" xfId="7892"/>
    <cellStyle name="BM UF in Col E 3 2 7 2" xfId="7893"/>
    <cellStyle name="BM UF in Col E 3 2 7 2 2" xfId="7894"/>
    <cellStyle name="BM UF in Col E 3 2 7 3" xfId="7895"/>
    <cellStyle name="BM UF in Col E 3 2 8" xfId="7896"/>
    <cellStyle name="BM UF in Col E 3 2 8 2" xfId="7897"/>
    <cellStyle name="BM UF in Col E 3 2 8 2 2" xfId="7898"/>
    <cellStyle name="BM UF in Col E 3 2 8 3" xfId="7899"/>
    <cellStyle name="BM UF in Col E 3 2 9" xfId="7900"/>
    <cellStyle name="BM UF in Col E 3 2 9 2" xfId="7901"/>
    <cellStyle name="BM UF in Col E 3 2 9 2 2" xfId="7902"/>
    <cellStyle name="BM UF in Col E 3 2 9 3" xfId="7903"/>
    <cellStyle name="BM UF in Col E 3 20" xfId="7904"/>
    <cellStyle name="BM UF in Col E 3 3" xfId="7905"/>
    <cellStyle name="BM UF in Col E 3 3 2" xfId="7906"/>
    <cellStyle name="BM UF in Col E 3 3 2 2" xfId="7907"/>
    <cellStyle name="BM UF in Col E 3 3 2 2 2" xfId="7908"/>
    <cellStyle name="BM UF in Col E 3 3 2 3" xfId="7909"/>
    <cellStyle name="BM UF in Col E 3 3 2 4" xfId="7910"/>
    <cellStyle name="BM UF in Col E 3 3 3" xfId="7911"/>
    <cellStyle name="BM UF in Col E 3 3 3 2" xfId="7912"/>
    <cellStyle name="BM UF in Col E 3 3 4" xfId="7913"/>
    <cellStyle name="BM UF in Col E 3 3 5" xfId="7914"/>
    <cellStyle name="BM UF in Col E 3 4" xfId="7915"/>
    <cellStyle name="BM UF in Col E 3 4 2" xfId="7916"/>
    <cellStyle name="BM UF in Col E 3 4 2 2" xfId="7917"/>
    <cellStyle name="BM UF in Col E 3 4 2 3" xfId="7918"/>
    <cellStyle name="BM UF in Col E 3 4 3" xfId="7919"/>
    <cellStyle name="BM UF in Col E 3 4 3 2" xfId="7920"/>
    <cellStyle name="BM UF in Col E 3 4 4" xfId="7921"/>
    <cellStyle name="BM UF in Col E 3 5" xfId="7922"/>
    <cellStyle name="BM UF in Col E 3 5 2" xfId="7923"/>
    <cellStyle name="BM UF in Col E 3 5 2 2" xfId="7924"/>
    <cellStyle name="BM UF in Col E 3 5 2 3" xfId="7925"/>
    <cellStyle name="BM UF in Col E 3 5 3" xfId="7926"/>
    <cellStyle name="BM UF in Col E 3 5 4" xfId="7927"/>
    <cellStyle name="BM UF in Col E 3 6" xfId="7928"/>
    <cellStyle name="BM UF in Col E 3 6 2" xfId="7929"/>
    <cellStyle name="BM UF in Col E 3 6 2 2" xfId="7930"/>
    <cellStyle name="BM UF in Col E 3 6 3" xfId="7931"/>
    <cellStyle name="BM UF in Col E 3 6 4" xfId="7932"/>
    <cellStyle name="BM UF in Col E 3 7" xfId="7933"/>
    <cellStyle name="BM UF in Col E 3 7 2" xfId="7934"/>
    <cellStyle name="BM UF in Col E 3 7 2 2" xfId="7935"/>
    <cellStyle name="BM UF in Col E 3 7 3" xfId="7936"/>
    <cellStyle name="BM UF in Col E 3 8" xfId="7937"/>
    <cellStyle name="BM UF in Col E 3 8 2" xfId="7938"/>
    <cellStyle name="BM UF in Col E 3 8 2 2" xfId="7939"/>
    <cellStyle name="BM UF in Col E 3 8 3" xfId="7940"/>
    <cellStyle name="BM UF in Col E 3 9" xfId="7941"/>
    <cellStyle name="BM UF in Col E 3 9 2" xfId="7942"/>
    <cellStyle name="BM UF in Col E 3 9 2 2" xfId="7943"/>
    <cellStyle name="BM UF in Col E 3 9 3" xfId="7944"/>
    <cellStyle name="BM UF in Col E 4" xfId="7945"/>
    <cellStyle name="BM UF in Col E 4 10" xfId="7946"/>
    <cellStyle name="BM UF in Col E 4 10 2" xfId="7947"/>
    <cellStyle name="BM UF in Col E 4 10 2 2" xfId="7948"/>
    <cellStyle name="BM UF in Col E 4 10 3" xfId="7949"/>
    <cellStyle name="BM UF in Col E 4 11" xfId="7950"/>
    <cellStyle name="BM UF in Col E 4 11 2" xfId="7951"/>
    <cellStyle name="BM UF in Col E 4 11 2 2" xfId="7952"/>
    <cellStyle name="BM UF in Col E 4 11 3" xfId="7953"/>
    <cellStyle name="BM UF in Col E 4 12" xfId="7954"/>
    <cellStyle name="BM UF in Col E 4 12 2" xfId="7955"/>
    <cellStyle name="BM UF in Col E 4 12 2 2" xfId="7956"/>
    <cellStyle name="BM UF in Col E 4 12 3" xfId="7957"/>
    <cellStyle name="BM UF in Col E 4 13" xfId="7958"/>
    <cellStyle name="BM UF in Col E 4 13 2" xfId="7959"/>
    <cellStyle name="BM UF in Col E 4 13 2 2" xfId="7960"/>
    <cellStyle name="BM UF in Col E 4 13 3" xfId="7961"/>
    <cellStyle name="BM UF in Col E 4 14" xfId="7962"/>
    <cellStyle name="BM UF in Col E 4 14 2" xfId="7963"/>
    <cellStyle name="BM UF in Col E 4 14 2 2" xfId="7964"/>
    <cellStyle name="BM UF in Col E 4 14 3" xfId="7965"/>
    <cellStyle name="BM UF in Col E 4 15" xfId="7966"/>
    <cellStyle name="BM UF in Col E 4 15 2" xfId="7967"/>
    <cellStyle name="BM UF in Col E 4 15 2 2" xfId="7968"/>
    <cellStyle name="BM UF in Col E 4 15 3" xfId="7969"/>
    <cellStyle name="BM UF in Col E 4 16" xfId="7970"/>
    <cellStyle name="BM UF in Col E 4 16 2" xfId="7971"/>
    <cellStyle name="BM UF in Col E 4 16 2 2" xfId="7972"/>
    <cellStyle name="BM UF in Col E 4 16 3" xfId="7973"/>
    <cellStyle name="BM UF in Col E 4 17" xfId="7974"/>
    <cellStyle name="BM UF in Col E 4 17 2" xfId="7975"/>
    <cellStyle name="BM UF in Col E 4 17 2 2" xfId="7976"/>
    <cellStyle name="BM UF in Col E 4 17 3" xfId="7977"/>
    <cellStyle name="BM UF in Col E 4 18" xfId="7978"/>
    <cellStyle name="BM UF in Col E 4 18 2" xfId="7979"/>
    <cellStyle name="BM UF in Col E 4 19" xfId="7980"/>
    <cellStyle name="BM UF in Col E 4 2" xfId="7981"/>
    <cellStyle name="BM UF in Col E 4 2 10" xfId="7982"/>
    <cellStyle name="BM UF in Col E 4 2 10 2" xfId="7983"/>
    <cellStyle name="BM UF in Col E 4 2 10 2 2" xfId="7984"/>
    <cellStyle name="BM UF in Col E 4 2 10 3" xfId="7985"/>
    <cellStyle name="BM UF in Col E 4 2 11" xfId="7986"/>
    <cellStyle name="BM UF in Col E 4 2 11 2" xfId="7987"/>
    <cellStyle name="BM UF in Col E 4 2 11 2 2" xfId="7988"/>
    <cellStyle name="BM UF in Col E 4 2 11 3" xfId="7989"/>
    <cellStyle name="BM UF in Col E 4 2 12" xfId="7990"/>
    <cellStyle name="BM UF in Col E 4 2 12 2" xfId="7991"/>
    <cellStyle name="BM UF in Col E 4 2 12 2 2" xfId="7992"/>
    <cellStyle name="BM UF in Col E 4 2 12 3" xfId="7993"/>
    <cellStyle name="BM UF in Col E 4 2 13" xfId="7994"/>
    <cellStyle name="BM UF in Col E 4 2 13 2" xfId="7995"/>
    <cellStyle name="BM UF in Col E 4 2 13 2 2" xfId="7996"/>
    <cellStyle name="BM UF in Col E 4 2 13 3" xfId="7997"/>
    <cellStyle name="BM UF in Col E 4 2 14" xfId="7998"/>
    <cellStyle name="BM UF in Col E 4 2 14 2" xfId="7999"/>
    <cellStyle name="BM UF in Col E 4 2 14 2 2" xfId="8000"/>
    <cellStyle name="BM UF in Col E 4 2 14 3" xfId="8001"/>
    <cellStyle name="BM UF in Col E 4 2 15" xfId="8002"/>
    <cellStyle name="BM UF in Col E 4 2 15 2" xfId="8003"/>
    <cellStyle name="BM UF in Col E 4 2 15 2 2" xfId="8004"/>
    <cellStyle name="BM UF in Col E 4 2 15 3" xfId="8005"/>
    <cellStyle name="BM UF in Col E 4 2 16" xfId="8006"/>
    <cellStyle name="BM UF in Col E 4 2 16 2" xfId="8007"/>
    <cellStyle name="BM UF in Col E 4 2 16 2 2" xfId="8008"/>
    <cellStyle name="BM UF in Col E 4 2 16 3" xfId="8009"/>
    <cellStyle name="BM UF in Col E 4 2 17" xfId="8010"/>
    <cellStyle name="BM UF in Col E 4 2 17 2" xfId="8011"/>
    <cellStyle name="BM UF in Col E 4 2 17 2 2" xfId="8012"/>
    <cellStyle name="BM UF in Col E 4 2 17 3" xfId="8013"/>
    <cellStyle name="BM UF in Col E 4 2 18" xfId="8014"/>
    <cellStyle name="BM UF in Col E 4 2 18 2" xfId="8015"/>
    <cellStyle name="BM UF in Col E 4 2 18 2 2" xfId="8016"/>
    <cellStyle name="BM UF in Col E 4 2 18 3" xfId="8017"/>
    <cellStyle name="BM UF in Col E 4 2 19" xfId="8018"/>
    <cellStyle name="BM UF in Col E 4 2 19 2" xfId="8019"/>
    <cellStyle name="BM UF in Col E 4 2 19 2 2" xfId="8020"/>
    <cellStyle name="BM UF in Col E 4 2 19 3" xfId="8021"/>
    <cellStyle name="BM UF in Col E 4 2 2" xfId="8022"/>
    <cellStyle name="BM UF in Col E 4 2 2 2" xfId="8023"/>
    <cellStyle name="BM UF in Col E 4 2 2 2 2" xfId="8024"/>
    <cellStyle name="BM UF in Col E 4 2 2 2 2 2" xfId="8025"/>
    <cellStyle name="BM UF in Col E 4 2 2 2 3" xfId="8026"/>
    <cellStyle name="BM UF in Col E 4 2 2 2 4" xfId="8027"/>
    <cellStyle name="BM UF in Col E 4 2 2 3" xfId="8028"/>
    <cellStyle name="BM UF in Col E 4 2 2 3 2" xfId="8029"/>
    <cellStyle name="BM UF in Col E 4 2 2 4" xfId="8030"/>
    <cellStyle name="BM UF in Col E 4 2 2 5" xfId="8031"/>
    <cellStyle name="BM UF in Col E 4 2 20" xfId="8032"/>
    <cellStyle name="BM UF in Col E 4 2 20 2" xfId="8033"/>
    <cellStyle name="BM UF in Col E 4 2 20 2 2" xfId="8034"/>
    <cellStyle name="BM UF in Col E 4 2 20 3" xfId="8035"/>
    <cellStyle name="BM UF in Col E 4 2 21" xfId="8036"/>
    <cellStyle name="BM UF in Col E 4 2 21 2" xfId="8037"/>
    <cellStyle name="BM UF in Col E 4 2 22" xfId="8038"/>
    <cellStyle name="BM UF in Col E 4 2 23" xfId="8039"/>
    <cellStyle name="BM UF in Col E 4 2 3" xfId="8040"/>
    <cellStyle name="BM UF in Col E 4 2 3 2" xfId="8041"/>
    <cellStyle name="BM UF in Col E 4 2 3 2 2" xfId="8042"/>
    <cellStyle name="BM UF in Col E 4 2 3 2 3" xfId="8043"/>
    <cellStyle name="BM UF in Col E 4 2 3 3" xfId="8044"/>
    <cellStyle name="BM UF in Col E 4 2 3 3 2" xfId="8045"/>
    <cellStyle name="BM UF in Col E 4 2 3 4" xfId="8046"/>
    <cellStyle name="BM UF in Col E 4 2 4" xfId="8047"/>
    <cellStyle name="BM UF in Col E 4 2 4 2" xfId="8048"/>
    <cellStyle name="BM UF in Col E 4 2 4 2 2" xfId="8049"/>
    <cellStyle name="BM UF in Col E 4 2 4 3" xfId="8050"/>
    <cellStyle name="BM UF in Col E 4 2 4 4" xfId="8051"/>
    <cellStyle name="BM UF in Col E 4 2 5" xfId="8052"/>
    <cellStyle name="BM UF in Col E 4 2 5 2" xfId="8053"/>
    <cellStyle name="BM UF in Col E 4 2 5 2 2" xfId="8054"/>
    <cellStyle name="BM UF in Col E 4 2 5 3" xfId="8055"/>
    <cellStyle name="BM UF in Col E 4 2 5 4" xfId="8056"/>
    <cellStyle name="BM UF in Col E 4 2 6" xfId="8057"/>
    <cellStyle name="BM UF in Col E 4 2 6 2" xfId="8058"/>
    <cellStyle name="BM UF in Col E 4 2 6 2 2" xfId="8059"/>
    <cellStyle name="BM UF in Col E 4 2 6 3" xfId="8060"/>
    <cellStyle name="BM UF in Col E 4 2 7" xfId="8061"/>
    <cellStyle name="BM UF in Col E 4 2 7 2" xfId="8062"/>
    <cellStyle name="BM UF in Col E 4 2 7 2 2" xfId="8063"/>
    <cellStyle name="BM UF in Col E 4 2 7 3" xfId="8064"/>
    <cellStyle name="BM UF in Col E 4 2 8" xfId="8065"/>
    <cellStyle name="BM UF in Col E 4 2 8 2" xfId="8066"/>
    <cellStyle name="BM UF in Col E 4 2 8 2 2" xfId="8067"/>
    <cellStyle name="BM UF in Col E 4 2 8 3" xfId="8068"/>
    <cellStyle name="BM UF in Col E 4 2 9" xfId="8069"/>
    <cellStyle name="BM UF in Col E 4 2 9 2" xfId="8070"/>
    <cellStyle name="BM UF in Col E 4 2 9 2 2" xfId="8071"/>
    <cellStyle name="BM UF in Col E 4 2 9 3" xfId="8072"/>
    <cellStyle name="BM UF in Col E 4 20" xfId="8073"/>
    <cellStyle name="BM UF in Col E 4 3" xfId="8074"/>
    <cellStyle name="BM UF in Col E 4 3 2" xfId="8075"/>
    <cellStyle name="BM UF in Col E 4 3 2 2" xfId="8076"/>
    <cellStyle name="BM UF in Col E 4 3 2 2 2" xfId="8077"/>
    <cellStyle name="BM UF in Col E 4 3 2 3" xfId="8078"/>
    <cellStyle name="BM UF in Col E 4 3 2 4" xfId="8079"/>
    <cellStyle name="BM UF in Col E 4 3 3" xfId="8080"/>
    <cellStyle name="BM UF in Col E 4 3 3 2" xfId="8081"/>
    <cellStyle name="BM UF in Col E 4 3 4" xfId="8082"/>
    <cellStyle name="BM UF in Col E 4 3 5" xfId="8083"/>
    <cellStyle name="BM UF in Col E 4 4" xfId="8084"/>
    <cellStyle name="BM UF in Col E 4 4 2" xfId="8085"/>
    <cellStyle name="BM UF in Col E 4 4 2 2" xfId="8086"/>
    <cellStyle name="BM UF in Col E 4 4 2 3" xfId="8087"/>
    <cellStyle name="BM UF in Col E 4 4 3" xfId="8088"/>
    <cellStyle name="BM UF in Col E 4 4 3 2" xfId="8089"/>
    <cellStyle name="BM UF in Col E 4 4 4" xfId="8090"/>
    <cellStyle name="BM UF in Col E 4 5" xfId="8091"/>
    <cellStyle name="BM UF in Col E 4 5 2" xfId="8092"/>
    <cellStyle name="BM UF in Col E 4 5 2 2" xfId="8093"/>
    <cellStyle name="BM UF in Col E 4 5 2 3" xfId="8094"/>
    <cellStyle name="BM UF in Col E 4 5 3" xfId="8095"/>
    <cellStyle name="BM UF in Col E 4 5 4" xfId="8096"/>
    <cellStyle name="BM UF in Col E 4 6" xfId="8097"/>
    <cellStyle name="BM UF in Col E 4 6 2" xfId="8098"/>
    <cellStyle name="BM UF in Col E 4 6 2 2" xfId="8099"/>
    <cellStyle name="BM UF in Col E 4 6 3" xfId="8100"/>
    <cellStyle name="BM UF in Col E 4 6 4" xfId="8101"/>
    <cellStyle name="BM UF in Col E 4 7" xfId="8102"/>
    <cellStyle name="BM UF in Col E 4 7 2" xfId="8103"/>
    <cellStyle name="BM UF in Col E 4 7 2 2" xfId="8104"/>
    <cellStyle name="BM UF in Col E 4 7 3" xfId="8105"/>
    <cellStyle name="BM UF in Col E 4 8" xfId="8106"/>
    <cellStyle name="BM UF in Col E 4 8 2" xfId="8107"/>
    <cellStyle name="BM UF in Col E 4 8 2 2" xfId="8108"/>
    <cellStyle name="BM UF in Col E 4 8 3" xfId="8109"/>
    <cellStyle name="BM UF in Col E 4 9" xfId="8110"/>
    <cellStyle name="BM UF in Col E 4 9 2" xfId="8111"/>
    <cellStyle name="BM UF in Col E 4 9 2 2" xfId="8112"/>
    <cellStyle name="BM UF in Col E 4 9 3" xfId="8113"/>
    <cellStyle name="BM UF in Col E 5" xfId="8114"/>
    <cellStyle name="BM UF in Col E 5 10" xfId="8115"/>
    <cellStyle name="BM UF in Col E 5 10 2" xfId="8116"/>
    <cellStyle name="BM UF in Col E 5 10 2 2" xfId="8117"/>
    <cellStyle name="BM UF in Col E 5 10 3" xfId="8118"/>
    <cellStyle name="BM UF in Col E 5 11" xfId="8119"/>
    <cellStyle name="BM UF in Col E 5 11 2" xfId="8120"/>
    <cellStyle name="BM UF in Col E 5 11 2 2" xfId="8121"/>
    <cellStyle name="BM UF in Col E 5 11 3" xfId="8122"/>
    <cellStyle name="BM UF in Col E 5 12" xfId="8123"/>
    <cellStyle name="BM UF in Col E 5 12 2" xfId="8124"/>
    <cellStyle name="BM UF in Col E 5 12 2 2" xfId="8125"/>
    <cellStyle name="BM UF in Col E 5 12 3" xfId="8126"/>
    <cellStyle name="BM UF in Col E 5 13" xfId="8127"/>
    <cellStyle name="BM UF in Col E 5 13 2" xfId="8128"/>
    <cellStyle name="BM UF in Col E 5 13 2 2" xfId="8129"/>
    <cellStyle name="BM UF in Col E 5 13 3" xfId="8130"/>
    <cellStyle name="BM UF in Col E 5 14" xfId="8131"/>
    <cellStyle name="BM UF in Col E 5 14 2" xfId="8132"/>
    <cellStyle name="BM UF in Col E 5 14 2 2" xfId="8133"/>
    <cellStyle name="BM UF in Col E 5 14 3" xfId="8134"/>
    <cellStyle name="BM UF in Col E 5 15" xfId="8135"/>
    <cellStyle name="BM UF in Col E 5 15 2" xfId="8136"/>
    <cellStyle name="BM UF in Col E 5 15 2 2" xfId="8137"/>
    <cellStyle name="BM UF in Col E 5 15 3" xfId="8138"/>
    <cellStyle name="BM UF in Col E 5 16" xfId="8139"/>
    <cellStyle name="BM UF in Col E 5 16 2" xfId="8140"/>
    <cellStyle name="BM UF in Col E 5 16 2 2" xfId="8141"/>
    <cellStyle name="BM UF in Col E 5 16 3" xfId="8142"/>
    <cellStyle name="BM UF in Col E 5 17" xfId="8143"/>
    <cellStyle name="BM UF in Col E 5 17 2" xfId="8144"/>
    <cellStyle name="BM UF in Col E 5 17 2 2" xfId="8145"/>
    <cellStyle name="BM UF in Col E 5 17 3" xfId="8146"/>
    <cellStyle name="BM UF in Col E 5 18" xfId="8147"/>
    <cellStyle name="BM UF in Col E 5 18 2" xfId="8148"/>
    <cellStyle name="BM UF in Col E 5 18 2 2" xfId="8149"/>
    <cellStyle name="BM UF in Col E 5 18 3" xfId="8150"/>
    <cellStyle name="BM UF in Col E 5 19" xfId="8151"/>
    <cellStyle name="BM UF in Col E 5 19 2" xfId="8152"/>
    <cellStyle name="BM UF in Col E 5 19 2 2" xfId="8153"/>
    <cellStyle name="BM UF in Col E 5 19 3" xfId="8154"/>
    <cellStyle name="BM UF in Col E 5 2" xfId="8155"/>
    <cellStyle name="BM UF in Col E 5 2 10" xfId="8156"/>
    <cellStyle name="BM UF in Col E 5 2 10 2" xfId="8157"/>
    <cellStyle name="BM UF in Col E 5 2 10 2 2" xfId="8158"/>
    <cellStyle name="BM UF in Col E 5 2 10 3" xfId="8159"/>
    <cellStyle name="BM UF in Col E 5 2 11" xfId="8160"/>
    <cellStyle name="BM UF in Col E 5 2 11 2" xfId="8161"/>
    <cellStyle name="BM UF in Col E 5 2 11 2 2" xfId="8162"/>
    <cellStyle name="BM UF in Col E 5 2 11 3" xfId="8163"/>
    <cellStyle name="BM UF in Col E 5 2 12" xfId="8164"/>
    <cellStyle name="BM UF in Col E 5 2 12 2" xfId="8165"/>
    <cellStyle name="BM UF in Col E 5 2 12 2 2" xfId="8166"/>
    <cellStyle name="BM UF in Col E 5 2 12 3" xfId="8167"/>
    <cellStyle name="BM UF in Col E 5 2 13" xfId="8168"/>
    <cellStyle name="BM UF in Col E 5 2 13 2" xfId="8169"/>
    <cellStyle name="BM UF in Col E 5 2 13 2 2" xfId="8170"/>
    <cellStyle name="BM UF in Col E 5 2 13 3" xfId="8171"/>
    <cellStyle name="BM UF in Col E 5 2 14" xfId="8172"/>
    <cellStyle name="BM UF in Col E 5 2 14 2" xfId="8173"/>
    <cellStyle name="BM UF in Col E 5 2 14 2 2" xfId="8174"/>
    <cellStyle name="BM UF in Col E 5 2 14 3" xfId="8175"/>
    <cellStyle name="BM UF in Col E 5 2 15" xfId="8176"/>
    <cellStyle name="BM UF in Col E 5 2 15 2" xfId="8177"/>
    <cellStyle name="BM UF in Col E 5 2 15 2 2" xfId="8178"/>
    <cellStyle name="BM UF in Col E 5 2 15 3" xfId="8179"/>
    <cellStyle name="BM UF in Col E 5 2 16" xfId="8180"/>
    <cellStyle name="BM UF in Col E 5 2 16 2" xfId="8181"/>
    <cellStyle name="BM UF in Col E 5 2 16 2 2" xfId="8182"/>
    <cellStyle name="BM UF in Col E 5 2 16 3" xfId="8183"/>
    <cellStyle name="BM UF in Col E 5 2 17" xfId="8184"/>
    <cellStyle name="BM UF in Col E 5 2 17 2" xfId="8185"/>
    <cellStyle name="BM UF in Col E 5 2 17 2 2" xfId="8186"/>
    <cellStyle name="BM UF in Col E 5 2 17 3" xfId="8187"/>
    <cellStyle name="BM UF in Col E 5 2 18" xfId="8188"/>
    <cellStyle name="BM UF in Col E 5 2 18 2" xfId="8189"/>
    <cellStyle name="BM UF in Col E 5 2 18 2 2" xfId="8190"/>
    <cellStyle name="BM UF in Col E 5 2 18 3" xfId="8191"/>
    <cellStyle name="BM UF in Col E 5 2 19" xfId="8192"/>
    <cellStyle name="BM UF in Col E 5 2 19 2" xfId="8193"/>
    <cellStyle name="BM UF in Col E 5 2 19 2 2" xfId="8194"/>
    <cellStyle name="BM UF in Col E 5 2 19 3" xfId="8195"/>
    <cellStyle name="BM UF in Col E 5 2 2" xfId="8196"/>
    <cellStyle name="BM UF in Col E 5 2 2 2" xfId="8197"/>
    <cellStyle name="BM UF in Col E 5 2 2 2 2" xfId="8198"/>
    <cellStyle name="BM UF in Col E 5 2 2 2 3" xfId="8199"/>
    <cellStyle name="BM UF in Col E 5 2 2 3" xfId="8200"/>
    <cellStyle name="BM UF in Col E 5 2 2 3 2" xfId="8201"/>
    <cellStyle name="BM UF in Col E 5 2 2 4" xfId="8202"/>
    <cellStyle name="BM UF in Col E 5 2 20" xfId="8203"/>
    <cellStyle name="BM UF in Col E 5 2 20 2" xfId="8204"/>
    <cellStyle name="BM UF in Col E 5 2 20 2 2" xfId="8205"/>
    <cellStyle name="BM UF in Col E 5 2 20 3" xfId="8206"/>
    <cellStyle name="BM UF in Col E 5 2 21" xfId="8207"/>
    <cellStyle name="BM UF in Col E 5 2 21 2" xfId="8208"/>
    <cellStyle name="BM UF in Col E 5 2 22" xfId="8209"/>
    <cellStyle name="BM UF in Col E 5 2 23" xfId="8210"/>
    <cellStyle name="BM UF in Col E 5 2 3" xfId="8211"/>
    <cellStyle name="BM UF in Col E 5 2 3 2" xfId="8212"/>
    <cellStyle name="BM UF in Col E 5 2 3 2 2" xfId="8213"/>
    <cellStyle name="BM UF in Col E 5 2 3 3" xfId="8214"/>
    <cellStyle name="BM UF in Col E 5 2 3 4" xfId="8215"/>
    <cellStyle name="BM UF in Col E 5 2 4" xfId="8216"/>
    <cellStyle name="BM UF in Col E 5 2 4 2" xfId="8217"/>
    <cellStyle name="BM UF in Col E 5 2 4 2 2" xfId="8218"/>
    <cellStyle name="BM UF in Col E 5 2 4 3" xfId="8219"/>
    <cellStyle name="BM UF in Col E 5 2 4 4" xfId="8220"/>
    <cellStyle name="BM UF in Col E 5 2 5" xfId="8221"/>
    <cellStyle name="BM UF in Col E 5 2 5 2" xfId="8222"/>
    <cellStyle name="BM UF in Col E 5 2 5 2 2" xfId="8223"/>
    <cellStyle name="BM UF in Col E 5 2 5 3" xfId="8224"/>
    <cellStyle name="BM UF in Col E 5 2 6" xfId="8225"/>
    <cellStyle name="BM UF in Col E 5 2 6 2" xfId="8226"/>
    <cellStyle name="BM UF in Col E 5 2 6 2 2" xfId="8227"/>
    <cellStyle name="BM UF in Col E 5 2 6 3" xfId="8228"/>
    <cellStyle name="BM UF in Col E 5 2 7" xfId="8229"/>
    <cellStyle name="BM UF in Col E 5 2 7 2" xfId="8230"/>
    <cellStyle name="BM UF in Col E 5 2 7 2 2" xfId="8231"/>
    <cellStyle name="BM UF in Col E 5 2 7 3" xfId="8232"/>
    <cellStyle name="BM UF in Col E 5 2 8" xfId="8233"/>
    <cellStyle name="BM UF in Col E 5 2 8 2" xfId="8234"/>
    <cellStyle name="BM UF in Col E 5 2 8 2 2" xfId="8235"/>
    <cellStyle name="BM UF in Col E 5 2 8 3" xfId="8236"/>
    <cellStyle name="BM UF in Col E 5 2 9" xfId="8237"/>
    <cellStyle name="BM UF in Col E 5 2 9 2" xfId="8238"/>
    <cellStyle name="BM UF in Col E 5 2 9 2 2" xfId="8239"/>
    <cellStyle name="BM UF in Col E 5 2 9 3" xfId="8240"/>
    <cellStyle name="BM UF in Col E 5 20" xfId="8241"/>
    <cellStyle name="BM UF in Col E 5 20 2" xfId="8242"/>
    <cellStyle name="BM UF in Col E 5 20 2 2" xfId="8243"/>
    <cellStyle name="BM UF in Col E 5 20 3" xfId="8244"/>
    <cellStyle name="BM UF in Col E 5 21" xfId="8245"/>
    <cellStyle name="BM UF in Col E 5 21 2" xfId="8246"/>
    <cellStyle name="BM UF in Col E 5 21 2 2" xfId="8247"/>
    <cellStyle name="BM UF in Col E 5 21 3" xfId="8248"/>
    <cellStyle name="BM UF in Col E 5 22" xfId="8249"/>
    <cellStyle name="BM UF in Col E 5 22 2" xfId="8250"/>
    <cellStyle name="BM UF in Col E 5 23" xfId="8251"/>
    <cellStyle name="BM UF in Col E 5 24" xfId="8252"/>
    <cellStyle name="BM UF in Col E 5 3" xfId="8253"/>
    <cellStyle name="BM UF in Col E 5 3 2" xfId="8254"/>
    <cellStyle name="BM UF in Col E 5 3 2 2" xfId="8255"/>
    <cellStyle name="BM UF in Col E 5 3 2 3" xfId="8256"/>
    <cellStyle name="BM UF in Col E 5 3 3" xfId="8257"/>
    <cellStyle name="BM UF in Col E 5 3 3 2" xfId="8258"/>
    <cellStyle name="BM UF in Col E 5 3 4" xfId="8259"/>
    <cellStyle name="BM UF in Col E 5 4" xfId="8260"/>
    <cellStyle name="BM UF in Col E 5 4 2" xfId="8261"/>
    <cellStyle name="BM UF in Col E 5 4 2 2" xfId="8262"/>
    <cellStyle name="BM UF in Col E 5 4 3" xfId="8263"/>
    <cellStyle name="BM UF in Col E 5 4 4" xfId="8264"/>
    <cellStyle name="BM UF in Col E 5 5" xfId="8265"/>
    <cellStyle name="BM UF in Col E 5 5 2" xfId="8266"/>
    <cellStyle name="BM UF in Col E 5 5 2 2" xfId="8267"/>
    <cellStyle name="BM UF in Col E 5 5 3" xfId="8268"/>
    <cellStyle name="BM UF in Col E 5 5 4" xfId="8269"/>
    <cellStyle name="BM UF in Col E 5 6" xfId="8270"/>
    <cellStyle name="BM UF in Col E 5 6 2" xfId="8271"/>
    <cellStyle name="BM UF in Col E 5 6 2 2" xfId="8272"/>
    <cellStyle name="BM UF in Col E 5 6 3" xfId="8273"/>
    <cellStyle name="BM UF in Col E 5 7" xfId="8274"/>
    <cellStyle name="BM UF in Col E 5 7 2" xfId="8275"/>
    <cellStyle name="BM UF in Col E 5 7 2 2" xfId="8276"/>
    <cellStyle name="BM UF in Col E 5 7 3" xfId="8277"/>
    <cellStyle name="BM UF in Col E 5 8" xfId="8278"/>
    <cellStyle name="BM UF in Col E 5 8 2" xfId="8279"/>
    <cellStyle name="BM UF in Col E 5 8 2 2" xfId="8280"/>
    <cellStyle name="BM UF in Col E 5 8 3" xfId="8281"/>
    <cellStyle name="BM UF in Col E 5 9" xfId="8282"/>
    <cellStyle name="BM UF in Col E 5 9 2" xfId="8283"/>
    <cellStyle name="BM UF in Col E 5 9 2 2" xfId="8284"/>
    <cellStyle name="BM UF in Col E 5 9 3" xfId="8285"/>
    <cellStyle name="BM UF in Col E 6" xfId="8286"/>
    <cellStyle name="BM UF in Col E 6 10" xfId="8287"/>
    <cellStyle name="BM UF in Col E 6 10 2" xfId="8288"/>
    <cellStyle name="BM UF in Col E 6 10 2 2" xfId="8289"/>
    <cellStyle name="BM UF in Col E 6 10 3" xfId="8290"/>
    <cellStyle name="BM UF in Col E 6 11" xfId="8291"/>
    <cellStyle name="BM UF in Col E 6 11 2" xfId="8292"/>
    <cellStyle name="BM UF in Col E 6 11 2 2" xfId="8293"/>
    <cellStyle name="BM UF in Col E 6 11 3" xfId="8294"/>
    <cellStyle name="BM UF in Col E 6 12" xfId="8295"/>
    <cellStyle name="BM UF in Col E 6 12 2" xfId="8296"/>
    <cellStyle name="BM UF in Col E 6 12 2 2" xfId="8297"/>
    <cellStyle name="BM UF in Col E 6 12 3" xfId="8298"/>
    <cellStyle name="BM UF in Col E 6 13" xfId="8299"/>
    <cellStyle name="BM UF in Col E 6 13 2" xfId="8300"/>
    <cellStyle name="BM UF in Col E 6 13 2 2" xfId="8301"/>
    <cellStyle name="BM UF in Col E 6 13 3" xfId="8302"/>
    <cellStyle name="BM UF in Col E 6 14" xfId="8303"/>
    <cellStyle name="BM UF in Col E 6 14 2" xfId="8304"/>
    <cellStyle name="BM UF in Col E 6 14 2 2" xfId="8305"/>
    <cellStyle name="BM UF in Col E 6 14 3" xfId="8306"/>
    <cellStyle name="BM UF in Col E 6 15" xfId="8307"/>
    <cellStyle name="BM UF in Col E 6 15 2" xfId="8308"/>
    <cellStyle name="BM UF in Col E 6 15 2 2" xfId="8309"/>
    <cellStyle name="BM UF in Col E 6 15 3" xfId="8310"/>
    <cellStyle name="BM UF in Col E 6 16" xfId="8311"/>
    <cellStyle name="BM UF in Col E 6 16 2" xfId="8312"/>
    <cellStyle name="BM UF in Col E 6 16 2 2" xfId="8313"/>
    <cellStyle name="BM UF in Col E 6 16 3" xfId="8314"/>
    <cellStyle name="BM UF in Col E 6 17" xfId="8315"/>
    <cellStyle name="BM UF in Col E 6 17 2" xfId="8316"/>
    <cellStyle name="BM UF in Col E 6 17 2 2" xfId="8317"/>
    <cellStyle name="BM UF in Col E 6 17 3" xfId="8318"/>
    <cellStyle name="BM UF in Col E 6 18" xfId="8319"/>
    <cellStyle name="BM UF in Col E 6 18 2" xfId="8320"/>
    <cellStyle name="BM UF in Col E 6 18 2 2" xfId="8321"/>
    <cellStyle name="BM UF in Col E 6 18 3" xfId="8322"/>
    <cellStyle name="BM UF in Col E 6 19" xfId="8323"/>
    <cellStyle name="BM UF in Col E 6 19 2" xfId="8324"/>
    <cellStyle name="BM UF in Col E 6 19 2 2" xfId="8325"/>
    <cellStyle name="BM UF in Col E 6 19 3" xfId="8326"/>
    <cellStyle name="BM UF in Col E 6 2" xfId="8327"/>
    <cellStyle name="BM UF in Col E 6 2 2" xfId="8328"/>
    <cellStyle name="BM UF in Col E 6 2 2 2" xfId="8329"/>
    <cellStyle name="BM UF in Col E 6 2 2 3" xfId="8330"/>
    <cellStyle name="BM UF in Col E 6 2 3" xfId="8331"/>
    <cellStyle name="BM UF in Col E 6 2 3 2" xfId="8332"/>
    <cellStyle name="BM UF in Col E 6 2 4" xfId="8333"/>
    <cellStyle name="BM UF in Col E 6 20" xfId="8334"/>
    <cellStyle name="BM UF in Col E 6 20 2" xfId="8335"/>
    <cellStyle name="BM UF in Col E 6 20 2 2" xfId="8336"/>
    <cellStyle name="BM UF in Col E 6 20 3" xfId="8337"/>
    <cellStyle name="BM UF in Col E 6 21" xfId="8338"/>
    <cellStyle name="BM UF in Col E 6 21 2" xfId="8339"/>
    <cellStyle name="BM UF in Col E 6 22" xfId="8340"/>
    <cellStyle name="BM UF in Col E 6 23" xfId="8341"/>
    <cellStyle name="BM UF in Col E 6 3" xfId="8342"/>
    <cellStyle name="BM UF in Col E 6 3 2" xfId="8343"/>
    <cellStyle name="BM UF in Col E 6 3 2 2" xfId="8344"/>
    <cellStyle name="BM UF in Col E 6 3 3" xfId="8345"/>
    <cellStyle name="BM UF in Col E 6 3 4" xfId="8346"/>
    <cellStyle name="BM UF in Col E 6 4" xfId="8347"/>
    <cellStyle name="BM UF in Col E 6 4 2" xfId="8348"/>
    <cellStyle name="BM UF in Col E 6 4 2 2" xfId="8349"/>
    <cellStyle name="BM UF in Col E 6 4 3" xfId="8350"/>
    <cellStyle name="BM UF in Col E 6 4 4" xfId="8351"/>
    <cellStyle name="BM UF in Col E 6 5" xfId="8352"/>
    <cellStyle name="BM UF in Col E 6 5 2" xfId="8353"/>
    <cellStyle name="BM UF in Col E 6 5 2 2" xfId="8354"/>
    <cellStyle name="BM UF in Col E 6 5 3" xfId="8355"/>
    <cellStyle name="BM UF in Col E 6 6" xfId="8356"/>
    <cellStyle name="BM UF in Col E 6 6 2" xfId="8357"/>
    <cellStyle name="BM UF in Col E 6 6 2 2" xfId="8358"/>
    <cellStyle name="BM UF in Col E 6 6 3" xfId="8359"/>
    <cellStyle name="BM UF in Col E 6 7" xfId="8360"/>
    <cellStyle name="BM UF in Col E 6 7 2" xfId="8361"/>
    <cellStyle name="BM UF in Col E 6 7 2 2" xfId="8362"/>
    <cellStyle name="BM UF in Col E 6 7 3" xfId="8363"/>
    <cellStyle name="BM UF in Col E 6 8" xfId="8364"/>
    <cellStyle name="BM UF in Col E 6 8 2" xfId="8365"/>
    <cellStyle name="BM UF in Col E 6 8 2 2" xfId="8366"/>
    <cellStyle name="BM UF in Col E 6 8 3" xfId="8367"/>
    <cellStyle name="BM UF in Col E 6 9" xfId="8368"/>
    <cellStyle name="BM UF in Col E 6 9 2" xfId="8369"/>
    <cellStyle name="BM UF in Col E 6 9 2 2" xfId="8370"/>
    <cellStyle name="BM UF in Col E 6 9 3" xfId="8371"/>
    <cellStyle name="BM UF in Col E 7" xfId="8372"/>
    <cellStyle name="BM UF in Col E 7 2" xfId="8373"/>
    <cellStyle name="BM UF in Col E 7 2 2" xfId="8374"/>
    <cellStyle name="BM UF in Col E 7 2 3" xfId="8375"/>
    <cellStyle name="BM UF in Col E 7 3" xfId="8376"/>
    <cellStyle name="BM UF in Col E 7 3 2" xfId="8377"/>
    <cellStyle name="BM UF in Col E 7 4" xfId="8378"/>
    <cellStyle name="BM UF in Col E 8" xfId="8379"/>
    <cellStyle name="BM UF in Col E 8 2" xfId="8380"/>
    <cellStyle name="BM UF in Col E 8 2 2" xfId="8381"/>
    <cellStyle name="BM UF in Col E 8 2 3" xfId="8382"/>
    <cellStyle name="BM UF in Col E 8 3" xfId="8383"/>
    <cellStyle name="BM UF in Col E 8 4" xfId="8384"/>
    <cellStyle name="BM UF in Col E 9" xfId="8385"/>
    <cellStyle name="BM UF in Col E 9 2" xfId="8386"/>
    <cellStyle name="BM UF in Col E 9 2 2" xfId="8387"/>
    <cellStyle name="BM UF in Col E 9 3" xfId="8388"/>
    <cellStyle name="BM UF in Col E 9 4" xfId="8389"/>
    <cellStyle name="Border" xfId="8390"/>
    <cellStyle name="Brand Align Left Text" xfId="8391"/>
    <cellStyle name="Brand Default" xfId="8392"/>
    <cellStyle name="Brand Percent" xfId="8393"/>
    <cellStyle name="Brand Source" xfId="8394"/>
    <cellStyle name="Brand Subtitle with Underline" xfId="8395"/>
    <cellStyle name="Brand Subtitle without Underline" xfId="8396"/>
    <cellStyle name="Brand Title" xfId="8397"/>
    <cellStyle name="Calc" xfId="8398"/>
    <cellStyle name="Calc - Blue" xfId="8399"/>
    <cellStyle name="Calc - Blue 2" xfId="8400"/>
    <cellStyle name="Calc - Feed" xfId="8401"/>
    <cellStyle name="Calc - Feed 2" xfId="8402"/>
    <cellStyle name="Calc - Green" xfId="8403"/>
    <cellStyle name="Calc - Green 2" xfId="8404"/>
    <cellStyle name="Calc - Grey" xfId="8405"/>
    <cellStyle name="Calc - Grey 2" xfId="8406"/>
    <cellStyle name="Calc - White" xfId="8407"/>
    <cellStyle name="Calc - White 2" xfId="8408"/>
    <cellStyle name="Calc 2" xfId="8409"/>
    <cellStyle name="Calculated Field" xfId="8410"/>
    <cellStyle name="Calculated Field 2" xfId="8411"/>
    <cellStyle name="Calculation 10" xfId="8412"/>
    <cellStyle name="Calculation 11" xfId="8413"/>
    <cellStyle name="Calculation 12" xfId="8414"/>
    <cellStyle name="Calculation 2" xfId="8415"/>
    <cellStyle name="Calculation 2 10" xfId="8416"/>
    <cellStyle name="Calculation 2 10 2" xfId="8417"/>
    <cellStyle name="Calculation 2 10 2 2" xfId="8418"/>
    <cellStyle name="Calculation 2 10 3" xfId="8419"/>
    <cellStyle name="Calculation 2 11" xfId="8420"/>
    <cellStyle name="Calculation 2 11 2" xfId="8421"/>
    <cellStyle name="Calculation 2 11 2 2" xfId="8422"/>
    <cellStyle name="Calculation 2 11 3" xfId="8423"/>
    <cellStyle name="Calculation 2 12" xfId="8424"/>
    <cellStyle name="Calculation 2 12 2" xfId="8425"/>
    <cellStyle name="Calculation 2 12 2 2" xfId="8426"/>
    <cellStyle name="Calculation 2 12 3" xfId="8427"/>
    <cellStyle name="Calculation 2 13" xfId="8428"/>
    <cellStyle name="Calculation 2 13 2" xfId="8429"/>
    <cellStyle name="Calculation 2 13 2 2" xfId="8430"/>
    <cellStyle name="Calculation 2 13 3" xfId="8431"/>
    <cellStyle name="Calculation 2 14" xfId="8432"/>
    <cellStyle name="Calculation 2 14 2" xfId="8433"/>
    <cellStyle name="Calculation 2 14 2 2" xfId="8434"/>
    <cellStyle name="Calculation 2 14 3" xfId="8435"/>
    <cellStyle name="Calculation 2 15" xfId="8436"/>
    <cellStyle name="Calculation 2 15 2" xfId="8437"/>
    <cellStyle name="Calculation 2 15 2 2" xfId="8438"/>
    <cellStyle name="Calculation 2 15 3" xfId="8439"/>
    <cellStyle name="Calculation 2 16" xfId="8440"/>
    <cellStyle name="Calculation 2 16 2" xfId="8441"/>
    <cellStyle name="Calculation 2 16 2 2" xfId="8442"/>
    <cellStyle name="Calculation 2 16 3" xfId="8443"/>
    <cellStyle name="Calculation 2 17" xfId="8444"/>
    <cellStyle name="Calculation 2 17 2" xfId="8445"/>
    <cellStyle name="Calculation 2 17 2 2" xfId="8446"/>
    <cellStyle name="Calculation 2 17 3" xfId="8447"/>
    <cellStyle name="Calculation 2 18" xfId="8448"/>
    <cellStyle name="Calculation 2 18 2" xfId="8449"/>
    <cellStyle name="Calculation 2 18 2 2" xfId="8450"/>
    <cellStyle name="Calculation 2 18 3" xfId="8451"/>
    <cellStyle name="Calculation 2 19" xfId="8452"/>
    <cellStyle name="Calculation 2 19 2" xfId="8453"/>
    <cellStyle name="Calculation 2 19 2 2" xfId="8454"/>
    <cellStyle name="Calculation 2 19 3" xfId="8455"/>
    <cellStyle name="Calculation 2 2" xfId="8456"/>
    <cellStyle name="Calculation 2 2 10" xfId="8457"/>
    <cellStyle name="Calculation 2 2 10 2" xfId="8458"/>
    <cellStyle name="Calculation 2 2 10 2 2" xfId="8459"/>
    <cellStyle name="Calculation 2 2 10 3" xfId="8460"/>
    <cellStyle name="Calculation 2 2 11" xfId="8461"/>
    <cellStyle name="Calculation 2 2 11 2" xfId="8462"/>
    <cellStyle name="Calculation 2 2 11 2 2" xfId="8463"/>
    <cellStyle name="Calculation 2 2 11 3" xfId="8464"/>
    <cellStyle name="Calculation 2 2 12" xfId="8465"/>
    <cellStyle name="Calculation 2 2 12 2" xfId="8466"/>
    <cellStyle name="Calculation 2 2 12 2 2" xfId="8467"/>
    <cellStyle name="Calculation 2 2 12 3" xfId="8468"/>
    <cellStyle name="Calculation 2 2 13" xfId="8469"/>
    <cellStyle name="Calculation 2 2 13 2" xfId="8470"/>
    <cellStyle name="Calculation 2 2 13 2 2" xfId="8471"/>
    <cellStyle name="Calculation 2 2 13 3" xfId="8472"/>
    <cellStyle name="Calculation 2 2 14" xfId="8473"/>
    <cellStyle name="Calculation 2 2 14 2" xfId="8474"/>
    <cellStyle name="Calculation 2 2 14 2 2" xfId="8475"/>
    <cellStyle name="Calculation 2 2 14 3" xfId="8476"/>
    <cellStyle name="Calculation 2 2 15" xfId="8477"/>
    <cellStyle name="Calculation 2 2 15 2" xfId="8478"/>
    <cellStyle name="Calculation 2 2 15 2 2" xfId="8479"/>
    <cellStyle name="Calculation 2 2 15 3" xfId="8480"/>
    <cellStyle name="Calculation 2 2 16" xfId="8481"/>
    <cellStyle name="Calculation 2 2 16 2" xfId="8482"/>
    <cellStyle name="Calculation 2 2 16 2 2" xfId="8483"/>
    <cellStyle name="Calculation 2 2 16 3" xfId="8484"/>
    <cellStyle name="Calculation 2 2 17" xfId="8485"/>
    <cellStyle name="Calculation 2 2 17 2" xfId="8486"/>
    <cellStyle name="Calculation 2 2 17 2 2" xfId="8487"/>
    <cellStyle name="Calculation 2 2 17 3" xfId="8488"/>
    <cellStyle name="Calculation 2 2 18" xfId="8489"/>
    <cellStyle name="Calculation 2 2 18 2" xfId="8490"/>
    <cellStyle name="Calculation 2 2 18 2 2" xfId="8491"/>
    <cellStyle name="Calculation 2 2 18 3" xfId="8492"/>
    <cellStyle name="Calculation 2 2 19" xfId="8493"/>
    <cellStyle name="Calculation 2 2 19 2" xfId="8494"/>
    <cellStyle name="Calculation 2 2 19 2 2" xfId="8495"/>
    <cellStyle name="Calculation 2 2 19 3" xfId="8496"/>
    <cellStyle name="Calculation 2 2 2" xfId="8497"/>
    <cellStyle name="Calculation 2 2 2 10" xfId="8498"/>
    <cellStyle name="Calculation 2 2 2 10 2" xfId="8499"/>
    <cellStyle name="Calculation 2 2 2 10 2 2" xfId="8500"/>
    <cellStyle name="Calculation 2 2 2 10 3" xfId="8501"/>
    <cellStyle name="Calculation 2 2 2 11" xfId="8502"/>
    <cellStyle name="Calculation 2 2 2 11 2" xfId="8503"/>
    <cellStyle name="Calculation 2 2 2 11 2 2" xfId="8504"/>
    <cellStyle name="Calculation 2 2 2 11 3" xfId="8505"/>
    <cellStyle name="Calculation 2 2 2 12" xfId="8506"/>
    <cellStyle name="Calculation 2 2 2 12 2" xfId="8507"/>
    <cellStyle name="Calculation 2 2 2 12 2 2" xfId="8508"/>
    <cellStyle name="Calculation 2 2 2 12 3" xfId="8509"/>
    <cellStyle name="Calculation 2 2 2 13" xfId="8510"/>
    <cellStyle name="Calculation 2 2 2 13 2" xfId="8511"/>
    <cellStyle name="Calculation 2 2 2 13 2 2" xfId="8512"/>
    <cellStyle name="Calculation 2 2 2 13 3" xfId="8513"/>
    <cellStyle name="Calculation 2 2 2 14" xfId="8514"/>
    <cellStyle name="Calculation 2 2 2 14 2" xfId="8515"/>
    <cellStyle name="Calculation 2 2 2 14 2 2" xfId="8516"/>
    <cellStyle name="Calculation 2 2 2 14 3" xfId="8517"/>
    <cellStyle name="Calculation 2 2 2 15" xfId="8518"/>
    <cellStyle name="Calculation 2 2 2 15 2" xfId="8519"/>
    <cellStyle name="Calculation 2 2 2 15 2 2" xfId="8520"/>
    <cellStyle name="Calculation 2 2 2 15 3" xfId="8521"/>
    <cellStyle name="Calculation 2 2 2 16" xfId="8522"/>
    <cellStyle name="Calculation 2 2 2 16 2" xfId="8523"/>
    <cellStyle name="Calculation 2 2 2 16 2 2" xfId="8524"/>
    <cellStyle name="Calculation 2 2 2 16 3" xfId="8525"/>
    <cellStyle name="Calculation 2 2 2 17" xfId="8526"/>
    <cellStyle name="Calculation 2 2 2 17 2" xfId="8527"/>
    <cellStyle name="Calculation 2 2 2 17 2 2" xfId="8528"/>
    <cellStyle name="Calculation 2 2 2 17 3" xfId="8529"/>
    <cellStyle name="Calculation 2 2 2 18" xfId="8530"/>
    <cellStyle name="Calculation 2 2 2 18 2" xfId="8531"/>
    <cellStyle name="Calculation 2 2 2 19" xfId="8532"/>
    <cellStyle name="Calculation 2 2 2 2" xfId="8533"/>
    <cellStyle name="Calculation 2 2 2 2 10" xfId="8534"/>
    <cellStyle name="Calculation 2 2 2 2 10 2" xfId="8535"/>
    <cellStyle name="Calculation 2 2 2 2 10 2 2" xfId="8536"/>
    <cellStyle name="Calculation 2 2 2 2 10 3" xfId="8537"/>
    <cellStyle name="Calculation 2 2 2 2 11" xfId="8538"/>
    <cellStyle name="Calculation 2 2 2 2 11 2" xfId="8539"/>
    <cellStyle name="Calculation 2 2 2 2 11 2 2" xfId="8540"/>
    <cellStyle name="Calculation 2 2 2 2 11 3" xfId="8541"/>
    <cellStyle name="Calculation 2 2 2 2 12" xfId="8542"/>
    <cellStyle name="Calculation 2 2 2 2 12 2" xfId="8543"/>
    <cellStyle name="Calculation 2 2 2 2 12 2 2" xfId="8544"/>
    <cellStyle name="Calculation 2 2 2 2 12 3" xfId="8545"/>
    <cellStyle name="Calculation 2 2 2 2 13" xfId="8546"/>
    <cellStyle name="Calculation 2 2 2 2 13 2" xfId="8547"/>
    <cellStyle name="Calculation 2 2 2 2 13 2 2" xfId="8548"/>
    <cellStyle name="Calculation 2 2 2 2 13 3" xfId="8549"/>
    <cellStyle name="Calculation 2 2 2 2 14" xfId="8550"/>
    <cellStyle name="Calculation 2 2 2 2 14 2" xfId="8551"/>
    <cellStyle name="Calculation 2 2 2 2 14 2 2" xfId="8552"/>
    <cellStyle name="Calculation 2 2 2 2 14 3" xfId="8553"/>
    <cellStyle name="Calculation 2 2 2 2 15" xfId="8554"/>
    <cellStyle name="Calculation 2 2 2 2 15 2" xfId="8555"/>
    <cellStyle name="Calculation 2 2 2 2 15 2 2" xfId="8556"/>
    <cellStyle name="Calculation 2 2 2 2 15 3" xfId="8557"/>
    <cellStyle name="Calculation 2 2 2 2 16" xfId="8558"/>
    <cellStyle name="Calculation 2 2 2 2 16 2" xfId="8559"/>
    <cellStyle name="Calculation 2 2 2 2 16 2 2" xfId="8560"/>
    <cellStyle name="Calculation 2 2 2 2 16 3" xfId="8561"/>
    <cellStyle name="Calculation 2 2 2 2 17" xfId="8562"/>
    <cellStyle name="Calculation 2 2 2 2 17 2" xfId="8563"/>
    <cellStyle name="Calculation 2 2 2 2 17 2 2" xfId="8564"/>
    <cellStyle name="Calculation 2 2 2 2 17 3" xfId="8565"/>
    <cellStyle name="Calculation 2 2 2 2 18" xfId="8566"/>
    <cellStyle name="Calculation 2 2 2 2 18 2" xfId="8567"/>
    <cellStyle name="Calculation 2 2 2 2 18 2 2" xfId="8568"/>
    <cellStyle name="Calculation 2 2 2 2 18 3" xfId="8569"/>
    <cellStyle name="Calculation 2 2 2 2 19" xfId="8570"/>
    <cellStyle name="Calculation 2 2 2 2 19 2" xfId="8571"/>
    <cellStyle name="Calculation 2 2 2 2 19 2 2" xfId="8572"/>
    <cellStyle name="Calculation 2 2 2 2 19 3" xfId="8573"/>
    <cellStyle name="Calculation 2 2 2 2 2" xfId="8574"/>
    <cellStyle name="Calculation 2 2 2 2 2 2" xfId="8575"/>
    <cellStyle name="Calculation 2 2 2 2 2 2 2" xfId="8576"/>
    <cellStyle name="Calculation 2 2 2 2 2 2 3" xfId="8577"/>
    <cellStyle name="Calculation 2 2 2 2 2 3" xfId="8578"/>
    <cellStyle name="Calculation 2 2 2 2 2 3 2" xfId="8579"/>
    <cellStyle name="Calculation 2 2 2 2 2 4" xfId="8580"/>
    <cellStyle name="Calculation 2 2 2 2 20" xfId="8581"/>
    <cellStyle name="Calculation 2 2 2 2 20 2" xfId="8582"/>
    <cellStyle name="Calculation 2 2 2 2 20 2 2" xfId="8583"/>
    <cellStyle name="Calculation 2 2 2 2 20 3" xfId="8584"/>
    <cellStyle name="Calculation 2 2 2 2 21" xfId="8585"/>
    <cellStyle name="Calculation 2 2 2 2 21 2" xfId="8586"/>
    <cellStyle name="Calculation 2 2 2 2 22" xfId="8587"/>
    <cellStyle name="Calculation 2 2 2 2 23" xfId="8588"/>
    <cellStyle name="Calculation 2 2 2 2 3" xfId="8589"/>
    <cellStyle name="Calculation 2 2 2 2 3 2" xfId="8590"/>
    <cellStyle name="Calculation 2 2 2 2 3 2 2" xfId="8591"/>
    <cellStyle name="Calculation 2 2 2 2 3 3" xfId="8592"/>
    <cellStyle name="Calculation 2 2 2 2 3 4" xfId="8593"/>
    <cellStyle name="Calculation 2 2 2 2 4" xfId="8594"/>
    <cellStyle name="Calculation 2 2 2 2 4 2" xfId="8595"/>
    <cellStyle name="Calculation 2 2 2 2 4 2 2" xfId="8596"/>
    <cellStyle name="Calculation 2 2 2 2 4 3" xfId="8597"/>
    <cellStyle name="Calculation 2 2 2 2 4 4" xfId="8598"/>
    <cellStyle name="Calculation 2 2 2 2 5" xfId="8599"/>
    <cellStyle name="Calculation 2 2 2 2 5 2" xfId="8600"/>
    <cellStyle name="Calculation 2 2 2 2 5 2 2" xfId="8601"/>
    <cellStyle name="Calculation 2 2 2 2 5 3" xfId="8602"/>
    <cellStyle name="Calculation 2 2 2 2 6" xfId="8603"/>
    <cellStyle name="Calculation 2 2 2 2 6 2" xfId="8604"/>
    <cellStyle name="Calculation 2 2 2 2 6 2 2" xfId="8605"/>
    <cellStyle name="Calculation 2 2 2 2 6 3" xfId="8606"/>
    <cellStyle name="Calculation 2 2 2 2 7" xfId="8607"/>
    <cellStyle name="Calculation 2 2 2 2 7 2" xfId="8608"/>
    <cellStyle name="Calculation 2 2 2 2 7 2 2" xfId="8609"/>
    <cellStyle name="Calculation 2 2 2 2 7 3" xfId="8610"/>
    <cellStyle name="Calculation 2 2 2 2 8" xfId="8611"/>
    <cellStyle name="Calculation 2 2 2 2 8 2" xfId="8612"/>
    <cellStyle name="Calculation 2 2 2 2 8 2 2" xfId="8613"/>
    <cellStyle name="Calculation 2 2 2 2 8 3" xfId="8614"/>
    <cellStyle name="Calculation 2 2 2 2 9" xfId="8615"/>
    <cellStyle name="Calculation 2 2 2 2 9 2" xfId="8616"/>
    <cellStyle name="Calculation 2 2 2 2 9 2 2" xfId="8617"/>
    <cellStyle name="Calculation 2 2 2 2 9 3" xfId="8618"/>
    <cellStyle name="Calculation 2 2 2 20" xfId="8619"/>
    <cellStyle name="Calculation 2 2 2 3" xfId="8620"/>
    <cellStyle name="Calculation 2 2 2 3 2" xfId="8621"/>
    <cellStyle name="Calculation 2 2 2 3 2 2" xfId="8622"/>
    <cellStyle name="Calculation 2 2 2 3 2 3" xfId="8623"/>
    <cellStyle name="Calculation 2 2 2 3 3" xfId="8624"/>
    <cellStyle name="Calculation 2 2 2 3 3 2" xfId="8625"/>
    <cellStyle name="Calculation 2 2 2 3 4" xfId="8626"/>
    <cellStyle name="Calculation 2 2 2 4" xfId="8627"/>
    <cellStyle name="Calculation 2 2 2 4 2" xfId="8628"/>
    <cellStyle name="Calculation 2 2 2 4 2 2" xfId="8629"/>
    <cellStyle name="Calculation 2 2 2 4 3" xfId="8630"/>
    <cellStyle name="Calculation 2 2 2 4 4" xfId="8631"/>
    <cellStyle name="Calculation 2 2 2 5" xfId="8632"/>
    <cellStyle name="Calculation 2 2 2 5 2" xfId="8633"/>
    <cellStyle name="Calculation 2 2 2 5 2 2" xfId="8634"/>
    <cellStyle name="Calculation 2 2 2 5 3" xfId="8635"/>
    <cellStyle name="Calculation 2 2 2 5 4" xfId="8636"/>
    <cellStyle name="Calculation 2 2 2 6" xfId="8637"/>
    <cellStyle name="Calculation 2 2 2 6 2" xfId="8638"/>
    <cellStyle name="Calculation 2 2 2 6 2 2" xfId="8639"/>
    <cellStyle name="Calculation 2 2 2 6 3" xfId="8640"/>
    <cellStyle name="Calculation 2 2 2 7" xfId="8641"/>
    <cellStyle name="Calculation 2 2 2 7 2" xfId="8642"/>
    <cellStyle name="Calculation 2 2 2 7 2 2" xfId="8643"/>
    <cellStyle name="Calculation 2 2 2 7 3" xfId="8644"/>
    <cellStyle name="Calculation 2 2 2 8" xfId="8645"/>
    <cellStyle name="Calculation 2 2 2 8 2" xfId="8646"/>
    <cellStyle name="Calculation 2 2 2 8 2 2" xfId="8647"/>
    <cellStyle name="Calculation 2 2 2 8 3" xfId="8648"/>
    <cellStyle name="Calculation 2 2 2 9" xfId="8649"/>
    <cellStyle name="Calculation 2 2 2 9 2" xfId="8650"/>
    <cellStyle name="Calculation 2 2 2 9 2 2" xfId="8651"/>
    <cellStyle name="Calculation 2 2 2 9 3" xfId="8652"/>
    <cellStyle name="Calculation 2 2 20" xfId="8653"/>
    <cellStyle name="Calculation 2 2 20 2" xfId="8654"/>
    <cellStyle name="Calculation 2 2 20 2 2" xfId="8655"/>
    <cellStyle name="Calculation 2 2 20 3" xfId="8656"/>
    <cellStyle name="Calculation 2 2 21" xfId="8657"/>
    <cellStyle name="Calculation 2 2 21 2" xfId="8658"/>
    <cellStyle name="Calculation 2 2 22" xfId="8659"/>
    <cellStyle name="Calculation 2 2 23" xfId="8660"/>
    <cellStyle name="Calculation 2 2 3" xfId="8661"/>
    <cellStyle name="Calculation 2 2 3 10" xfId="8662"/>
    <cellStyle name="Calculation 2 2 3 10 2" xfId="8663"/>
    <cellStyle name="Calculation 2 2 3 10 2 2" xfId="8664"/>
    <cellStyle name="Calculation 2 2 3 10 3" xfId="8665"/>
    <cellStyle name="Calculation 2 2 3 11" xfId="8666"/>
    <cellStyle name="Calculation 2 2 3 11 2" xfId="8667"/>
    <cellStyle name="Calculation 2 2 3 11 2 2" xfId="8668"/>
    <cellStyle name="Calculation 2 2 3 11 3" xfId="8669"/>
    <cellStyle name="Calculation 2 2 3 12" xfId="8670"/>
    <cellStyle name="Calculation 2 2 3 12 2" xfId="8671"/>
    <cellStyle name="Calculation 2 2 3 12 2 2" xfId="8672"/>
    <cellStyle name="Calculation 2 2 3 12 3" xfId="8673"/>
    <cellStyle name="Calculation 2 2 3 13" xfId="8674"/>
    <cellStyle name="Calculation 2 2 3 13 2" xfId="8675"/>
    <cellStyle name="Calculation 2 2 3 13 2 2" xfId="8676"/>
    <cellStyle name="Calculation 2 2 3 13 3" xfId="8677"/>
    <cellStyle name="Calculation 2 2 3 14" xfId="8678"/>
    <cellStyle name="Calculation 2 2 3 14 2" xfId="8679"/>
    <cellStyle name="Calculation 2 2 3 14 2 2" xfId="8680"/>
    <cellStyle name="Calculation 2 2 3 14 3" xfId="8681"/>
    <cellStyle name="Calculation 2 2 3 15" xfId="8682"/>
    <cellStyle name="Calculation 2 2 3 15 2" xfId="8683"/>
    <cellStyle name="Calculation 2 2 3 15 2 2" xfId="8684"/>
    <cellStyle name="Calculation 2 2 3 15 3" xfId="8685"/>
    <cellStyle name="Calculation 2 2 3 16" xfId="8686"/>
    <cellStyle name="Calculation 2 2 3 16 2" xfId="8687"/>
    <cellStyle name="Calculation 2 2 3 16 2 2" xfId="8688"/>
    <cellStyle name="Calculation 2 2 3 16 3" xfId="8689"/>
    <cellStyle name="Calculation 2 2 3 17" xfId="8690"/>
    <cellStyle name="Calculation 2 2 3 17 2" xfId="8691"/>
    <cellStyle name="Calculation 2 2 3 17 2 2" xfId="8692"/>
    <cellStyle name="Calculation 2 2 3 17 3" xfId="8693"/>
    <cellStyle name="Calculation 2 2 3 18" xfId="8694"/>
    <cellStyle name="Calculation 2 2 3 18 2" xfId="8695"/>
    <cellStyle name="Calculation 2 2 3 19" xfId="8696"/>
    <cellStyle name="Calculation 2 2 3 2" xfId="8697"/>
    <cellStyle name="Calculation 2 2 3 2 10" xfId="8698"/>
    <cellStyle name="Calculation 2 2 3 2 10 2" xfId="8699"/>
    <cellStyle name="Calculation 2 2 3 2 10 2 2" xfId="8700"/>
    <cellStyle name="Calculation 2 2 3 2 10 3" xfId="8701"/>
    <cellStyle name="Calculation 2 2 3 2 11" xfId="8702"/>
    <cellStyle name="Calculation 2 2 3 2 11 2" xfId="8703"/>
    <cellStyle name="Calculation 2 2 3 2 11 2 2" xfId="8704"/>
    <cellStyle name="Calculation 2 2 3 2 11 3" xfId="8705"/>
    <cellStyle name="Calculation 2 2 3 2 12" xfId="8706"/>
    <cellStyle name="Calculation 2 2 3 2 12 2" xfId="8707"/>
    <cellStyle name="Calculation 2 2 3 2 12 2 2" xfId="8708"/>
    <cellStyle name="Calculation 2 2 3 2 12 3" xfId="8709"/>
    <cellStyle name="Calculation 2 2 3 2 13" xfId="8710"/>
    <cellStyle name="Calculation 2 2 3 2 13 2" xfId="8711"/>
    <cellStyle name="Calculation 2 2 3 2 13 2 2" xfId="8712"/>
    <cellStyle name="Calculation 2 2 3 2 13 3" xfId="8713"/>
    <cellStyle name="Calculation 2 2 3 2 14" xfId="8714"/>
    <cellStyle name="Calculation 2 2 3 2 14 2" xfId="8715"/>
    <cellStyle name="Calculation 2 2 3 2 14 2 2" xfId="8716"/>
    <cellStyle name="Calculation 2 2 3 2 14 3" xfId="8717"/>
    <cellStyle name="Calculation 2 2 3 2 15" xfId="8718"/>
    <cellStyle name="Calculation 2 2 3 2 15 2" xfId="8719"/>
    <cellStyle name="Calculation 2 2 3 2 15 2 2" xfId="8720"/>
    <cellStyle name="Calculation 2 2 3 2 15 3" xfId="8721"/>
    <cellStyle name="Calculation 2 2 3 2 16" xfId="8722"/>
    <cellStyle name="Calculation 2 2 3 2 16 2" xfId="8723"/>
    <cellStyle name="Calculation 2 2 3 2 16 2 2" xfId="8724"/>
    <cellStyle name="Calculation 2 2 3 2 16 3" xfId="8725"/>
    <cellStyle name="Calculation 2 2 3 2 17" xfId="8726"/>
    <cellStyle name="Calculation 2 2 3 2 17 2" xfId="8727"/>
    <cellStyle name="Calculation 2 2 3 2 17 2 2" xfId="8728"/>
    <cellStyle name="Calculation 2 2 3 2 17 3" xfId="8729"/>
    <cellStyle name="Calculation 2 2 3 2 18" xfId="8730"/>
    <cellStyle name="Calculation 2 2 3 2 18 2" xfId="8731"/>
    <cellStyle name="Calculation 2 2 3 2 18 2 2" xfId="8732"/>
    <cellStyle name="Calculation 2 2 3 2 18 3" xfId="8733"/>
    <cellStyle name="Calculation 2 2 3 2 19" xfId="8734"/>
    <cellStyle name="Calculation 2 2 3 2 19 2" xfId="8735"/>
    <cellStyle name="Calculation 2 2 3 2 19 2 2" xfId="8736"/>
    <cellStyle name="Calculation 2 2 3 2 19 3" xfId="8737"/>
    <cellStyle name="Calculation 2 2 3 2 2" xfId="8738"/>
    <cellStyle name="Calculation 2 2 3 2 2 2" xfId="8739"/>
    <cellStyle name="Calculation 2 2 3 2 2 2 2" xfId="8740"/>
    <cellStyle name="Calculation 2 2 3 2 2 3" xfId="8741"/>
    <cellStyle name="Calculation 2 2 3 2 2 4" xfId="8742"/>
    <cellStyle name="Calculation 2 2 3 2 20" xfId="8743"/>
    <cellStyle name="Calculation 2 2 3 2 20 2" xfId="8744"/>
    <cellStyle name="Calculation 2 2 3 2 20 2 2" xfId="8745"/>
    <cellStyle name="Calculation 2 2 3 2 20 3" xfId="8746"/>
    <cellStyle name="Calculation 2 2 3 2 21" xfId="8747"/>
    <cellStyle name="Calculation 2 2 3 2 21 2" xfId="8748"/>
    <cellStyle name="Calculation 2 2 3 2 22" xfId="8749"/>
    <cellStyle name="Calculation 2 2 3 2 23" xfId="8750"/>
    <cellStyle name="Calculation 2 2 3 2 3" xfId="8751"/>
    <cellStyle name="Calculation 2 2 3 2 3 2" xfId="8752"/>
    <cellStyle name="Calculation 2 2 3 2 3 2 2" xfId="8753"/>
    <cellStyle name="Calculation 2 2 3 2 3 3" xfId="8754"/>
    <cellStyle name="Calculation 2 2 3 2 3 4" xfId="8755"/>
    <cellStyle name="Calculation 2 2 3 2 4" xfId="8756"/>
    <cellStyle name="Calculation 2 2 3 2 4 2" xfId="8757"/>
    <cellStyle name="Calculation 2 2 3 2 4 2 2" xfId="8758"/>
    <cellStyle name="Calculation 2 2 3 2 4 3" xfId="8759"/>
    <cellStyle name="Calculation 2 2 3 2 5" xfId="8760"/>
    <cellStyle name="Calculation 2 2 3 2 5 2" xfId="8761"/>
    <cellStyle name="Calculation 2 2 3 2 5 2 2" xfId="8762"/>
    <cellStyle name="Calculation 2 2 3 2 5 3" xfId="8763"/>
    <cellStyle name="Calculation 2 2 3 2 6" xfId="8764"/>
    <cellStyle name="Calculation 2 2 3 2 6 2" xfId="8765"/>
    <cellStyle name="Calculation 2 2 3 2 6 2 2" xfId="8766"/>
    <cellStyle name="Calculation 2 2 3 2 6 3" xfId="8767"/>
    <cellStyle name="Calculation 2 2 3 2 7" xfId="8768"/>
    <cellStyle name="Calculation 2 2 3 2 7 2" xfId="8769"/>
    <cellStyle name="Calculation 2 2 3 2 7 2 2" xfId="8770"/>
    <cellStyle name="Calculation 2 2 3 2 7 3" xfId="8771"/>
    <cellStyle name="Calculation 2 2 3 2 8" xfId="8772"/>
    <cellStyle name="Calculation 2 2 3 2 8 2" xfId="8773"/>
    <cellStyle name="Calculation 2 2 3 2 8 2 2" xfId="8774"/>
    <cellStyle name="Calculation 2 2 3 2 8 3" xfId="8775"/>
    <cellStyle name="Calculation 2 2 3 2 9" xfId="8776"/>
    <cellStyle name="Calculation 2 2 3 2 9 2" xfId="8777"/>
    <cellStyle name="Calculation 2 2 3 2 9 2 2" xfId="8778"/>
    <cellStyle name="Calculation 2 2 3 2 9 3" xfId="8779"/>
    <cellStyle name="Calculation 2 2 3 20" xfId="8780"/>
    <cellStyle name="Calculation 2 2 3 3" xfId="8781"/>
    <cellStyle name="Calculation 2 2 3 3 2" xfId="8782"/>
    <cellStyle name="Calculation 2 2 3 3 2 2" xfId="8783"/>
    <cellStyle name="Calculation 2 2 3 3 3" xfId="8784"/>
    <cellStyle name="Calculation 2 2 3 3 4" xfId="8785"/>
    <cellStyle name="Calculation 2 2 3 4" xfId="8786"/>
    <cellStyle name="Calculation 2 2 3 4 2" xfId="8787"/>
    <cellStyle name="Calculation 2 2 3 4 2 2" xfId="8788"/>
    <cellStyle name="Calculation 2 2 3 4 3" xfId="8789"/>
    <cellStyle name="Calculation 2 2 3 4 4" xfId="8790"/>
    <cellStyle name="Calculation 2 2 3 5" xfId="8791"/>
    <cellStyle name="Calculation 2 2 3 5 2" xfId="8792"/>
    <cellStyle name="Calculation 2 2 3 5 2 2" xfId="8793"/>
    <cellStyle name="Calculation 2 2 3 5 3" xfId="8794"/>
    <cellStyle name="Calculation 2 2 3 6" xfId="8795"/>
    <cellStyle name="Calculation 2 2 3 6 2" xfId="8796"/>
    <cellStyle name="Calculation 2 2 3 6 2 2" xfId="8797"/>
    <cellStyle name="Calculation 2 2 3 6 3" xfId="8798"/>
    <cellStyle name="Calculation 2 2 3 7" xfId="8799"/>
    <cellStyle name="Calculation 2 2 3 7 2" xfId="8800"/>
    <cellStyle name="Calculation 2 2 3 7 2 2" xfId="8801"/>
    <cellStyle name="Calculation 2 2 3 7 3" xfId="8802"/>
    <cellStyle name="Calculation 2 2 3 8" xfId="8803"/>
    <cellStyle name="Calculation 2 2 3 8 2" xfId="8804"/>
    <cellStyle name="Calculation 2 2 3 8 2 2" xfId="8805"/>
    <cellStyle name="Calculation 2 2 3 8 3" xfId="8806"/>
    <cellStyle name="Calculation 2 2 3 9" xfId="8807"/>
    <cellStyle name="Calculation 2 2 3 9 2" xfId="8808"/>
    <cellStyle name="Calculation 2 2 3 9 2 2" xfId="8809"/>
    <cellStyle name="Calculation 2 2 3 9 3" xfId="8810"/>
    <cellStyle name="Calculation 2 2 4" xfId="8811"/>
    <cellStyle name="Calculation 2 2 4 10" xfId="8812"/>
    <cellStyle name="Calculation 2 2 4 10 2" xfId="8813"/>
    <cellStyle name="Calculation 2 2 4 10 2 2" xfId="8814"/>
    <cellStyle name="Calculation 2 2 4 10 3" xfId="8815"/>
    <cellStyle name="Calculation 2 2 4 11" xfId="8816"/>
    <cellStyle name="Calculation 2 2 4 11 2" xfId="8817"/>
    <cellStyle name="Calculation 2 2 4 11 2 2" xfId="8818"/>
    <cellStyle name="Calculation 2 2 4 11 3" xfId="8819"/>
    <cellStyle name="Calculation 2 2 4 12" xfId="8820"/>
    <cellStyle name="Calculation 2 2 4 12 2" xfId="8821"/>
    <cellStyle name="Calculation 2 2 4 12 2 2" xfId="8822"/>
    <cellStyle name="Calculation 2 2 4 12 3" xfId="8823"/>
    <cellStyle name="Calculation 2 2 4 13" xfId="8824"/>
    <cellStyle name="Calculation 2 2 4 13 2" xfId="8825"/>
    <cellStyle name="Calculation 2 2 4 13 2 2" xfId="8826"/>
    <cellStyle name="Calculation 2 2 4 13 3" xfId="8827"/>
    <cellStyle name="Calculation 2 2 4 14" xfId="8828"/>
    <cellStyle name="Calculation 2 2 4 14 2" xfId="8829"/>
    <cellStyle name="Calculation 2 2 4 14 2 2" xfId="8830"/>
    <cellStyle name="Calculation 2 2 4 14 3" xfId="8831"/>
    <cellStyle name="Calculation 2 2 4 15" xfId="8832"/>
    <cellStyle name="Calculation 2 2 4 15 2" xfId="8833"/>
    <cellStyle name="Calculation 2 2 4 15 2 2" xfId="8834"/>
    <cellStyle name="Calculation 2 2 4 15 3" xfId="8835"/>
    <cellStyle name="Calculation 2 2 4 16" xfId="8836"/>
    <cellStyle name="Calculation 2 2 4 16 2" xfId="8837"/>
    <cellStyle name="Calculation 2 2 4 16 2 2" xfId="8838"/>
    <cellStyle name="Calculation 2 2 4 16 3" xfId="8839"/>
    <cellStyle name="Calculation 2 2 4 17" xfId="8840"/>
    <cellStyle name="Calculation 2 2 4 17 2" xfId="8841"/>
    <cellStyle name="Calculation 2 2 4 17 2 2" xfId="8842"/>
    <cellStyle name="Calculation 2 2 4 17 3" xfId="8843"/>
    <cellStyle name="Calculation 2 2 4 18" xfId="8844"/>
    <cellStyle name="Calculation 2 2 4 18 2" xfId="8845"/>
    <cellStyle name="Calculation 2 2 4 18 2 2" xfId="8846"/>
    <cellStyle name="Calculation 2 2 4 18 3" xfId="8847"/>
    <cellStyle name="Calculation 2 2 4 19" xfId="8848"/>
    <cellStyle name="Calculation 2 2 4 19 2" xfId="8849"/>
    <cellStyle name="Calculation 2 2 4 19 2 2" xfId="8850"/>
    <cellStyle name="Calculation 2 2 4 19 3" xfId="8851"/>
    <cellStyle name="Calculation 2 2 4 2" xfId="8852"/>
    <cellStyle name="Calculation 2 2 4 2 10" xfId="8853"/>
    <cellStyle name="Calculation 2 2 4 2 10 2" xfId="8854"/>
    <cellStyle name="Calculation 2 2 4 2 10 2 2" xfId="8855"/>
    <cellStyle name="Calculation 2 2 4 2 10 3" xfId="8856"/>
    <cellStyle name="Calculation 2 2 4 2 11" xfId="8857"/>
    <cellStyle name="Calculation 2 2 4 2 11 2" xfId="8858"/>
    <cellStyle name="Calculation 2 2 4 2 11 2 2" xfId="8859"/>
    <cellStyle name="Calculation 2 2 4 2 11 3" xfId="8860"/>
    <cellStyle name="Calculation 2 2 4 2 12" xfId="8861"/>
    <cellStyle name="Calculation 2 2 4 2 12 2" xfId="8862"/>
    <cellStyle name="Calculation 2 2 4 2 12 2 2" xfId="8863"/>
    <cellStyle name="Calculation 2 2 4 2 12 3" xfId="8864"/>
    <cellStyle name="Calculation 2 2 4 2 13" xfId="8865"/>
    <cellStyle name="Calculation 2 2 4 2 13 2" xfId="8866"/>
    <cellStyle name="Calculation 2 2 4 2 13 2 2" xfId="8867"/>
    <cellStyle name="Calculation 2 2 4 2 13 3" xfId="8868"/>
    <cellStyle name="Calculation 2 2 4 2 14" xfId="8869"/>
    <cellStyle name="Calculation 2 2 4 2 14 2" xfId="8870"/>
    <cellStyle name="Calculation 2 2 4 2 14 2 2" xfId="8871"/>
    <cellStyle name="Calculation 2 2 4 2 14 3" xfId="8872"/>
    <cellStyle name="Calculation 2 2 4 2 15" xfId="8873"/>
    <cellStyle name="Calculation 2 2 4 2 15 2" xfId="8874"/>
    <cellStyle name="Calculation 2 2 4 2 15 2 2" xfId="8875"/>
    <cellStyle name="Calculation 2 2 4 2 15 3" xfId="8876"/>
    <cellStyle name="Calculation 2 2 4 2 16" xfId="8877"/>
    <cellStyle name="Calculation 2 2 4 2 16 2" xfId="8878"/>
    <cellStyle name="Calculation 2 2 4 2 16 2 2" xfId="8879"/>
    <cellStyle name="Calculation 2 2 4 2 16 3" xfId="8880"/>
    <cellStyle name="Calculation 2 2 4 2 17" xfId="8881"/>
    <cellStyle name="Calculation 2 2 4 2 17 2" xfId="8882"/>
    <cellStyle name="Calculation 2 2 4 2 17 2 2" xfId="8883"/>
    <cellStyle name="Calculation 2 2 4 2 17 3" xfId="8884"/>
    <cellStyle name="Calculation 2 2 4 2 18" xfId="8885"/>
    <cellStyle name="Calculation 2 2 4 2 18 2" xfId="8886"/>
    <cellStyle name="Calculation 2 2 4 2 18 2 2" xfId="8887"/>
    <cellStyle name="Calculation 2 2 4 2 18 3" xfId="8888"/>
    <cellStyle name="Calculation 2 2 4 2 19" xfId="8889"/>
    <cellStyle name="Calculation 2 2 4 2 19 2" xfId="8890"/>
    <cellStyle name="Calculation 2 2 4 2 19 2 2" xfId="8891"/>
    <cellStyle name="Calculation 2 2 4 2 19 3" xfId="8892"/>
    <cellStyle name="Calculation 2 2 4 2 2" xfId="8893"/>
    <cellStyle name="Calculation 2 2 4 2 2 2" xfId="8894"/>
    <cellStyle name="Calculation 2 2 4 2 2 2 2" xfId="8895"/>
    <cellStyle name="Calculation 2 2 4 2 2 3" xfId="8896"/>
    <cellStyle name="Calculation 2 2 4 2 2 4" xfId="8897"/>
    <cellStyle name="Calculation 2 2 4 2 20" xfId="8898"/>
    <cellStyle name="Calculation 2 2 4 2 20 2" xfId="8899"/>
    <cellStyle name="Calculation 2 2 4 2 20 2 2" xfId="8900"/>
    <cellStyle name="Calculation 2 2 4 2 20 3" xfId="8901"/>
    <cellStyle name="Calculation 2 2 4 2 21" xfId="8902"/>
    <cellStyle name="Calculation 2 2 4 2 21 2" xfId="8903"/>
    <cellStyle name="Calculation 2 2 4 2 22" xfId="8904"/>
    <cellStyle name="Calculation 2 2 4 2 23" xfId="8905"/>
    <cellStyle name="Calculation 2 2 4 2 3" xfId="8906"/>
    <cellStyle name="Calculation 2 2 4 2 3 2" xfId="8907"/>
    <cellStyle name="Calculation 2 2 4 2 3 2 2" xfId="8908"/>
    <cellStyle name="Calculation 2 2 4 2 3 3" xfId="8909"/>
    <cellStyle name="Calculation 2 2 4 2 4" xfId="8910"/>
    <cellStyle name="Calculation 2 2 4 2 4 2" xfId="8911"/>
    <cellStyle name="Calculation 2 2 4 2 4 2 2" xfId="8912"/>
    <cellStyle name="Calculation 2 2 4 2 4 3" xfId="8913"/>
    <cellStyle name="Calculation 2 2 4 2 5" xfId="8914"/>
    <cellStyle name="Calculation 2 2 4 2 5 2" xfId="8915"/>
    <cellStyle name="Calculation 2 2 4 2 5 2 2" xfId="8916"/>
    <cellStyle name="Calculation 2 2 4 2 5 3" xfId="8917"/>
    <cellStyle name="Calculation 2 2 4 2 6" xfId="8918"/>
    <cellStyle name="Calculation 2 2 4 2 6 2" xfId="8919"/>
    <cellStyle name="Calculation 2 2 4 2 6 2 2" xfId="8920"/>
    <cellStyle name="Calculation 2 2 4 2 6 3" xfId="8921"/>
    <cellStyle name="Calculation 2 2 4 2 7" xfId="8922"/>
    <cellStyle name="Calculation 2 2 4 2 7 2" xfId="8923"/>
    <cellStyle name="Calculation 2 2 4 2 7 2 2" xfId="8924"/>
    <cellStyle name="Calculation 2 2 4 2 7 3" xfId="8925"/>
    <cellStyle name="Calculation 2 2 4 2 8" xfId="8926"/>
    <cellStyle name="Calculation 2 2 4 2 8 2" xfId="8927"/>
    <cellStyle name="Calculation 2 2 4 2 8 2 2" xfId="8928"/>
    <cellStyle name="Calculation 2 2 4 2 8 3" xfId="8929"/>
    <cellStyle name="Calculation 2 2 4 2 9" xfId="8930"/>
    <cellStyle name="Calculation 2 2 4 2 9 2" xfId="8931"/>
    <cellStyle name="Calculation 2 2 4 2 9 2 2" xfId="8932"/>
    <cellStyle name="Calculation 2 2 4 2 9 3" xfId="8933"/>
    <cellStyle name="Calculation 2 2 4 20" xfId="8934"/>
    <cellStyle name="Calculation 2 2 4 20 2" xfId="8935"/>
    <cellStyle name="Calculation 2 2 4 20 2 2" xfId="8936"/>
    <cellStyle name="Calculation 2 2 4 20 3" xfId="8937"/>
    <cellStyle name="Calculation 2 2 4 21" xfId="8938"/>
    <cellStyle name="Calculation 2 2 4 21 2" xfId="8939"/>
    <cellStyle name="Calculation 2 2 4 21 2 2" xfId="8940"/>
    <cellStyle name="Calculation 2 2 4 21 3" xfId="8941"/>
    <cellStyle name="Calculation 2 2 4 22" xfId="8942"/>
    <cellStyle name="Calculation 2 2 4 22 2" xfId="8943"/>
    <cellStyle name="Calculation 2 2 4 23" xfId="8944"/>
    <cellStyle name="Calculation 2 2 4 24" xfId="8945"/>
    <cellStyle name="Calculation 2 2 4 3" xfId="8946"/>
    <cellStyle name="Calculation 2 2 4 3 2" xfId="8947"/>
    <cellStyle name="Calculation 2 2 4 3 2 2" xfId="8948"/>
    <cellStyle name="Calculation 2 2 4 3 3" xfId="8949"/>
    <cellStyle name="Calculation 2 2 4 3 4" xfId="8950"/>
    <cellStyle name="Calculation 2 2 4 4" xfId="8951"/>
    <cellStyle name="Calculation 2 2 4 4 2" xfId="8952"/>
    <cellStyle name="Calculation 2 2 4 4 2 2" xfId="8953"/>
    <cellStyle name="Calculation 2 2 4 4 3" xfId="8954"/>
    <cellStyle name="Calculation 2 2 4 4 4" xfId="8955"/>
    <cellStyle name="Calculation 2 2 4 5" xfId="8956"/>
    <cellStyle name="Calculation 2 2 4 5 2" xfId="8957"/>
    <cellStyle name="Calculation 2 2 4 5 2 2" xfId="8958"/>
    <cellStyle name="Calculation 2 2 4 5 3" xfId="8959"/>
    <cellStyle name="Calculation 2 2 4 6" xfId="8960"/>
    <cellStyle name="Calculation 2 2 4 6 2" xfId="8961"/>
    <cellStyle name="Calculation 2 2 4 6 2 2" xfId="8962"/>
    <cellStyle name="Calculation 2 2 4 6 3" xfId="8963"/>
    <cellStyle name="Calculation 2 2 4 7" xfId="8964"/>
    <cellStyle name="Calculation 2 2 4 7 2" xfId="8965"/>
    <cellStyle name="Calculation 2 2 4 7 2 2" xfId="8966"/>
    <cellStyle name="Calculation 2 2 4 7 3" xfId="8967"/>
    <cellStyle name="Calculation 2 2 4 8" xfId="8968"/>
    <cellStyle name="Calculation 2 2 4 8 2" xfId="8969"/>
    <cellStyle name="Calculation 2 2 4 8 2 2" xfId="8970"/>
    <cellStyle name="Calculation 2 2 4 8 3" xfId="8971"/>
    <cellStyle name="Calculation 2 2 4 9" xfId="8972"/>
    <cellStyle name="Calculation 2 2 4 9 2" xfId="8973"/>
    <cellStyle name="Calculation 2 2 4 9 2 2" xfId="8974"/>
    <cellStyle name="Calculation 2 2 4 9 3" xfId="8975"/>
    <cellStyle name="Calculation 2 2 5" xfId="8976"/>
    <cellStyle name="Calculation 2 2 5 10" xfId="8977"/>
    <cellStyle name="Calculation 2 2 5 10 2" xfId="8978"/>
    <cellStyle name="Calculation 2 2 5 10 2 2" xfId="8979"/>
    <cellStyle name="Calculation 2 2 5 10 3" xfId="8980"/>
    <cellStyle name="Calculation 2 2 5 11" xfId="8981"/>
    <cellStyle name="Calculation 2 2 5 11 2" xfId="8982"/>
    <cellStyle name="Calculation 2 2 5 11 2 2" xfId="8983"/>
    <cellStyle name="Calculation 2 2 5 11 3" xfId="8984"/>
    <cellStyle name="Calculation 2 2 5 12" xfId="8985"/>
    <cellStyle name="Calculation 2 2 5 12 2" xfId="8986"/>
    <cellStyle name="Calculation 2 2 5 12 2 2" xfId="8987"/>
    <cellStyle name="Calculation 2 2 5 12 3" xfId="8988"/>
    <cellStyle name="Calculation 2 2 5 13" xfId="8989"/>
    <cellStyle name="Calculation 2 2 5 13 2" xfId="8990"/>
    <cellStyle name="Calculation 2 2 5 13 2 2" xfId="8991"/>
    <cellStyle name="Calculation 2 2 5 13 3" xfId="8992"/>
    <cellStyle name="Calculation 2 2 5 14" xfId="8993"/>
    <cellStyle name="Calculation 2 2 5 14 2" xfId="8994"/>
    <cellStyle name="Calculation 2 2 5 14 2 2" xfId="8995"/>
    <cellStyle name="Calculation 2 2 5 14 3" xfId="8996"/>
    <cellStyle name="Calculation 2 2 5 15" xfId="8997"/>
    <cellStyle name="Calculation 2 2 5 15 2" xfId="8998"/>
    <cellStyle name="Calculation 2 2 5 15 2 2" xfId="8999"/>
    <cellStyle name="Calculation 2 2 5 15 3" xfId="9000"/>
    <cellStyle name="Calculation 2 2 5 16" xfId="9001"/>
    <cellStyle name="Calculation 2 2 5 16 2" xfId="9002"/>
    <cellStyle name="Calculation 2 2 5 16 2 2" xfId="9003"/>
    <cellStyle name="Calculation 2 2 5 16 3" xfId="9004"/>
    <cellStyle name="Calculation 2 2 5 17" xfId="9005"/>
    <cellStyle name="Calculation 2 2 5 17 2" xfId="9006"/>
    <cellStyle name="Calculation 2 2 5 17 2 2" xfId="9007"/>
    <cellStyle name="Calculation 2 2 5 17 3" xfId="9008"/>
    <cellStyle name="Calculation 2 2 5 18" xfId="9009"/>
    <cellStyle name="Calculation 2 2 5 18 2" xfId="9010"/>
    <cellStyle name="Calculation 2 2 5 18 2 2" xfId="9011"/>
    <cellStyle name="Calculation 2 2 5 18 3" xfId="9012"/>
    <cellStyle name="Calculation 2 2 5 19" xfId="9013"/>
    <cellStyle name="Calculation 2 2 5 19 2" xfId="9014"/>
    <cellStyle name="Calculation 2 2 5 19 2 2" xfId="9015"/>
    <cellStyle name="Calculation 2 2 5 19 3" xfId="9016"/>
    <cellStyle name="Calculation 2 2 5 2" xfId="9017"/>
    <cellStyle name="Calculation 2 2 5 2 2" xfId="9018"/>
    <cellStyle name="Calculation 2 2 5 2 2 2" xfId="9019"/>
    <cellStyle name="Calculation 2 2 5 2 3" xfId="9020"/>
    <cellStyle name="Calculation 2 2 5 2 4" xfId="9021"/>
    <cellStyle name="Calculation 2 2 5 20" xfId="9022"/>
    <cellStyle name="Calculation 2 2 5 20 2" xfId="9023"/>
    <cellStyle name="Calculation 2 2 5 20 2 2" xfId="9024"/>
    <cellStyle name="Calculation 2 2 5 20 3" xfId="9025"/>
    <cellStyle name="Calculation 2 2 5 21" xfId="9026"/>
    <cellStyle name="Calculation 2 2 5 21 2" xfId="9027"/>
    <cellStyle name="Calculation 2 2 5 22" xfId="9028"/>
    <cellStyle name="Calculation 2 2 5 23" xfId="9029"/>
    <cellStyle name="Calculation 2 2 5 3" xfId="9030"/>
    <cellStyle name="Calculation 2 2 5 3 2" xfId="9031"/>
    <cellStyle name="Calculation 2 2 5 3 2 2" xfId="9032"/>
    <cellStyle name="Calculation 2 2 5 3 3" xfId="9033"/>
    <cellStyle name="Calculation 2 2 5 4" xfId="9034"/>
    <cellStyle name="Calculation 2 2 5 4 2" xfId="9035"/>
    <cellStyle name="Calculation 2 2 5 4 2 2" xfId="9036"/>
    <cellStyle name="Calculation 2 2 5 4 3" xfId="9037"/>
    <cellStyle name="Calculation 2 2 5 5" xfId="9038"/>
    <cellStyle name="Calculation 2 2 5 5 2" xfId="9039"/>
    <cellStyle name="Calculation 2 2 5 5 2 2" xfId="9040"/>
    <cellStyle name="Calculation 2 2 5 5 3" xfId="9041"/>
    <cellStyle name="Calculation 2 2 5 6" xfId="9042"/>
    <cellStyle name="Calculation 2 2 5 6 2" xfId="9043"/>
    <cellStyle name="Calculation 2 2 5 6 2 2" xfId="9044"/>
    <cellStyle name="Calculation 2 2 5 6 3" xfId="9045"/>
    <cellStyle name="Calculation 2 2 5 7" xfId="9046"/>
    <cellStyle name="Calculation 2 2 5 7 2" xfId="9047"/>
    <cellStyle name="Calculation 2 2 5 7 2 2" xfId="9048"/>
    <cellStyle name="Calculation 2 2 5 7 3" xfId="9049"/>
    <cellStyle name="Calculation 2 2 5 8" xfId="9050"/>
    <cellStyle name="Calculation 2 2 5 8 2" xfId="9051"/>
    <cellStyle name="Calculation 2 2 5 8 2 2" xfId="9052"/>
    <cellStyle name="Calculation 2 2 5 8 3" xfId="9053"/>
    <cellStyle name="Calculation 2 2 5 9" xfId="9054"/>
    <cellStyle name="Calculation 2 2 5 9 2" xfId="9055"/>
    <cellStyle name="Calculation 2 2 5 9 2 2" xfId="9056"/>
    <cellStyle name="Calculation 2 2 5 9 3" xfId="9057"/>
    <cellStyle name="Calculation 2 2 6" xfId="9058"/>
    <cellStyle name="Calculation 2 2 6 2" xfId="9059"/>
    <cellStyle name="Calculation 2 2 6 2 2" xfId="9060"/>
    <cellStyle name="Calculation 2 2 6 3" xfId="9061"/>
    <cellStyle name="Calculation 2 2 6 4" xfId="9062"/>
    <cellStyle name="Calculation 2 2 7" xfId="9063"/>
    <cellStyle name="Calculation 2 2 7 2" xfId="9064"/>
    <cellStyle name="Calculation 2 2 7 2 2" xfId="9065"/>
    <cellStyle name="Calculation 2 2 7 3" xfId="9066"/>
    <cellStyle name="Calculation 2 2 8" xfId="9067"/>
    <cellStyle name="Calculation 2 2 8 2" xfId="9068"/>
    <cellStyle name="Calculation 2 2 8 2 2" xfId="9069"/>
    <cellStyle name="Calculation 2 2 8 3" xfId="9070"/>
    <cellStyle name="Calculation 2 2 9" xfId="9071"/>
    <cellStyle name="Calculation 2 2 9 2" xfId="9072"/>
    <cellStyle name="Calculation 2 2 9 2 2" xfId="9073"/>
    <cellStyle name="Calculation 2 2 9 3" xfId="9074"/>
    <cellStyle name="Calculation 2 20" xfId="9075"/>
    <cellStyle name="Calculation 2 20 2" xfId="9076"/>
    <cellStyle name="Calculation 2 20 2 2" xfId="9077"/>
    <cellStyle name="Calculation 2 20 3" xfId="9078"/>
    <cellStyle name="Calculation 2 21" xfId="9079"/>
    <cellStyle name="Calculation 2 21 2" xfId="9080"/>
    <cellStyle name="Calculation 2 21 2 2" xfId="9081"/>
    <cellStyle name="Calculation 2 21 3" xfId="9082"/>
    <cellStyle name="Calculation 2 22" xfId="9083"/>
    <cellStyle name="Calculation 2 22 2" xfId="9084"/>
    <cellStyle name="Calculation 2 23" xfId="9085"/>
    <cellStyle name="Calculation 2 24" xfId="9086"/>
    <cellStyle name="Calculation 2 25" xfId="9087"/>
    <cellStyle name="Calculation 2 26" xfId="9088"/>
    <cellStyle name="Calculation 2 27" xfId="9089"/>
    <cellStyle name="Calculation 2 28" xfId="9090"/>
    <cellStyle name="Calculation 2 29" xfId="9091"/>
    <cellStyle name="Calculation 2 3" xfId="9092"/>
    <cellStyle name="Calculation 2 3 10" xfId="9093"/>
    <cellStyle name="Calculation 2 3 10 2" xfId="9094"/>
    <cellStyle name="Calculation 2 3 10 2 2" xfId="9095"/>
    <cellStyle name="Calculation 2 3 10 3" xfId="9096"/>
    <cellStyle name="Calculation 2 3 11" xfId="9097"/>
    <cellStyle name="Calculation 2 3 11 2" xfId="9098"/>
    <cellStyle name="Calculation 2 3 11 2 2" xfId="9099"/>
    <cellStyle name="Calculation 2 3 11 3" xfId="9100"/>
    <cellStyle name="Calculation 2 3 12" xfId="9101"/>
    <cellStyle name="Calculation 2 3 12 2" xfId="9102"/>
    <cellStyle name="Calculation 2 3 12 2 2" xfId="9103"/>
    <cellStyle name="Calculation 2 3 12 3" xfId="9104"/>
    <cellStyle name="Calculation 2 3 13" xfId="9105"/>
    <cellStyle name="Calculation 2 3 13 2" xfId="9106"/>
    <cellStyle name="Calculation 2 3 13 2 2" xfId="9107"/>
    <cellStyle name="Calculation 2 3 13 3" xfId="9108"/>
    <cellStyle name="Calculation 2 3 14" xfId="9109"/>
    <cellStyle name="Calculation 2 3 14 2" xfId="9110"/>
    <cellStyle name="Calculation 2 3 14 2 2" xfId="9111"/>
    <cellStyle name="Calculation 2 3 14 3" xfId="9112"/>
    <cellStyle name="Calculation 2 3 15" xfId="9113"/>
    <cellStyle name="Calculation 2 3 15 2" xfId="9114"/>
    <cellStyle name="Calculation 2 3 15 2 2" xfId="9115"/>
    <cellStyle name="Calculation 2 3 15 3" xfId="9116"/>
    <cellStyle name="Calculation 2 3 16" xfId="9117"/>
    <cellStyle name="Calculation 2 3 16 2" xfId="9118"/>
    <cellStyle name="Calculation 2 3 16 2 2" xfId="9119"/>
    <cellStyle name="Calculation 2 3 16 3" xfId="9120"/>
    <cellStyle name="Calculation 2 3 17" xfId="9121"/>
    <cellStyle name="Calculation 2 3 17 2" xfId="9122"/>
    <cellStyle name="Calculation 2 3 17 2 2" xfId="9123"/>
    <cellStyle name="Calculation 2 3 17 3" xfId="9124"/>
    <cellStyle name="Calculation 2 3 18" xfId="9125"/>
    <cellStyle name="Calculation 2 3 18 2" xfId="9126"/>
    <cellStyle name="Calculation 2 3 19" xfId="9127"/>
    <cellStyle name="Calculation 2 3 2" xfId="9128"/>
    <cellStyle name="Calculation 2 3 2 10" xfId="9129"/>
    <cellStyle name="Calculation 2 3 2 10 2" xfId="9130"/>
    <cellStyle name="Calculation 2 3 2 10 2 2" xfId="9131"/>
    <cellStyle name="Calculation 2 3 2 10 3" xfId="9132"/>
    <cellStyle name="Calculation 2 3 2 11" xfId="9133"/>
    <cellStyle name="Calculation 2 3 2 11 2" xfId="9134"/>
    <cellStyle name="Calculation 2 3 2 11 2 2" xfId="9135"/>
    <cellStyle name="Calculation 2 3 2 11 3" xfId="9136"/>
    <cellStyle name="Calculation 2 3 2 12" xfId="9137"/>
    <cellStyle name="Calculation 2 3 2 12 2" xfId="9138"/>
    <cellStyle name="Calculation 2 3 2 12 2 2" xfId="9139"/>
    <cellStyle name="Calculation 2 3 2 12 3" xfId="9140"/>
    <cellStyle name="Calculation 2 3 2 13" xfId="9141"/>
    <cellStyle name="Calculation 2 3 2 13 2" xfId="9142"/>
    <cellStyle name="Calculation 2 3 2 13 2 2" xfId="9143"/>
    <cellStyle name="Calculation 2 3 2 13 3" xfId="9144"/>
    <cellStyle name="Calculation 2 3 2 14" xfId="9145"/>
    <cellStyle name="Calculation 2 3 2 14 2" xfId="9146"/>
    <cellStyle name="Calculation 2 3 2 14 2 2" xfId="9147"/>
    <cellStyle name="Calculation 2 3 2 14 3" xfId="9148"/>
    <cellStyle name="Calculation 2 3 2 15" xfId="9149"/>
    <cellStyle name="Calculation 2 3 2 15 2" xfId="9150"/>
    <cellStyle name="Calculation 2 3 2 15 2 2" xfId="9151"/>
    <cellStyle name="Calculation 2 3 2 15 3" xfId="9152"/>
    <cellStyle name="Calculation 2 3 2 16" xfId="9153"/>
    <cellStyle name="Calculation 2 3 2 16 2" xfId="9154"/>
    <cellStyle name="Calculation 2 3 2 16 2 2" xfId="9155"/>
    <cellStyle name="Calculation 2 3 2 16 3" xfId="9156"/>
    <cellStyle name="Calculation 2 3 2 17" xfId="9157"/>
    <cellStyle name="Calculation 2 3 2 17 2" xfId="9158"/>
    <cellStyle name="Calculation 2 3 2 17 2 2" xfId="9159"/>
    <cellStyle name="Calculation 2 3 2 17 3" xfId="9160"/>
    <cellStyle name="Calculation 2 3 2 18" xfId="9161"/>
    <cellStyle name="Calculation 2 3 2 18 2" xfId="9162"/>
    <cellStyle name="Calculation 2 3 2 18 2 2" xfId="9163"/>
    <cellStyle name="Calculation 2 3 2 18 3" xfId="9164"/>
    <cellStyle name="Calculation 2 3 2 19" xfId="9165"/>
    <cellStyle name="Calculation 2 3 2 19 2" xfId="9166"/>
    <cellStyle name="Calculation 2 3 2 19 2 2" xfId="9167"/>
    <cellStyle name="Calculation 2 3 2 19 3" xfId="9168"/>
    <cellStyle name="Calculation 2 3 2 2" xfId="9169"/>
    <cellStyle name="Calculation 2 3 2 2 2" xfId="9170"/>
    <cellStyle name="Calculation 2 3 2 2 2 2" xfId="9171"/>
    <cellStyle name="Calculation 2 3 2 2 2 2 2" xfId="9172"/>
    <cellStyle name="Calculation 2 3 2 2 2 3" xfId="9173"/>
    <cellStyle name="Calculation 2 3 2 2 2 4" xfId="9174"/>
    <cellStyle name="Calculation 2 3 2 2 3" xfId="9175"/>
    <cellStyle name="Calculation 2 3 2 2 3 2" xfId="9176"/>
    <cellStyle name="Calculation 2 3 2 2 4" xfId="9177"/>
    <cellStyle name="Calculation 2 3 2 2 5" xfId="9178"/>
    <cellStyle name="Calculation 2 3 2 20" xfId="9179"/>
    <cellStyle name="Calculation 2 3 2 20 2" xfId="9180"/>
    <cellStyle name="Calculation 2 3 2 20 2 2" xfId="9181"/>
    <cellStyle name="Calculation 2 3 2 20 3" xfId="9182"/>
    <cellStyle name="Calculation 2 3 2 21" xfId="9183"/>
    <cellStyle name="Calculation 2 3 2 21 2" xfId="9184"/>
    <cellStyle name="Calculation 2 3 2 22" xfId="9185"/>
    <cellStyle name="Calculation 2 3 2 23" xfId="9186"/>
    <cellStyle name="Calculation 2 3 2 3" xfId="9187"/>
    <cellStyle name="Calculation 2 3 2 3 2" xfId="9188"/>
    <cellStyle name="Calculation 2 3 2 3 2 2" xfId="9189"/>
    <cellStyle name="Calculation 2 3 2 3 2 3" xfId="9190"/>
    <cellStyle name="Calculation 2 3 2 3 3" xfId="9191"/>
    <cellStyle name="Calculation 2 3 2 3 3 2" xfId="9192"/>
    <cellStyle name="Calculation 2 3 2 3 4" xfId="9193"/>
    <cellStyle name="Calculation 2 3 2 4" xfId="9194"/>
    <cellStyle name="Calculation 2 3 2 4 2" xfId="9195"/>
    <cellStyle name="Calculation 2 3 2 4 2 2" xfId="9196"/>
    <cellStyle name="Calculation 2 3 2 4 3" xfId="9197"/>
    <cellStyle name="Calculation 2 3 2 4 4" xfId="9198"/>
    <cellStyle name="Calculation 2 3 2 5" xfId="9199"/>
    <cellStyle name="Calculation 2 3 2 5 2" xfId="9200"/>
    <cellStyle name="Calculation 2 3 2 5 2 2" xfId="9201"/>
    <cellStyle name="Calculation 2 3 2 5 3" xfId="9202"/>
    <cellStyle name="Calculation 2 3 2 5 4" xfId="9203"/>
    <cellStyle name="Calculation 2 3 2 6" xfId="9204"/>
    <cellStyle name="Calculation 2 3 2 6 2" xfId="9205"/>
    <cellStyle name="Calculation 2 3 2 6 2 2" xfId="9206"/>
    <cellStyle name="Calculation 2 3 2 6 3" xfId="9207"/>
    <cellStyle name="Calculation 2 3 2 7" xfId="9208"/>
    <cellStyle name="Calculation 2 3 2 7 2" xfId="9209"/>
    <cellStyle name="Calculation 2 3 2 7 2 2" xfId="9210"/>
    <cellStyle name="Calculation 2 3 2 7 3" xfId="9211"/>
    <cellStyle name="Calculation 2 3 2 8" xfId="9212"/>
    <cellStyle name="Calculation 2 3 2 8 2" xfId="9213"/>
    <cellStyle name="Calculation 2 3 2 8 2 2" xfId="9214"/>
    <cellStyle name="Calculation 2 3 2 8 3" xfId="9215"/>
    <cellStyle name="Calculation 2 3 2 9" xfId="9216"/>
    <cellStyle name="Calculation 2 3 2 9 2" xfId="9217"/>
    <cellStyle name="Calculation 2 3 2 9 2 2" xfId="9218"/>
    <cellStyle name="Calculation 2 3 2 9 3" xfId="9219"/>
    <cellStyle name="Calculation 2 3 20" xfId="9220"/>
    <cellStyle name="Calculation 2 3 3" xfId="9221"/>
    <cellStyle name="Calculation 2 3 3 2" xfId="9222"/>
    <cellStyle name="Calculation 2 3 3 2 2" xfId="9223"/>
    <cellStyle name="Calculation 2 3 3 2 2 2" xfId="9224"/>
    <cellStyle name="Calculation 2 3 3 2 3" xfId="9225"/>
    <cellStyle name="Calculation 2 3 3 2 4" xfId="9226"/>
    <cellStyle name="Calculation 2 3 3 3" xfId="9227"/>
    <cellStyle name="Calculation 2 3 3 3 2" xfId="9228"/>
    <cellStyle name="Calculation 2 3 3 4" xfId="9229"/>
    <cellStyle name="Calculation 2 3 3 5" xfId="9230"/>
    <cellStyle name="Calculation 2 3 4" xfId="9231"/>
    <cellStyle name="Calculation 2 3 4 2" xfId="9232"/>
    <cellStyle name="Calculation 2 3 4 2 2" xfId="9233"/>
    <cellStyle name="Calculation 2 3 4 2 3" xfId="9234"/>
    <cellStyle name="Calculation 2 3 4 3" xfId="9235"/>
    <cellStyle name="Calculation 2 3 4 3 2" xfId="9236"/>
    <cellStyle name="Calculation 2 3 4 4" xfId="9237"/>
    <cellStyle name="Calculation 2 3 5" xfId="9238"/>
    <cellStyle name="Calculation 2 3 5 2" xfId="9239"/>
    <cellStyle name="Calculation 2 3 5 2 2" xfId="9240"/>
    <cellStyle name="Calculation 2 3 5 2 3" xfId="9241"/>
    <cellStyle name="Calculation 2 3 5 3" xfId="9242"/>
    <cellStyle name="Calculation 2 3 5 4" xfId="9243"/>
    <cellStyle name="Calculation 2 3 6" xfId="9244"/>
    <cellStyle name="Calculation 2 3 6 2" xfId="9245"/>
    <cellStyle name="Calculation 2 3 6 2 2" xfId="9246"/>
    <cellStyle name="Calculation 2 3 6 3" xfId="9247"/>
    <cellStyle name="Calculation 2 3 6 4" xfId="9248"/>
    <cellStyle name="Calculation 2 3 7" xfId="9249"/>
    <cellStyle name="Calculation 2 3 7 2" xfId="9250"/>
    <cellStyle name="Calculation 2 3 7 2 2" xfId="9251"/>
    <cellStyle name="Calculation 2 3 7 3" xfId="9252"/>
    <cellStyle name="Calculation 2 3 8" xfId="9253"/>
    <cellStyle name="Calculation 2 3 8 2" xfId="9254"/>
    <cellStyle name="Calculation 2 3 8 2 2" xfId="9255"/>
    <cellStyle name="Calculation 2 3 8 3" xfId="9256"/>
    <cellStyle name="Calculation 2 3 9" xfId="9257"/>
    <cellStyle name="Calculation 2 3 9 2" xfId="9258"/>
    <cellStyle name="Calculation 2 3 9 2 2" xfId="9259"/>
    <cellStyle name="Calculation 2 3 9 3" xfId="9260"/>
    <cellStyle name="Calculation 2 30" xfId="9261"/>
    <cellStyle name="Calculation 2 31" xfId="9262"/>
    <cellStyle name="Calculation 2 4" xfId="9263"/>
    <cellStyle name="Calculation 2 4 10" xfId="9264"/>
    <cellStyle name="Calculation 2 4 10 2" xfId="9265"/>
    <cellStyle name="Calculation 2 4 10 2 2" xfId="9266"/>
    <cellStyle name="Calculation 2 4 10 3" xfId="9267"/>
    <cellStyle name="Calculation 2 4 11" xfId="9268"/>
    <cellStyle name="Calculation 2 4 11 2" xfId="9269"/>
    <cellStyle name="Calculation 2 4 11 2 2" xfId="9270"/>
    <cellStyle name="Calculation 2 4 11 3" xfId="9271"/>
    <cellStyle name="Calculation 2 4 12" xfId="9272"/>
    <cellStyle name="Calculation 2 4 12 2" xfId="9273"/>
    <cellStyle name="Calculation 2 4 12 2 2" xfId="9274"/>
    <cellStyle name="Calculation 2 4 12 3" xfId="9275"/>
    <cellStyle name="Calculation 2 4 13" xfId="9276"/>
    <cellStyle name="Calculation 2 4 13 2" xfId="9277"/>
    <cellStyle name="Calculation 2 4 13 2 2" xfId="9278"/>
    <cellStyle name="Calculation 2 4 13 3" xfId="9279"/>
    <cellStyle name="Calculation 2 4 14" xfId="9280"/>
    <cellStyle name="Calculation 2 4 14 2" xfId="9281"/>
    <cellStyle name="Calculation 2 4 14 2 2" xfId="9282"/>
    <cellStyle name="Calculation 2 4 14 3" xfId="9283"/>
    <cellStyle name="Calculation 2 4 15" xfId="9284"/>
    <cellStyle name="Calculation 2 4 15 2" xfId="9285"/>
    <cellStyle name="Calculation 2 4 15 2 2" xfId="9286"/>
    <cellStyle name="Calculation 2 4 15 3" xfId="9287"/>
    <cellStyle name="Calculation 2 4 16" xfId="9288"/>
    <cellStyle name="Calculation 2 4 16 2" xfId="9289"/>
    <cellStyle name="Calculation 2 4 16 2 2" xfId="9290"/>
    <cellStyle name="Calculation 2 4 16 3" xfId="9291"/>
    <cellStyle name="Calculation 2 4 17" xfId="9292"/>
    <cellStyle name="Calculation 2 4 17 2" xfId="9293"/>
    <cellStyle name="Calculation 2 4 17 2 2" xfId="9294"/>
    <cellStyle name="Calculation 2 4 17 3" xfId="9295"/>
    <cellStyle name="Calculation 2 4 18" xfId="9296"/>
    <cellStyle name="Calculation 2 4 18 2" xfId="9297"/>
    <cellStyle name="Calculation 2 4 19" xfId="9298"/>
    <cellStyle name="Calculation 2 4 2" xfId="9299"/>
    <cellStyle name="Calculation 2 4 2 10" xfId="9300"/>
    <cellStyle name="Calculation 2 4 2 10 2" xfId="9301"/>
    <cellStyle name="Calculation 2 4 2 10 2 2" xfId="9302"/>
    <cellStyle name="Calculation 2 4 2 10 3" xfId="9303"/>
    <cellStyle name="Calculation 2 4 2 11" xfId="9304"/>
    <cellStyle name="Calculation 2 4 2 11 2" xfId="9305"/>
    <cellStyle name="Calculation 2 4 2 11 2 2" xfId="9306"/>
    <cellStyle name="Calculation 2 4 2 11 3" xfId="9307"/>
    <cellStyle name="Calculation 2 4 2 12" xfId="9308"/>
    <cellStyle name="Calculation 2 4 2 12 2" xfId="9309"/>
    <cellStyle name="Calculation 2 4 2 12 2 2" xfId="9310"/>
    <cellStyle name="Calculation 2 4 2 12 3" xfId="9311"/>
    <cellStyle name="Calculation 2 4 2 13" xfId="9312"/>
    <cellStyle name="Calculation 2 4 2 13 2" xfId="9313"/>
    <cellStyle name="Calculation 2 4 2 13 2 2" xfId="9314"/>
    <cellStyle name="Calculation 2 4 2 13 3" xfId="9315"/>
    <cellStyle name="Calculation 2 4 2 14" xfId="9316"/>
    <cellStyle name="Calculation 2 4 2 14 2" xfId="9317"/>
    <cellStyle name="Calculation 2 4 2 14 2 2" xfId="9318"/>
    <cellStyle name="Calculation 2 4 2 14 3" xfId="9319"/>
    <cellStyle name="Calculation 2 4 2 15" xfId="9320"/>
    <cellStyle name="Calculation 2 4 2 15 2" xfId="9321"/>
    <cellStyle name="Calculation 2 4 2 15 2 2" xfId="9322"/>
    <cellStyle name="Calculation 2 4 2 15 3" xfId="9323"/>
    <cellStyle name="Calculation 2 4 2 16" xfId="9324"/>
    <cellStyle name="Calculation 2 4 2 16 2" xfId="9325"/>
    <cellStyle name="Calculation 2 4 2 16 2 2" xfId="9326"/>
    <cellStyle name="Calculation 2 4 2 16 3" xfId="9327"/>
    <cellStyle name="Calculation 2 4 2 17" xfId="9328"/>
    <cellStyle name="Calculation 2 4 2 17 2" xfId="9329"/>
    <cellStyle name="Calculation 2 4 2 17 2 2" xfId="9330"/>
    <cellStyle name="Calculation 2 4 2 17 3" xfId="9331"/>
    <cellStyle name="Calculation 2 4 2 18" xfId="9332"/>
    <cellStyle name="Calculation 2 4 2 18 2" xfId="9333"/>
    <cellStyle name="Calculation 2 4 2 18 2 2" xfId="9334"/>
    <cellStyle name="Calculation 2 4 2 18 3" xfId="9335"/>
    <cellStyle name="Calculation 2 4 2 19" xfId="9336"/>
    <cellStyle name="Calculation 2 4 2 19 2" xfId="9337"/>
    <cellStyle name="Calculation 2 4 2 19 2 2" xfId="9338"/>
    <cellStyle name="Calculation 2 4 2 19 3" xfId="9339"/>
    <cellStyle name="Calculation 2 4 2 2" xfId="9340"/>
    <cellStyle name="Calculation 2 4 2 2 2" xfId="9341"/>
    <cellStyle name="Calculation 2 4 2 2 2 2" xfId="9342"/>
    <cellStyle name="Calculation 2 4 2 2 2 2 2" xfId="9343"/>
    <cellStyle name="Calculation 2 4 2 2 2 3" xfId="9344"/>
    <cellStyle name="Calculation 2 4 2 2 2 4" xfId="9345"/>
    <cellStyle name="Calculation 2 4 2 2 3" xfId="9346"/>
    <cellStyle name="Calculation 2 4 2 2 3 2" xfId="9347"/>
    <cellStyle name="Calculation 2 4 2 2 4" xfId="9348"/>
    <cellStyle name="Calculation 2 4 2 2 5" xfId="9349"/>
    <cellStyle name="Calculation 2 4 2 20" xfId="9350"/>
    <cellStyle name="Calculation 2 4 2 20 2" xfId="9351"/>
    <cellStyle name="Calculation 2 4 2 20 2 2" xfId="9352"/>
    <cellStyle name="Calculation 2 4 2 20 3" xfId="9353"/>
    <cellStyle name="Calculation 2 4 2 21" xfId="9354"/>
    <cellStyle name="Calculation 2 4 2 21 2" xfId="9355"/>
    <cellStyle name="Calculation 2 4 2 22" xfId="9356"/>
    <cellStyle name="Calculation 2 4 2 23" xfId="9357"/>
    <cellStyle name="Calculation 2 4 2 3" xfId="9358"/>
    <cellStyle name="Calculation 2 4 2 3 2" xfId="9359"/>
    <cellStyle name="Calculation 2 4 2 3 2 2" xfId="9360"/>
    <cellStyle name="Calculation 2 4 2 3 2 3" xfId="9361"/>
    <cellStyle name="Calculation 2 4 2 3 3" xfId="9362"/>
    <cellStyle name="Calculation 2 4 2 3 3 2" xfId="9363"/>
    <cellStyle name="Calculation 2 4 2 3 4" xfId="9364"/>
    <cellStyle name="Calculation 2 4 2 4" xfId="9365"/>
    <cellStyle name="Calculation 2 4 2 4 2" xfId="9366"/>
    <cellStyle name="Calculation 2 4 2 4 2 2" xfId="9367"/>
    <cellStyle name="Calculation 2 4 2 4 3" xfId="9368"/>
    <cellStyle name="Calculation 2 4 2 4 4" xfId="9369"/>
    <cellStyle name="Calculation 2 4 2 5" xfId="9370"/>
    <cellStyle name="Calculation 2 4 2 5 2" xfId="9371"/>
    <cellStyle name="Calculation 2 4 2 5 2 2" xfId="9372"/>
    <cellStyle name="Calculation 2 4 2 5 3" xfId="9373"/>
    <cellStyle name="Calculation 2 4 2 5 4" xfId="9374"/>
    <cellStyle name="Calculation 2 4 2 6" xfId="9375"/>
    <cellStyle name="Calculation 2 4 2 6 2" xfId="9376"/>
    <cellStyle name="Calculation 2 4 2 6 2 2" xfId="9377"/>
    <cellStyle name="Calculation 2 4 2 6 3" xfId="9378"/>
    <cellStyle name="Calculation 2 4 2 7" xfId="9379"/>
    <cellStyle name="Calculation 2 4 2 7 2" xfId="9380"/>
    <cellStyle name="Calculation 2 4 2 7 2 2" xfId="9381"/>
    <cellStyle name="Calculation 2 4 2 7 3" xfId="9382"/>
    <cellStyle name="Calculation 2 4 2 8" xfId="9383"/>
    <cellStyle name="Calculation 2 4 2 8 2" xfId="9384"/>
    <cellStyle name="Calculation 2 4 2 8 2 2" xfId="9385"/>
    <cellStyle name="Calculation 2 4 2 8 3" xfId="9386"/>
    <cellStyle name="Calculation 2 4 2 9" xfId="9387"/>
    <cellStyle name="Calculation 2 4 2 9 2" xfId="9388"/>
    <cellStyle name="Calculation 2 4 2 9 2 2" xfId="9389"/>
    <cellStyle name="Calculation 2 4 2 9 3" xfId="9390"/>
    <cellStyle name="Calculation 2 4 20" xfId="9391"/>
    <cellStyle name="Calculation 2 4 3" xfId="9392"/>
    <cellStyle name="Calculation 2 4 3 2" xfId="9393"/>
    <cellStyle name="Calculation 2 4 3 2 2" xfId="9394"/>
    <cellStyle name="Calculation 2 4 3 2 2 2" xfId="9395"/>
    <cellStyle name="Calculation 2 4 3 2 3" xfId="9396"/>
    <cellStyle name="Calculation 2 4 3 2 4" xfId="9397"/>
    <cellStyle name="Calculation 2 4 3 3" xfId="9398"/>
    <cellStyle name="Calculation 2 4 3 3 2" xfId="9399"/>
    <cellStyle name="Calculation 2 4 3 4" xfId="9400"/>
    <cellStyle name="Calculation 2 4 3 5" xfId="9401"/>
    <cellStyle name="Calculation 2 4 4" xfId="9402"/>
    <cellStyle name="Calculation 2 4 4 2" xfId="9403"/>
    <cellStyle name="Calculation 2 4 4 2 2" xfId="9404"/>
    <cellStyle name="Calculation 2 4 4 2 3" xfId="9405"/>
    <cellStyle name="Calculation 2 4 4 3" xfId="9406"/>
    <cellStyle name="Calculation 2 4 4 3 2" xfId="9407"/>
    <cellStyle name="Calculation 2 4 4 4" xfId="9408"/>
    <cellStyle name="Calculation 2 4 5" xfId="9409"/>
    <cellStyle name="Calculation 2 4 5 2" xfId="9410"/>
    <cellStyle name="Calculation 2 4 5 2 2" xfId="9411"/>
    <cellStyle name="Calculation 2 4 5 2 3" xfId="9412"/>
    <cellStyle name="Calculation 2 4 5 3" xfId="9413"/>
    <cellStyle name="Calculation 2 4 5 4" xfId="9414"/>
    <cellStyle name="Calculation 2 4 6" xfId="9415"/>
    <cellStyle name="Calculation 2 4 6 2" xfId="9416"/>
    <cellStyle name="Calculation 2 4 6 2 2" xfId="9417"/>
    <cellStyle name="Calculation 2 4 6 3" xfId="9418"/>
    <cellStyle name="Calculation 2 4 6 4" xfId="9419"/>
    <cellStyle name="Calculation 2 4 7" xfId="9420"/>
    <cellStyle name="Calculation 2 4 7 2" xfId="9421"/>
    <cellStyle name="Calculation 2 4 7 2 2" xfId="9422"/>
    <cellStyle name="Calculation 2 4 7 3" xfId="9423"/>
    <cellStyle name="Calculation 2 4 8" xfId="9424"/>
    <cellStyle name="Calculation 2 4 8 2" xfId="9425"/>
    <cellStyle name="Calculation 2 4 8 2 2" xfId="9426"/>
    <cellStyle name="Calculation 2 4 8 3" xfId="9427"/>
    <cellStyle name="Calculation 2 4 9" xfId="9428"/>
    <cellStyle name="Calculation 2 4 9 2" xfId="9429"/>
    <cellStyle name="Calculation 2 4 9 2 2" xfId="9430"/>
    <cellStyle name="Calculation 2 4 9 3" xfId="9431"/>
    <cellStyle name="Calculation 2 5" xfId="9432"/>
    <cellStyle name="Calculation 2 5 10" xfId="9433"/>
    <cellStyle name="Calculation 2 5 10 2" xfId="9434"/>
    <cellStyle name="Calculation 2 5 10 2 2" xfId="9435"/>
    <cellStyle name="Calculation 2 5 10 3" xfId="9436"/>
    <cellStyle name="Calculation 2 5 11" xfId="9437"/>
    <cellStyle name="Calculation 2 5 11 2" xfId="9438"/>
    <cellStyle name="Calculation 2 5 11 2 2" xfId="9439"/>
    <cellStyle name="Calculation 2 5 11 3" xfId="9440"/>
    <cellStyle name="Calculation 2 5 12" xfId="9441"/>
    <cellStyle name="Calculation 2 5 12 2" xfId="9442"/>
    <cellStyle name="Calculation 2 5 12 2 2" xfId="9443"/>
    <cellStyle name="Calculation 2 5 12 3" xfId="9444"/>
    <cellStyle name="Calculation 2 5 13" xfId="9445"/>
    <cellStyle name="Calculation 2 5 13 2" xfId="9446"/>
    <cellStyle name="Calculation 2 5 13 2 2" xfId="9447"/>
    <cellStyle name="Calculation 2 5 13 3" xfId="9448"/>
    <cellStyle name="Calculation 2 5 14" xfId="9449"/>
    <cellStyle name="Calculation 2 5 14 2" xfId="9450"/>
    <cellStyle name="Calculation 2 5 14 2 2" xfId="9451"/>
    <cellStyle name="Calculation 2 5 14 3" xfId="9452"/>
    <cellStyle name="Calculation 2 5 15" xfId="9453"/>
    <cellStyle name="Calculation 2 5 15 2" xfId="9454"/>
    <cellStyle name="Calculation 2 5 15 2 2" xfId="9455"/>
    <cellStyle name="Calculation 2 5 15 3" xfId="9456"/>
    <cellStyle name="Calculation 2 5 16" xfId="9457"/>
    <cellStyle name="Calculation 2 5 16 2" xfId="9458"/>
    <cellStyle name="Calculation 2 5 16 2 2" xfId="9459"/>
    <cellStyle name="Calculation 2 5 16 3" xfId="9460"/>
    <cellStyle name="Calculation 2 5 17" xfId="9461"/>
    <cellStyle name="Calculation 2 5 17 2" xfId="9462"/>
    <cellStyle name="Calculation 2 5 17 2 2" xfId="9463"/>
    <cellStyle name="Calculation 2 5 17 3" xfId="9464"/>
    <cellStyle name="Calculation 2 5 18" xfId="9465"/>
    <cellStyle name="Calculation 2 5 18 2" xfId="9466"/>
    <cellStyle name="Calculation 2 5 18 2 2" xfId="9467"/>
    <cellStyle name="Calculation 2 5 18 3" xfId="9468"/>
    <cellStyle name="Calculation 2 5 19" xfId="9469"/>
    <cellStyle name="Calculation 2 5 19 2" xfId="9470"/>
    <cellStyle name="Calculation 2 5 19 2 2" xfId="9471"/>
    <cellStyle name="Calculation 2 5 19 3" xfId="9472"/>
    <cellStyle name="Calculation 2 5 2" xfId="9473"/>
    <cellStyle name="Calculation 2 5 2 10" xfId="9474"/>
    <cellStyle name="Calculation 2 5 2 10 2" xfId="9475"/>
    <cellStyle name="Calculation 2 5 2 10 2 2" xfId="9476"/>
    <cellStyle name="Calculation 2 5 2 10 3" xfId="9477"/>
    <cellStyle name="Calculation 2 5 2 11" xfId="9478"/>
    <cellStyle name="Calculation 2 5 2 11 2" xfId="9479"/>
    <cellStyle name="Calculation 2 5 2 11 2 2" xfId="9480"/>
    <cellStyle name="Calculation 2 5 2 11 3" xfId="9481"/>
    <cellStyle name="Calculation 2 5 2 12" xfId="9482"/>
    <cellStyle name="Calculation 2 5 2 12 2" xfId="9483"/>
    <cellStyle name="Calculation 2 5 2 12 2 2" xfId="9484"/>
    <cellStyle name="Calculation 2 5 2 12 3" xfId="9485"/>
    <cellStyle name="Calculation 2 5 2 13" xfId="9486"/>
    <cellStyle name="Calculation 2 5 2 13 2" xfId="9487"/>
    <cellStyle name="Calculation 2 5 2 13 2 2" xfId="9488"/>
    <cellStyle name="Calculation 2 5 2 13 3" xfId="9489"/>
    <cellStyle name="Calculation 2 5 2 14" xfId="9490"/>
    <cellStyle name="Calculation 2 5 2 14 2" xfId="9491"/>
    <cellStyle name="Calculation 2 5 2 14 2 2" xfId="9492"/>
    <cellStyle name="Calculation 2 5 2 14 3" xfId="9493"/>
    <cellStyle name="Calculation 2 5 2 15" xfId="9494"/>
    <cellStyle name="Calculation 2 5 2 15 2" xfId="9495"/>
    <cellStyle name="Calculation 2 5 2 15 2 2" xfId="9496"/>
    <cellStyle name="Calculation 2 5 2 15 3" xfId="9497"/>
    <cellStyle name="Calculation 2 5 2 16" xfId="9498"/>
    <cellStyle name="Calculation 2 5 2 16 2" xfId="9499"/>
    <cellStyle name="Calculation 2 5 2 16 2 2" xfId="9500"/>
    <cellStyle name="Calculation 2 5 2 16 3" xfId="9501"/>
    <cellStyle name="Calculation 2 5 2 17" xfId="9502"/>
    <cellStyle name="Calculation 2 5 2 17 2" xfId="9503"/>
    <cellStyle name="Calculation 2 5 2 17 2 2" xfId="9504"/>
    <cellStyle name="Calculation 2 5 2 17 3" xfId="9505"/>
    <cellStyle name="Calculation 2 5 2 18" xfId="9506"/>
    <cellStyle name="Calculation 2 5 2 18 2" xfId="9507"/>
    <cellStyle name="Calculation 2 5 2 18 2 2" xfId="9508"/>
    <cellStyle name="Calculation 2 5 2 18 3" xfId="9509"/>
    <cellStyle name="Calculation 2 5 2 19" xfId="9510"/>
    <cellStyle name="Calculation 2 5 2 19 2" xfId="9511"/>
    <cellStyle name="Calculation 2 5 2 19 2 2" xfId="9512"/>
    <cellStyle name="Calculation 2 5 2 19 3" xfId="9513"/>
    <cellStyle name="Calculation 2 5 2 2" xfId="9514"/>
    <cellStyle name="Calculation 2 5 2 2 2" xfId="9515"/>
    <cellStyle name="Calculation 2 5 2 2 2 2" xfId="9516"/>
    <cellStyle name="Calculation 2 5 2 2 2 3" xfId="9517"/>
    <cellStyle name="Calculation 2 5 2 2 3" xfId="9518"/>
    <cellStyle name="Calculation 2 5 2 2 3 2" xfId="9519"/>
    <cellStyle name="Calculation 2 5 2 2 4" xfId="9520"/>
    <cellStyle name="Calculation 2 5 2 20" xfId="9521"/>
    <cellStyle name="Calculation 2 5 2 20 2" xfId="9522"/>
    <cellStyle name="Calculation 2 5 2 20 2 2" xfId="9523"/>
    <cellStyle name="Calculation 2 5 2 20 3" xfId="9524"/>
    <cellStyle name="Calculation 2 5 2 21" xfId="9525"/>
    <cellStyle name="Calculation 2 5 2 21 2" xfId="9526"/>
    <cellStyle name="Calculation 2 5 2 22" xfId="9527"/>
    <cellStyle name="Calculation 2 5 2 23" xfId="9528"/>
    <cellStyle name="Calculation 2 5 2 3" xfId="9529"/>
    <cellStyle name="Calculation 2 5 2 3 2" xfId="9530"/>
    <cellStyle name="Calculation 2 5 2 3 2 2" xfId="9531"/>
    <cellStyle name="Calculation 2 5 2 3 3" xfId="9532"/>
    <cellStyle name="Calculation 2 5 2 3 4" xfId="9533"/>
    <cellStyle name="Calculation 2 5 2 4" xfId="9534"/>
    <cellStyle name="Calculation 2 5 2 4 2" xfId="9535"/>
    <cellStyle name="Calculation 2 5 2 4 2 2" xfId="9536"/>
    <cellStyle name="Calculation 2 5 2 4 3" xfId="9537"/>
    <cellStyle name="Calculation 2 5 2 4 4" xfId="9538"/>
    <cellStyle name="Calculation 2 5 2 5" xfId="9539"/>
    <cellStyle name="Calculation 2 5 2 5 2" xfId="9540"/>
    <cellStyle name="Calculation 2 5 2 5 2 2" xfId="9541"/>
    <cellStyle name="Calculation 2 5 2 5 3" xfId="9542"/>
    <cellStyle name="Calculation 2 5 2 6" xfId="9543"/>
    <cellStyle name="Calculation 2 5 2 6 2" xfId="9544"/>
    <cellStyle name="Calculation 2 5 2 6 2 2" xfId="9545"/>
    <cellStyle name="Calculation 2 5 2 6 3" xfId="9546"/>
    <cellStyle name="Calculation 2 5 2 7" xfId="9547"/>
    <cellStyle name="Calculation 2 5 2 7 2" xfId="9548"/>
    <cellStyle name="Calculation 2 5 2 7 2 2" xfId="9549"/>
    <cellStyle name="Calculation 2 5 2 7 3" xfId="9550"/>
    <cellStyle name="Calculation 2 5 2 8" xfId="9551"/>
    <cellStyle name="Calculation 2 5 2 8 2" xfId="9552"/>
    <cellStyle name="Calculation 2 5 2 8 2 2" xfId="9553"/>
    <cellStyle name="Calculation 2 5 2 8 3" xfId="9554"/>
    <cellStyle name="Calculation 2 5 2 9" xfId="9555"/>
    <cellStyle name="Calculation 2 5 2 9 2" xfId="9556"/>
    <cellStyle name="Calculation 2 5 2 9 2 2" xfId="9557"/>
    <cellStyle name="Calculation 2 5 2 9 3" xfId="9558"/>
    <cellStyle name="Calculation 2 5 20" xfId="9559"/>
    <cellStyle name="Calculation 2 5 20 2" xfId="9560"/>
    <cellStyle name="Calculation 2 5 20 2 2" xfId="9561"/>
    <cellStyle name="Calculation 2 5 20 3" xfId="9562"/>
    <cellStyle name="Calculation 2 5 21" xfId="9563"/>
    <cellStyle name="Calculation 2 5 21 2" xfId="9564"/>
    <cellStyle name="Calculation 2 5 21 2 2" xfId="9565"/>
    <cellStyle name="Calculation 2 5 21 3" xfId="9566"/>
    <cellStyle name="Calculation 2 5 22" xfId="9567"/>
    <cellStyle name="Calculation 2 5 22 2" xfId="9568"/>
    <cellStyle name="Calculation 2 5 23" xfId="9569"/>
    <cellStyle name="Calculation 2 5 24" xfId="9570"/>
    <cellStyle name="Calculation 2 5 3" xfId="9571"/>
    <cellStyle name="Calculation 2 5 3 2" xfId="9572"/>
    <cellStyle name="Calculation 2 5 3 2 2" xfId="9573"/>
    <cellStyle name="Calculation 2 5 3 2 3" xfId="9574"/>
    <cellStyle name="Calculation 2 5 3 3" xfId="9575"/>
    <cellStyle name="Calculation 2 5 3 3 2" xfId="9576"/>
    <cellStyle name="Calculation 2 5 3 4" xfId="9577"/>
    <cellStyle name="Calculation 2 5 4" xfId="9578"/>
    <cellStyle name="Calculation 2 5 4 2" xfId="9579"/>
    <cellStyle name="Calculation 2 5 4 2 2" xfId="9580"/>
    <cellStyle name="Calculation 2 5 4 3" xfId="9581"/>
    <cellStyle name="Calculation 2 5 4 4" xfId="9582"/>
    <cellStyle name="Calculation 2 5 5" xfId="9583"/>
    <cellStyle name="Calculation 2 5 5 2" xfId="9584"/>
    <cellStyle name="Calculation 2 5 5 2 2" xfId="9585"/>
    <cellStyle name="Calculation 2 5 5 3" xfId="9586"/>
    <cellStyle name="Calculation 2 5 5 4" xfId="9587"/>
    <cellStyle name="Calculation 2 5 6" xfId="9588"/>
    <cellStyle name="Calculation 2 5 6 2" xfId="9589"/>
    <cellStyle name="Calculation 2 5 6 2 2" xfId="9590"/>
    <cellStyle name="Calculation 2 5 6 3" xfId="9591"/>
    <cellStyle name="Calculation 2 5 7" xfId="9592"/>
    <cellStyle name="Calculation 2 5 7 2" xfId="9593"/>
    <cellStyle name="Calculation 2 5 7 2 2" xfId="9594"/>
    <cellStyle name="Calculation 2 5 7 3" xfId="9595"/>
    <cellStyle name="Calculation 2 5 8" xfId="9596"/>
    <cellStyle name="Calculation 2 5 8 2" xfId="9597"/>
    <cellStyle name="Calculation 2 5 8 2 2" xfId="9598"/>
    <cellStyle name="Calculation 2 5 8 3" xfId="9599"/>
    <cellStyle name="Calculation 2 5 9" xfId="9600"/>
    <cellStyle name="Calculation 2 5 9 2" xfId="9601"/>
    <cellStyle name="Calculation 2 5 9 2 2" xfId="9602"/>
    <cellStyle name="Calculation 2 5 9 3" xfId="9603"/>
    <cellStyle name="Calculation 2 6" xfId="9604"/>
    <cellStyle name="Calculation 2 6 10" xfId="9605"/>
    <cellStyle name="Calculation 2 6 10 2" xfId="9606"/>
    <cellStyle name="Calculation 2 6 10 2 2" xfId="9607"/>
    <cellStyle name="Calculation 2 6 10 3" xfId="9608"/>
    <cellStyle name="Calculation 2 6 11" xfId="9609"/>
    <cellStyle name="Calculation 2 6 11 2" xfId="9610"/>
    <cellStyle name="Calculation 2 6 11 2 2" xfId="9611"/>
    <cellStyle name="Calculation 2 6 11 3" xfId="9612"/>
    <cellStyle name="Calculation 2 6 12" xfId="9613"/>
    <cellStyle name="Calculation 2 6 12 2" xfId="9614"/>
    <cellStyle name="Calculation 2 6 12 2 2" xfId="9615"/>
    <cellStyle name="Calculation 2 6 12 3" xfId="9616"/>
    <cellStyle name="Calculation 2 6 13" xfId="9617"/>
    <cellStyle name="Calculation 2 6 13 2" xfId="9618"/>
    <cellStyle name="Calculation 2 6 13 2 2" xfId="9619"/>
    <cellStyle name="Calculation 2 6 13 3" xfId="9620"/>
    <cellStyle name="Calculation 2 6 14" xfId="9621"/>
    <cellStyle name="Calculation 2 6 14 2" xfId="9622"/>
    <cellStyle name="Calculation 2 6 14 2 2" xfId="9623"/>
    <cellStyle name="Calculation 2 6 14 3" xfId="9624"/>
    <cellStyle name="Calculation 2 6 15" xfId="9625"/>
    <cellStyle name="Calculation 2 6 15 2" xfId="9626"/>
    <cellStyle name="Calculation 2 6 15 2 2" xfId="9627"/>
    <cellStyle name="Calculation 2 6 15 3" xfId="9628"/>
    <cellStyle name="Calculation 2 6 16" xfId="9629"/>
    <cellStyle name="Calculation 2 6 16 2" xfId="9630"/>
    <cellStyle name="Calculation 2 6 16 2 2" xfId="9631"/>
    <cellStyle name="Calculation 2 6 16 3" xfId="9632"/>
    <cellStyle name="Calculation 2 6 17" xfId="9633"/>
    <cellStyle name="Calculation 2 6 17 2" xfId="9634"/>
    <cellStyle name="Calculation 2 6 17 2 2" xfId="9635"/>
    <cellStyle name="Calculation 2 6 17 3" xfId="9636"/>
    <cellStyle name="Calculation 2 6 18" xfId="9637"/>
    <cellStyle name="Calculation 2 6 18 2" xfId="9638"/>
    <cellStyle name="Calculation 2 6 18 2 2" xfId="9639"/>
    <cellStyle name="Calculation 2 6 18 3" xfId="9640"/>
    <cellStyle name="Calculation 2 6 19" xfId="9641"/>
    <cellStyle name="Calculation 2 6 19 2" xfId="9642"/>
    <cellStyle name="Calculation 2 6 19 2 2" xfId="9643"/>
    <cellStyle name="Calculation 2 6 19 3" xfId="9644"/>
    <cellStyle name="Calculation 2 6 2" xfId="9645"/>
    <cellStyle name="Calculation 2 6 2 2" xfId="9646"/>
    <cellStyle name="Calculation 2 6 2 2 2" xfId="9647"/>
    <cellStyle name="Calculation 2 6 2 2 3" xfId="9648"/>
    <cellStyle name="Calculation 2 6 2 3" xfId="9649"/>
    <cellStyle name="Calculation 2 6 2 3 2" xfId="9650"/>
    <cellStyle name="Calculation 2 6 2 4" xfId="9651"/>
    <cellStyle name="Calculation 2 6 20" xfId="9652"/>
    <cellStyle name="Calculation 2 6 20 2" xfId="9653"/>
    <cellStyle name="Calculation 2 6 20 2 2" xfId="9654"/>
    <cellStyle name="Calculation 2 6 20 3" xfId="9655"/>
    <cellStyle name="Calculation 2 6 21" xfId="9656"/>
    <cellStyle name="Calculation 2 6 21 2" xfId="9657"/>
    <cellStyle name="Calculation 2 6 22" xfId="9658"/>
    <cellStyle name="Calculation 2 6 23" xfId="9659"/>
    <cellStyle name="Calculation 2 6 3" xfId="9660"/>
    <cellStyle name="Calculation 2 6 3 2" xfId="9661"/>
    <cellStyle name="Calculation 2 6 3 2 2" xfId="9662"/>
    <cellStyle name="Calculation 2 6 3 3" xfId="9663"/>
    <cellStyle name="Calculation 2 6 3 4" xfId="9664"/>
    <cellStyle name="Calculation 2 6 4" xfId="9665"/>
    <cellStyle name="Calculation 2 6 4 2" xfId="9666"/>
    <cellStyle name="Calculation 2 6 4 2 2" xfId="9667"/>
    <cellStyle name="Calculation 2 6 4 3" xfId="9668"/>
    <cellStyle name="Calculation 2 6 4 4" xfId="9669"/>
    <cellStyle name="Calculation 2 6 5" xfId="9670"/>
    <cellStyle name="Calculation 2 6 5 2" xfId="9671"/>
    <cellStyle name="Calculation 2 6 5 2 2" xfId="9672"/>
    <cellStyle name="Calculation 2 6 5 3" xfId="9673"/>
    <cellStyle name="Calculation 2 6 6" xfId="9674"/>
    <cellStyle name="Calculation 2 6 6 2" xfId="9675"/>
    <cellStyle name="Calculation 2 6 6 2 2" xfId="9676"/>
    <cellStyle name="Calculation 2 6 6 3" xfId="9677"/>
    <cellStyle name="Calculation 2 6 7" xfId="9678"/>
    <cellStyle name="Calculation 2 6 7 2" xfId="9679"/>
    <cellStyle name="Calculation 2 6 7 2 2" xfId="9680"/>
    <cellStyle name="Calculation 2 6 7 3" xfId="9681"/>
    <cellStyle name="Calculation 2 6 8" xfId="9682"/>
    <cellStyle name="Calculation 2 6 8 2" xfId="9683"/>
    <cellStyle name="Calculation 2 6 8 2 2" xfId="9684"/>
    <cellStyle name="Calculation 2 6 8 3" xfId="9685"/>
    <cellStyle name="Calculation 2 6 9" xfId="9686"/>
    <cellStyle name="Calculation 2 6 9 2" xfId="9687"/>
    <cellStyle name="Calculation 2 6 9 2 2" xfId="9688"/>
    <cellStyle name="Calculation 2 6 9 3" xfId="9689"/>
    <cellStyle name="Calculation 2 7" xfId="9690"/>
    <cellStyle name="Calculation 2 7 2" xfId="9691"/>
    <cellStyle name="Calculation 2 7 2 2" xfId="9692"/>
    <cellStyle name="Calculation 2 7 2 3" xfId="9693"/>
    <cellStyle name="Calculation 2 7 3" xfId="9694"/>
    <cellStyle name="Calculation 2 7 3 2" xfId="9695"/>
    <cellStyle name="Calculation 2 7 4" xfId="9696"/>
    <cellStyle name="Calculation 2 8" xfId="9697"/>
    <cellStyle name="Calculation 2 8 2" xfId="9698"/>
    <cellStyle name="Calculation 2 8 2 2" xfId="9699"/>
    <cellStyle name="Calculation 2 8 2 3" xfId="9700"/>
    <cellStyle name="Calculation 2 8 3" xfId="9701"/>
    <cellStyle name="Calculation 2 8 4" xfId="9702"/>
    <cellStyle name="Calculation 2 9" xfId="9703"/>
    <cellStyle name="Calculation 2 9 2" xfId="9704"/>
    <cellStyle name="Calculation 2 9 2 2" xfId="9705"/>
    <cellStyle name="Calculation 2 9 3" xfId="9706"/>
    <cellStyle name="Calculation 2 9 4" xfId="9707"/>
    <cellStyle name="Calculation 3" xfId="9708"/>
    <cellStyle name="Calculation 3 10" xfId="9709"/>
    <cellStyle name="Calculation 3 10 2" xfId="9710"/>
    <cellStyle name="Calculation 3 10 2 2" xfId="9711"/>
    <cellStyle name="Calculation 3 10 3" xfId="9712"/>
    <cellStyle name="Calculation 3 11" xfId="9713"/>
    <cellStyle name="Calculation 3 11 2" xfId="9714"/>
    <cellStyle name="Calculation 3 11 2 2" xfId="9715"/>
    <cellStyle name="Calculation 3 11 3" xfId="9716"/>
    <cellStyle name="Calculation 3 12" xfId="9717"/>
    <cellStyle name="Calculation 3 12 2" xfId="9718"/>
    <cellStyle name="Calculation 3 12 2 2" xfId="9719"/>
    <cellStyle name="Calculation 3 12 3" xfId="9720"/>
    <cellStyle name="Calculation 3 13" xfId="9721"/>
    <cellStyle name="Calculation 3 13 2" xfId="9722"/>
    <cellStyle name="Calculation 3 13 2 2" xfId="9723"/>
    <cellStyle name="Calculation 3 13 3" xfId="9724"/>
    <cellStyle name="Calculation 3 14" xfId="9725"/>
    <cellStyle name="Calculation 3 14 2" xfId="9726"/>
    <cellStyle name="Calculation 3 14 2 2" xfId="9727"/>
    <cellStyle name="Calculation 3 14 3" xfId="9728"/>
    <cellStyle name="Calculation 3 15" xfId="9729"/>
    <cellStyle name="Calculation 3 15 2" xfId="9730"/>
    <cellStyle name="Calculation 3 15 2 2" xfId="9731"/>
    <cellStyle name="Calculation 3 15 3" xfId="9732"/>
    <cellStyle name="Calculation 3 16" xfId="9733"/>
    <cellStyle name="Calculation 3 16 2" xfId="9734"/>
    <cellStyle name="Calculation 3 16 2 2" xfId="9735"/>
    <cellStyle name="Calculation 3 16 3" xfId="9736"/>
    <cellStyle name="Calculation 3 17" xfId="9737"/>
    <cellStyle name="Calculation 3 17 2" xfId="9738"/>
    <cellStyle name="Calculation 3 17 2 2" xfId="9739"/>
    <cellStyle name="Calculation 3 17 3" xfId="9740"/>
    <cellStyle name="Calculation 3 18" xfId="9741"/>
    <cellStyle name="Calculation 3 18 2" xfId="9742"/>
    <cellStyle name="Calculation 3 18 2 2" xfId="9743"/>
    <cellStyle name="Calculation 3 18 3" xfId="9744"/>
    <cellStyle name="Calculation 3 19" xfId="9745"/>
    <cellStyle name="Calculation 3 19 2" xfId="9746"/>
    <cellStyle name="Calculation 3 19 2 2" xfId="9747"/>
    <cellStyle name="Calculation 3 19 3" xfId="9748"/>
    <cellStyle name="Calculation 3 2" xfId="9749"/>
    <cellStyle name="Calculation 3 2 10" xfId="9750"/>
    <cellStyle name="Calculation 3 2 10 2" xfId="9751"/>
    <cellStyle name="Calculation 3 2 10 2 2" xfId="9752"/>
    <cellStyle name="Calculation 3 2 10 3" xfId="9753"/>
    <cellStyle name="Calculation 3 2 11" xfId="9754"/>
    <cellStyle name="Calculation 3 2 11 2" xfId="9755"/>
    <cellStyle name="Calculation 3 2 11 2 2" xfId="9756"/>
    <cellStyle name="Calculation 3 2 11 3" xfId="9757"/>
    <cellStyle name="Calculation 3 2 12" xfId="9758"/>
    <cellStyle name="Calculation 3 2 12 2" xfId="9759"/>
    <cellStyle name="Calculation 3 2 12 2 2" xfId="9760"/>
    <cellStyle name="Calculation 3 2 12 3" xfId="9761"/>
    <cellStyle name="Calculation 3 2 13" xfId="9762"/>
    <cellStyle name="Calculation 3 2 13 2" xfId="9763"/>
    <cellStyle name="Calculation 3 2 13 2 2" xfId="9764"/>
    <cellStyle name="Calculation 3 2 13 3" xfId="9765"/>
    <cellStyle name="Calculation 3 2 14" xfId="9766"/>
    <cellStyle name="Calculation 3 2 14 2" xfId="9767"/>
    <cellStyle name="Calculation 3 2 14 2 2" xfId="9768"/>
    <cellStyle name="Calculation 3 2 14 3" xfId="9769"/>
    <cellStyle name="Calculation 3 2 15" xfId="9770"/>
    <cellStyle name="Calculation 3 2 15 2" xfId="9771"/>
    <cellStyle name="Calculation 3 2 15 2 2" xfId="9772"/>
    <cellStyle name="Calculation 3 2 15 3" xfId="9773"/>
    <cellStyle name="Calculation 3 2 16" xfId="9774"/>
    <cellStyle name="Calculation 3 2 16 2" xfId="9775"/>
    <cellStyle name="Calculation 3 2 16 2 2" xfId="9776"/>
    <cellStyle name="Calculation 3 2 16 3" xfId="9777"/>
    <cellStyle name="Calculation 3 2 17" xfId="9778"/>
    <cellStyle name="Calculation 3 2 17 2" xfId="9779"/>
    <cellStyle name="Calculation 3 2 17 2 2" xfId="9780"/>
    <cellStyle name="Calculation 3 2 17 3" xfId="9781"/>
    <cellStyle name="Calculation 3 2 18" xfId="9782"/>
    <cellStyle name="Calculation 3 2 18 2" xfId="9783"/>
    <cellStyle name="Calculation 3 2 18 2 2" xfId="9784"/>
    <cellStyle name="Calculation 3 2 18 3" xfId="9785"/>
    <cellStyle name="Calculation 3 2 19" xfId="9786"/>
    <cellStyle name="Calculation 3 2 19 2" xfId="9787"/>
    <cellStyle name="Calculation 3 2 19 2 2" xfId="9788"/>
    <cellStyle name="Calculation 3 2 19 3" xfId="9789"/>
    <cellStyle name="Calculation 3 2 2" xfId="9790"/>
    <cellStyle name="Calculation 3 2 2 10" xfId="9791"/>
    <cellStyle name="Calculation 3 2 2 10 2" xfId="9792"/>
    <cellStyle name="Calculation 3 2 2 10 2 2" xfId="9793"/>
    <cellStyle name="Calculation 3 2 2 10 3" xfId="9794"/>
    <cellStyle name="Calculation 3 2 2 11" xfId="9795"/>
    <cellStyle name="Calculation 3 2 2 11 2" xfId="9796"/>
    <cellStyle name="Calculation 3 2 2 11 2 2" xfId="9797"/>
    <cellStyle name="Calculation 3 2 2 11 3" xfId="9798"/>
    <cellStyle name="Calculation 3 2 2 12" xfId="9799"/>
    <cellStyle name="Calculation 3 2 2 12 2" xfId="9800"/>
    <cellStyle name="Calculation 3 2 2 12 2 2" xfId="9801"/>
    <cellStyle name="Calculation 3 2 2 12 3" xfId="9802"/>
    <cellStyle name="Calculation 3 2 2 13" xfId="9803"/>
    <cellStyle name="Calculation 3 2 2 13 2" xfId="9804"/>
    <cellStyle name="Calculation 3 2 2 13 2 2" xfId="9805"/>
    <cellStyle name="Calculation 3 2 2 13 3" xfId="9806"/>
    <cellStyle name="Calculation 3 2 2 14" xfId="9807"/>
    <cellStyle name="Calculation 3 2 2 14 2" xfId="9808"/>
    <cellStyle name="Calculation 3 2 2 14 2 2" xfId="9809"/>
    <cellStyle name="Calculation 3 2 2 14 3" xfId="9810"/>
    <cellStyle name="Calculation 3 2 2 15" xfId="9811"/>
    <cellStyle name="Calculation 3 2 2 15 2" xfId="9812"/>
    <cellStyle name="Calculation 3 2 2 15 2 2" xfId="9813"/>
    <cellStyle name="Calculation 3 2 2 15 3" xfId="9814"/>
    <cellStyle name="Calculation 3 2 2 16" xfId="9815"/>
    <cellStyle name="Calculation 3 2 2 16 2" xfId="9816"/>
    <cellStyle name="Calculation 3 2 2 16 2 2" xfId="9817"/>
    <cellStyle name="Calculation 3 2 2 16 3" xfId="9818"/>
    <cellStyle name="Calculation 3 2 2 17" xfId="9819"/>
    <cellStyle name="Calculation 3 2 2 17 2" xfId="9820"/>
    <cellStyle name="Calculation 3 2 2 17 2 2" xfId="9821"/>
    <cellStyle name="Calculation 3 2 2 17 3" xfId="9822"/>
    <cellStyle name="Calculation 3 2 2 18" xfId="9823"/>
    <cellStyle name="Calculation 3 2 2 18 2" xfId="9824"/>
    <cellStyle name="Calculation 3 2 2 19" xfId="9825"/>
    <cellStyle name="Calculation 3 2 2 2" xfId="9826"/>
    <cellStyle name="Calculation 3 2 2 2 10" xfId="9827"/>
    <cellStyle name="Calculation 3 2 2 2 10 2" xfId="9828"/>
    <cellStyle name="Calculation 3 2 2 2 10 2 2" xfId="9829"/>
    <cellStyle name="Calculation 3 2 2 2 10 3" xfId="9830"/>
    <cellStyle name="Calculation 3 2 2 2 11" xfId="9831"/>
    <cellStyle name="Calculation 3 2 2 2 11 2" xfId="9832"/>
    <cellStyle name="Calculation 3 2 2 2 11 2 2" xfId="9833"/>
    <cellStyle name="Calculation 3 2 2 2 11 3" xfId="9834"/>
    <cellStyle name="Calculation 3 2 2 2 12" xfId="9835"/>
    <cellStyle name="Calculation 3 2 2 2 12 2" xfId="9836"/>
    <cellStyle name="Calculation 3 2 2 2 12 2 2" xfId="9837"/>
    <cellStyle name="Calculation 3 2 2 2 12 3" xfId="9838"/>
    <cellStyle name="Calculation 3 2 2 2 13" xfId="9839"/>
    <cellStyle name="Calculation 3 2 2 2 13 2" xfId="9840"/>
    <cellStyle name="Calculation 3 2 2 2 13 2 2" xfId="9841"/>
    <cellStyle name="Calculation 3 2 2 2 13 3" xfId="9842"/>
    <cellStyle name="Calculation 3 2 2 2 14" xfId="9843"/>
    <cellStyle name="Calculation 3 2 2 2 14 2" xfId="9844"/>
    <cellStyle name="Calculation 3 2 2 2 14 2 2" xfId="9845"/>
    <cellStyle name="Calculation 3 2 2 2 14 3" xfId="9846"/>
    <cellStyle name="Calculation 3 2 2 2 15" xfId="9847"/>
    <cellStyle name="Calculation 3 2 2 2 15 2" xfId="9848"/>
    <cellStyle name="Calculation 3 2 2 2 15 2 2" xfId="9849"/>
    <cellStyle name="Calculation 3 2 2 2 15 3" xfId="9850"/>
    <cellStyle name="Calculation 3 2 2 2 16" xfId="9851"/>
    <cellStyle name="Calculation 3 2 2 2 16 2" xfId="9852"/>
    <cellStyle name="Calculation 3 2 2 2 16 2 2" xfId="9853"/>
    <cellStyle name="Calculation 3 2 2 2 16 3" xfId="9854"/>
    <cellStyle name="Calculation 3 2 2 2 17" xfId="9855"/>
    <cellStyle name="Calculation 3 2 2 2 17 2" xfId="9856"/>
    <cellStyle name="Calculation 3 2 2 2 17 2 2" xfId="9857"/>
    <cellStyle name="Calculation 3 2 2 2 17 3" xfId="9858"/>
    <cellStyle name="Calculation 3 2 2 2 18" xfId="9859"/>
    <cellStyle name="Calculation 3 2 2 2 18 2" xfId="9860"/>
    <cellStyle name="Calculation 3 2 2 2 18 2 2" xfId="9861"/>
    <cellStyle name="Calculation 3 2 2 2 18 3" xfId="9862"/>
    <cellStyle name="Calculation 3 2 2 2 19" xfId="9863"/>
    <cellStyle name="Calculation 3 2 2 2 19 2" xfId="9864"/>
    <cellStyle name="Calculation 3 2 2 2 19 2 2" xfId="9865"/>
    <cellStyle name="Calculation 3 2 2 2 19 3" xfId="9866"/>
    <cellStyle name="Calculation 3 2 2 2 2" xfId="9867"/>
    <cellStyle name="Calculation 3 2 2 2 2 2" xfId="9868"/>
    <cellStyle name="Calculation 3 2 2 2 2 2 2" xfId="9869"/>
    <cellStyle name="Calculation 3 2 2 2 2 2 3" xfId="9870"/>
    <cellStyle name="Calculation 3 2 2 2 2 3" xfId="9871"/>
    <cellStyle name="Calculation 3 2 2 2 2 3 2" xfId="9872"/>
    <cellStyle name="Calculation 3 2 2 2 2 4" xfId="9873"/>
    <cellStyle name="Calculation 3 2 2 2 20" xfId="9874"/>
    <cellStyle name="Calculation 3 2 2 2 20 2" xfId="9875"/>
    <cellStyle name="Calculation 3 2 2 2 20 2 2" xfId="9876"/>
    <cellStyle name="Calculation 3 2 2 2 20 3" xfId="9877"/>
    <cellStyle name="Calculation 3 2 2 2 21" xfId="9878"/>
    <cellStyle name="Calculation 3 2 2 2 21 2" xfId="9879"/>
    <cellStyle name="Calculation 3 2 2 2 22" xfId="9880"/>
    <cellStyle name="Calculation 3 2 2 2 23" xfId="9881"/>
    <cellStyle name="Calculation 3 2 2 2 3" xfId="9882"/>
    <cellStyle name="Calculation 3 2 2 2 3 2" xfId="9883"/>
    <cellStyle name="Calculation 3 2 2 2 3 2 2" xfId="9884"/>
    <cellStyle name="Calculation 3 2 2 2 3 3" xfId="9885"/>
    <cellStyle name="Calculation 3 2 2 2 3 4" xfId="9886"/>
    <cellStyle name="Calculation 3 2 2 2 4" xfId="9887"/>
    <cellStyle name="Calculation 3 2 2 2 4 2" xfId="9888"/>
    <cellStyle name="Calculation 3 2 2 2 4 2 2" xfId="9889"/>
    <cellStyle name="Calculation 3 2 2 2 4 3" xfId="9890"/>
    <cellStyle name="Calculation 3 2 2 2 4 4" xfId="9891"/>
    <cellStyle name="Calculation 3 2 2 2 5" xfId="9892"/>
    <cellStyle name="Calculation 3 2 2 2 5 2" xfId="9893"/>
    <cellStyle name="Calculation 3 2 2 2 5 2 2" xfId="9894"/>
    <cellStyle name="Calculation 3 2 2 2 5 3" xfId="9895"/>
    <cellStyle name="Calculation 3 2 2 2 6" xfId="9896"/>
    <cellStyle name="Calculation 3 2 2 2 6 2" xfId="9897"/>
    <cellStyle name="Calculation 3 2 2 2 6 2 2" xfId="9898"/>
    <cellStyle name="Calculation 3 2 2 2 6 3" xfId="9899"/>
    <cellStyle name="Calculation 3 2 2 2 7" xfId="9900"/>
    <cellStyle name="Calculation 3 2 2 2 7 2" xfId="9901"/>
    <cellStyle name="Calculation 3 2 2 2 7 2 2" xfId="9902"/>
    <cellStyle name="Calculation 3 2 2 2 7 3" xfId="9903"/>
    <cellStyle name="Calculation 3 2 2 2 8" xfId="9904"/>
    <cellStyle name="Calculation 3 2 2 2 8 2" xfId="9905"/>
    <cellStyle name="Calculation 3 2 2 2 8 2 2" xfId="9906"/>
    <cellStyle name="Calculation 3 2 2 2 8 3" xfId="9907"/>
    <cellStyle name="Calculation 3 2 2 2 9" xfId="9908"/>
    <cellStyle name="Calculation 3 2 2 2 9 2" xfId="9909"/>
    <cellStyle name="Calculation 3 2 2 2 9 2 2" xfId="9910"/>
    <cellStyle name="Calculation 3 2 2 2 9 3" xfId="9911"/>
    <cellStyle name="Calculation 3 2 2 20" xfId="9912"/>
    <cellStyle name="Calculation 3 2 2 3" xfId="9913"/>
    <cellStyle name="Calculation 3 2 2 3 2" xfId="9914"/>
    <cellStyle name="Calculation 3 2 2 3 2 2" xfId="9915"/>
    <cellStyle name="Calculation 3 2 2 3 2 3" xfId="9916"/>
    <cellStyle name="Calculation 3 2 2 3 3" xfId="9917"/>
    <cellStyle name="Calculation 3 2 2 3 3 2" xfId="9918"/>
    <cellStyle name="Calculation 3 2 2 3 4" xfId="9919"/>
    <cellStyle name="Calculation 3 2 2 4" xfId="9920"/>
    <cellStyle name="Calculation 3 2 2 4 2" xfId="9921"/>
    <cellStyle name="Calculation 3 2 2 4 2 2" xfId="9922"/>
    <cellStyle name="Calculation 3 2 2 4 3" xfId="9923"/>
    <cellStyle name="Calculation 3 2 2 4 4" xfId="9924"/>
    <cellStyle name="Calculation 3 2 2 5" xfId="9925"/>
    <cellStyle name="Calculation 3 2 2 5 2" xfId="9926"/>
    <cellStyle name="Calculation 3 2 2 5 2 2" xfId="9927"/>
    <cellStyle name="Calculation 3 2 2 5 3" xfId="9928"/>
    <cellStyle name="Calculation 3 2 2 5 4" xfId="9929"/>
    <cellStyle name="Calculation 3 2 2 6" xfId="9930"/>
    <cellStyle name="Calculation 3 2 2 6 2" xfId="9931"/>
    <cellStyle name="Calculation 3 2 2 6 2 2" xfId="9932"/>
    <cellStyle name="Calculation 3 2 2 6 3" xfId="9933"/>
    <cellStyle name="Calculation 3 2 2 7" xfId="9934"/>
    <cellStyle name="Calculation 3 2 2 7 2" xfId="9935"/>
    <cellStyle name="Calculation 3 2 2 7 2 2" xfId="9936"/>
    <cellStyle name="Calculation 3 2 2 7 3" xfId="9937"/>
    <cellStyle name="Calculation 3 2 2 8" xfId="9938"/>
    <cellStyle name="Calculation 3 2 2 8 2" xfId="9939"/>
    <cellStyle name="Calculation 3 2 2 8 2 2" xfId="9940"/>
    <cellStyle name="Calculation 3 2 2 8 3" xfId="9941"/>
    <cellStyle name="Calculation 3 2 2 9" xfId="9942"/>
    <cellStyle name="Calculation 3 2 2 9 2" xfId="9943"/>
    <cellStyle name="Calculation 3 2 2 9 2 2" xfId="9944"/>
    <cellStyle name="Calculation 3 2 2 9 3" xfId="9945"/>
    <cellStyle name="Calculation 3 2 20" xfId="9946"/>
    <cellStyle name="Calculation 3 2 20 2" xfId="9947"/>
    <cellStyle name="Calculation 3 2 20 2 2" xfId="9948"/>
    <cellStyle name="Calculation 3 2 20 3" xfId="9949"/>
    <cellStyle name="Calculation 3 2 21" xfId="9950"/>
    <cellStyle name="Calculation 3 2 21 2" xfId="9951"/>
    <cellStyle name="Calculation 3 2 22" xfId="9952"/>
    <cellStyle name="Calculation 3 2 23" xfId="9953"/>
    <cellStyle name="Calculation 3 2 3" xfId="9954"/>
    <cellStyle name="Calculation 3 2 3 10" xfId="9955"/>
    <cellStyle name="Calculation 3 2 3 10 2" xfId="9956"/>
    <cellStyle name="Calculation 3 2 3 10 2 2" xfId="9957"/>
    <cellStyle name="Calculation 3 2 3 10 3" xfId="9958"/>
    <cellStyle name="Calculation 3 2 3 11" xfId="9959"/>
    <cellStyle name="Calculation 3 2 3 11 2" xfId="9960"/>
    <cellStyle name="Calculation 3 2 3 11 2 2" xfId="9961"/>
    <cellStyle name="Calculation 3 2 3 11 3" xfId="9962"/>
    <cellStyle name="Calculation 3 2 3 12" xfId="9963"/>
    <cellStyle name="Calculation 3 2 3 12 2" xfId="9964"/>
    <cellStyle name="Calculation 3 2 3 12 2 2" xfId="9965"/>
    <cellStyle name="Calculation 3 2 3 12 3" xfId="9966"/>
    <cellStyle name="Calculation 3 2 3 13" xfId="9967"/>
    <cellStyle name="Calculation 3 2 3 13 2" xfId="9968"/>
    <cellStyle name="Calculation 3 2 3 13 2 2" xfId="9969"/>
    <cellStyle name="Calculation 3 2 3 13 3" xfId="9970"/>
    <cellStyle name="Calculation 3 2 3 14" xfId="9971"/>
    <cellStyle name="Calculation 3 2 3 14 2" xfId="9972"/>
    <cellStyle name="Calculation 3 2 3 14 2 2" xfId="9973"/>
    <cellStyle name="Calculation 3 2 3 14 3" xfId="9974"/>
    <cellStyle name="Calculation 3 2 3 15" xfId="9975"/>
    <cellStyle name="Calculation 3 2 3 15 2" xfId="9976"/>
    <cellStyle name="Calculation 3 2 3 15 2 2" xfId="9977"/>
    <cellStyle name="Calculation 3 2 3 15 3" xfId="9978"/>
    <cellStyle name="Calculation 3 2 3 16" xfId="9979"/>
    <cellStyle name="Calculation 3 2 3 16 2" xfId="9980"/>
    <cellStyle name="Calculation 3 2 3 16 2 2" xfId="9981"/>
    <cellStyle name="Calculation 3 2 3 16 3" xfId="9982"/>
    <cellStyle name="Calculation 3 2 3 17" xfId="9983"/>
    <cellStyle name="Calculation 3 2 3 17 2" xfId="9984"/>
    <cellStyle name="Calculation 3 2 3 17 2 2" xfId="9985"/>
    <cellStyle name="Calculation 3 2 3 17 3" xfId="9986"/>
    <cellStyle name="Calculation 3 2 3 18" xfId="9987"/>
    <cellStyle name="Calculation 3 2 3 18 2" xfId="9988"/>
    <cellStyle name="Calculation 3 2 3 19" xfId="9989"/>
    <cellStyle name="Calculation 3 2 3 2" xfId="9990"/>
    <cellStyle name="Calculation 3 2 3 2 10" xfId="9991"/>
    <cellStyle name="Calculation 3 2 3 2 10 2" xfId="9992"/>
    <cellStyle name="Calculation 3 2 3 2 10 2 2" xfId="9993"/>
    <cellStyle name="Calculation 3 2 3 2 10 3" xfId="9994"/>
    <cellStyle name="Calculation 3 2 3 2 11" xfId="9995"/>
    <cellStyle name="Calculation 3 2 3 2 11 2" xfId="9996"/>
    <cellStyle name="Calculation 3 2 3 2 11 2 2" xfId="9997"/>
    <cellStyle name="Calculation 3 2 3 2 11 3" xfId="9998"/>
    <cellStyle name="Calculation 3 2 3 2 12" xfId="9999"/>
    <cellStyle name="Calculation 3 2 3 2 12 2" xfId="10000"/>
    <cellStyle name="Calculation 3 2 3 2 12 2 2" xfId="10001"/>
    <cellStyle name="Calculation 3 2 3 2 12 3" xfId="10002"/>
    <cellStyle name="Calculation 3 2 3 2 13" xfId="10003"/>
    <cellStyle name="Calculation 3 2 3 2 13 2" xfId="10004"/>
    <cellStyle name="Calculation 3 2 3 2 13 2 2" xfId="10005"/>
    <cellStyle name="Calculation 3 2 3 2 13 3" xfId="10006"/>
    <cellStyle name="Calculation 3 2 3 2 14" xfId="10007"/>
    <cellStyle name="Calculation 3 2 3 2 14 2" xfId="10008"/>
    <cellStyle name="Calculation 3 2 3 2 14 2 2" xfId="10009"/>
    <cellStyle name="Calculation 3 2 3 2 14 3" xfId="10010"/>
    <cellStyle name="Calculation 3 2 3 2 15" xfId="10011"/>
    <cellStyle name="Calculation 3 2 3 2 15 2" xfId="10012"/>
    <cellStyle name="Calculation 3 2 3 2 15 2 2" xfId="10013"/>
    <cellStyle name="Calculation 3 2 3 2 15 3" xfId="10014"/>
    <cellStyle name="Calculation 3 2 3 2 16" xfId="10015"/>
    <cellStyle name="Calculation 3 2 3 2 16 2" xfId="10016"/>
    <cellStyle name="Calculation 3 2 3 2 16 2 2" xfId="10017"/>
    <cellStyle name="Calculation 3 2 3 2 16 3" xfId="10018"/>
    <cellStyle name="Calculation 3 2 3 2 17" xfId="10019"/>
    <cellStyle name="Calculation 3 2 3 2 17 2" xfId="10020"/>
    <cellStyle name="Calculation 3 2 3 2 17 2 2" xfId="10021"/>
    <cellStyle name="Calculation 3 2 3 2 17 3" xfId="10022"/>
    <cellStyle name="Calculation 3 2 3 2 18" xfId="10023"/>
    <cellStyle name="Calculation 3 2 3 2 18 2" xfId="10024"/>
    <cellStyle name="Calculation 3 2 3 2 18 2 2" xfId="10025"/>
    <cellStyle name="Calculation 3 2 3 2 18 3" xfId="10026"/>
    <cellStyle name="Calculation 3 2 3 2 19" xfId="10027"/>
    <cellStyle name="Calculation 3 2 3 2 19 2" xfId="10028"/>
    <cellStyle name="Calculation 3 2 3 2 19 2 2" xfId="10029"/>
    <cellStyle name="Calculation 3 2 3 2 19 3" xfId="10030"/>
    <cellStyle name="Calculation 3 2 3 2 2" xfId="10031"/>
    <cellStyle name="Calculation 3 2 3 2 2 2" xfId="10032"/>
    <cellStyle name="Calculation 3 2 3 2 2 2 2" xfId="10033"/>
    <cellStyle name="Calculation 3 2 3 2 2 3" xfId="10034"/>
    <cellStyle name="Calculation 3 2 3 2 2 4" xfId="10035"/>
    <cellStyle name="Calculation 3 2 3 2 20" xfId="10036"/>
    <cellStyle name="Calculation 3 2 3 2 20 2" xfId="10037"/>
    <cellStyle name="Calculation 3 2 3 2 20 2 2" xfId="10038"/>
    <cellStyle name="Calculation 3 2 3 2 20 3" xfId="10039"/>
    <cellStyle name="Calculation 3 2 3 2 21" xfId="10040"/>
    <cellStyle name="Calculation 3 2 3 2 21 2" xfId="10041"/>
    <cellStyle name="Calculation 3 2 3 2 22" xfId="10042"/>
    <cellStyle name="Calculation 3 2 3 2 23" xfId="10043"/>
    <cellStyle name="Calculation 3 2 3 2 3" xfId="10044"/>
    <cellStyle name="Calculation 3 2 3 2 3 2" xfId="10045"/>
    <cellStyle name="Calculation 3 2 3 2 3 2 2" xfId="10046"/>
    <cellStyle name="Calculation 3 2 3 2 3 3" xfId="10047"/>
    <cellStyle name="Calculation 3 2 3 2 3 4" xfId="10048"/>
    <cellStyle name="Calculation 3 2 3 2 4" xfId="10049"/>
    <cellStyle name="Calculation 3 2 3 2 4 2" xfId="10050"/>
    <cellStyle name="Calculation 3 2 3 2 4 2 2" xfId="10051"/>
    <cellStyle name="Calculation 3 2 3 2 4 3" xfId="10052"/>
    <cellStyle name="Calculation 3 2 3 2 5" xfId="10053"/>
    <cellStyle name="Calculation 3 2 3 2 5 2" xfId="10054"/>
    <cellStyle name="Calculation 3 2 3 2 5 2 2" xfId="10055"/>
    <cellStyle name="Calculation 3 2 3 2 5 3" xfId="10056"/>
    <cellStyle name="Calculation 3 2 3 2 6" xfId="10057"/>
    <cellStyle name="Calculation 3 2 3 2 6 2" xfId="10058"/>
    <cellStyle name="Calculation 3 2 3 2 6 2 2" xfId="10059"/>
    <cellStyle name="Calculation 3 2 3 2 6 3" xfId="10060"/>
    <cellStyle name="Calculation 3 2 3 2 7" xfId="10061"/>
    <cellStyle name="Calculation 3 2 3 2 7 2" xfId="10062"/>
    <cellStyle name="Calculation 3 2 3 2 7 2 2" xfId="10063"/>
    <cellStyle name="Calculation 3 2 3 2 7 3" xfId="10064"/>
    <cellStyle name="Calculation 3 2 3 2 8" xfId="10065"/>
    <cellStyle name="Calculation 3 2 3 2 8 2" xfId="10066"/>
    <cellStyle name="Calculation 3 2 3 2 8 2 2" xfId="10067"/>
    <cellStyle name="Calculation 3 2 3 2 8 3" xfId="10068"/>
    <cellStyle name="Calculation 3 2 3 2 9" xfId="10069"/>
    <cellStyle name="Calculation 3 2 3 2 9 2" xfId="10070"/>
    <cellStyle name="Calculation 3 2 3 2 9 2 2" xfId="10071"/>
    <cellStyle name="Calculation 3 2 3 2 9 3" xfId="10072"/>
    <cellStyle name="Calculation 3 2 3 20" xfId="10073"/>
    <cellStyle name="Calculation 3 2 3 3" xfId="10074"/>
    <cellStyle name="Calculation 3 2 3 3 2" xfId="10075"/>
    <cellStyle name="Calculation 3 2 3 3 2 2" xfId="10076"/>
    <cellStyle name="Calculation 3 2 3 3 3" xfId="10077"/>
    <cellStyle name="Calculation 3 2 3 3 4" xfId="10078"/>
    <cellStyle name="Calculation 3 2 3 4" xfId="10079"/>
    <cellStyle name="Calculation 3 2 3 4 2" xfId="10080"/>
    <cellStyle name="Calculation 3 2 3 4 2 2" xfId="10081"/>
    <cellStyle name="Calculation 3 2 3 4 3" xfId="10082"/>
    <cellStyle name="Calculation 3 2 3 4 4" xfId="10083"/>
    <cellStyle name="Calculation 3 2 3 5" xfId="10084"/>
    <cellStyle name="Calculation 3 2 3 5 2" xfId="10085"/>
    <cellStyle name="Calculation 3 2 3 5 2 2" xfId="10086"/>
    <cellStyle name="Calculation 3 2 3 5 3" xfId="10087"/>
    <cellStyle name="Calculation 3 2 3 6" xfId="10088"/>
    <cellStyle name="Calculation 3 2 3 6 2" xfId="10089"/>
    <cellStyle name="Calculation 3 2 3 6 2 2" xfId="10090"/>
    <cellStyle name="Calculation 3 2 3 6 3" xfId="10091"/>
    <cellStyle name="Calculation 3 2 3 7" xfId="10092"/>
    <cellStyle name="Calculation 3 2 3 7 2" xfId="10093"/>
    <cellStyle name="Calculation 3 2 3 7 2 2" xfId="10094"/>
    <cellStyle name="Calculation 3 2 3 7 3" xfId="10095"/>
    <cellStyle name="Calculation 3 2 3 8" xfId="10096"/>
    <cellStyle name="Calculation 3 2 3 8 2" xfId="10097"/>
    <cellStyle name="Calculation 3 2 3 8 2 2" xfId="10098"/>
    <cellStyle name="Calculation 3 2 3 8 3" xfId="10099"/>
    <cellStyle name="Calculation 3 2 3 9" xfId="10100"/>
    <cellStyle name="Calculation 3 2 3 9 2" xfId="10101"/>
    <cellStyle name="Calculation 3 2 3 9 2 2" xfId="10102"/>
    <cellStyle name="Calculation 3 2 3 9 3" xfId="10103"/>
    <cellStyle name="Calculation 3 2 4" xfId="10104"/>
    <cellStyle name="Calculation 3 2 4 10" xfId="10105"/>
    <cellStyle name="Calculation 3 2 4 10 2" xfId="10106"/>
    <cellStyle name="Calculation 3 2 4 10 2 2" xfId="10107"/>
    <cellStyle name="Calculation 3 2 4 10 3" xfId="10108"/>
    <cellStyle name="Calculation 3 2 4 11" xfId="10109"/>
    <cellStyle name="Calculation 3 2 4 11 2" xfId="10110"/>
    <cellStyle name="Calculation 3 2 4 11 2 2" xfId="10111"/>
    <cellStyle name="Calculation 3 2 4 11 3" xfId="10112"/>
    <cellStyle name="Calculation 3 2 4 12" xfId="10113"/>
    <cellStyle name="Calculation 3 2 4 12 2" xfId="10114"/>
    <cellStyle name="Calculation 3 2 4 12 2 2" xfId="10115"/>
    <cellStyle name="Calculation 3 2 4 12 3" xfId="10116"/>
    <cellStyle name="Calculation 3 2 4 13" xfId="10117"/>
    <cellStyle name="Calculation 3 2 4 13 2" xfId="10118"/>
    <cellStyle name="Calculation 3 2 4 13 2 2" xfId="10119"/>
    <cellStyle name="Calculation 3 2 4 13 3" xfId="10120"/>
    <cellStyle name="Calculation 3 2 4 14" xfId="10121"/>
    <cellStyle name="Calculation 3 2 4 14 2" xfId="10122"/>
    <cellStyle name="Calculation 3 2 4 14 2 2" xfId="10123"/>
    <cellStyle name="Calculation 3 2 4 14 3" xfId="10124"/>
    <cellStyle name="Calculation 3 2 4 15" xfId="10125"/>
    <cellStyle name="Calculation 3 2 4 15 2" xfId="10126"/>
    <cellStyle name="Calculation 3 2 4 15 2 2" xfId="10127"/>
    <cellStyle name="Calculation 3 2 4 15 3" xfId="10128"/>
    <cellStyle name="Calculation 3 2 4 16" xfId="10129"/>
    <cellStyle name="Calculation 3 2 4 16 2" xfId="10130"/>
    <cellStyle name="Calculation 3 2 4 16 2 2" xfId="10131"/>
    <cellStyle name="Calculation 3 2 4 16 3" xfId="10132"/>
    <cellStyle name="Calculation 3 2 4 17" xfId="10133"/>
    <cellStyle name="Calculation 3 2 4 17 2" xfId="10134"/>
    <cellStyle name="Calculation 3 2 4 17 2 2" xfId="10135"/>
    <cellStyle name="Calculation 3 2 4 17 3" xfId="10136"/>
    <cellStyle name="Calculation 3 2 4 18" xfId="10137"/>
    <cellStyle name="Calculation 3 2 4 18 2" xfId="10138"/>
    <cellStyle name="Calculation 3 2 4 18 2 2" xfId="10139"/>
    <cellStyle name="Calculation 3 2 4 18 3" xfId="10140"/>
    <cellStyle name="Calculation 3 2 4 19" xfId="10141"/>
    <cellStyle name="Calculation 3 2 4 19 2" xfId="10142"/>
    <cellStyle name="Calculation 3 2 4 19 2 2" xfId="10143"/>
    <cellStyle name="Calculation 3 2 4 19 3" xfId="10144"/>
    <cellStyle name="Calculation 3 2 4 2" xfId="10145"/>
    <cellStyle name="Calculation 3 2 4 2 10" xfId="10146"/>
    <cellStyle name="Calculation 3 2 4 2 10 2" xfId="10147"/>
    <cellStyle name="Calculation 3 2 4 2 10 2 2" xfId="10148"/>
    <cellStyle name="Calculation 3 2 4 2 10 3" xfId="10149"/>
    <cellStyle name="Calculation 3 2 4 2 11" xfId="10150"/>
    <cellStyle name="Calculation 3 2 4 2 11 2" xfId="10151"/>
    <cellStyle name="Calculation 3 2 4 2 11 2 2" xfId="10152"/>
    <cellStyle name="Calculation 3 2 4 2 11 3" xfId="10153"/>
    <cellStyle name="Calculation 3 2 4 2 12" xfId="10154"/>
    <cellStyle name="Calculation 3 2 4 2 12 2" xfId="10155"/>
    <cellStyle name="Calculation 3 2 4 2 12 2 2" xfId="10156"/>
    <cellStyle name="Calculation 3 2 4 2 12 3" xfId="10157"/>
    <cellStyle name="Calculation 3 2 4 2 13" xfId="10158"/>
    <cellStyle name="Calculation 3 2 4 2 13 2" xfId="10159"/>
    <cellStyle name="Calculation 3 2 4 2 13 2 2" xfId="10160"/>
    <cellStyle name="Calculation 3 2 4 2 13 3" xfId="10161"/>
    <cellStyle name="Calculation 3 2 4 2 14" xfId="10162"/>
    <cellStyle name="Calculation 3 2 4 2 14 2" xfId="10163"/>
    <cellStyle name="Calculation 3 2 4 2 14 2 2" xfId="10164"/>
    <cellStyle name="Calculation 3 2 4 2 14 3" xfId="10165"/>
    <cellStyle name="Calculation 3 2 4 2 15" xfId="10166"/>
    <cellStyle name="Calculation 3 2 4 2 15 2" xfId="10167"/>
    <cellStyle name="Calculation 3 2 4 2 15 2 2" xfId="10168"/>
    <cellStyle name="Calculation 3 2 4 2 15 3" xfId="10169"/>
    <cellStyle name="Calculation 3 2 4 2 16" xfId="10170"/>
    <cellStyle name="Calculation 3 2 4 2 16 2" xfId="10171"/>
    <cellStyle name="Calculation 3 2 4 2 16 2 2" xfId="10172"/>
    <cellStyle name="Calculation 3 2 4 2 16 3" xfId="10173"/>
    <cellStyle name="Calculation 3 2 4 2 17" xfId="10174"/>
    <cellStyle name="Calculation 3 2 4 2 17 2" xfId="10175"/>
    <cellStyle name="Calculation 3 2 4 2 17 2 2" xfId="10176"/>
    <cellStyle name="Calculation 3 2 4 2 17 3" xfId="10177"/>
    <cellStyle name="Calculation 3 2 4 2 18" xfId="10178"/>
    <cellStyle name="Calculation 3 2 4 2 18 2" xfId="10179"/>
    <cellStyle name="Calculation 3 2 4 2 18 2 2" xfId="10180"/>
    <cellStyle name="Calculation 3 2 4 2 18 3" xfId="10181"/>
    <cellStyle name="Calculation 3 2 4 2 19" xfId="10182"/>
    <cellStyle name="Calculation 3 2 4 2 19 2" xfId="10183"/>
    <cellStyle name="Calculation 3 2 4 2 19 2 2" xfId="10184"/>
    <cellStyle name="Calculation 3 2 4 2 19 3" xfId="10185"/>
    <cellStyle name="Calculation 3 2 4 2 2" xfId="10186"/>
    <cellStyle name="Calculation 3 2 4 2 2 2" xfId="10187"/>
    <cellStyle name="Calculation 3 2 4 2 2 2 2" xfId="10188"/>
    <cellStyle name="Calculation 3 2 4 2 2 3" xfId="10189"/>
    <cellStyle name="Calculation 3 2 4 2 2 4" xfId="10190"/>
    <cellStyle name="Calculation 3 2 4 2 20" xfId="10191"/>
    <cellStyle name="Calculation 3 2 4 2 20 2" xfId="10192"/>
    <cellStyle name="Calculation 3 2 4 2 20 2 2" xfId="10193"/>
    <cellStyle name="Calculation 3 2 4 2 20 3" xfId="10194"/>
    <cellStyle name="Calculation 3 2 4 2 21" xfId="10195"/>
    <cellStyle name="Calculation 3 2 4 2 21 2" xfId="10196"/>
    <cellStyle name="Calculation 3 2 4 2 22" xfId="10197"/>
    <cellStyle name="Calculation 3 2 4 2 23" xfId="10198"/>
    <cellStyle name="Calculation 3 2 4 2 3" xfId="10199"/>
    <cellStyle name="Calculation 3 2 4 2 3 2" xfId="10200"/>
    <cellStyle name="Calculation 3 2 4 2 3 2 2" xfId="10201"/>
    <cellStyle name="Calculation 3 2 4 2 3 3" xfId="10202"/>
    <cellStyle name="Calculation 3 2 4 2 4" xfId="10203"/>
    <cellStyle name="Calculation 3 2 4 2 4 2" xfId="10204"/>
    <cellStyle name="Calculation 3 2 4 2 4 2 2" xfId="10205"/>
    <cellStyle name="Calculation 3 2 4 2 4 3" xfId="10206"/>
    <cellStyle name="Calculation 3 2 4 2 5" xfId="10207"/>
    <cellStyle name="Calculation 3 2 4 2 5 2" xfId="10208"/>
    <cellStyle name="Calculation 3 2 4 2 5 2 2" xfId="10209"/>
    <cellStyle name="Calculation 3 2 4 2 5 3" xfId="10210"/>
    <cellStyle name="Calculation 3 2 4 2 6" xfId="10211"/>
    <cellStyle name="Calculation 3 2 4 2 6 2" xfId="10212"/>
    <cellStyle name="Calculation 3 2 4 2 6 2 2" xfId="10213"/>
    <cellStyle name="Calculation 3 2 4 2 6 3" xfId="10214"/>
    <cellStyle name="Calculation 3 2 4 2 7" xfId="10215"/>
    <cellStyle name="Calculation 3 2 4 2 7 2" xfId="10216"/>
    <cellStyle name="Calculation 3 2 4 2 7 2 2" xfId="10217"/>
    <cellStyle name="Calculation 3 2 4 2 7 3" xfId="10218"/>
    <cellStyle name="Calculation 3 2 4 2 8" xfId="10219"/>
    <cellStyle name="Calculation 3 2 4 2 8 2" xfId="10220"/>
    <cellStyle name="Calculation 3 2 4 2 8 2 2" xfId="10221"/>
    <cellStyle name="Calculation 3 2 4 2 8 3" xfId="10222"/>
    <cellStyle name="Calculation 3 2 4 2 9" xfId="10223"/>
    <cellStyle name="Calculation 3 2 4 2 9 2" xfId="10224"/>
    <cellStyle name="Calculation 3 2 4 2 9 2 2" xfId="10225"/>
    <cellStyle name="Calculation 3 2 4 2 9 3" xfId="10226"/>
    <cellStyle name="Calculation 3 2 4 20" xfId="10227"/>
    <cellStyle name="Calculation 3 2 4 20 2" xfId="10228"/>
    <cellStyle name="Calculation 3 2 4 20 2 2" xfId="10229"/>
    <cellStyle name="Calculation 3 2 4 20 3" xfId="10230"/>
    <cellStyle name="Calculation 3 2 4 21" xfId="10231"/>
    <cellStyle name="Calculation 3 2 4 21 2" xfId="10232"/>
    <cellStyle name="Calculation 3 2 4 21 2 2" xfId="10233"/>
    <cellStyle name="Calculation 3 2 4 21 3" xfId="10234"/>
    <cellStyle name="Calculation 3 2 4 22" xfId="10235"/>
    <cellStyle name="Calculation 3 2 4 22 2" xfId="10236"/>
    <cellStyle name="Calculation 3 2 4 23" xfId="10237"/>
    <cellStyle name="Calculation 3 2 4 24" xfId="10238"/>
    <cellStyle name="Calculation 3 2 4 3" xfId="10239"/>
    <cellStyle name="Calculation 3 2 4 3 2" xfId="10240"/>
    <cellStyle name="Calculation 3 2 4 3 2 2" xfId="10241"/>
    <cellStyle name="Calculation 3 2 4 3 3" xfId="10242"/>
    <cellStyle name="Calculation 3 2 4 3 4" xfId="10243"/>
    <cellStyle name="Calculation 3 2 4 4" xfId="10244"/>
    <cellStyle name="Calculation 3 2 4 4 2" xfId="10245"/>
    <cellStyle name="Calculation 3 2 4 4 2 2" xfId="10246"/>
    <cellStyle name="Calculation 3 2 4 4 3" xfId="10247"/>
    <cellStyle name="Calculation 3 2 4 4 4" xfId="10248"/>
    <cellStyle name="Calculation 3 2 4 5" xfId="10249"/>
    <cellStyle name="Calculation 3 2 4 5 2" xfId="10250"/>
    <cellStyle name="Calculation 3 2 4 5 2 2" xfId="10251"/>
    <cellStyle name="Calculation 3 2 4 5 3" xfId="10252"/>
    <cellStyle name="Calculation 3 2 4 6" xfId="10253"/>
    <cellStyle name="Calculation 3 2 4 6 2" xfId="10254"/>
    <cellStyle name="Calculation 3 2 4 6 2 2" xfId="10255"/>
    <cellStyle name="Calculation 3 2 4 6 3" xfId="10256"/>
    <cellStyle name="Calculation 3 2 4 7" xfId="10257"/>
    <cellStyle name="Calculation 3 2 4 7 2" xfId="10258"/>
    <cellStyle name="Calculation 3 2 4 7 2 2" xfId="10259"/>
    <cellStyle name="Calculation 3 2 4 7 3" xfId="10260"/>
    <cellStyle name="Calculation 3 2 4 8" xfId="10261"/>
    <cellStyle name="Calculation 3 2 4 8 2" xfId="10262"/>
    <cellStyle name="Calculation 3 2 4 8 2 2" xfId="10263"/>
    <cellStyle name="Calculation 3 2 4 8 3" xfId="10264"/>
    <cellStyle name="Calculation 3 2 4 9" xfId="10265"/>
    <cellStyle name="Calculation 3 2 4 9 2" xfId="10266"/>
    <cellStyle name="Calculation 3 2 4 9 2 2" xfId="10267"/>
    <cellStyle name="Calculation 3 2 4 9 3" xfId="10268"/>
    <cellStyle name="Calculation 3 2 5" xfId="10269"/>
    <cellStyle name="Calculation 3 2 5 10" xfId="10270"/>
    <cellStyle name="Calculation 3 2 5 10 2" xfId="10271"/>
    <cellStyle name="Calculation 3 2 5 10 2 2" xfId="10272"/>
    <cellStyle name="Calculation 3 2 5 10 3" xfId="10273"/>
    <cellStyle name="Calculation 3 2 5 11" xfId="10274"/>
    <cellStyle name="Calculation 3 2 5 11 2" xfId="10275"/>
    <cellStyle name="Calculation 3 2 5 11 2 2" xfId="10276"/>
    <cellStyle name="Calculation 3 2 5 11 3" xfId="10277"/>
    <cellStyle name="Calculation 3 2 5 12" xfId="10278"/>
    <cellStyle name="Calculation 3 2 5 12 2" xfId="10279"/>
    <cellStyle name="Calculation 3 2 5 12 2 2" xfId="10280"/>
    <cellStyle name="Calculation 3 2 5 12 3" xfId="10281"/>
    <cellStyle name="Calculation 3 2 5 13" xfId="10282"/>
    <cellStyle name="Calculation 3 2 5 13 2" xfId="10283"/>
    <cellStyle name="Calculation 3 2 5 13 2 2" xfId="10284"/>
    <cellStyle name="Calculation 3 2 5 13 3" xfId="10285"/>
    <cellStyle name="Calculation 3 2 5 14" xfId="10286"/>
    <cellStyle name="Calculation 3 2 5 14 2" xfId="10287"/>
    <cellStyle name="Calculation 3 2 5 14 2 2" xfId="10288"/>
    <cellStyle name="Calculation 3 2 5 14 3" xfId="10289"/>
    <cellStyle name="Calculation 3 2 5 15" xfId="10290"/>
    <cellStyle name="Calculation 3 2 5 15 2" xfId="10291"/>
    <cellStyle name="Calculation 3 2 5 15 2 2" xfId="10292"/>
    <cellStyle name="Calculation 3 2 5 15 3" xfId="10293"/>
    <cellStyle name="Calculation 3 2 5 16" xfId="10294"/>
    <cellStyle name="Calculation 3 2 5 16 2" xfId="10295"/>
    <cellStyle name="Calculation 3 2 5 16 2 2" xfId="10296"/>
    <cellStyle name="Calculation 3 2 5 16 3" xfId="10297"/>
    <cellStyle name="Calculation 3 2 5 17" xfId="10298"/>
    <cellStyle name="Calculation 3 2 5 17 2" xfId="10299"/>
    <cellStyle name="Calculation 3 2 5 17 2 2" xfId="10300"/>
    <cellStyle name="Calculation 3 2 5 17 3" xfId="10301"/>
    <cellStyle name="Calculation 3 2 5 18" xfId="10302"/>
    <cellStyle name="Calculation 3 2 5 18 2" xfId="10303"/>
    <cellStyle name="Calculation 3 2 5 18 2 2" xfId="10304"/>
    <cellStyle name="Calculation 3 2 5 18 3" xfId="10305"/>
    <cellStyle name="Calculation 3 2 5 19" xfId="10306"/>
    <cellStyle name="Calculation 3 2 5 19 2" xfId="10307"/>
    <cellStyle name="Calculation 3 2 5 19 2 2" xfId="10308"/>
    <cellStyle name="Calculation 3 2 5 19 3" xfId="10309"/>
    <cellStyle name="Calculation 3 2 5 2" xfId="10310"/>
    <cellStyle name="Calculation 3 2 5 2 2" xfId="10311"/>
    <cellStyle name="Calculation 3 2 5 2 2 2" xfId="10312"/>
    <cellStyle name="Calculation 3 2 5 2 3" xfId="10313"/>
    <cellStyle name="Calculation 3 2 5 2 4" xfId="10314"/>
    <cellStyle name="Calculation 3 2 5 20" xfId="10315"/>
    <cellStyle name="Calculation 3 2 5 20 2" xfId="10316"/>
    <cellStyle name="Calculation 3 2 5 20 2 2" xfId="10317"/>
    <cellStyle name="Calculation 3 2 5 20 3" xfId="10318"/>
    <cellStyle name="Calculation 3 2 5 21" xfId="10319"/>
    <cellStyle name="Calculation 3 2 5 21 2" xfId="10320"/>
    <cellStyle name="Calculation 3 2 5 22" xfId="10321"/>
    <cellStyle name="Calculation 3 2 5 23" xfId="10322"/>
    <cellStyle name="Calculation 3 2 5 3" xfId="10323"/>
    <cellStyle name="Calculation 3 2 5 3 2" xfId="10324"/>
    <cellStyle name="Calculation 3 2 5 3 2 2" xfId="10325"/>
    <cellStyle name="Calculation 3 2 5 3 3" xfId="10326"/>
    <cellStyle name="Calculation 3 2 5 4" xfId="10327"/>
    <cellStyle name="Calculation 3 2 5 4 2" xfId="10328"/>
    <cellStyle name="Calculation 3 2 5 4 2 2" xfId="10329"/>
    <cellStyle name="Calculation 3 2 5 4 3" xfId="10330"/>
    <cellStyle name="Calculation 3 2 5 5" xfId="10331"/>
    <cellStyle name="Calculation 3 2 5 5 2" xfId="10332"/>
    <cellStyle name="Calculation 3 2 5 5 2 2" xfId="10333"/>
    <cellStyle name="Calculation 3 2 5 5 3" xfId="10334"/>
    <cellStyle name="Calculation 3 2 5 6" xfId="10335"/>
    <cellStyle name="Calculation 3 2 5 6 2" xfId="10336"/>
    <cellStyle name="Calculation 3 2 5 6 2 2" xfId="10337"/>
    <cellStyle name="Calculation 3 2 5 6 3" xfId="10338"/>
    <cellStyle name="Calculation 3 2 5 7" xfId="10339"/>
    <cellStyle name="Calculation 3 2 5 7 2" xfId="10340"/>
    <cellStyle name="Calculation 3 2 5 7 2 2" xfId="10341"/>
    <cellStyle name="Calculation 3 2 5 7 3" xfId="10342"/>
    <cellStyle name="Calculation 3 2 5 8" xfId="10343"/>
    <cellStyle name="Calculation 3 2 5 8 2" xfId="10344"/>
    <cellStyle name="Calculation 3 2 5 8 2 2" xfId="10345"/>
    <cellStyle name="Calculation 3 2 5 8 3" xfId="10346"/>
    <cellStyle name="Calculation 3 2 5 9" xfId="10347"/>
    <cellStyle name="Calculation 3 2 5 9 2" xfId="10348"/>
    <cellStyle name="Calculation 3 2 5 9 2 2" xfId="10349"/>
    <cellStyle name="Calculation 3 2 5 9 3" xfId="10350"/>
    <cellStyle name="Calculation 3 2 6" xfId="10351"/>
    <cellStyle name="Calculation 3 2 6 2" xfId="10352"/>
    <cellStyle name="Calculation 3 2 6 2 2" xfId="10353"/>
    <cellStyle name="Calculation 3 2 6 3" xfId="10354"/>
    <cellStyle name="Calculation 3 2 6 4" xfId="10355"/>
    <cellStyle name="Calculation 3 2 7" xfId="10356"/>
    <cellStyle name="Calculation 3 2 7 2" xfId="10357"/>
    <cellStyle name="Calculation 3 2 7 2 2" xfId="10358"/>
    <cellStyle name="Calculation 3 2 7 3" xfId="10359"/>
    <cellStyle name="Calculation 3 2 8" xfId="10360"/>
    <cellStyle name="Calculation 3 2 8 2" xfId="10361"/>
    <cellStyle name="Calculation 3 2 8 2 2" xfId="10362"/>
    <cellStyle name="Calculation 3 2 8 3" xfId="10363"/>
    <cellStyle name="Calculation 3 2 9" xfId="10364"/>
    <cellStyle name="Calculation 3 2 9 2" xfId="10365"/>
    <cellStyle name="Calculation 3 2 9 2 2" xfId="10366"/>
    <cellStyle name="Calculation 3 2 9 3" xfId="10367"/>
    <cellStyle name="Calculation 3 20" xfId="10368"/>
    <cellStyle name="Calculation 3 20 2" xfId="10369"/>
    <cellStyle name="Calculation 3 20 2 2" xfId="10370"/>
    <cellStyle name="Calculation 3 20 3" xfId="10371"/>
    <cellStyle name="Calculation 3 21" xfId="10372"/>
    <cellStyle name="Calculation 3 21 2" xfId="10373"/>
    <cellStyle name="Calculation 3 21 2 2" xfId="10374"/>
    <cellStyle name="Calculation 3 21 3" xfId="10375"/>
    <cellStyle name="Calculation 3 22" xfId="10376"/>
    <cellStyle name="Calculation 3 22 2" xfId="10377"/>
    <cellStyle name="Calculation 3 23" xfId="10378"/>
    <cellStyle name="Calculation 3 24" xfId="10379"/>
    <cellStyle name="Calculation 3 25" xfId="10380"/>
    <cellStyle name="Calculation 3 26" xfId="10381"/>
    <cellStyle name="Calculation 3 27" xfId="10382"/>
    <cellStyle name="Calculation 3 28" xfId="10383"/>
    <cellStyle name="Calculation 3 29" xfId="10384"/>
    <cellStyle name="Calculation 3 3" xfId="10385"/>
    <cellStyle name="Calculation 3 3 10" xfId="10386"/>
    <cellStyle name="Calculation 3 3 10 2" xfId="10387"/>
    <cellStyle name="Calculation 3 3 10 2 2" xfId="10388"/>
    <cellStyle name="Calculation 3 3 10 3" xfId="10389"/>
    <cellStyle name="Calculation 3 3 11" xfId="10390"/>
    <cellStyle name="Calculation 3 3 11 2" xfId="10391"/>
    <cellStyle name="Calculation 3 3 11 2 2" xfId="10392"/>
    <cellStyle name="Calculation 3 3 11 3" xfId="10393"/>
    <cellStyle name="Calculation 3 3 12" xfId="10394"/>
    <cellStyle name="Calculation 3 3 12 2" xfId="10395"/>
    <cellStyle name="Calculation 3 3 12 2 2" xfId="10396"/>
    <cellStyle name="Calculation 3 3 12 3" xfId="10397"/>
    <cellStyle name="Calculation 3 3 13" xfId="10398"/>
    <cellStyle name="Calculation 3 3 13 2" xfId="10399"/>
    <cellStyle name="Calculation 3 3 13 2 2" xfId="10400"/>
    <cellStyle name="Calculation 3 3 13 3" xfId="10401"/>
    <cellStyle name="Calculation 3 3 14" xfId="10402"/>
    <cellStyle name="Calculation 3 3 14 2" xfId="10403"/>
    <cellStyle name="Calculation 3 3 14 2 2" xfId="10404"/>
    <cellStyle name="Calculation 3 3 14 3" xfId="10405"/>
    <cellStyle name="Calculation 3 3 15" xfId="10406"/>
    <cellStyle name="Calculation 3 3 15 2" xfId="10407"/>
    <cellStyle name="Calculation 3 3 15 2 2" xfId="10408"/>
    <cellStyle name="Calculation 3 3 15 3" xfId="10409"/>
    <cellStyle name="Calculation 3 3 16" xfId="10410"/>
    <cellStyle name="Calculation 3 3 16 2" xfId="10411"/>
    <cellStyle name="Calculation 3 3 16 2 2" xfId="10412"/>
    <cellStyle name="Calculation 3 3 16 3" xfId="10413"/>
    <cellStyle name="Calculation 3 3 17" xfId="10414"/>
    <cellStyle name="Calculation 3 3 17 2" xfId="10415"/>
    <cellStyle name="Calculation 3 3 17 2 2" xfId="10416"/>
    <cellStyle name="Calculation 3 3 17 3" xfId="10417"/>
    <cellStyle name="Calculation 3 3 18" xfId="10418"/>
    <cellStyle name="Calculation 3 3 18 2" xfId="10419"/>
    <cellStyle name="Calculation 3 3 19" xfId="10420"/>
    <cellStyle name="Calculation 3 3 2" xfId="10421"/>
    <cellStyle name="Calculation 3 3 2 10" xfId="10422"/>
    <cellStyle name="Calculation 3 3 2 10 2" xfId="10423"/>
    <cellStyle name="Calculation 3 3 2 10 2 2" xfId="10424"/>
    <cellStyle name="Calculation 3 3 2 10 3" xfId="10425"/>
    <cellStyle name="Calculation 3 3 2 11" xfId="10426"/>
    <cellStyle name="Calculation 3 3 2 11 2" xfId="10427"/>
    <cellStyle name="Calculation 3 3 2 11 2 2" xfId="10428"/>
    <cellStyle name="Calculation 3 3 2 11 3" xfId="10429"/>
    <cellStyle name="Calculation 3 3 2 12" xfId="10430"/>
    <cellStyle name="Calculation 3 3 2 12 2" xfId="10431"/>
    <cellStyle name="Calculation 3 3 2 12 2 2" xfId="10432"/>
    <cellStyle name="Calculation 3 3 2 12 3" xfId="10433"/>
    <cellStyle name="Calculation 3 3 2 13" xfId="10434"/>
    <cellStyle name="Calculation 3 3 2 13 2" xfId="10435"/>
    <cellStyle name="Calculation 3 3 2 13 2 2" xfId="10436"/>
    <cellStyle name="Calculation 3 3 2 13 3" xfId="10437"/>
    <cellStyle name="Calculation 3 3 2 14" xfId="10438"/>
    <cellStyle name="Calculation 3 3 2 14 2" xfId="10439"/>
    <cellStyle name="Calculation 3 3 2 14 2 2" xfId="10440"/>
    <cellStyle name="Calculation 3 3 2 14 3" xfId="10441"/>
    <cellStyle name="Calculation 3 3 2 15" xfId="10442"/>
    <cellStyle name="Calculation 3 3 2 15 2" xfId="10443"/>
    <cellStyle name="Calculation 3 3 2 15 2 2" xfId="10444"/>
    <cellStyle name="Calculation 3 3 2 15 3" xfId="10445"/>
    <cellStyle name="Calculation 3 3 2 16" xfId="10446"/>
    <cellStyle name="Calculation 3 3 2 16 2" xfId="10447"/>
    <cellStyle name="Calculation 3 3 2 16 2 2" xfId="10448"/>
    <cellStyle name="Calculation 3 3 2 16 3" xfId="10449"/>
    <cellStyle name="Calculation 3 3 2 17" xfId="10450"/>
    <cellStyle name="Calculation 3 3 2 17 2" xfId="10451"/>
    <cellStyle name="Calculation 3 3 2 17 2 2" xfId="10452"/>
    <cellStyle name="Calculation 3 3 2 17 3" xfId="10453"/>
    <cellStyle name="Calculation 3 3 2 18" xfId="10454"/>
    <cellStyle name="Calculation 3 3 2 18 2" xfId="10455"/>
    <cellStyle name="Calculation 3 3 2 18 2 2" xfId="10456"/>
    <cellStyle name="Calculation 3 3 2 18 3" xfId="10457"/>
    <cellStyle name="Calculation 3 3 2 19" xfId="10458"/>
    <cellStyle name="Calculation 3 3 2 19 2" xfId="10459"/>
    <cellStyle name="Calculation 3 3 2 19 2 2" xfId="10460"/>
    <cellStyle name="Calculation 3 3 2 19 3" xfId="10461"/>
    <cellStyle name="Calculation 3 3 2 2" xfId="10462"/>
    <cellStyle name="Calculation 3 3 2 2 2" xfId="10463"/>
    <cellStyle name="Calculation 3 3 2 2 2 2" xfId="10464"/>
    <cellStyle name="Calculation 3 3 2 2 2 2 2" xfId="10465"/>
    <cellStyle name="Calculation 3 3 2 2 2 3" xfId="10466"/>
    <cellStyle name="Calculation 3 3 2 2 2 4" xfId="10467"/>
    <cellStyle name="Calculation 3 3 2 2 3" xfId="10468"/>
    <cellStyle name="Calculation 3 3 2 2 3 2" xfId="10469"/>
    <cellStyle name="Calculation 3 3 2 2 4" xfId="10470"/>
    <cellStyle name="Calculation 3 3 2 2 5" xfId="10471"/>
    <cellStyle name="Calculation 3 3 2 20" xfId="10472"/>
    <cellStyle name="Calculation 3 3 2 20 2" xfId="10473"/>
    <cellStyle name="Calculation 3 3 2 20 2 2" xfId="10474"/>
    <cellStyle name="Calculation 3 3 2 20 3" xfId="10475"/>
    <cellStyle name="Calculation 3 3 2 21" xfId="10476"/>
    <cellStyle name="Calculation 3 3 2 21 2" xfId="10477"/>
    <cellStyle name="Calculation 3 3 2 22" xfId="10478"/>
    <cellStyle name="Calculation 3 3 2 23" xfId="10479"/>
    <cellStyle name="Calculation 3 3 2 3" xfId="10480"/>
    <cellStyle name="Calculation 3 3 2 3 2" xfId="10481"/>
    <cellStyle name="Calculation 3 3 2 3 2 2" xfId="10482"/>
    <cellStyle name="Calculation 3 3 2 3 2 3" xfId="10483"/>
    <cellStyle name="Calculation 3 3 2 3 3" xfId="10484"/>
    <cellStyle name="Calculation 3 3 2 3 3 2" xfId="10485"/>
    <cellStyle name="Calculation 3 3 2 3 4" xfId="10486"/>
    <cellStyle name="Calculation 3 3 2 4" xfId="10487"/>
    <cellStyle name="Calculation 3 3 2 4 2" xfId="10488"/>
    <cellStyle name="Calculation 3 3 2 4 2 2" xfId="10489"/>
    <cellStyle name="Calculation 3 3 2 4 3" xfId="10490"/>
    <cellStyle name="Calculation 3 3 2 4 4" xfId="10491"/>
    <cellStyle name="Calculation 3 3 2 5" xfId="10492"/>
    <cellStyle name="Calculation 3 3 2 5 2" xfId="10493"/>
    <cellStyle name="Calculation 3 3 2 5 2 2" xfId="10494"/>
    <cellStyle name="Calculation 3 3 2 5 3" xfId="10495"/>
    <cellStyle name="Calculation 3 3 2 5 4" xfId="10496"/>
    <cellStyle name="Calculation 3 3 2 6" xfId="10497"/>
    <cellStyle name="Calculation 3 3 2 6 2" xfId="10498"/>
    <cellStyle name="Calculation 3 3 2 6 2 2" xfId="10499"/>
    <cellStyle name="Calculation 3 3 2 6 3" xfId="10500"/>
    <cellStyle name="Calculation 3 3 2 7" xfId="10501"/>
    <cellStyle name="Calculation 3 3 2 7 2" xfId="10502"/>
    <cellStyle name="Calculation 3 3 2 7 2 2" xfId="10503"/>
    <cellStyle name="Calculation 3 3 2 7 3" xfId="10504"/>
    <cellStyle name="Calculation 3 3 2 8" xfId="10505"/>
    <cellStyle name="Calculation 3 3 2 8 2" xfId="10506"/>
    <cellStyle name="Calculation 3 3 2 8 2 2" xfId="10507"/>
    <cellStyle name="Calculation 3 3 2 8 3" xfId="10508"/>
    <cellStyle name="Calculation 3 3 2 9" xfId="10509"/>
    <cellStyle name="Calculation 3 3 2 9 2" xfId="10510"/>
    <cellStyle name="Calculation 3 3 2 9 2 2" xfId="10511"/>
    <cellStyle name="Calculation 3 3 2 9 3" xfId="10512"/>
    <cellStyle name="Calculation 3 3 20" xfId="10513"/>
    <cellStyle name="Calculation 3 3 3" xfId="10514"/>
    <cellStyle name="Calculation 3 3 3 2" xfId="10515"/>
    <cellStyle name="Calculation 3 3 3 2 2" xfId="10516"/>
    <cellStyle name="Calculation 3 3 3 2 2 2" xfId="10517"/>
    <cellStyle name="Calculation 3 3 3 2 3" xfId="10518"/>
    <cellStyle name="Calculation 3 3 3 2 4" xfId="10519"/>
    <cellStyle name="Calculation 3 3 3 3" xfId="10520"/>
    <cellStyle name="Calculation 3 3 3 3 2" xfId="10521"/>
    <cellStyle name="Calculation 3 3 3 4" xfId="10522"/>
    <cellStyle name="Calculation 3 3 3 5" xfId="10523"/>
    <cellStyle name="Calculation 3 3 4" xfId="10524"/>
    <cellStyle name="Calculation 3 3 4 2" xfId="10525"/>
    <cellStyle name="Calculation 3 3 4 2 2" xfId="10526"/>
    <cellStyle name="Calculation 3 3 4 2 3" xfId="10527"/>
    <cellStyle name="Calculation 3 3 4 3" xfId="10528"/>
    <cellStyle name="Calculation 3 3 4 3 2" xfId="10529"/>
    <cellStyle name="Calculation 3 3 4 4" xfId="10530"/>
    <cellStyle name="Calculation 3 3 5" xfId="10531"/>
    <cellStyle name="Calculation 3 3 5 2" xfId="10532"/>
    <cellStyle name="Calculation 3 3 5 2 2" xfId="10533"/>
    <cellStyle name="Calculation 3 3 5 2 3" xfId="10534"/>
    <cellStyle name="Calculation 3 3 5 3" xfId="10535"/>
    <cellStyle name="Calculation 3 3 5 4" xfId="10536"/>
    <cellStyle name="Calculation 3 3 6" xfId="10537"/>
    <cellStyle name="Calculation 3 3 6 2" xfId="10538"/>
    <cellStyle name="Calculation 3 3 6 2 2" xfId="10539"/>
    <cellStyle name="Calculation 3 3 6 3" xfId="10540"/>
    <cellStyle name="Calculation 3 3 6 4" xfId="10541"/>
    <cellStyle name="Calculation 3 3 7" xfId="10542"/>
    <cellStyle name="Calculation 3 3 7 2" xfId="10543"/>
    <cellStyle name="Calculation 3 3 7 2 2" xfId="10544"/>
    <cellStyle name="Calculation 3 3 7 3" xfId="10545"/>
    <cellStyle name="Calculation 3 3 8" xfId="10546"/>
    <cellStyle name="Calculation 3 3 8 2" xfId="10547"/>
    <cellStyle name="Calculation 3 3 8 2 2" xfId="10548"/>
    <cellStyle name="Calculation 3 3 8 3" xfId="10549"/>
    <cellStyle name="Calculation 3 3 9" xfId="10550"/>
    <cellStyle name="Calculation 3 3 9 2" xfId="10551"/>
    <cellStyle name="Calculation 3 3 9 2 2" xfId="10552"/>
    <cellStyle name="Calculation 3 3 9 3" xfId="10553"/>
    <cellStyle name="Calculation 3 30" xfId="10554"/>
    <cellStyle name="Calculation 3 4" xfId="10555"/>
    <cellStyle name="Calculation 3 4 10" xfId="10556"/>
    <cellStyle name="Calculation 3 4 10 2" xfId="10557"/>
    <cellStyle name="Calculation 3 4 10 2 2" xfId="10558"/>
    <cellStyle name="Calculation 3 4 10 3" xfId="10559"/>
    <cellStyle name="Calculation 3 4 11" xfId="10560"/>
    <cellStyle name="Calculation 3 4 11 2" xfId="10561"/>
    <cellStyle name="Calculation 3 4 11 2 2" xfId="10562"/>
    <cellStyle name="Calculation 3 4 11 3" xfId="10563"/>
    <cellStyle name="Calculation 3 4 12" xfId="10564"/>
    <cellStyle name="Calculation 3 4 12 2" xfId="10565"/>
    <cellStyle name="Calculation 3 4 12 2 2" xfId="10566"/>
    <cellStyle name="Calculation 3 4 12 3" xfId="10567"/>
    <cellStyle name="Calculation 3 4 13" xfId="10568"/>
    <cellStyle name="Calculation 3 4 13 2" xfId="10569"/>
    <cellStyle name="Calculation 3 4 13 2 2" xfId="10570"/>
    <cellStyle name="Calculation 3 4 13 3" xfId="10571"/>
    <cellStyle name="Calculation 3 4 14" xfId="10572"/>
    <cellStyle name="Calculation 3 4 14 2" xfId="10573"/>
    <cellStyle name="Calculation 3 4 14 2 2" xfId="10574"/>
    <cellStyle name="Calculation 3 4 14 3" xfId="10575"/>
    <cellStyle name="Calculation 3 4 15" xfId="10576"/>
    <cellStyle name="Calculation 3 4 15 2" xfId="10577"/>
    <cellStyle name="Calculation 3 4 15 2 2" xfId="10578"/>
    <cellStyle name="Calculation 3 4 15 3" xfId="10579"/>
    <cellStyle name="Calculation 3 4 16" xfId="10580"/>
    <cellStyle name="Calculation 3 4 16 2" xfId="10581"/>
    <cellStyle name="Calculation 3 4 16 2 2" xfId="10582"/>
    <cellStyle name="Calculation 3 4 16 3" xfId="10583"/>
    <cellStyle name="Calculation 3 4 17" xfId="10584"/>
    <cellStyle name="Calculation 3 4 17 2" xfId="10585"/>
    <cellStyle name="Calculation 3 4 17 2 2" xfId="10586"/>
    <cellStyle name="Calculation 3 4 17 3" xfId="10587"/>
    <cellStyle name="Calculation 3 4 18" xfId="10588"/>
    <cellStyle name="Calculation 3 4 18 2" xfId="10589"/>
    <cellStyle name="Calculation 3 4 19" xfId="10590"/>
    <cellStyle name="Calculation 3 4 2" xfId="10591"/>
    <cellStyle name="Calculation 3 4 2 10" xfId="10592"/>
    <cellStyle name="Calculation 3 4 2 10 2" xfId="10593"/>
    <cellStyle name="Calculation 3 4 2 10 2 2" xfId="10594"/>
    <cellStyle name="Calculation 3 4 2 10 3" xfId="10595"/>
    <cellStyle name="Calculation 3 4 2 11" xfId="10596"/>
    <cellStyle name="Calculation 3 4 2 11 2" xfId="10597"/>
    <cellStyle name="Calculation 3 4 2 11 2 2" xfId="10598"/>
    <cellStyle name="Calculation 3 4 2 11 3" xfId="10599"/>
    <cellStyle name="Calculation 3 4 2 12" xfId="10600"/>
    <cellStyle name="Calculation 3 4 2 12 2" xfId="10601"/>
    <cellStyle name="Calculation 3 4 2 12 2 2" xfId="10602"/>
    <cellStyle name="Calculation 3 4 2 12 3" xfId="10603"/>
    <cellStyle name="Calculation 3 4 2 13" xfId="10604"/>
    <cellStyle name="Calculation 3 4 2 13 2" xfId="10605"/>
    <cellStyle name="Calculation 3 4 2 13 2 2" xfId="10606"/>
    <cellStyle name="Calculation 3 4 2 13 3" xfId="10607"/>
    <cellStyle name="Calculation 3 4 2 14" xfId="10608"/>
    <cellStyle name="Calculation 3 4 2 14 2" xfId="10609"/>
    <cellStyle name="Calculation 3 4 2 14 2 2" xfId="10610"/>
    <cellStyle name="Calculation 3 4 2 14 3" xfId="10611"/>
    <cellStyle name="Calculation 3 4 2 15" xfId="10612"/>
    <cellStyle name="Calculation 3 4 2 15 2" xfId="10613"/>
    <cellStyle name="Calculation 3 4 2 15 2 2" xfId="10614"/>
    <cellStyle name="Calculation 3 4 2 15 3" xfId="10615"/>
    <cellStyle name="Calculation 3 4 2 16" xfId="10616"/>
    <cellStyle name="Calculation 3 4 2 16 2" xfId="10617"/>
    <cellStyle name="Calculation 3 4 2 16 2 2" xfId="10618"/>
    <cellStyle name="Calculation 3 4 2 16 3" xfId="10619"/>
    <cellStyle name="Calculation 3 4 2 17" xfId="10620"/>
    <cellStyle name="Calculation 3 4 2 17 2" xfId="10621"/>
    <cellStyle name="Calculation 3 4 2 17 2 2" xfId="10622"/>
    <cellStyle name="Calculation 3 4 2 17 3" xfId="10623"/>
    <cellStyle name="Calculation 3 4 2 18" xfId="10624"/>
    <cellStyle name="Calculation 3 4 2 18 2" xfId="10625"/>
    <cellStyle name="Calculation 3 4 2 18 2 2" xfId="10626"/>
    <cellStyle name="Calculation 3 4 2 18 3" xfId="10627"/>
    <cellStyle name="Calculation 3 4 2 19" xfId="10628"/>
    <cellStyle name="Calculation 3 4 2 19 2" xfId="10629"/>
    <cellStyle name="Calculation 3 4 2 19 2 2" xfId="10630"/>
    <cellStyle name="Calculation 3 4 2 19 3" xfId="10631"/>
    <cellStyle name="Calculation 3 4 2 2" xfId="10632"/>
    <cellStyle name="Calculation 3 4 2 2 2" xfId="10633"/>
    <cellStyle name="Calculation 3 4 2 2 2 2" xfId="10634"/>
    <cellStyle name="Calculation 3 4 2 2 2 2 2" xfId="10635"/>
    <cellStyle name="Calculation 3 4 2 2 2 3" xfId="10636"/>
    <cellStyle name="Calculation 3 4 2 2 2 4" xfId="10637"/>
    <cellStyle name="Calculation 3 4 2 2 3" xfId="10638"/>
    <cellStyle name="Calculation 3 4 2 2 3 2" xfId="10639"/>
    <cellStyle name="Calculation 3 4 2 2 4" xfId="10640"/>
    <cellStyle name="Calculation 3 4 2 2 5" xfId="10641"/>
    <cellStyle name="Calculation 3 4 2 20" xfId="10642"/>
    <cellStyle name="Calculation 3 4 2 20 2" xfId="10643"/>
    <cellStyle name="Calculation 3 4 2 20 2 2" xfId="10644"/>
    <cellStyle name="Calculation 3 4 2 20 3" xfId="10645"/>
    <cellStyle name="Calculation 3 4 2 21" xfId="10646"/>
    <cellStyle name="Calculation 3 4 2 21 2" xfId="10647"/>
    <cellStyle name="Calculation 3 4 2 22" xfId="10648"/>
    <cellStyle name="Calculation 3 4 2 23" xfId="10649"/>
    <cellStyle name="Calculation 3 4 2 3" xfId="10650"/>
    <cellStyle name="Calculation 3 4 2 3 2" xfId="10651"/>
    <cellStyle name="Calculation 3 4 2 3 2 2" xfId="10652"/>
    <cellStyle name="Calculation 3 4 2 3 2 3" xfId="10653"/>
    <cellStyle name="Calculation 3 4 2 3 3" xfId="10654"/>
    <cellStyle name="Calculation 3 4 2 3 3 2" xfId="10655"/>
    <cellStyle name="Calculation 3 4 2 3 4" xfId="10656"/>
    <cellStyle name="Calculation 3 4 2 4" xfId="10657"/>
    <cellStyle name="Calculation 3 4 2 4 2" xfId="10658"/>
    <cellStyle name="Calculation 3 4 2 4 2 2" xfId="10659"/>
    <cellStyle name="Calculation 3 4 2 4 3" xfId="10660"/>
    <cellStyle name="Calculation 3 4 2 4 4" xfId="10661"/>
    <cellStyle name="Calculation 3 4 2 5" xfId="10662"/>
    <cellStyle name="Calculation 3 4 2 5 2" xfId="10663"/>
    <cellStyle name="Calculation 3 4 2 5 2 2" xfId="10664"/>
    <cellStyle name="Calculation 3 4 2 5 3" xfId="10665"/>
    <cellStyle name="Calculation 3 4 2 5 4" xfId="10666"/>
    <cellStyle name="Calculation 3 4 2 6" xfId="10667"/>
    <cellStyle name="Calculation 3 4 2 6 2" xfId="10668"/>
    <cellStyle name="Calculation 3 4 2 6 2 2" xfId="10669"/>
    <cellStyle name="Calculation 3 4 2 6 3" xfId="10670"/>
    <cellStyle name="Calculation 3 4 2 7" xfId="10671"/>
    <cellStyle name="Calculation 3 4 2 7 2" xfId="10672"/>
    <cellStyle name="Calculation 3 4 2 7 2 2" xfId="10673"/>
    <cellStyle name="Calculation 3 4 2 7 3" xfId="10674"/>
    <cellStyle name="Calculation 3 4 2 8" xfId="10675"/>
    <cellStyle name="Calculation 3 4 2 8 2" xfId="10676"/>
    <cellStyle name="Calculation 3 4 2 8 2 2" xfId="10677"/>
    <cellStyle name="Calculation 3 4 2 8 3" xfId="10678"/>
    <cellStyle name="Calculation 3 4 2 9" xfId="10679"/>
    <cellStyle name="Calculation 3 4 2 9 2" xfId="10680"/>
    <cellStyle name="Calculation 3 4 2 9 2 2" xfId="10681"/>
    <cellStyle name="Calculation 3 4 2 9 3" xfId="10682"/>
    <cellStyle name="Calculation 3 4 20" xfId="10683"/>
    <cellStyle name="Calculation 3 4 3" xfId="10684"/>
    <cellStyle name="Calculation 3 4 3 2" xfId="10685"/>
    <cellStyle name="Calculation 3 4 3 2 2" xfId="10686"/>
    <cellStyle name="Calculation 3 4 3 2 2 2" xfId="10687"/>
    <cellStyle name="Calculation 3 4 3 2 3" xfId="10688"/>
    <cellStyle name="Calculation 3 4 3 2 4" xfId="10689"/>
    <cellStyle name="Calculation 3 4 3 3" xfId="10690"/>
    <cellStyle name="Calculation 3 4 3 3 2" xfId="10691"/>
    <cellStyle name="Calculation 3 4 3 4" xfId="10692"/>
    <cellStyle name="Calculation 3 4 3 5" xfId="10693"/>
    <cellStyle name="Calculation 3 4 4" xfId="10694"/>
    <cellStyle name="Calculation 3 4 4 2" xfId="10695"/>
    <cellStyle name="Calculation 3 4 4 2 2" xfId="10696"/>
    <cellStyle name="Calculation 3 4 4 2 3" xfId="10697"/>
    <cellStyle name="Calculation 3 4 4 3" xfId="10698"/>
    <cellStyle name="Calculation 3 4 4 3 2" xfId="10699"/>
    <cellStyle name="Calculation 3 4 4 4" xfId="10700"/>
    <cellStyle name="Calculation 3 4 5" xfId="10701"/>
    <cellStyle name="Calculation 3 4 5 2" xfId="10702"/>
    <cellStyle name="Calculation 3 4 5 2 2" xfId="10703"/>
    <cellStyle name="Calculation 3 4 5 2 3" xfId="10704"/>
    <cellStyle name="Calculation 3 4 5 3" xfId="10705"/>
    <cellStyle name="Calculation 3 4 5 4" xfId="10706"/>
    <cellStyle name="Calculation 3 4 6" xfId="10707"/>
    <cellStyle name="Calculation 3 4 6 2" xfId="10708"/>
    <cellStyle name="Calculation 3 4 6 2 2" xfId="10709"/>
    <cellStyle name="Calculation 3 4 6 3" xfId="10710"/>
    <cellStyle name="Calculation 3 4 6 4" xfId="10711"/>
    <cellStyle name="Calculation 3 4 7" xfId="10712"/>
    <cellStyle name="Calculation 3 4 7 2" xfId="10713"/>
    <cellStyle name="Calculation 3 4 7 2 2" xfId="10714"/>
    <cellStyle name="Calculation 3 4 7 3" xfId="10715"/>
    <cellStyle name="Calculation 3 4 8" xfId="10716"/>
    <cellStyle name="Calculation 3 4 8 2" xfId="10717"/>
    <cellStyle name="Calculation 3 4 8 2 2" xfId="10718"/>
    <cellStyle name="Calculation 3 4 8 3" xfId="10719"/>
    <cellStyle name="Calculation 3 4 9" xfId="10720"/>
    <cellStyle name="Calculation 3 4 9 2" xfId="10721"/>
    <cellStyle name="Calculation 3 4 9 2 2" xfId="10722"/>
    <cellStyle name="Calculation 3 4 9 3" xfId="10723"/>
    <cellStyle name="Calculation 3 5" xfId="10724"/>
    <cellStyle name="Calculation 3 5 10" xfId="10725"/>
    <cellStyle name="Calculation 3 5 10 2" xfId="10726"/>
    <cellStyle name="Calculation 3 5 10 2 2" xfId="10727"/>
    <cellStyle name="Calculation 3 5 10 3" xfId="10728"/>
    <cellStyle name="Calculation 3 5 11" xfId="10729"/>
    <cellStyle name="Calculation 3 5 11 2" xfId="10730"/>
    <cellStyle name="Calculation 3 5 11 2 2" xfId="10731"/>
    <cellStyle name="Calculation 3 5 11 3" xfId="10732"/>
    <cellStyle name="Calculation 3 5 12" xfId="10733"/>
    <cellStyle name="Calculation 3 5 12 2" xfId="10734"/>
    <cellStyle name="Calculation 3 5 12 2 2" xfId="10735"/>
    <cellStyle name="Calculation 3 5 12 3" xfId="10736"/>
    <cellStyle name="Calculation 3 5 13" xfId="10737"/>
    <cellStyle name="Calculation 3 5 13 2" xfId="10738"/>
    <cellStyle name="Calculation 3 5 13 2 2" xfId="10739"/>
    <cellStyle name="Calculation 3 5 13 3" xfId="10740"/>
    <cellStyle name="Calculation 3 5 14" xfId="10741"/>
    <cellStyle name="Calculation 3 5 14 2" xfId="10742"/>
    <cellStyle name="Calculation 3 5 14 2 2" xfId="10743"/>
    <cellStyle name="Calculation 3 5 14 3" xfId="10744"/>
    <cellStyle name="Calculation 3 5 15" xfId="10745"/>
    <cellStyle name="Calculation 3 5 15 2" xfId="10746"/>
    <cellStyle name="Calculation 3 5 15 2 2" xfId="10747"/>
    <cellStyle name="Calculation 3 5 15 3" xfId="10748"/>
    <cellStyle name="Calculation 3 5 16" xfId="10749"/>
    <cellStyle name="Calculation 3 5 16 2" xfId="10750"/>
    <cellStyle name="Calculation 3 5 16 2 2" xfId="10751"/>
    <cellStyle name="Calculation 3 5 16 3" xfId="10752"/>
    <cellStyle name="Calculation 3 5 17" xfId="10753"/>
    <cellStyle name="Calculation 3 5 17 2" xfId="10754"/>
    <cellStyle name="Calculation 3 5 17 2 2" xfId="10755"/>
    <cellStyle name="Calculation 3 5 17 3" xfId="10756"/>
    <cellStyle name="Calculation 3 5 18" xfId="10757"/>
    <cellStyle name="Calculation 3 5 18 2" xfId="10758"/>
    <cellStyle name="Calculation 3 5 18 2 2" xfId="10759"/>
    <cellStyle name="Calculation 3 5 18 3" xfId="10760"/>
    <cellStyle name="Calculation 3 5 19" xfId="10761"/>
    <cellStyle name="Calculation 3 5 19 2" xfId="10762"/>
    <cellStyle name="Calculation 3 5 19 2 2" xfId="10763"/>
    <cellStyle name="Calculation 3 5 19 3" xfId="10764"/>
    <cellStyle name="Calculation 3 5 2" xfId="10765"/>
    <cellStyle name="Calculation 3 5 2 10" xfId="10766"/>
    <cellStyle name="Calculation 3 5 2 10 2" xfId="10767"/>
    <cellStyle name="Calculation 3 5 2 10 2 2" xfId="10768"/>
    <cellStyle name="Calculation 3 5 2 10 3" xfId="10769"/>
    <cellStyle name="Calculation 3 5 2 11" xfId="10770"/>
    <cellStyle name="Calculation 3 5 2 11 2" xfId="10771"/>
    <cellStyle name="Calculation 3 5 2 11 2 2" xfId="10772"/>
    <cellStyle name="Calculation 3 5 2 11 3" xfId="10773"/>
    <cellStyle name="Calculation 3 5 2 12" xfId="10774"/>
    <cellStyle name="Calculation 3 5 2 12 2" xfId="10775"/>
    <cellStyle name="Calculation 3 5 2 12 2 2" xfId="10776"/>
    <cellStyle name="Calculation 3 5 2 12 3" xfId="10777"/>
    <cellStyle name="Calculation 3 5 2 13" xfId="10778"/>
    <cellStyle name="Calculation 3 5 2 13 2" xfId="10779"/>
    <cellStyle name="Calculation 3 5 2 13 2 2" xfId="10780"/>
    <cellStyle name="Calculation 3 5 2 13 3" xfId="10781"/>
    <cellStyle name="Calculation 3 5 2 14" xfId="10782"/>
    <cellStyle name="Calculation 3 5 2 14 2" xfId="10783"/>
    <cellStyle name="Calculation 3 5 2 14 2 2" xfId="10784"/>
    <cellStyle name="Calculation 3 5 2 14 3" xfId="10785"/>
    <cellStyle name="Calculation 3 5 2 15" xfId="10786"/>
    <cellStyle name="Calculation 3 5 2 15 2" xfId="10787"/>
    <cellStyle name="Calculation 3 5 2 15 2 2" xfId="10788"/>
    <cellStyle name="Calculation 3 5 2 15 3" xfId="10789"/>
    <cellStyle name="Calculation 3 5 2 16" xfId="10790"/>
    <cellStyle name="Calculation 3 5 2 16 2" xfId="10791"/>
    <cellStyle name="Calculation 3 5 2 16 2 2" xfId="10792"/>
    <cellStyle name="Calculation 3 5 2 16 3" xfId="10793"/>
    <cellStyle name="Calculation 3 5 2 17" xfId="10794"/>
    <cellStyle name="Calculation 3 5 2 17 2" xfId="10795"/>
    <cellStyle name="Calculation 3 5 2 17 2 2" xfId="10796"/>
    <cellStyle name="Calculation 3 5 2 17 3" xfId="10797"/>
    <cellStyle name="Calculation 3 5 2 18" xfId="10798"/>
    <cellStyle name="Calculation 3 5 2 18 2" xfId="10799"/>
    <cellStyle name="Calculation 3 5 2 18 2 2" xfId="10800"/>
    <cellStyle name="Calculation 3 5 2 18 3" xfId="10801"/>
    <cellStyle name="Calculation 3 5 2 19" xfId="10802"/>
    <cellStyle name="Calculation 3 5 2 19 2" xfId="10803"/>
    <cellStyle name="Calculation 3 5 2 19 2 2" xfId="10804"/>
    <cellStyle name="Calculation 3 5 2 19 3" xfId="10805"/>
    <cellStyle name="Calculation 3 5 2 2" xfId="10806"/>
    <cellStyle name="Calculation 3 5 2 2 2" xfId="10807"/>
    <cellStyle name="Calculation 3 5 2 2 2 2" xfId="10808"/>
    <cellStyle name="Calculation 3 5 2 2 2 3" xfId="10809"/>
    <cellStyle name="Calculation 3 5 2 2 3" xfId="10810"/>
    <cellStyle name="Calculation 3 5 2 2 3 2" xfId="10811"/>
    <cellStyle name="Calculation 3 5 2 2 4" xfId="10812"/>
    <cellStyle name="Calculation 3 5 2 20" xfId="10813"/>
    <cellStyle name="Calculation 3 5 2 20 2" xfId="10814"/>
    <cellStyle name="Calculation 3 5 2 20 2 2" xfId="10815"/>
    <cellStyle name="Calculation 3 5 2 20 3" xfId="10816"/>
    <cellStyle name="Calculation 3 5 2 21" xfId="10817"/>
    <cellStyle name="Calculation 3 5 2 21 2" xfId="10818"/>
    <cellStyle name="Calculation 3 5 2 22" xfId="10819"/>
    <cellStyle name="Calculation 3 5 2 23" xfId="10820"/>
    <cellStyle name="Calculation 3 5 2 3" xfId="10821"/>
    <cellStyle name="Calculation 3 5 2 3 2" xfId="10822"/>
    <cellStyle name="Calculation 3 5 2 3 2 2" xfId="10823"/>
    <cellStyle name="Calculation 3 5 2 3 3" xfId="10824"/>
    <cellStyle name="Calculation 3 5 2 3 4" xfId="10825"/>
    <cellStyle name="Calculation 3 5 2 4" xfId="10826"/>
    <cellStyle name="Calculation 3 5 2 4 2" xfId="10827"/>
    <cellStyle name="Calculation 3 5 2 4 2 2" xfId="10828"/>
    <cellStyle name="Calculation 3 5 2 4 3" xfId="10829"/>
    <cellStyle name="Calculation 3 5 2 4 4" xfId="10830"/>
    <cellStyle name="Calculation 3 5 2 5" xfId="10831"/>
    <cellStyle name="Calculation 3 5 2 5 2" xfId="10832"/>
    <cellStyle name="Calculation 3 5 2 5 2 2" xfId="10833"/>
    <cellStyle name="Calculation 3 5 2 5 3" xfId="10834"/>
    <cellStyle name="Calculation 3 5 2 6" xfId="10835"/>
    <cellStyle name="Calculation 3 5 2 6 2" xfId="10836"/>
    <cellStyle name="Calculation 3 5 2 6 2 2" xfId="10837"/>
    <cellStyle name="Calculation 3 5 2 6 3" xfId="10838"/>
    <cellStyle name="Calculation 3 5 2 7" xfId="10839"/>
    <cellStyle name="Calculation 3 5 2 7 2" xfId="10840"/>
    <cellStyle name="Calculation 3 5 2 7 2 2" xfId="10841"/>
    <cellStyle name="Calculation 3 5 2 7 3" xfId="10842"/>
    <cellStyle name="Calculation 3 5 2 8" xfId="10843"/>
    <cellStyle name="Calculation 3 5 2 8 2" xfId="10844"/>
    <cellStyle name="Calculation 3 5 2 8 2 2" xfId="10845"/>
    <cellStyle name="Calculation 3 5 2 8 3" xfId="10846"/>
    <cellStyle name="Calculation 3 5 2 9" xfId="10847"/>
    <cellStyle name="Calculation 3 5 2 9 2" xfId="10848"/>
    <cellStyle name="Calculation 3 5 2 9 2 2" xfId="10849"/>
    <cellStyle name="Calculation 3 5 2 9 3" xfId="10850"/>
    <cellStyle name="Calculation 3 5 20" xfId="10851"/>
    <cellStyle name="Calculation 3 5 20 2" xfId="10852"/>
    <cellStyle name="Calculation 3 5 20 2 2" xfId="10853"/>
    <cellStyle name="Calculation 3 5 20 3" xfId="10854"/>
    <cellStyle name="Calculation 3 5 21" xfId="10855"/>
    <cellStyle name="Calculation 3 5 21 2" xfId="10856"/>
    <cellStyle name="Calculation 3 5 21 2 2" xfId="10857"/>
    <cellStyle name="Calculation 3 5 21 3" xfId="10858"/>
    <cellStyle name="Calculation 3 5 22" xfId="10859"/>
    <cellStyle name="Calculation 3 5 22 2" xfId="10860"/>
    <cellStyle name="Calculation 3 5 23" xfId="10861"/>
    <cellStyle name="Calculation 3 5 24" xfId="10862"/>
    <cellStyle name="Calculation 3 5 3" xfId="10863"/>
    <cellStyle name="Calculation 3 5 3 2" xfId="10864"/>
    <cellStyle name="Calculation 3 5 3 2 2" xfId="10865"/>
    <cellStyle name="Calculation 3 5 3 2 3" xfId="10866"/>
    <cellStyle name="Calculation 3 5 3 3" xfId="10867"/>
    <cellStyle name="Calculation 3 5 3 3 2" xfId="10868"/>
    <cellStyle name="Calculation 3 5 3 4" xfId="10869"/>
    <cellStyle name="Calculation 3 5 4" xfId="10870"/>
    <cellStyle name="Calculation 3 5 4 2" xfId="10871"/>
    <cellStyle name="Calculation 3 5 4 2 2" xfId="10872"/>
    <cellStyle name="Calculation 3 5 4 3" xfId="10873"/>
    <cellStyle name="Calculation 3 5 4 4" xfId="10874"/>
    <cellStyle name="Calculation 3 5 5" xfId="10875"/>
    <cellStyle name="Calculation 3 5 5 2" xfId="10876"/>
    <cellStyle name="Calculation 3 5 5 2 2" xfId="10877"/>
    <cellStyle name="Calculation 3 5 5 3" xfId="10878"/>
    <cellStyle name="Calculation 3 5 5 4" xfId="10879"/>
    <cellStyle name="Calculation 3 5 6" xfId="10880"/>
    <cellStyle name="Calculation 3 5 6 2" xfId="10881"/>
    <cellStyle name="Calculation 3 5 6 2 2" xfId="10882"/>
    <cellStyle name="Calculation 3 5 6 3" xfId="10883"/>
    <cellStyle name="Calculation 3 5 7" xfId="10884"/>
    <cellStyle name="Calculation 3 5 7 2" xfId="10885"/>
    <cellStyle name="Calculation 3 5 7 2 2" xfId="10886"/>
    <cellStyle name="Calculation 3 5 7 3" xfId="10887"/>
    <cellStyle name="Calculation 3 5 8" xfId="10888"/>
    <cellStyle name="Calculation 3 5 8 2" xfId="10889"/>
    <cellStyle name="Calculation 3 5 8 2 2" xfId="10890"/>
    <cellStyle name="Calculation 3 5 8 3" xfId="10891"/>
    <cellStyle name="Calculation 3 5 9" xfId="10892"/>
    <cellStyle name="Calculation 3 5 9 2" xfId="10893"/>
    <cellStyle name="Calculation 3 5 9 2 2" xfId="10894"/>
    <cellStyle name="Calculation 3 5 9 3" xfId="10895"/>
    <cellStyle name="Calculation 3 6" xfId="10896"/>
    <cellStyle name="Calculation 3 6 10" xfId="10897"/>
    <cellStyle name="Calculation 3 6 10 2" xfId="10898"/>
    <cellStyle name="Calculation 3 6 10 2 2" xfId="10899"/>
    <cellStyle name="Calculation 3 6 10 3" xfId="10900"/>
    <cellStyle name="Calculation 3 6 11" xfId="10901"/>
    <cellStyle name="Calculation 3 6 11 2" xfId="10902"/>
    <cellStyle name="Calculation 3 6 11 2 2" xfId="10903"/>
    <cellStyle name="Calculation 3 6 11 3" xfId="10904"/>
    <cellStyle name="Calculation 3 6 12" xfId="10905"/>
    <cellStyle name="Calculation 3 6 12 2" xfId="10906"/>
    <cellStyle name="Calculation 3 6 12 2 2" xfId="10907"/>
    <cellStyle name="Calculation 3 6 12 3" xfId="10908"/>
    <cellStyle name="Calculation 3 6 13" xfId="10909"/>
    <cellStyle name="Calculation 3 6 13 2" xfId="10910"/>
    <cellStyle name="Calculation 3 6 13 2 2" xfId="10911"/>
    <cellStyle name="Calculation 3 6 13 3" xfId="10912"/>
    <cellStyle name="Calculation 3 6 14" xfId="10913"/>
    <cellStyle name="Calculation 3 6 14 2" xfId="10914"/>
    <cellStyle name="Calculation 3 6 14 2 2" xfId="10915"/>
    <cellStyle name="Calculation 3 6 14 3" xfId="10916"/>
    <cellStyle name="Calculation 3 6 15" xfId="10917"/>
    <cellStyle name="Calculation 3 6 15 2" xfId="10918"/>
    <cellStyle name="Calculation 3 6 15 2 2" xfId="10919"/>
    <cellStyle name="Calculation 3 6 15 3" xfId="10920"/>
    <cellStyle name="Calculation 3 6 16" xfId="10921"/>
    <cellStyle name="Calculation 3 6 16 2" xfId="10922"/>
    <cellStyle name="Calculation 3 6 16 2 2" xfId="10923"/>
    <cellStyle name="Calculation 3 6 16 3" xfId="10924"/>
    <cellStyle name="Calculation 3 6 17" xfId="10925"/>
    <cellStyle name="Calculation 3 6 17 2" xfId="10926"/>
    <cellStyle name="Calculation 3 6 17 2 2" xfId="10927"/>
    <cellStyle name="Calculation 3 6 17 3" xfId="10928"/>
    <cellStyle name="Calculation 3 6 18" xfId="10929"/>
    <cellStyle name="Calculation 3 6 18 2" xfId="10930"/>
    <cellStyle name="Calculation 3 6 18 2 2" xfId="10931"/>
    <cellStyle name="Calculation 3 6 18 3" xfId="10932"/>
    <cellStyle name="Calculation 3 6 19" xfId="10933"/>
    <cellStyle name="Calculation 3 6 19 2" xfId="10934"/>
    <cellStyle name="Calculation 3 6 19 2 2" xfId="10935"/>
    <cellStyle name="Calculation 3 6 19 3" xfId="10936"/>
    <cellStyle name="Calculation 3 6 2" xfId="10937"/>
    <cellStyle name="Calculation 3 6 2 2" xfId="10938"/>
    <cellStyle name="Calculation 3 6 2 2 2" xfId="10939"/>
    <cellStyle name="Calculation 3 6 2 2 3" xfId="10940"/>
    <cellStyle name="Calculation 3 6 2 3" xfId="10941"/>
    <cellStyle name="Calculation 3 6 2 3 2" xfId="10942"/>
    <cellStyle name="Calculation 3 6 2 4" xfId="10943"/>
    <cellStyle name="Calculation 3 6 20" xfId="10944"/>
    <cellStyle name="Calculation 3 6 20 2" xfId="10945"/>
    <cellStyle name="Calculation 3 6 20 2 2" xfId="10946"/>
    <cellStyle name="Calculation 3 6 20 3" xfId="10947"/>
    <cellStyle name="Calculation 3 6 21" xfId="10948"/>
    <cellStyle name="Calculation 3 6 21 2" xfId="10949"/>
    <cellStyle name="Calculation 3 6 22" xfId="10950"/>
    <cellStyle name="Calculation 3 6 23" xfId="10951"/>
    <cellStyle name="Calculation 3 6 3" xfId="10952"/>
    <cellStyle name="Calculation 3 6 3 2" xfId="10953"/>
    <cellStyle name="Calculation 3 6 3 2 2" xfId="10954"/>
    <cellStyle name="Calculation 3 6 3 3" xfId="10955"/>
    <cellStyle name="Calculation 3 6 3 4" xfId="10956"/>
    <cellStyle name="Calculation 3 6 4" xfId="10957"/>
    <cellStyle name="Calculation 3 6 4 2" xfId="10958"/>
    <cellStyle name="Calculation 3 6 4 2 2" xfId="10959"/>
    <cellStyle name="Calculation 3 6 4 3" xfId="10960"/>
    <cellStyle name="Calculation 3 6 4 4" xfId="10961"/>
    <cellStyle name="Calculation 3 6 5" xfId="10962"/>
    <cellStyle name="Calculation 3 6 5 2" xfId="10963"/>
    <cellStyle name="Calculation 3 6 5 2 2" xfId="10964"/>
    <cellStyle name="Calculation 3 6 5 3" xfId="10965"/>
    <cellStyle name="Calculation 3 6 6" xfId="10966"/>
    <cellStyle name="Calculation 3 6 6 2" xfId="10967"/>
    <cellStyle name="Calculation 3 6 6 2 2" xfId="10968"/>
    <cellStyle name="Calculation 3 6 6 3" xfId="10969"/>
    <cellStyle name="Calculation 3 6 7" xfId="10970"/>
    <cellStyle name="Calculation 3 6 7 2" xfId="10971"/>
    <cellStyle name="Calculation 3 6 7 2 2" xfId="10972"/>
    <cellStyle name="Calculation 3 6 7 3" xfId="10973"/>
    <cellStyle name="Calculation 3 6 8" xfId="10974"/>
    <cellStyle name="Calculation 3 6 8 2" xfId="10975"/>
    <cellStyle name="Calculation 3 6 8 2 2" xfId="10976"/>
    <cellStyle name="Calculation 3 6 8 3" xfId="10977"/>
    <cellStyle name="Calculation 3 6 9" xfId="10978"/>
    <cellStyle name="Calculation 3 6 9 2" xfId="10979"/>
    <cellStyle name="Calculation 3 6 9 2 2" xfId="10980"/>
    <cellStyle name="Calculation 3 6 9 3" xfId="10981"/>
    <cellStyle name="Calculation 3 7" xfId="10982"/>
    <cellStyle name="Calculation 3 7 2" xfId="10983"/>
    <cellStyle name="Calculation 3 7 2 2" xfId="10984"/>
    <cellStyle name="Calculation 3 7 2 3" xfId="10985"/>
    <cellStyle name="Calculation 3 7 3" xfId="10986"/>
    <cellStyle name="Calculation 3 7 3 2" xfId="10987"/>
    <cellStyle name="Calculation 3 7 4" xfId="10988"/>
    <cellStyle name="Calculation 3 8" xfId="10989"/>
    <cellStyle name="Calculation 3 8 2" xfId="10990"/>
    <cellStyle name="Calculation 3 8 2 2" xfId="10991"/>
    <cellStyle name="Calculation 3 8 2 3" xfId="10992"/>
    <cellStyle name="Calculation 3 8 3" xfId="10993"/>
    <cellStyle name="Calculation 3 8 4" xfId="10994"/>
    <cellStyle name="Calculation 3 9" xfId="10995"/>
    <cellStyle name="Calculation 3 9 2" xfId="10996"/>
    <cellStyle name="Calculation 3 9 2 2" xfId="10997"/>
    <cellStyle name="Calculation 3 9 3" xfId="10998"/>
    <cellStyle name="Calculation 3 9 4" xfId="10999"/>
    <cellStyle name="Calculation 4" xfId="11000"/>
    <cellStyle name="Calculation 4 10" xfId="11001"/>
    <cellStyle name="Calculation 4 10 2" xfId="11002"/>
    <cellStyle name="Calculation 4 10 2 2" xfId="11003"/>
    <cellStyle name="Calculation 4 10 3" xfId="11004"/>
    <cellStyle name="Calculation 4 11" xfId="11005"/>
    <cellStyle name="Calculation 4 11 2" xfId="11006"/>
    <cellStyle name="Calculation 4 11 2 2" xfId="11007"/>
    <cellStyle name="Calculation 4 11 3" xfId="11008"/>
    <cellStyle name="Calculation 4 12" xfId="11009"/>
    <cellStyle name="Calculation 4 12 2" xfId="11010"/>
    <cellStyle name="Calculation 4 12 2 2" xfId="11011"/>
    <cellStyle name="Calculation 4 12 3" xfId="11012"/>
    <cellStyle name="Calculation 4 13" xfId="11013"/>
    <cellStyle name="Calculation 4 13 2" xfId="11014"/>
    <cellStyle name="Calculation 4 13 2 2" xfId="11015"/>
    <cellStyle name="Calculation 4 13 3" xfId="11016"/>
    <cellStyle name="Calculation 4 14" xfId="11017"/>
    <cellStyle name="Calculation 4 14 2" xfId="11018"/>
    <cellStyle name="Calculation 4 14 2 2" xfId="11019"/>
    <cellStyle name="Calculation 4 14 3" xfId="11020"/>
    <cellStyle name="Calculation 4 15" xfId="11021"/>
    <cellStyle name="Calculation 4 15 2" xfId="11022"/>
    <cellStyle name="Calculation 4 15 2 2" xfId="11023"/>
    <cellStyle name="Calculation 4 15 3" xfId="11024"/>
    <cellStyle name="Calculation 4 16" xfId="11025"/>
    <cellStyle name="Calculation 4 16 2" xfId="11026"/>
    <cellStyle name="Calculation 4 16 2 2" xfId="11027"/>
    <cellStyle name="Calculation 4 16 3" xfId="11028"/>
    <cellStyle name="Calculation 4 17" xfId="11029"/>
    <cellStyle name="Calculation 4 17 2" xfId="11030"/>
    <cellStyle name="Calculation 4 17 2 2" xfId="11031"/>
    <cellStyle name="Calculation 4 17 3" xfId="11032"/>
    <cellStyle name="Calculation 4 18" xfId="11033"/>
    <cellStyle name="Calculation 4 18 2" xfId="11034"/>
    <cellStyle name="Calculation 4 18 2 2" xfId="11035"/>
    <cellStyle name="Calculation 4 18 3" xfId="11036"/>
    <cellStyle name="Calculation 4 19" xfId="11037"/>
    <cellStyle name="Calculation 4 19 2" xfId="11038"/>
    <cellStyle name="Calculation 4 19 2 2" xfId="11039"/>
    <cellStyle name="Calculation 4 19 3" xfId="11040"/>
    <cellStyle name="Calculation 4 2" xfId="11041"/>
    <cellStyle name="Calculation 4 2 10" xfId="11042"/>
    <cellStyle name="Calculation 4 2 10 2" xfId="11043"/>
    <cellStyle name="Calculation 4 2 10 2 2" xfId="11044"/>
    <cellStyle name="Calculation 4 2 10 3" xfId="11045"/>
    <cellStyle name="Calculation 4 2 11" xfId="11046"/>
    <cellStyle name="Calculation 4 2 11 2" xfId="11047"/>
    <cellStyle name="Calculation 4 2 11 2 2" xfId="11048"/>
    <cellStyle name="Calculation 4 2 11 3" xfId="11049"/>
    <cellStyle name="Calculation 4 2 12" xfId="11050"/>
    <cellStyle name="Calculation 4 2 12 2" xfId="11051"/>
    <cellStyle name="Calculation 4 2 12 2 2" xfId="11052"/>
    <cellStyle name="Calculation 4 2 12 3" xfId="11053"/>
    <cellStyle name="Calculation 4 2 13" xfId="11054"/>
    <cellStyle name="Calculation 4 2 13 2" xfId="11055"/>
    <cellStyle name="Calculation 4 2 13 2 2" xfId="11056"/>
    <cellStyle name="Calculation 4 2 13 3" xfId="11057"/>
    <cellStyle name="Calculation 4 2 14" xfId="11058"/>
    <cellStyle name="Calculation 4 2 14 2" xfId="11059"/>
    <cellStyle name="Calculation 4 2 14 2 2" xfId="11060"/>
    <cellStyle name="Calculation 4 2 14 3" xfId="11061"/>
    <cellStyle name="Calculation 4 2 15" xfId="11062"/>
    <cellStyle name="Calculation 4 2 15 2" xfId="11063"/>
    <cellStyle name="Calculation 4 2 15 2 2" xfId="11064"/>
    <cellStyle name="Calculation 4 2 15 3" xfId="11065"/>
    <cellStyle name="Calculation 4 2 16" xfId="11066"/>
    <cellStyle name="Calculation 4 2 16 2" xfId="11067"/>
    <cellStyle name="Calculation 4 2 16 2 2" xfId="11068"/>
    <cellStyle name="Calculation 4 2 16 3" xfId="11069"/>
    <cellStyle name="Calculation 4 2 17" xfId="11070"/>
    <cellStyle name="Calculation 4 2 17 2" xfId="11071"/>
    <cellStyle name="Calculation 4 2 17 2 2" xfId="11072"/>
    <cellStyle name="Calculation 4 2 17 3" xfId="11073"/>
    <cellStyle name="Calculation 4 2 18" xfId="11074"/>
    <cellStyle name="Calculation 4 2 18 2" xfId="11075"/>
    <cellStyle name="Calculation 4 2 18 2 2" xfId="11076"/>
    <cellStyle name="Calculation 4 2 18 3" xfId="11077"/>
    <cellStyle name="Calculation 4 2 19" xfId="11078"/>
    <cellStyle name="Calculation 4 2 19 2" xfId="11079"/>
    <cellStyle name="Calculation 4 2 19 2 2" xfId="11080"/>
    <cellStyle name="Calculation 4 2 19 3" xfId="11081"/>
    <cellStyle name="Calculation 4 2 2" xfId="11082"/>
    <cellStyle name="Calculation 4 2 2 10" xfId="11083"/>
    <cellStyle name="Calculation 4 2 2 10 2" xfId="11084"/>
    <cellStyle name="Calculation 4 2 2 10 2 2" xfId="11085"/>
    <cellStyle name="Calculation 4 2 2 10 3" xfId="11086"/>
    <cellStyle name="Calculation 4 2 2 11" xfId="11087"/>
    <cellStyle name="Calculation 4 2 2 11 2" xfId="11088"/>
    <cellStyle name="Calculation 4 2 2 11 2 2" xfId="11089"/>
    <cellStyle name="Calculation 4 2 2 11 3" xfId="11090"/>
    <cellStyle name="Calculation 4 2 2 12" xfId="11091"/>
    <cellStyle name="Calculation 4 2 2 12 2" xfId="11092"/>
    <cellStyle name="Calculation 4 2 2 12 2 2" xfId="11093"/>
    <cellStyle name="Calculation 4 2 2 12 3" xfId="11094"/>
    <cellStyle name="Calculation 4 2 2 13" xfId="11095"/>
    <cellStyle name="Calculation 4 2 2 13 2" xfId="11096"/>
    <cellStyle name="Calculation 4 2 2 13 2 2" xfId="11097"/>
    <cellStyle name="Calculation 4 2 2 13 3" xfId="11098"/>
    <cellStyle name="Calculation 4 2 2 14" xfId="11099"/>
    <cellStyle name="Calculation 4 2 2 14 2" xfId="11100"/>
    <cellStyle name="Calculation 4 2 2 14 2 2" xfId="11101"/>
    <cellStyle name="Calculation 4 2 2 14 3" xfId="11102"/>
    <cellStyle name="Calculation 4 2 2 15" xfId="11103"/>
    <cellStyle name="Calculation 4 2 2 15 2" xfId="11104"/>
    <cellStyle name="Calculation 4 2 2 15 2 2" xfId="11105"/>
    <cellStyle name="Calculation 4 2 2 15 3" xfId="11106"/>
    <cellStyle name="Calculation 4 2 2 16" xfId="11107"/>
    <cellStyle name="Calculation 4 2 2 16 2" xfId="11108"/>
    <cellStyle name="Calculation 4 2 2 16 2 2" xfId="11109"/>
    <cellStyle name="Calculation 4 2 2 16 3" xfId="11110"/>
    <cellStyle name="Calculation 4 2 2 17" xfId="11111"/>
    <cellStyle name="Calculation 4 2 2 17 2" xfId="11112"/>
    <cellStyle name="Calculation 4 2 2 17 2 2" xfId="11113"/>
    <cellStyle name="Calculation 4 2 2 17 3" xfId="11114"/>
    <cellStyle name="Calculation 4 2 2 18" xfId="11115"/>
    <cellStyle name="Calculation 4 2 2 18 2" xfId="11116"/>
    <cellStyle name="Calculation 4 2 2 19" xfId="11117"/>
    <cellStyle name="Calculation 4 2 2 2" xfId="11118"/>
    <cellStyle name="Calculation 4 2 2 2 10" xfId="11119"/>
    <cellStyle name="Calculation 4 2 2 2 10 2" xfId="11120"/>
    <cellStyle name="Calculation 4 2 2 2 10 2 2" xfId="11121"/>
    <cellStyle name="Calculation 4 2 2 2 10 3" xfId="11122"/>
    <cellStyle name="Calculation 4 2 2 2 11" xfId="11123"/>
    <cellStyle name="Calculation 4 2 2 2 11 2" xfId="11124"/>
    <cellStyle name="Calculation 4 2 2 2 11 2 2" xfId="11125"/>
    <cellStyle name="Calculation 4 2 2 2 11 3" xfId="11126"/>
    <cellStyle name="Calculation 4 2 2 2 12" xfId="11127"/>
    <cellStyle name="Calculation 4 2 2 2 12 2" xfId="11128"/>
    <cellStyle name="Calculation 4 2 2 2 12 2 2" xfId="11129"/>
    <cellStyle name="Calculation 4 2 2 2 12 3" xfId="11130"/>
    <cellStyle name="Calculation 4 2 2 2 13" xfId="11131"/>
    <cellStyle name="Calculation 4 2 2 2 13 2" xfId="11132"/>
    <cellStyle name="Calculation 4 2 2 2 13 2 2" xfId="11133"/>
    <cellStyle name="Calculation 4 2 2 2 13 3" xfId="11134"/>
    <cellStyle name="Calculation 4 2 2 2 14" xfId="11135"/>
    <cellStyle name="Calculation 4 2 2 2 14 2" xfId="11136"/>
    <cellStyle name="Calculation 4 2 2 2 14 2 2" xfId="11137"/>
    <cellStyle name="Calculation 4 2 2 2 14 3" xfId="11138"/>
    <cellStyle name="Calculation 4 2 2 2 15" xfId="11139"/>
    <cellStyle name="Calculation 4 2 2 2 15 2" xfId="11140"/>
    <cellStyle name="Calculation 4 2 2 2 15 2 2" xfId="11141"/>
    <cellStyle name="Calculation 4 2 2 2 15 3" xfId="11142"/>
    <cellStyle name="Calculation 4 2 2 2 16" xfId="11143"/>
    <cellStyle name="Calculation 4 2 2 2 16 2" xfId="11144"/>
    <cellStyle name="Calculation 4 2 2 2 16 2 2" xfId="11145"/>
    <cellStyle name="Calculation 4 2 2 2 16 3" xfId="11146"/>
    <cellStyle name="Calculation 4 2 2 2 17" xfId="11147"/>
    <cellStyle name="Calculation 4 2 2 2 17 2" xfId="11148"/>
    <cellStyle name="Calculation 4 2 2 2 17 2 2" xfId="11149"/>
    <cellStyle name="Calculation 4 2 2 2 17 3" xfId="11150"/>
    <cellStyle name="Calculation 4 2 2 2 18" xfId="11151"/>
    <cellStyle name="Calculation 4 2 2 2 18 2" xfId="11152"/>
    <cellStyle name="Calculation 4 2 2 2 18 2 2" xfId="11153"/>
    <cellStyle name="Calculation 4 2 2 2 18 3" xfId="11154"/>
    <cellStyle name="Calculation 4 2 2 2 19" xfId="11155"/>
    <cellStyle name="Calculation 4 2 2 2 19 2" xfId="11156"/>
    <cellStyle name="Calculation 4 2 2 2 19 2 2" xfId="11157"/>
    <cellStyle name="Calculation 4 2 2 2 19 3" xfId="11158"/>
    <cellStyle name="Calculation 4 2 2 2 2" xfId="11159"/>
    <cellStyle name="Calculation 4 2 2 2 2 2" xfId="11160"/>
    <cellStyle name="Calculation 4 2 2 2 2 2 2" xfId="11161"/>
    <cellStyle name="Calculation 4 2 2 2 2 2 3" xfId="11162"/>
    <cellStyle name="Calculation 4 2 2 2 2 3" xfId="11163"/>
    <cellStyle name="Calculation 4 2 2 2 2 3 2" xfId="11164"/>
    <cellStyle name="Calculation 4 2 2 2 2 4" xfId="11165"/>
    <cellStyle name="Calculation 4 2 2 2 20" xfId="11166"/>
    <cellStyle name="Calculation 4 2 2 2 20 2" xfId="11167"/>
    <cellStyle name="Calculation 4 2 2 2 20 2 2" xfId="11168"/>
    <cellStyle name="Calculation 4 2 2 2 20 3" xfId="11169"/>
    <cellStyle name="Calculation 4 2 2 2 21" xfId="11170"/>
    <cellStyle name="Calculation 4 2 2 2 21 2" xfId="11171"/>
    <cellStyle name="Calculation 4 2 2 2 22" xfId="11172"/>
    <cellStyle name="Calculation 4 2 2 2 23" xfId="11173"/>
    <cellStyle name="Calculation 4 2 2 2 3" xfId="11174"/>
    <cellStyle name="Calculation 4 2 2 2 3 2" xfId="11175"/>
    <cellStyle name="Calculation 4 2 2 2 3 2 2" xfId="11176"/>
    <cellStyle name="Calculation 4 2 2 2 3 3" xfId="11177"/>
    <cellStyle name="Calculation 4 2 2 2 3 4" xfId="11178"/>
    <cellStyle name="Calculation 4 2 2 2 4" xfId="11179"/>
    <cellStyle name="Calculation 4 2 2 2 4 2" xfId="11180"/>
    <cellStyle name="Calculation 4 2 2 2 4 2 2" xfId="11181"/>
    <cellStyle name="Calculation 4 2 2 2 4 3" xfId="11182"/>
    <cellStyle name="Calculation 4 2 2 2 4 4" xfId="11183"/>
    <cellStyle name="Calculation 4 2 2 2 5" xfId="11184"/>
    <cellStyle name="Calculation 4 2 2 2 5 2" xfId="11185"/>
    <cellStyle name="Calculation 4 2 2 2 5 2 2" xfId="11186"/>
    <cellStyle name="Calculation 4 2 2 2 5 3" xfId="11187"/>
    <cellStyle name="Calculation 4 2 2 2 6" xfId="11188"/>
    <cellStyle name="Calculation 4 2 2 2 6 2" xfId="11189"/>
    <cellStyle name="Calculation 4 2 2 2 6 2 2" xfId="11190"/>
    <cellStyle name="Calculation 4 2 2 2 6 3" xfId="11191"/>
    <cellStyle name="Calculation 4 2 2 2 7" xfId="11192"/>
    <cellStyle name="Calculation 4 2 2 2 7 2" xfId="11193"/>
    <cellStyle name="Calculation 4 2 2 2 7 2 2" xfId="11194"/>
    <cellStyle name="Calculation 4 2 2 2 7 3" xfId="11195"/>
    <cellStyle name="Calculation 4 2 2 2 8" xfId="11196"/>
    <cellStyle name="Calculation 4 2 2 2 8 2" xfId="11197"/>
    <cellStyle name="Calculation 4 2 2 2 8 2 2" xfId="11198"/>
    <cellStyle name="Calculation 4 2 2 2 8 3" xfId="11199"/>
    <cellStyle name="Calculation 4 2 2 2 9" xfId="11200"/>
    <cellStyle name="Calculation 4 2 2 2 9 2" xfId="11201"/>
    <cellStyle name="Calculation 4 2 2 2 9 2 2" xfId="11202"/>
    <cellStyle name="Calculation 4 2 2 2 9 3" xfId="11203"/>
    <cellStyle name="Calculation 4 2 2 20" xfId="11204"/>
    <cellStyle name="Calculation 4 2 2 3" xfId="11205"/>
    <cellStyle name="Calculation 4 2 2 3 2" xfId="11206"/>
    <cellStyle name="Calculation 4 2 2 3 2 2" xfId="11207"/>
    <cellStyle name="Calculation 4 2 2 3 2 3" xfId="11208"/>
    <cellStyle name="Calculation 4 2 2 3 3" xfId="11209"/>
    <cellStyle name="Calculation 4 2 2 3 3 2" xfId="11210"/>
    <cellStyle name="Calculation 4 2 2 3 4" xfId="11211"/>
    <cellStyle name="Calculation 4 2 2 4" xfId="11212"/>
    <cellStyle name="Calculation 4 2 2 4 2" xfId="11213"/>
    <cellStyle name="Calculation 4 2 2 4 2 2" xfId="11214"/>
    <cellStyle name="Calculation 4 2 2 4 3" xfId="11215"/>
    <cellStyle name="Calculation 4 2 2 4 4" xfId="11216"/>
    <cellStyle name="Calculation 4 2 2 5" xfId="11217"/>
    <cellStyle name="Calculation 4 2 2 5 2" xfId="11218"/>
    <cellStyle name="Calculation 4 2 2 5 2 2" xfId="11219"/>
    <cellStyle name="Calculation 4 2 2 5 3" xfId="11220"/>
    <cellStyle name="Calculation 4 2 2 5 4" xfId="11221"/>
    <cellStyle name="Calculation 4 2 2 6" xfId="11222"/>
    <cellStyle name="Calculation 4 2 2 6 2" xfId="11223"/>
    <cellStyle name="Calculation 4 2 2 6 2 2" xfId="11224"/>
    <cellStyle name="Calculation 4 2 2 6 3" xfId="11225"/>
    <cellStyle name="Calculation 4 2 2 7" xfId="11226"/>
    <cellStyle name="Calculation 4 2 2 7 2" xfId="11227"/>
    <cellStyle name="Calculation 4 2 2 7 2 2" xfId="11228"/>
    <cellStyle name="Calculation 4 2 2 7 3" xfId="11229"/>
    <cellStyle name="Calculation 4 2 2 8" xfId="11230"/>
    <cellStyle name="Calculation 4 2 2 8 2" xfId="11231"/>
    <cellStyle name="Calculation 4 2 2 8 2 2" xfId="11232"/>
    <cellStyle name="Calculation 4 2 2 8 3" xfId="11233"/>
    <cellStyle name="Calculation 4 2 2 9" xfId="11234"/>
    <cellStyle name="Calculation 4 2 2 9 2" xfId="11235"/>
    <cellStyle name="Calculation 4 2 2 9 2 2" xfId="11236"/>
    <cellStyle name="Calculation 4 2 2 9 3" xfId="11237"/>
    <cellStyle name="Calculation 4 2 20" xfId="11238"/>
    <cellStyle name="Calculation 4 2 20 2" xfId="11239"/>
    <cellStyle name="Calculation 4 2 20 2 2" xfId="11240"/>
    <cellStyle name="Calculation 4 2 20 3" xfId="11241"/>
    <cellStyle name="Calculation 4 2 21" xfId="11242"/>
    <cellStyle name="Calculation 4 2 21 2" xfId="11243"/>
    <cellStyle name="Calculation 4 2 22" xfId="11244"/>
    <cellStyle name="Calculation 4 2 23" xfId="11245"/>
    <cellStyle name="Calculation 4 2 3" xfId="11246"/>
    <cellStyle name="Calculation 4 2 3 10" xfId="11247"/>
    <cellStyle name="Calculation 4 2 3 10 2" xfId="11248"/>
    <cellStyle name="Calculation 4 2 3 10 2 2" xfId="11249"/>
    <cellStyle name="Calculation 4 2 3 10 3" xfId="11250"/>
    <cellStyle name="Calculation 4 2 3 11" xfId="11251"/>
    <cellStyle name="Calculation 4 2 3 11 2" xfId="11252"/>
    <cellStyle name="Calculation 4 2 3 11 2 2" xfId="11253"/>
    <cellStyle name="Calculation 4 2 3 11 3" xfId="11254"/>
    <cellStyle name="Calculation 4 2 3 12" xfId="11255"/>
    <cellStyle name="Calculation 4 2 3 12 2" xfId="11256"/>
    <cellStyle name="Calculation 4 2 3 12 2 2" xfId="11257"/>
    <cellStyle name="Calculation 4 2 3 12 3" xfId="11258"/>
    <cellStyle name="Calculation 4 2 3 13" xfId="11259"/>
    <cellStyle name="Calculation 4 2 3 13 2" xfId="11260"/>
    <cellStyle name="Calculation 4 2 3 13 2 2" xfId="11261"/>
    <cellStyle name="Calculation 4 2 3 13 3" xfId="11262"/>
    <cellStyle name="Calculation 4 2 3 14" xfId="11263"/>
    <cellStyle name="Calculation 4 2 3 14 2" xfId="11264"/>
    <cellStyle name="Calculation 4 2 3 14 2 2" xfId="11265"/>
    <cellStyle name="Calculation 4 2 3 14 3" xfId="11266"/>
    <cellStyle name="Calculation 4 2 3 15" xfId="11267"/>
    <cellStyle name="Calculation 4 2 3 15 2" xfId="11268"/>
    <cellStyle name="Calculation 4 2 3 15 2 2" xfId="11269"/>
    <cellStyle name="Calculation 4 2 3 15 3" xfId="11270"/>
    <cellStyle name="Calculation 4 2 3 16" xfId="11271"/>
    <cellStyle name="Calculation 4 2 3 16 2" xfId="11272"/>
    <cellStyle name="Calculation 4 2 3 16 2 2" xfId="11273"/>
    <cellStyle name="Calculation 4 2 3 16 3" xfId="11274"/>
    <cellStyle name="Calculation 4 2 3 17" xfId="11275"/>
    <cellStyle name="Calculation 4 2 3 17 2" xfId="11276"/>
    <cellStyle name="Calculation 4 2 3 17 2 2" xfId="11277"/>
    <cellStyle name="Calculation 4 2 3 17 3" xfId="11278"/>
    <cellStyle name="Calculation 4 2 3 18" xfId="11279"/>
    <cellStyle name="Calculation 4 2 3 18 2" xfId="11280"/>
    <cellStyle name="Calculation 4 2 3 19" xfId="11281"/>
    <cellStyle name="Calculation 4 2 3 2" xfId="11282"/>
    <cellStyle name="Calculation 4 2 3 2 10" xfId="11283"/>
    <cellStyle name="Calculation 4 2 3 2 10 2" xfId="11284"/>
    <cellStyle name="Calculation 4 2 3 2 10 2 2" xfId="11285"/>
    <cellStyle name="Calculation 4 2 3 2 10 3" xfId="11286"/>
    <cellStyle name="Calculation 4 2 3 2 11" xfId="11287"/>
    <cellStyle name="Calculation 4 2 3 2 11 2" xfId="11288"/>
    <cellStyle name="Calculation 4 2 3 2 11 2 2" xfId="11289"/>
    <cellStyle name="Calculation 4 2 3 2 11 3" xfId="11290"/>
    <cellStyle name="Calculation 4 2 3 2 12" xfId="11291"/>
    <cellStyle name="Calculation 4 2 3 2 12 2" xfId="11292"/>
    <cellStyle name="Calculation 4 2 3 2 12 2 2" xfId="11293"/>
    <cellStyle name="Calculation 4 2 3 2 12 3" xfId="11294"/>
    <cellStyle name="Calculation 4 2 3 2 13" xfId="11295"/>
    <cellStyle name="Calculation 4 2 3 2 13 2" xfId="11296"/>
    <cellStyle name="Calculation 4 2 3 2 13 2 2" xfId="11297"/>
    <cellStyle name="Calculation 4 2 3 2 13 3" xfId="11298"/>
    <cellStyle name="Calculation 4 2 3 2 14" xfId="11299"/>
    <cellStyle name="Calculation 4 2 3 2 14 2" xfId="11300"/>
    <cellStyle name="Calculation 4 2 3 2 14 2 2" xfId="11301"/>
    <cellStyle name="Calculation 4 2 3 2 14 3" xfId="11302"/>
    <cellStyle name="Calculation 4 2 3 2 15" xfId="11303"/>
    <cellStyle name="Calculation 4 2 3 2 15 2" xfId="11304"/>
    <cellStyle name="Calculation 4 2 3 2 15 2 2" xfId="11305"/>
    <cellStyle name="Calculation 4 2 3 2 15 3" xfId="11306"/>
    <cellStyle name="Calculation 4 2 3 2 16" xfId="11307"/>
    <cellStyle name="Calculation 4 2 3 2 16 2" xfId="11308"/>
    <cellStyle name="Calculation 4 2 3 2 16 2 2" xfId="11309"/>
    <cellStyle name="Calculation 4 2 3 2 16 3" xfId="11310"/>
    <cellStyle name="Calculation 4 2 3 2 17" xfId="11311"/>
    <cellStyle name="Calculation 4 2 3 2 17 2" xfId="11312"/>
    <cellStyle name="Calculation 4 2 3 2 17 2 2" xfId="11313"/>
    <cellStyle name="Calculation 4 2 3 2 17 3" xfId="11314"/>
    <cellStyle name="Calculation 4 2 3 2 18" xfId="11315"/>
    <cellStyle name="Calculation 4 2 3 2 18 2" xfId="11316"/>
    <cellStyle name="Calculation 4 2 3 2 18 2 2" xfId="11317"/>
    <cellStyle name="Calculation 4 2 3 2 18 3" xfId="11318"/>
    <cellStyle name="Calculation 4 2 3 2 19" xfId="11319"/>
    <cellStyle name="Calculation 4 2 3 2 19 2" xfId="11320"/>
    <cellStyle name="Calculation 4 2 3 2 19 2 2" xfId="11321"/>
    <cellStyle name="Calculation 4 2 3 2 19 3" xfId="11322"/>
    <cellStyle name="Calculation 4 2 3 2 2" xfId="11323"/>
    <cellStyle name="Calculation 4 2 3 2 2 2" xfId="11324"/>
    <cellStyle name="Calculation 4 2 3 2 2 2 2" xfId="11325"/>
    <cellStyle name="Calculation 4 2 3 2 2 3" xfId="11326"/>
    <cellStyle name="Calculation 4 2 3 2 2 4" xfId="11327"/>
    <cellStyle name="Calculation 4 2 3 2 20" xfId="11328"/>
    <cellStyle name="Calculation 4 2 3 2 20 2" xfId="11329"/>
    <cellStyle name="Calculation 4 2 3 2 20 2 2" xfId="11330"/>
    <cellStyle name="Calculation 4 2 3 2 20 3" xfId="11331"/>
    <cellStyle name="Calculation 4 2 3 2 21" xfId="11332"/>
    <cellStyle name="Calculation 4 2 3 2 21 2" xfId="11333"/>
    <cellStyle name="Calculation 4 2 3 2 22" xfId="11334"/>
    <cellStyle name="Calculation 4 2 3 2 23" xfId="11335"/>
    <cellStyle name="Calculation 4 2 3 2 3" xfId="11336"/>
    <cellStyle name="Calculation 4 2 3 2 3 2" xfId="11337"/>
    <cellStyle name="Calculation 4 2 3 2 3 2 2" xfId="11338"/>
    <cellStyle name="Calculation 4 2 3 2 3 3" xfId="11339"/>
    <cellStyle name="Calculation 4 2 3 2 3 4" xfId="11340"/>
    <cellStyle name="Calculation 4 2 3 2 4" xfId="11341"/>
    <cellStyle name="Calculation 4 2 3 2 4 2" xfId="11342"/>
    <cellStyle name="Calculation 4 2 3 2 4 2 2" xfId="11343"/>
    <cellStyle name="Calculation 4 2 3 2 4 3" xfId="11344"/>
    <cellStyle name="Calculation 4 2 3 2 5" xfId="11345"/>
    <cellStyle name="Calculation 4 2 3 2 5 2" xfId="11346"/>
    <cellStyle name="Calculation 4 2 3 2 5 2 2" xfId="11347"/>
    <cellStyle name="Calculation 4 2 3 2 5 3" xfId="11348"/>
    <cellStyle name="Calculation 4 2 3 2 6" xfId="11349"/>
    <cellStyle name="Calculation 4 2 3 2 6 2" xfId="11350"/>
    <cellStyle name="Calculation 4 2 3 2 6 2 2" xfId="11351"/>
    <cellStyle name="Calculation 4 2 3 2 6 3" xfId="11352"/>
    <cellStyle name="Calculation 4 2 3 2 7" xfId="11353"/>
    <cellStyle name="Calculation 4 2 3 2 7 2" xfId="11354"/>
    <cellStyle name="Calculation 4 2 3 2 7 2 2" xfId="11355"/>
    <cellStyle name="Calculation 4 2 3 2 7 3" xfId="11356"/>
    <cellStyle name="Calculation 4 2 3 2 8" xfId="11357"/>
    <cellStyle name="Calculation 4 2 3 2 8 2" xfId="11358"/>
    <cellStyle name="Calculation 4 2 3 2 8 2 2" xfId="11359"/>
    <cellStyle name="Calculation 4 2 3 2 8 3" xfId="11360"/>
    <cellStyle name="Calculation 4 2 3 2 9" xfId="11361"/>
    <cellStyle name="Calculation 4 2 3 2 9 2" xfId="11362"/>
    <cellStyle name="Calculation 4 2 3 2 9 2 2" xfId="11363"/>
    <cellStyle name="Calculation 4 2 3 2 9 3" xfId="11364"/>
    <cellStyle name="Calculation 4 2 3 20" xfId="11365"/>
    <cellStyle name="Calculation 4 2 3 3" xfId="11366"/>
    <cellStyle name="Calculation 4 2 3 3 2" xfId="11367"/>
    <cellStyle name="Calculation 4 2 3 3 2 2" xfId="11368"/>
    <cellStyle name="Calculation 4 2 3 3 3" xfId="11369"/>
    <cellStyle name="Calculation 4 2 3 3 4" xfId="11370"/>
    <cellStyle name="Calculation 4 2 3 4" xfId="11371"/>
    <cellStyle name="Calculation 4 2 3 4 2" xfId="11372"/>
    <cellStyle name="Calculation 4 2 3 4 2 2" xfId="11373"/>
    <cellStyle name="Calculation 4 2 3 4 3" xfId="11374"/>
    <cellStyle name="Calculation 4 2 3 4 4" xfId="11375"/>
    <cellStyle name="Calculation 4 2 3 5" xfId="11376"/>
    <cellStyle name="Calculation 4 2 3 5 2" xfId="11377"/>
    <cellStyle name="Calculation 4 2 3 5 2 2" xfId="11378"/>
    <cellStyle name="Calculation 4 2 3 5 3" xfId="11379"/>
    <cellStyle name="Calculation 4 2 3 6" xfId="11380"/>
    <cellStyle name="Calculation 4 2 3 6 2" xfId="11381"/>
    <cellStyle name="Calculation 4 2 3 6 2 2" xfId="11382"/>
    <cellStyle name="Calculation 4 2 3 6 3" xfId="11383"/>
    <cellStyle name="Calculation 4 2 3 7" xfId="11384"/>
    <cellStyle name="Calculation 4 2 3 7 2" xfId="11385"/>
    <cellStyle name="Calculation 4 2 3 7 2 2" xfId="11386"/>
    <cellStyle name="Calculation 4 2 3 7 3" xfId="11387"/>
    <cellStyle name="Calculation 4 2 3 8" xfId="11388"/>
    <cellStyle name="Calculation 4 2 3 8 2" xfId="11389"/>
    <cellStyle name="Calculation 4 2 3 8 2 2" xfId="11390"/>
    <cellStyle name="Calculation 4 2 3 8 3" xfId="11391"/>
    <cellStyle name="Calculation 4 2 3 9" xfId="11392"/>
    <cellStyle name="Calculation 4 2 3 9 2" xfId="11393"/>
    <cellStyle name="Calculation 4 2 3 9 2 2" xfId="11394"/>
    <cellStyle name="Calculation 4 2 3 9 3" xfId="11395"/>
    <cellStyle name="Calculation 4 2 4" xfId="11396"/>
    <cellStyle name="Calculation 4 2 4 10" xfId="11397"/>
    <cellStyle name="Calculation 4 2 4 10 2" xfId="11398"/>
    <cellStyle name="Calculation 4 2 4 10 2 2" xfId="11399"/>
    <cellStyle name="Calculation 4 2 4 10 3" xfId="11400"/>
    <cellStyle name="Calculation 4 2 4 11" xfId="11401"/>
    <cellStyle name="Calculation 4 2 4 11 2" xfId="11402"/>
    <cellStyle name="Calculation 4 2 4 11 2 2" xfId="11403"/>
    <cellStyle name="Calculation 4 2 4 11 3" xfId="11404"/>
    <cellStyle name="Calculation 4 2 4 12" xfId="11405"/>
    <cellStyle name="Calculation 4 2 4 12 2" xfId="11406"/>
    <cellStyle name="Calculation 4 2 4 12 2 2" xfId="11407"/>
    <cellStyle name="Calculation 4 2 4 12 3" xfId="11408"/>
    <cellStyle name="Calculation 4 2 4 13" xfId="11409"/>
    <cellStyle name="Calculation 4 2 4 13 2" xfId="11410"/>
    <cellStyle name="Calculation 4 2 4 13 2 2" xfId="11411"/>
    <cellStyle name="Calculation 4 2 4 13 3" xfId="11412"/>
    <cellStyle name="Calculation 4 2 4 14" xfId="11413"/>
    <cellStyle name="Calculation 4 2 4 14 2" xfId="11414"/>
    <cellStyle name="Calculation 4 2 4 14 2 2" xfId="11415"/>
    <cellStyle name="Calculation 4 2 4 14 3" xfId="11416"/>
    <cellStyle name="Calculation 4 2 4 15" xfId="11417"/>
    <cellStyle name="Calculation 4 2 4 15 2" xfId="11418"/>
    <cellStyle name="Calculation 4 2 4 15 2 2" xfId="11419"/>
    <cellStyle name="Calculation 4 2 4 15 3" xfId="11420"/>
    <cellStyle name="Calculation 4 2 4 16" xfId="11421"/>
    <cellStyle name="Calculation 4 2 4 16 2" xfId="11422"/>
    <cellStyle name="Calculation 4 2 4 16 2 2" xfId="11423"/>
    <cellStyle name="Calculation 4 2 4 16 3" xfId="11424"/>
    <cellStyle name="Calculation 4 2 4 17" xfId="11425"/>
    <cellStyle name="Calculation 4 2 4 17 2" xfId="11426"/>
    <cellStyle name="Calculation 4 2 4 17 2 2" xfId="11427"/>
    <cellStyle name="Calculation 4 2 4 17 3" xfId="11428"/>
    <cellStyle name="Calculation 4 2 4 18" xfId="11429"/>
    <cellStyle name="Calculation 4 2 4 18 2" xfId="11430"/>
    <cellStyle name="Calculation 4 2 4 18 2 2" xfId="11431"/>
    <cellStyle name="Calculation 4 2 4 18 3" xfId="11432"/>
    <cellStyle name="Calculation 4 2 4 19" xfId="11433"/>
    <cellStyle name="Calculation 4 2 4 19 2" xfId="11434"/>
    <cellStyle name="Calculation 4 2 4 19 2 2" xfId="11435"/>
    <cellStyle name="Calculation 4 2 4 19 3" xfId="11436"/>
    <cellStyle name="Calculation 4 2 4 2" xfId="11437"/>
    <cellStyle name="Calculation 4 2 4 2 10" xfId="11438"/>
    <cellStyle name="Calculation 4 2 4 2 10 2" xfId="11439"/>
    <cellStyle name="Calculation 4 2 4 2 10 2 2" xfId="11440"/>
    <cellStyle name="Calculation 4 2 4 2 10 3" xfId="11441"/>
    <cellStyle name="Calculation 4 2 4 2 11" xfId="11442"/>
    <cellStyle name="Calculation 4 2 4 2 11 2" xfId="11443"/>
    <cellStyle name="Calculation 4 2 4 2 11 2 2" xfId="11444"/>
    <cellStyle name="Calculation 4 2 4 2 11 3" xfId="11445"/>
    <cellStyle name="Calculation 4 2 4 2 12" xfId="11446"/>
    <cellStyle name="Calculation 4 2 4 2 12 2" xfId="11447"/>
    <cellStyle name="Calculation 4 2 4 2 12 2 2" xfId="11448"/>
    <cellStyle name="Calculation 4 2 4 2 12 3" xfId="11449"/>
    <cellStyle name="Calculation 4 2 4 2 13" xfId="11450"/>
    <cellStyle name="Calculation 4 2 4 2 13 2" xfId="11451"/>
    <cellStyle name="Calculation 4 2 4 2 13 2 2" xfId="11452"/>
    <cellStyle name="Calculation 4 2 4 2 13 3" xfId="11453"/>
    <cellStyle name="Calculation 4 2 4 2 14" xfId="11454"/>
    <cellStyle name="Calculation 4 2 4 2 14 2" xfId="11455"/>
    <cellStyle name="Calculation 4 2 4 2 14 2 2" xfId="11456"/>
    <cellStyle name="Calculation 4 2 4 2 14 3" xfId="11457"/>
    <cellStyle name="Calculation 4 2 4 2 15" xfId="11458"/>
    <cellStyle name="Calculation 4 2 4 2 15 2" xfId="11459"/>
    <cellStyle name="Calculation 4 2 4 2 15 2 2" xfId="11460"/>
    <cellStyle name="Calculation 4 2 4 2 15 3" xfId="11461"/>
    <cellStyle name="Calculation 4 2 4 2 16" xfId="11462"/>
    <cellStyle name="Calculation 4 2 4 2 16 2" xfId="11463"/>
    <cellStyle name="Calculation 4 2 4 2 16 2 2" xfId="11464"/>
    <cellStyle name="Calculation 4 2 4 2 16 3" xfId="11465"/>
    <cellStyle name="Calculation 4 2 4 2 17" xfId="11466"/>
    <cellStyle name="Calculation 4 2 4 2 17 2" xfId="11467"/>
    <cellStyle name="Calculation 4 2 4 2 17 2 2" xfId="11468"/>
    <cellStyle name="Calculation 4 2 4 2 17 3" xfId="11469"/>
    <cellStyle name="Calculation 4 2 4 2 18" xfId="11470"/>
    <cellStyle name="Calculation 4 2 4 2 18 2" xfId="11471"/>
    <cellStyle name="Calculation 4 2 4 2 18 2 2" xfId="11472"/>
    <cellStyle name="Calculation 4 2 4 2 18 3" xfId="11473"/>
    <cellStyle name="Calculation 4 2 4 2 19" xfId="11474"/>
    <cellStyle name="Calculation 4 2 4 2 19 2" xfId="11475"/>
    <cellStyle name="Calculation 4 2 4 2 19 2 2" xfId="11476"/>
    <cellStyle name="Calculation 4 2 4 2 19 3" xfId="11477"/>
    <cellStyle name="Calculation 4 2 4 2 2" xfId="11478"/>
    <cellStyle name="Calculation 4 2 4 2 2 2" xfId="11479"/>
    <cellStyle name="Calculation 4 2 4 2 2 2 2" xfId="11480"/>
    <cellStyle name="Calculation 4 2 4 2 2 3" xfId="11481"/>
    <cellStyle name="Calculation 4 2 4 2 2 4" xfId="11482"/>
    <cellStyle name="Calculation 4 2 4 2 20" xfId="11483"/>
    <cellStyle name="Calculation 4 2 4 2 20 2" xfId="11484"/>
    <cellStyle name="Calculation 4 2 4 2 20 2 2" xfId="11485"/>
    <cellStyle name="Calculation 4 2 4 2 20 3" xfId="11486"/>
    <cellStyle name="Calculation 4 2 4 2 21" xfId="11487"/>
    <cellStyle name="Calculation 4 2 4 2 21 2" xfId="11488"/>
    <cellStyle name="Calculation 4 2 4 2 22" xfId="11489"/>
    <cellStyle name="Calculation 4 2 4 2 23" xfId="11490"/>
    <cellStyle name="Calculation 4 2 4 2 3" xfId="11491"/>
    <cellStyle name="Calculation 4 2 4 2 3 2" xfId="11492"/>
    <cellStyle name="Calculation 4 2 4 2 3 2 2" xfId="11493"/>
    <cellStyle name="Calculation 4 2 4 2 3 3" xfId="11494"/>
    <cellStyle name="Calculation 4 2 4 2 4" xfId="11495"/>
    <cellStyle name="Calculation 4 2 4 2 4 2" xfId="11496"/>
    <cellStyle name="Calculation 4 2 4 2 4 2 2" xfId="11497"/>
    <cellStyle name="Calculation 4 2 4 2 4 3" xfId="11498"/>
    <cellStyle name="Calculation 4 2 4 2 5" xfId="11499"/>
    <cellStyle name="Calculation 4 2 4 2 5 2" xfId="11500"/>
    <cellStyle name="Calculation 4 2 4 2 5 2 2" xfId="11501"/>
    <cellStyle name="Calculation 4 2 4 2 5 3" xfId="11502"/>
    <cellStyle name="Calculation 4 2 4 2 6" xfId="11503"/>
    <cellStyle name="Calculation 4 2 4 2 6 2" xfId="11504"/>
    <cellStyle name="Calculation 4 2 4 2 6 2 2" xfId="11505"/>
    <cellStyle name="Calculation 4 2 4 2 6 3" xfId="11506"/>
    <cellStyle name="Calculation 4 2 4 2 7" xfId="11507"/>
    <cellStyle name="Calculation 4 2 4 2 7 2" xfId="11508"/>
    <cellStyle name="Calculation 4 2 4 2 7 2 2" xfId="11509"/>
    <cellStyle name="Calculation 4 2 4 2 7 3" xfId="11510"/>
    <cellStyle name="Calculation 4 2 4 2 8" xfId="11511"/>
    <cellStyle name="Calculation 4 2 4 2 8 2" xfId="11512"/>
    <cellStyle name="Calculation 4 2 4 2 8 2 2" xfId="11513"/>
    <cellStyle name="Calculation 4 2 4 2 8 3" xfId="11514"/>
    <cellStyle name="Calculation 4 2 4 2 9" xfId="11515"/>
    <cellStyle name="Calculation 4 2 4 2 9 2" xfId="11516"/>
    <cellStyle name="Calculation 4 2 4 2 9 2 2" xfId="11517"/>
    <cellStyle name="Calculation 4 2 4 2 9 3" xfId="11518"/>
    <cellStyle name="Calculation 4 2 4 20" xfId="11519"/>
    <cellStyle name="Calculation 4 2 4 20 2" xfId="11520"/>
    <cellStyle name="Calculation 4 2 4 20 2 2" xfId="11521"/>
    <cellStyle name="Calculation 4 2 4 20 3" xfId="11522"/>
    <cellStyle name="Calculation 4 2 4 21" xfId="11523"/>
    <cellStyle name="Calculation 4 2 4 21 2" xfId="11524"/>
    <cellStyle name="Calculation 4 2 4 21 2 2" xfId="11525"/>
    <cellStyle name="Calculation 4 2 4 21 3" xfId="11526"/>
    <cellStyle name="Calculation 4 2 4 22" xfId="11527"/>
    <cellStyle name="Calculation 4 2 4 22 2" xfId="11528"/>
    <cellStyle name="Calculation 4 2 4 23" xfId="11529"/>
    <cellStyle name="Calculation 4 2 4 24" xfId="11530"/>
    <cellStyle name="Calculation 4 2 4 3" xfId="11531"/>
    <cellStyle name="Calculation 4 2 4 3 2" xfId="11532"/>
    <cellStyle name="Calculation 4 2 4 3 2 2" xfId="11533"/>
    <cellStyle name="Calculation 4 2 4 3 3" xfId="11534"/>
    <cellStyle name="Calculation 4 2 4 3 4" xfId="11535"/>
    <cellStyle name="Calculation 4 2 4 4" xfId="11536"/>
    <cellStyle name="Calculation 4 2 4 4 2" xfId="11537"/>
    <cellStyle name="Calculation 4 2 4 4 2 2" xfId="11538"/>
    <cellStyle name="Calculation 4 2 4 4 3" xfId="11539"/>
    <cellStyle name="Calculation 4 2 4 4 4" xfId="11540"/>
    <cellStyle name="Calculation 4 2 4 5" xfId="11541"/>
    <cellStyle name="Calculation 4 2 4 5 2" xfId="11542"/>
    <cellStyle name="Calculation 4 2 4 5 2 2" xfId="11543"/>
    <cellStyle name="Calculation 4 2 4 5 3" xfId="11544"/>
    <cellStyle name="Calculation 4 2 4 6" xfId="11545"/>
    <cellStyle name="Calculation 4 2 4 6 2" xfId="11546"/>
    <cellStyle name="Calculation 4 2 4 6 2 2" xfId="11547"/>
    <cellStyle name="Calculation 4 2 4 6 3" xfId="11548"/>
    <cellStyle name="Calculation 4 2 4 7" xfId="11549"/>
    <cellStyle name="Calculation 4 2 4 7 2" xfId="11550"/>
    <cellStyle name="Calculation 4 2 4 7 2 2" xfId="11551"/>
    <cellStyle name="Calculation 4 2 4 7 3" xfId="11552"/>
    <cellStyle name="Calculation 4 2 4 8" xfId="11553"/>
    <cellStyle name="Calculation 4 2 4 8 2" xfId="11554"/>
    <cellStyle name="Calculation 4 2 4 8 2 2" xfId="11555"/>
    <cellStyle name="Calculation 4 2 4 8 3" xfId="11556"/>
    <cellStyle name="Calculation 4 2 4 9" xfId="11557"/>
    <cellStyle name="Calculation 4 2 4 9 2" xfId="11558"/>
    <cellStyle name="Calculation 4 2 4 9 2 2" xfId="11559"/>
    <cellStyle name="Calculation 4 2 4 9 3" xfId="11560"/>
    <cellStyle name="Calculation 4 2 5" xfId="11561"/>
    <cellStyle name="Calculation 4 2 5 10" xfId="11562"/>
    <cellStyle name="Calculation 4 2 5 10 2" xfId="11563"/>
    <cellStyle name="Calculation 4 2 5 10 2 2" xfId="11564"/>
    <cellStyle name="Calculation 4 2 5 10 3" xfId="11565"/>
    <cellStyle name="Calculation 4 2 5 11" xfId="11566"/>
    <cellStyle name="Calculation 4 2 5 11 2" xfId="11567"/>
    <cellStyle name="Calculation 4 2 5 11 2 2" xfId="11568"/>
    <cellStyle name="Calculation 4 2 5 11 3" xfId="11569"/>
    <cellStyle name="Calculation 4 2 5 12" xfId="11570"/>
    <cellStyle name="Calculation 4 2 5 12 2" xfId="11571"/>
    <cellStyle name="Calculation 4 2 5 12 2 2" xfId="11572"/>
    <cellStyle name="Calculation 4 2 5 12 3" xfId="11573"/>
    <cellStyle name="Calculation 4 2 5 13" xfId="11574"/>
    <cellStyle name="Calculation 4 2 5 13 2" xfId="11575"/>
    <cellStyle name="Calculation 4 2 5 13 2 2" xfId="11576"/>
    <cellStyle name="Calculation 4 2 5 13 3" xfId="11577"/>
    <cellStyle name="Calculation 4 2 5 14" xfId="11578"/>
    <cellStyle name="Calculation 4 2 5 14 2" xfId="11579"/>
    <cellStyle name="Calculation 4 2 5 14 2 2" xfId="11580"/>
    <cellStyle name="Calculation 4 2 5 14 3" xfId="11581"/>
    <cellStyle name="Calculation 4 2 5 15" xfId="11582"/>
    <cellStyle name="Calculation 4 2 5 15 2" xfId="11583"/>
    <cellStyle name="Calculation 4 2 5 15 2 2" xfId="11584"/>
    <cellStyle name="Calculation 4 2 5 15 3" xfId="11585"/>
    <cellStyle name="Calculation 4 2 5 16" xfId="11586"/>
    <cellStyle name="Calculation 4 2 5 16 2" xfId="11587"/>
    <cellStyle name="Calculation 4 2 5 16 2 2" xfId="11588"/>
    <cellStyle name="Calculation 4 2 5 16 3" xfId="11589"/>
    <cellStyle name="Calculation 4 2 5 17" xfId="11590"/>
    <cellStyle name="Calculation 4 2 5 17 2" xfId="11591"/>
    <cellStyle name="Calculation 4 2 5 17 2 2" xfId="11592"/>
    <cellStyle name="Calculation 4 2 5 17 3" xfId="11593"/>
    <cellStyle name="Calculation 4 2 5 18" xfId="11594"/>
    <cellStyle name="Calculation 4 2 5 18 2" xfId="11595"/>
    <cellStyle name="Calculation 4 2 5 18 2 2" xfId="11596"/>
    <cellStyle name="Calculation 4 2 5 18 3" xfId="11597"/>
    <cellStyle name="Calculation 4 2 5 19" xfId="11598"/>
    <cellStyle name="Calculation 4 2 5 19 2" xfId="11599"/>
    <cellStyle name="Calculation 4 2 5 19 2 2" xfId="11600"/>
    <cellStyle name="Calculation 4 2 5 19 3" xfId="11601"/>
    <cellStyle name="Calculation 4 2 5 2" xfId="11602"/>
    <cellStyle name="Calculation 4 2 5 2 2" xfId="11603"/>
    <cellStyle name="Calculation 4 2 5 2 2 2" xfId="11604"/>
    <cellStyle name="Calculation 4 2 5 2 3" xfId="11605"/>
    <cellStyle name="Calculation 4 2 5 2 4" xfId="11606"/>
    <cellStyle name="Calculation 4 2 5 20" xfId="11607"/>
    <cellStyle name="Calculation 4 2 5 20 2" xfId="11608"/>
    <cellStyle name="Calculation 4 2 5 20 2 2" xfId="11609"/>
    <cellStyle name="Calculation 4 2 5 20 3" xfId="11610"/>
    <cellStyle name="Calculation 4 2 5 21" xfId="11611"/>
    <cellStyle name="Calculation 4 2 5 21 2" xfId="11612"/>
    <cellStyle name="Calculation 4 2 5 22" xfId="11613"/>
    <cellStyle name="Calculation 4 2 5 23" xfId="11614"/>
    <cellStyle name="Calculation 4 2 5 3" xfId="11615"/>
    <cellStyle name="Calculation 4 2 5 3 2" xfId="11616"/>
    <cellStyle name="Calculation 4 2 5 3 2 2" xfId="11617"/>
    <cellStyle name="Calculation 4 2 5 3 3" xfId="11618"/>
    <cellStyle name="Calculation 4 2 5 4" xfId="11619"/>
    <cellStyle name="Calculation 4 2 5 4 2" xfId="11620"/>
    <cellStyle name="Calculation 4 2 5 4 2 2" xfId="11621"/>
    <cellStyle name="Calculation 4 2 5 4 3" xfId="11622"/>
    <cellStyle name="Calculation 4 2 5 5" xfId="11623"/>
    <cellStyle name="Calculation 4 2 5 5 2" xfId="11624"/>
    <cellStyle name="Calculation 4 2 5 5 2 2" xfId="11625"/>
    <cellStyle name="Calculation 4 2 5 5 3" xfId="11626"/>
    <cellStyle name="Calculation 4 2 5 6" xfId="11627"/>
    <cellStyle name="Calculation 4 2 5 6 2" xfId="11628"/>
    <cellStyle name="Calculation 4 2 5 6 2 2" xfId="11629"/>
    <cellStyle name="Calculation 4 2 5 6 3" xfId="11630"/>
    <cellStyle name="Calculation 4 2 5 7" xfId="11631"/>
    <cellStyle name="Calculation 4 2 5 7 2" xfId="11632"/>
    <cellStyle name="Calculation 4 2 5 7 2 2" xfId="11633"/>
    <cellStyle name="Calculation 4 2 5 7 3" xfId="11634"/>
    <cellStyle name="Calculation 4 2 5 8" xfId="11635"/>
    <cellStyle name="Calculation 4 2 5 8 2" xfId="11636"/>
    <cellStyle name="Calculation 4 2 5 8 2 2" xfId="11637"/>
    <cellStyle name="Calculation 4 2 5 8 3" xfId="11638"/>
    <cellStyle name="Calculation 4 2 5 9" xfId="11639"/>
    <cellStyle name="Calculation 4 2 5 9 2" xfId="11640"/>
    <cellStyle name="Calculation 4 2 5 9 2 2" xfId="11641"/>
    <cellStyle name="Calculation 4 2 5 9 3" xfId="11642"/>
    <cellStyle name="Calculation 4 2 6" xfId="11643"/>
    <cellStyle name="Calculation 4 2 6 2" xfId="11644"/>
    <cellStyle name="Calculation 4 2 6 2 2" xfId="11645"/>
    <cellStyle name="Calculation 4 2 6 3" xfId="11646"/>
    <cellStyle name="Calculation 4 2 6 4" xfId="11647"/>
    <cellStyle name="Calculation 4 2 7" xfId="11648"/>
    <cellStyle name="Calculation 4 2 7 2" xfId="11649"/>
    <cellStyle name="Calculation 4 2 7 2 2" xfId="11650"/>
    <cellStyle name="Calculation 4 2 7 3" xfId="11651"/>
    <cellStyle name="Calculation 4 2 8" xfId="11652"/>
    <cellStyle name="Calculation 4 2 8 2" xfId="11653"/>
    <cellStyle name="Calculation 4 2 8 2 2" xfId="11654"/>
    <cellStyle name="Calculation 4 2 8 3" xfId="11655"/>
    <cellStyle name="Calculation 4 2 9" xfId="11656"/>
    <cellStyle name="Calculation 4 2 9 2" xfId="11657"/>
    <cellStyle name="Calculation 4 2 9 2 2" xfId="11658"/>
    <cellStyle name="Calculation 4 2 9 3" xfId="11659"/>
    <cellStyle name="Calculation 4 20" xfId="11660"/>
    <cellStyle name="Calculation 4 20 2" xfId="11661"/>
    <cellStyle name="Calculation 4 20 2 2" xfId="11662"/>
    <cellStyle name="Calculation 4 20 3" xfId="11663"/>
    <cellStyle name="Calculation 4 21" xfId="11664"/>
    <cellStyle name="Calculation 4 21 2" xfId="11665"/>
    <cellStyle name="Calculation 4 21 2 2" xfId="11666"/>
    <cellStyle name="Calculation 4 21 3" xfId="11667"/>
    <cellStyle name="Calculation 4 22" xfId="11668"/>
    <cellStyle name="Calculation 4 22 2" xfId="11669"/>
    <cellStyle name="Calculation 4 23" xfId="11670"/>
    <cellStyle name="Calculation 4 24" xfId="11671"/>
    <cellStyle name="Calculation 4 25" xfId="11672"/>
    <cellStyle name="Calculation 4 26" xfId="11673"/>
    <cellStyle name="Calculation 4 27" xfId="11674"/>
    <cellStyle name="Calculation 4 3" xfId="11675"/>
    <cellStyle name="Calculation 4 3 10" xfId="11676"/>
    <cellStyle name="Calculation 4 3 10 2" xfId="11677"/>
    <cellStyle name="Calculation 4 3 10 2 2" xfId="11678"/>
    <cellStyle name="Calculation 4 3 10 3" xfId="11679"/>
    <cellStyle name="Calculation 4 3 11" xfId="11680"/>
    <cellStyle name="Calculation 4 3 11 2" xfId="11681"/>
    <cellStyle name="Calculation 4 3 11 2 2" xfId="11682"/>
    <cellStyle name="Calculation 4 3 11 3" xfId="11683"/>
    <cellStyle name="Calculation 4 3 12" xfId="11684"/>
    <cellStyle name="Calculation 4 3 12 2" xfId="11685"/>
    <cellStyle name="Calculation 4 3 12 2 2" xfId="11686"/>
    <cellStyle name="Calculation 4 3 12 3" xfId="11687"/>
    <cellStyle name="Calculation 4 3 13" xfId="11688"/>
    <cellStyle name="Calculation 4 3 13 2" xfId="11689"/>
    <cellStyle name="Calculation 4 3 13 2 2" xfId="11690"/>
    <cellStyle name="Calculation 4 3 13 3" xfId="11691"/>
    <cellStyle name="Calculation 4 3 14" xfId="11692"/>
    <cellStyle name="Calculation 4 3 14 2" xfId="11693"/>
    <cellStyle name="Calculation 4 3 14 2 2" xfId="11694"/>
    <cellStyle name="Calculation 4 3 14 3" xfId="11695"/>
    <cellStyle name="Calculation 4 3 15" xfId="11696"/>
    <cellStyle name="Calculation 4 3 15 2" xfId="11697"/>
    <cellStyle name="Calculation 4 3 15 2 2" xfId="11698"/>
    <cellStyle name="Calculation 4 3 15 3" xfId="11699"/>
    <cellStyle name="Calculation 4 3 16" xfId="11700"/>
    <cellStyle name="Calculation 4 3 16 2" xfId="11701"/>
    <cellStyle name="Calculation 4 3 16 2 2" xfId="11702"/>
    <cellStyle name="Calculation 4 3 16 3" xfId="11703"/>
    <cellStyle name="Calculation 4 3 17" xfId="11704"/>
    <cellStyle name="Calculation 4 3 17 2" xfId="11705"/>
    <cellStyle name="Calculation 4 3 17 2 2" xfId="11706"/>
    <cellStyle name="Calculation 4 3 17 3" xfId="11707"/>
    <cellStyle name="Calculation 4 3 18" xfId="11708"/>
    <cellStyle name="Calculation 4 3 18 2" xfId="11709"/>
    <cellStyle name="Calculation 4 3 19" xfId="11710"/>
    <cellStyle name="Calculation 4 3 2" xfId="11711"/>
    <cellStyle name="Calculation 4 3 2 10" xfId="11712"/>
    <cellStyle name="Calculation 4 3 2 10 2" xfId="11713"/>
    <cellStyle name="Calculation 4 3 2 10 2 2" xfId="11714"/>
    <cellStyle name="Calculation 4 3 2 10 3" xfId="11715"/>
    <cellStyle name="Calculation 4 3 2 11" xfId="11716"/>
    <cellStyle name="Calculation 4 3 2 11 2" xfId="11717"/>
    <cellStyle name="Calculation 4 3 2 11 2 2" xfId="11718"/>
    <cellStyle name="Calculation 4 3 2 11 3" xfId="11719"/>
    <cellStyle name="Calculation 4 3 2 12" xfId="11720"/>
    <cellStyle name="Calculation 4 3 2 12 2" xfId="11721"/>
    <cellStyle name="Calculation 4 3 2 12 2 2" xfId="11722"/>
    <cellStyle name="Calculation 4 3 2 12 3" xfId="11723"/>
    <cellStyle name="Calculation 4 3 2 13" xfId="11724"/>
    <cellStyle name="Calculation 4 3 2 13 2" xfId="11725"/>
    <cellStyle name="Calculation 4 3 2 13 2 2" xfId="11726"/>
    <cellStyle name="Calculation 4 3 2 13 3" xfId="11727"/>
    <cellStyle name="Calculation 4 3 2 14" xfId="11728"/>
    <cellStyle name="Calculation 4 3 2 14 2" xfId="11729"/>
    <cellStyle name="Calculation 4 3 2 14 2 2" xfId="11730"/>
    <cellStyle name="Calculation 4 3 2 14 3" xfId="11731"/>
    <cellStyle name="Calculation 4 3 2 15" xfId="11732"/>
    <cellStyle name="Calculation 4 3 2 15 2" xfId="11733"/>
    <cellStyle name="Calculation 4 3 2 15 2 2" xfId="11734"/>
    <cellStyle name="Calculation 4 3 2 15 3" xfId="11735"/>
    <cellStyle name="Calculation 4 3 2 16" xfId="11736"/>
    <cellStyle name="Calculation 4 3 2 16 2" xfId="11737"/>
    <cellStyle name="Calculation 4 3 2 16 2 2" xfId="11738"/>
    <cellStyle name="Calculation 4 3 2 16 3" xfId="11739"/>
    <cellStyle name="Calculation 4 3 2 17" xfId="11740"/>
    <cellStyle name="Calculation 4 3 2 17 2" xfId="11741"/>
    <cellStyle name="Calculation 4 3 2 17 2 2" xfId="11742"/>
    <cellStyle name="Calculation 4 3 2 17 3" xfId="11743"/>
    <cellStyle name="Calculation 4 3 2 18" xfId="11744"/>
    <cellStyle name="Calculation 4 3 2 18 2" xfId="11745"/>
    <cellStyle name="Calculation 4 3 2 18 2 2" xfId="11746"/>
    <cellStyle name="Calculation 4 3 2 18 3" xfId="11747"/>
    <cellStyle name="Calculation 4 3 2 19" xfId="11748"/>
    <cellStyle name="Calculation 4 3 2 19 2" xfId="11749"/>
    <cellStyle name="Calculation 4 3 2 19 2 2" xfId="11750"/>
    <cellStyle name="Calculation 4 3 2 19 3" xfId="11751"/>
    <cellStyle name="Calculation 4 3 2 2" xfId="11752"/>
    <cellStyle name="Calculation 4 3 2 2 2" xfId="11753"/>
    <cellStyle name="Calculation 4 3 2 2 2 2" xfId="11754"/>
    <cellStyle name="Calculation 4 3 2 2 2 2 2" xfId="11755"/>
    <cellStyle name="Calculation 4 3 2 2 2 3" xfId="11756"/>
    <cellStyle name="Calculation 4 3 2 2 2 4" xfId="11757"/>
    <cellStyle name="Calculation 4 3 2 2 3" xfId="11758"/>
    <cellStyle name="Calculation 4 3 2 2 3 2" xfId="11759"/>
    <cellStyle name="Calculation 4 3 2 2 4" xfId="11760"/>
    <cellStyle name="Calculation 4 3 2 2 5" xfId="11761"/>
    <cellStyle name="Calculation 4 3 2 20" xfId="11762"/>
    <cellStyle name="Calculation 4 3 2 20 2" xfId="11763"/>
    <cellStyle name="Calculation 4 3 2 20 2 2" xfId="11764"/>
    <cellStyle name="Calculation 4 3 2 20 3" xfId="11765"/>
    <cellStyle name="Calculation 4 3 2 21" xfId="11766"/>
    <cellStyle name="Calculation 4 3 2 21 2" xfId="11767"/>
    <cellStyle name="Calculation 4 3 2 22" xfId="11768"/>
    <cellStyle name="Calculation 4 3 2 23" xfId="11769"/>
    <cellStyle name="Calculation 4 3 2 3" xfId="11770"/>
    <cellStyle name="Calculation 4 3 2 3 2" xfId="11771"/>
    <cellStyle name="Calculation 4 3 2 3 2 2" xfId="11772"/>
    <cellStyle name="Calculation 4 3 2 3 2 3" xfId="11773"/>
    <cellStyle name="Calculation 4 3 2 3 3" xfId="11774"/>
    <cellStyle name="Calculation 4 3 2 3 3 2" xfId="11775"/>
    <cellStyle name="Calculation 4 3 2 3 4" xfId="11776"/>
    <cellStyle name="Calculation 4 3 2 4" xfId="11777"/>
    <cellStyle name="Calculation 4 3 2 4 2" xfId="11778"/>
    <cellStyle name="Calculation 4 3 2 4 2 2" xfId="11779"/>
    <cellStyle name="Calculation 4 3 2 4 3" xfId="11780"/>
    <cellStyle name="Calculation 4 3 2 4 4" xfId="11781"/>
    <cellStyle name="Calculation 4 3 2 5" xfId="11782"/>
    <cellStyle name="Calculation 4 3 2 5 2" xfId="11783"/>
    <cellStyle name="Calculation 4 3 2 5 2 2" xfId="11784"/>
    <cellStyle name="Calculation 4 3 2 5 3" xfId="11785"/>
    <cellStyle name="Calculation 4 3 2 5 4" xfId="11786"/>
    <cellStyle name="Calculation 4 3 2 6" xfId="11787"/>
    <cellStyle name="Calculation 4 3 2 6 2" xfId="11788"/>
    <cellStyle name="Calculation 4 3 2 6 2 2" xfId="11789"/>
    <cellStyle name="Calculation 4 3 2 6 3" xfId="11790"/>
    <cellStyle name="Calculation 4 3 2 7" xfId="11791"/>
    <cellStyle name="Calculation 4 3 2 7 2" xfId="11792"/>
    <cellStyle name="Calculation 4 3 2 7 2 2" xfId="11793"/>
    <cellStyle name="Calculation 4 3 2 7 3" xfId="11794"/>
    <cellStyle name="Calculation 4 3 2 8" xfId="11795"/>
    <cellStyle name="Calculation 4 3 2 8 2" xfId="11796"/>
    <cellStyle name="Calculation 4 3 2 8 2 2" xfId="11797"/>
    <cellStyle name="Calculation 4 3 2 8 3" xfId="11798"/>
    <cellStyle name="Calculation 4 3 2 9" xfId="11799"/>
    <cellStyle name="Calculation 4 3 2 9 2" xfId="11800"/>
    <cellStyle name="Calculation 4 3 2 9 2 2" xfId="11801"/>
    <cellStyle name="Calculation 4 3 2 9 3" xfId="11802"/>
    <cellStyle name="Calculation 4 3 20" xfId="11803"/>
    <cellStyle name="Calculation 4 3 3" xfId="11804"/>
    <cellStyle name="Calculation 4 3 3 2" xfId="11805"/>
    <cellStyle name="Calculation 4 3 3 2 2" xfId="11806"/>
    <cellStyle name="Calculation 4 3 3 2 2 2" xfId="11807"/>
    <cellStyle name="Calculation 4 3 3 2 3" xfId="11808"/>
    <cellStyle name="Calculation 4 3 3 2 4" xfId="11809"/>
    <cellStyle name="Calculation 4 3 3 3" xfId="11810"/>
    <cellStyle name="Calculation 4 3 3 3 2" xfId="11811"/>
    <cellStyle name="Calculation 4 3 3 4" xfId="11812"/>
    <cellStyle name="Calculation 4 3 3 5" xfId="11813"/>
    <cellStyle name="Calculation 4 3 4" xfId="11814"/>
    <cellStyle name="Calculation 4 3 4 2" xfId="11815"/>
    <cellStyle name="Calculation 4 3 4 2 2" xfId="11816"/>
    <cellStyle name="Calculation 4 3 4 2 3" xfId="11817"/>
    <cellStyle name="Calculation 4 3 4 3" xfId="11818"/>
    <cellStyle name="Calculation 4 3 4 3 2" xfId="11819"/>
    <cellStyle name="Calculation 4 3 4 4" xfId="11820"/>
    <cellStyle name="Calculation 4 3 5" xfId="11821"/>
    <cellStyle name="Calculation 4 3 5 2" xfId="11822"/>
    <cellStyle name="Calculation 4 3 5 2 2" xfId="11823"/>
    <cellStyle name="Calculation 4 3 5 2 3" xfId="11824"/>
    <cellStyle name="Calculation 4 3 5 3" xfId="11825"/>
    <cellStyle name="Calculation 4 3 5 4" xfId="11826"/>
    <cellStyle name="Calculation 4 3 6" xfId="11827"/>
    <cellStyle name="Calculation 4 3 6 2" xfId="11828"/>
    <cellStyle name="Calculation 4 3 6 2 2" xfId="11829"/>
    <cellStyle name="Calculation 4 3 6 3" xfId="11830"/>
    <cellStyle name="Calculation 4 3 6 4" xfId="11831"/>
    <cellStyle name="Calculation 4 3 7" xfId="11832"/>
    <cellStyle name="Calculation 4 3 7 2" xfId="11833"/>
    <cellStyle name="Calculation 4 3 7 2 2" xfId="11834"/>
    <cellStyle name="Calculation 4 3 7 3" xfId="11835"/>
    <cellStyle name="Calculation 4 3 8" xfId="11836"/>
    <cellStyle name="Calculation 4 3 8 2" xfId="11837"/>
    <cellStyle name="Calculation 4 3 8 2 2" xfId="11838"/>
    <cellStyle name="Calculation 4 3 8 3" xfId="11839"/>
    <cellStyle name="Calculation 4 3 9" xfId="11840"/>
    <cellStyle name="Calculation 4 3 9 2" xfId="11841"/>
    <cellStyle name="Calculation 4 3 9 2 2" xfId="11842"/>
    <cellStyle name="Calculation 4 3 9 3" xfId="11843"/>
    <cellStyle name="Calculation 4 4" xfId="11844"/>
    <cellStyle name="Calculation 4 4 10" xfId="11845"/>
    <cellStyle name="Calculation 4 4 10 2" xfId="11846"/>
    <cellStyle name="Calculation 4 4 10 2 2" xfId="11847"/>
    <cellStyle name="Calculation 4 4 10 3" xfId="11848"/>
    <cellStyle name="Calculation 4 4 11" xfId="11849"/>
    <cellStyle name="Calculation 4 4 11 2" xfId="11850"/>
    <cellStyle name="Calculation 4 4 11 2 2" xfId="11851"/>
    <cellStyle name="Calculation 4 4 11 3" xfId="11852"/>
    <cellStyle name="Calculation 4 4 12" xfId="11853"/>
    <cellStyle name="Calculation 4 4 12 2" xfId="11854"/>
    <cellStyle name="Calculation 4 4 12 2 2" xfId="11855"/>
    <cellStyle name="Calculation 4 4 12 3" xfId="11856"/>
    <cellStyle name="Calculation 4 4 13" xfId="11857"/>
    <cellStyle name="Calculation 4 4 13 2" xfId="11858"/>
    <cellStyle name="Calculation 4 4 13 2 2" xfId="11859"/>
    <cellStyle name="Calculation 4 4 13 3" xfId="11860"/>
    <cellStyle name="Calculation 4 4 14" xfId="11861"/>
    <cellStyle name="Calculation 4 4 14 2" xfId="11862"/>
    <cellStyle name="Calculation 4 4 14 2 2" xfId="11863"/>
    <cellStyle name="Calculation 4 4 14 3" xfId="11864"/>
    <cellStyle name="Calculation 4 4 15" xfId="11865"/>
    <cellStyle name="Calculation 4 4 15 2" xfId="11866"/>
    <cellStyle name="Calculation 4 4 15 2 2" xfId="11867"/>
    <cellStyle name="Calculation 4 4 15 3" xfId="11868"/>
    <cellStyle name="Calculation 4 4 16" xfId="11869"/>
    <cellStyle name="Calculation 4 4 16 2" xfId="11870"/>
    <cellStyle name="Calculation 4 4 16 2 2" xfId="11871"/>
    <cellStyle name="Calculation 4 4 16 3" xfId="11872"/>
    <cellStyle name="Calculation 4 4 17" xfId="11873"/>
    <cellStyle name="Calculation 4 4 17 2" xfId="11874"/>
    <cellStyle name="Calculation 4 4 17 2 2" xfId="11875"/>
    <cellStyle name="Calculation 4 4 17 3" xfId="11876"/>
    <cellStyle name="Calculation 4 4 18" xfId="11877"/>
    <cellStyle name="Calculation 4 4 18 2" xfId="11878"/>
    <cellStyle name="Calculation 4 4 19" xfId="11879"/>
    <cellStyle name="Calculation 4 4 2" xfId="11880"/>
    <cellStyle name="Calculation 4 4 2 10" xfId="11881"/>
    <cellStyle name="Calculation 4 4 2 10 2" xfId="11882"/>
    <cellStyle name="Calculation 4 4 2 10 2 2" xfId="11883"/>
    <cellStyle name="Calculation 4 4 2 10 3" xfId="11884"/>
    <cellStyle name="Calculation 4 4 2 11" xfId="11885"/>
    <cellStyle name="Calculation 4 4 2 11 2" xfId="11886"/>
    <cellStyle name="Calculation 4 4 2 11 2 2" xfId="11887"/>
    <cellStyle name="Calculation 4 4 2 11 3" xfId="11888"/>
    <cellStyle name="Calculation 4 4 2 12" xfId="11889"/>
    <cellStyle name="Calculation 4 4 2 12 2" xfId="11890"/>
    <cellStyle name="Calculation 4 4 2 12 2 2" xfId="11891"/>
    <cellStyle name="Calculation 4 4 2 12 3" xfId="11892"/>
    <cellStyle name="Calculation 4 4 2 13" xfId="11893"/>
    <cellStyle name="Calculation 4 4 2 13 2" xfId="11894"/>
    <cellStyle name="Calculation 4 4 2 13 2 2" xfId="11895"/>
    <cellStyle name="Calculation 4 4 2 13 3" xfId="11896"/>
    <cellStyle name="Calculation 4 4 2 14" xfId="11897"/>
    <cellStyle name="Calculation 4 4 2 14 2" xfId="11898"/>
    <cellStyle name="Calculation 4 4 2 14 2 2" xfId="11899"/>
    <cellStyle name="Calculation 4 4 2 14 3" xfId="11900"/>
    <cellStyle name="Calculation 4 4 2 15" xfId="11901"/>
    <cellStyle name="Calculation 4 4 2 15 2" xfId="11902"/>
    <cellStyle name="Calculation 4 4 2 15 2 2" xfId="11903"/>
    <cellStyle name="Calculation 4 4 2 15 3" xfId="11904"/>
    <cellStyle name="Calculation 4 4 2 16" xfId="11905"/>
    <cellStyle name="Calculation 4 4 2 16 2" xfId="11906"/>
    <cellStyle name="Calculation 4 4 2 16 2 2" xfId="11907"/>
    <cellStyle name="Calculation 4 4 2 16 3" xfId="11908"/>
    <cellStyle name="Calculation 4 4 2 17" xfId="11909"/>
    <cellStyle name="Calculation 4 4 2 17 2" xfId="11910"/>
    <cellStyle name="Calculation 4 4 2 17 2 2" xfId="11911"/>
    <cellStyle name="Calculation 4 4 2 17 3" xfId="11912"/>
    <cellStyle name="Calculation 4 4 2 18" xfId="11913"/>
    <cellStyle name="Calculation 4 4 2 18 2" xfId="11914"/>
    <cellStyle name="Calculation 4 4 2 18 2 2" xfId="11915"/>
    <cellStyle name="Calculation 4 4 2 18 3" xfId="11916"/>
    <cellStyle name="Calculation 4 4 2 19" xfId="11917"/>
    <cellStyle name="Calculation 4 4 2 19 2" xfId="11918"/>
    <cellStyle name="Calculation 4 4 2 19 2 2" xfId="11919"/>
    <cellStyle name="Calculation 4 4 2 19 3" xfId="11920"/>
    <cellStyle name="Calculation 4 4 2 2" xfId="11921"/>
    <cellStyle name="Calculation 4 4 2 2 2" xfId="11922"/>
    <cellStyle name="Calculation 4 4 2 2 2 2" xfId="11923"/>
    <cellStyle name="Calculation 4 4 2 2 2 2 2" xfId="11924"/>
    <cellStyle name="Calculation 4 4 2 2 2 3" xfId="11925"/>
    <cellStyle name="Calculation 4 4 2 2 2 4" xfId="11926"/>
    <cellStyle name="Calculation 4 4 2 2 3" xfId="11927"/>
    <cellStyle name="Calculation 4 4 2 2 3 2" xfId="11928"/>
    <cellStyle name="Calculation 4 4 2 2 4" xfId="11929"/>
    <cellStyle name="Calculation 4 4 2 2 5" xfId="11930"/>
    <cellStyle name="Calculation 4 4 2 20" xfId="11931"/>
    <cellStyle name="Calculation 4 4 2 20 2" xfId="11932"/>
    <cellStyle name="Calculation 4 4 2 20 2 2" xfId="11933"/>
    <cellStyle name="Calculation 4 4 2 20 3" xfId="11934"/>
    <cellStyle name="Calculation 4 4 2 21" xfId="11935"/>
    <cellStyle name="Calculation 4 4 2 21 2" xfId="11936"/>
    <cellStyle name="Calculation 4 4 2 22" xfId="11937"/>
    <cellStyle name="Calculation 4 4 2 23" xfId="11938"/>
    <cellStyle name="Calculation 4 4 2 3" xfId="11939"/>
    <cellStyle name="Calculation 4 4 2 3 2" xfId="11940"/>
    <cellStyle name="Calculation 4 4 2 3 2 2" xfId="11941"/>
    <cellStyle name="Calculation 4 4 2 3 2 3" xfId="11942"/>
    <cellStyle name="Calculation 4 4 2 3 3" xfId="11943"/>
    <cellStyle name="Calculation 4 4 2 3 3 2" xfId="11944"/>
    <cellStyle name="Calculation 4 4 2 3 4" xfId="11945"/>
    <cellStyle name="Calculation 4 4 2 4" xfId="11946"/>
    <cellStyle name="Calculation 4 4 2 4 2" xfId="11947"/>
    <cellStyle name="Calculation 4 4 2 4 2 2" xfId="11948"/>
    <cellStyle name="Calculation 4 4 2 4 3" xfId="11949"/>
    <cellStyle name="Calculation 4 4 2 4 4" xfId="11950"/>
    <cellStyle name="Calculation 4 4 2 5" xfId="11951"/>
    <cellStyle name="Calculation 4 4 2 5 2" xfId="11952"/>
    <cellStyle name="Calculation 4 4 2 5 2 2" xfId="11953"/>
    <cellStyle name="Calculation 4 4 2 5 3" xfId="11954"/>
    <cellStyle name="Calculation 4 4 2 5 4" xfId="11955"/>
    <cellStyle name="Calculation 4 4 2 6" xfId="11956"/>
    <cellStyle name="Calculation 4 4 2 6 2" xfId="11957"/>
    <cellStyle name="Calculation 4 4 2 6 2 2" xfId="11958"/>
    <cellStyle name="Calculation 4 4 2 6 3" xfId="11959"/>
    <cellStyle name="Calculation 4 4 2 7" xfId="11960"/>
    <cellStyle name="Calculation 4 4 2 7 2" xfId="11961"/>
    <cellStyle name="Calculation 4 4 2 7 2 2" xfId="11962"/>
    <cellStyle name="Calculation 4 4 2 7 3" xfId="11963"/>
    <cellStyle name="Calculation 4 4 2 8" xfId="11964"/>
    <cellStyle name="Calculation 4 4 2 8 2" xfId="11965"/>
    <cellStyle name="Calculation 4 4 2 8 2 2" xfId="11966"/>
    <cellStyle name="Calculation 4 4 2 8 3" xfId="11967"/>
    <cellStyle name="Calculation 4 4 2 9" xfId="11968"/>
    <cellStyle name="Calculation 4 4 2 9 2" xfId="11969"/>
    <cellStyle name="Calculation 4 4 2 9 2 2" xfId="11970"/>
    <cellStyle name="Calculation 4 4 2 9 3" xfId="11971"/>
    <cellStyle name="Calculation 4 4 20" xfId="11972"/>
    <cellStyle name="Calculation 4 4 3" xfId="11973"/>
    <cellStyle name="Calculation 4 4 3 2" xfId="11974"/>
    <cellStyle name="Calculation 4 4 3 2 2" xfId="11975"/>
    <cellStyle name="Calculation 4 4 3 2 2 2" xfId="11976"/>
    <cellStyle name="Calculation 4 4 3 2 3" xfId="11977"/>
    <cellStyle name="Calculation 4 4 3 2 4" xfId="11978"/>
    <cellStyle name="Calculation 4 4 3 3" xfId="11979"/>
    <cellStyle name="Calculation 4 4 3 3 2" xfId="11980"/>
    <cellStyle name="Calculation 4 4 3 4" xfId="11981"/>
    <cellStyle name="Calculation 4 4 3 5" xfId="11982"/>
    <cellStyle name="Calculation 4 4 4" xfId="11983"/>
    <cellStyle name="Calculation 4 4 4 2" xfId="11984"/>
    <cellStyle name="Calculation 4 4 4 2 2" xfId="11985"/>
    <cellStyle name="Calculation 4 4 4 2 3" xfId="11986"/>
    <cellStyle name="Calculation 4 4 4 3" xfId="11987"/>
    <cellStyle name="Calculation 4 4 4 3 2" xfId="11988"/>
    <cellStyle name="Calculation 4 4 4 4" xfId="11989"/>
    <cellStyle name="Calculation 4 4 5" xfId="11990"/>
    <cellStyle name="Calculation 4 4 5 2" xfId="11991"/>
    <cellStyle name="Calculation 4 4 5 2 2" xfId="11992"/>
    <cellStyle name="Calculation 4 4 5 2 3" xfId="11993"/>
    <cellStyle name="Calculation 4 4 5 3" xfId="11994"/>
    <cellStyle name="Calculation 4 4 5 4" xfId="11995"/>
    <cellStyle name="Calculation 4 4 6" xfId="11996"/>
    <cellStyle name="Calculation 4 4 6 2" xfId="11997"/>
    <cellStyle name="Calculation 4 4 6 2 2" xfId="11998"/>
    <cellStyle name="Calculation 4 4 6 3" xfId="11999"/>
    <cellStyle name="Calculation 4 4 6 4" xfId="12000"/>
    <cellStyle name="Calculation 4 4 7" xfId="12001"/>
    <cellStyle name="Calculation 4 4 7 2" xfId="12002"/>
    <cellStyle name="Calculation 4 4 7 2 2" xfId="12003"/>
    <cellStyle name="Calculation 4 4 7 3" xfId="12004"/>
    <cellStyle name="Calculation 4 4 8" xfId="12005"/>
    <cellStyle name="Calculation 4 4 8 2" xfId="12006"/>
    <cellStyle name="Calculation 4 4 8 2 2" xfId="12007"/>
    <cellStyle name="Calculation 4 4 8 3" xfId="12008"/>
    <cellStyle name="Calculation 4 4 9" xfId="12009"/>
    <cellStyle name="Calculation 4 4 9 2" xfId="12010"/>
    <cellStyle name="Calculation 4 4 9 2 2" xfId="12011"/>
    <cellStyle name="Calculation 4 4 9 3" xfId="12012"/>
    <cellStyle name="Calculation 4 5" xfId="12013"/>
    <cellStyle name="Calculation 4 5 10" xfId="12014"/>
    <cellStyle name="Calculation 4 5 10 2" xfId="12015"/>
    <cellStyle name="Calculation 4 5 10 2 2" xfId="12016"/>
    <cellStyle name="Calculation 4 5 10 3" xfId="12017"/>
    <cellStyle name="Calculation 4 5 11" xfId="12018"/>
    <cellStyle name="Calculation 4 5 11 2" xfId="12019"/>
    <cellStyle name="Calculation 4 5 11 2 2" xfId="12020"/>
    <cellStyle name="Calculation 4 5 11 3" xfId="12021"/>
    <cellStyle name="Calculation 4 5 12" xfId="12022"/>
    <cellStyle name="Calculation 4 5 12 2" xfId="12023"/>
    <cellStyle name="Calculation 4 5 12 2 2" xfId="12024"/>
    <cellStyle name="Calculation 4 5 12 3" xfId="12025"/>
    <cellStyle name="Calculation 4 5 13" xfId="12026"/>
    <cellStyle name="Calculation 4 5 13 2" xfId="12027"/>
    <cellStyle name="Calculation 4 5 13 2 2" xfId="12028"/>
    <cellStyle name="Calculation 4 5 13 3" xfId="12029"/>
    <cellStyle name="Calculation 4 5 14" xfId="12030"/>
    <cellStyle name="Calculation 4 5 14 2" xfId="12031"/>
    <cellStyle name="Calculation 4 5 14 2 2" xfId="12032"/>
    <cellStyle name="Calculation 4 5 14 3" xfId="12033"/>
    <cellStyle name="Calculation 4 5 15" xfId="12034"/>
    <cellStyle name="Calculation 4 5 15 2" xfId="12035"/>
    <cellStyle name="Calculation 4 5 15 2 2" xfId="12036"/>
    <cellStyle name="Calculation 4 5 15 3" xfId="12037"/>
    <cellStyle name="Calculation 4 5 16" xfId="12038"/>
    <cellStyle name="Calculation 4 5 16 2" xfId="12039"/>
    <cellStyle name="Calculation 4 5 16 2 2" xfId="12040"/>
    <cellStyle name="Calculation 4 5 16 3" xfId="12041"/>
    <cellStyle name="Calculation 4 5 17" xfId="12042"/>
    <cellStyle name="Calculation 4 5 17 2" xfId="12043"/>
    <cellStyle name="Calculation 4 5 17 2 2" xfId="12044"/>
    <cellStyle name="Calculation 4 5 17 3" xfId="12045"/>
    <cellStyle name="Calculation 4 5 18" xfId="12046"/>
    <cellStyle name="Calculation 4 5 18 2" xfId="12047"/>
    <cellStyle name="Calculation 4 5 18 2 2" xfId="12048"/>
    <cellStyle name="Calculation 4 5 18 3" xfId="12049"/>
    <cellStyle name="Calculation 4 5 19" xfId="12050"/>
    <cellStyle name="Calculation 4 5 19 2" xfId="12051"/>
    <cellStyle name="Calculation 4 5 19 2 2" xfId="12052"/>
    <cellStyle name="Calculation 4 5 19 3" xfId="12053"/>
    <cellStyle name="Calculation 4 5 2" xfId="12054"/>
    <cellStyle name="Calculation 4 5 2 10" xfId="12055"/>
    <cellStyle name="Calculation 4 5 2 10 2" xfId="12056"/>
    <cellStyle name="Calculation 4 5 2 10 2 2" xfId="12057"/>
    <cellStyle name="Calculation 4 5 2 10 3" xfId="12058"/>
    <cellStyle name="Calculation 4 5 2 11" xfId="12059"/>
    <cellStyle name="Calculation 4 5 2 11 2" xfId="12060"/>
    <cellStyle name="Calculation 4 5 2 11 2 2" xfId="12061"/>
    <cellStyle name="Calculation 4 5 2 11 3" xfId="12062"/>
    <cellStyle name="Calculation 4 5 2 12" xfId="12063"/>
    <cellStyle name="Calculation 4 5 2 12 2" xfId="12064"/>
    <cellStyle name="Calculation 4 5 2 12 2 2" xfId="12065"/>
    <cellStyle name="Calculation 4 5 2 12 3" xfId="12066"/>
    <cellStyle name="Calculation 4 5 2 13" xfId="12067"/>
    <cellStyle name="Calculation 4 5 2 13 2" xfId="12068"/>
    <cellStyle name="Calculation 4 5 2 13 2 2" xfId="12069"/>
    <cellStyle name="Calculation 4 5 2 13 3" xfId="12070"/>
    <cellStyle name="Calculation 4 5 2 14" xfId="12071"/>
    <cellStyle name="Calculation 4 5 2 14 2" xfId="12072"/>
    <cellStyle name="Calculation 4 5 2 14 2 2" xfId="12073"/>
    <cellStyle name="Calculation 4 5 2 14 3" xfId="12074"/>
    <cellStyle name="Calculation 4 5 2 15" xfId="12075"/>
    <cellStyle name="Calculation 4 5 2 15 2" xfId="12076"/>
    <cellStyle name="Calculation 4 5 2 15 2 2" xfId="12077"/>
    <cellStyle name="Calculation 4 5 2 15 3" xfId="12078"/>
    <cellStyle name="Calculation 4 5 2 16" xfId="12079"/>
    <cellStyle name="Calculation 4 5 2 16 2" xfId="12080"/>
    <cellStyle name="Calculation 4 5 2 16 2 2" xfId="12081"/>
    <cellStyle name="Calculation 4 5 2 16 3" xfId="12082"/>
    <cellStyle name="Calculation 4 5 2 17" xfId="12083"/>
    <cellStyle name="Calculation 4 5 2 17 2" xfId="12084"/>
    <cellStyle name="Calculation 4 5 2 17 2 2" xfId="12085"/>
    <cellStyle name="Calculation 4 5 2 17 3" xfId="12086"/>
    <cellStyle name="Calculation 4 5 2 18" xfId="12087"/>
    <cellStyle name="Calculation 4 5 2 18 2" xfId="12088"/>
    <cellStyle name="Calculation 4 5 2 18 2 2" xfId="12089"/>
    <cellStyle name="Calculation 4 5 2 18 3" xfId="12090"/>
    <cellStyle name="Calculation 4 5 2 19" xfId="12091"/>
    <cellStyle name="Calculation 4 5 2 19 2" xfId="12092"/>
    <cellStyle name="Calculation 4 5 2 19 2 2" xfId="12093"/>
    <cellStyle name="Calculation 4 5 2 19 3" xfId="12094"/>
    <cellStyle name="Calculation 4 5 2 2" xfId="12095"/>
    <cellStyle name="Calculation 4 5 2 2 2" xfId="12096"/>
    <cellStyle name="Calculation 4 5 2 2 2 2" xfId="12097"/>
    <cellStyle name="Calculation 4 5 2 2 2 3" xfId="12098"/>
    <cellStyle name="Calculation 4 5 2 2 3" xfId="12099"/>
    <cellStyle name="Calculation 4 5 2 2 3 2" xfId="12100"/>
    <cellStyle name="Calculation 4 5 2 2 4" xfId="12101"/>
    <cellStyle name="Calculation 4 5 2 20" xfId="12102"/>
    <cellStyle name="Calculation 4 5 2 20 2" xfId="12103"/>
    <cellStyle name="Calculation 4 5 2 20 2 2" xfId="12104"/>
    <cellStyle name="Calculation 4 5 2 20 3" xfId="12105"/>
    <cellStyle name="Calculation 4 5 2 21" xfId="12106"/>
    <cellStyle name="Calculation 4 5 2 21 2" xfId="12107"/>
    <cellStyle name="Calculation 4 5 2 22" xfId="12108"/>
    <cellStyle name="Calculation 4 5 2 23" xfId="12109"/>
    <cellStyle name="Calculation 4 5 2 3" xfId="12110"/>
    <cellStyle name="Calculation 4 5 2 3 2" xfId="12111"/>
    <cellStyle name="Calculation 4 5 2 3 2 2" xfId="12112"/>
    <cellStyle name="Calculation 4 5 2 3 3" xfId="12113"/>
    <cellStyle name="Calculation 4 5 2 3 4" xfId="12114"/>
    <cellStyle name="Calculation 4 5 2 4" xfId="12115"/>
    <cellStyle name="Calculation 4 5 2 4 2" xfId="12116"/>
    <cellStyle name="Calculation 4 5 2 4 2 2" xfId="12117"/>
    <cellStyle name="Calculation 4 5 2 4 3" xfId="12118"/>
    <cellStyle name="Calculation 4 5 2 4 4" xfId="12119"/>
    <cellStyle name="Calculation 4 5 2 5" xfId="12120"/>
    <cellStyle name="Calculation 4 5 2 5 2" xfId="12121"/>
    <cellStyle name="Calculation 4 5 2 5 2 2" xfId="12122"/>
    <cellStyle name="Calculation 4 5 2 5 3" xfId="12123"/>
    <cellStyle name="Calculation 4 5 2 6" xfId="12124"/>
    <cellStyle name="Calculation 4 5 2 6 2" xfId="12125"/>
    <cellStyle name="Calculation 4 5 2 6 2 2" xfId="12126"/>
    <cellStyle name="Calculation 4 5 2 6 3" xfId="12127"/>
    <cellStyle name="Calculation 4 5 2 7" xfId="12128"/>
    <cellStyle name="Calculation 4 5 2 7 2" xfId="12129"/>
    <cellStyle name="Calculation 4 5 2 7 2 2" xfId="12130"/>
    <cellStyle name="Calculation 4 5 2 7 3" xfId="12131"/>
    <cellStyle name="Calculation 4 5 2 8" xfId="12132"/>
    <cellStyle name="Calculation 4 5 2 8 2" xfId="12133"/>
    <cellStyle name="Calculation 4 5 2 8 2 2" xfId="12134"/>
    <cellStyle name="Calculation 4 5 2 8 3" xfId="12135"/>
    <cellStyle name="Calculation 4 5 2 9" xfId="12136"/>
    <cellStyle name="Calculation 4 5 2 9 2" xfId="12137"/>
    <cellStyle name="Calculation 4 5 2 9 2 2" xfId="12138"/>
    <cellStyle name="Calculation 4 5 2 9 3" xfId="12139"/>
    <cellStyle name="Calculation 4 5 20" xfId="12140"/>
    <cellStyle name="Calculation 4 5 20 2" xfId="12141"/>
    <cellStyle name="Calculation 4 5 20 2 2" xfId="12142"/>
    <cellStyle name="Calculation 4 5 20 3" xfId="12143"/>
    <cellStyle name="Calculation 4 5 21" xfId="12144"/>
    <cellStyle name="Calculation 4 5 21 2" xfId="12145"/>
    <cellStyle name="Calculation 4 5 21 2 2" xfId="12146"/>
    <cellStyle name="Calculation 4 5 21 3" xfId="12147"/>
    <cellStyle name="Calculation 4 5 22" xfId="12148"/>
    <cellStyle name="Calculation 4 5 22 2" xfId="12149"/>
    <cellStyle name="Calculation 4 5 23" xfId="12150"/>
    <cellStyle name="Calculation 4 5 24" xfId="12151"/>
    <cellStyle name="Calculation 4 5 3" xfId="12152"/>
    <cellStyle name="Calculation 4 5 3 2" xfId="12153"/>
    <cellStyle name="Calculation 4 5 3 2 2" xfId="12154"/>
    <cellStyle name="Calculation 4 5 3 2 3" xfId="12155"/>
    <cellStyle name="Calculation 4 5 3 3" xfId="12156"/>
    <cellStyle name="Calculation 4 5 3 3 2" xfId="12157"/>
    <cellStyle name="Calculation 4 5 3 4" xfId="12158"/>
    <cellStyle name="Calculation 4 5 4" xfId="12159"/>
    <cellStyle name="Calculation 4 5 4 2" xfId="12160"/>
    <cellStyle name="Calculation 4 5 4 2 2" xfId="12161"/>
    <cellStyle name="Calculation 4 5 4 3" xfId="12162"/>
    <cellStyle name="Calculation 4 5 4 4" xfId="12163"/>
    <cellStyle name="Calculation 4 5 5" xfId="12164"/>
    <cellStyle name="Calculation 4 5 5 2" xfId="12165"/>
    <cellStyle name="Calculation 4 5 5 2 2" xfId="12166"/>
    <cellStyle name="Calculation 4 5 5 3" xfId="12167"/>
    <cellStyle name="Calculation 4 5 5 4" xfId="12168"/>
    <cellStyle name="Calculation 4 5 6" xfId="12169"/>
    <cellStyle name="Calculation 4 5 6 2" xfId="12170"/>
    <cellStyle name="Calculation 4 5 6 2 2" xfId="12171"/>
    <cellStyle name="Calculation 4 5 6 3" xfId="12172"/>
    <cellStyle name="Calculation 4 5 7" xfId="12173"/>
    <cellStyle name="Calculation 4 5 7 2" xfId="12174"/>
    <cellStyle name="Calculation 4 5 7 2 2" xfId="12175"/>
    <cellStyle name="Calculation 4 5 7 3" xfId="12176"/>
    <cellStyle name="Calculation 4 5 8" xfId="12177"/>
    <cellStyle name="Calculation 4 5 8 2" xfId="12178"/>
    <cellStyle name="Calculation 4 5 8 2 2" xfId="12179"/>
    <cellStyle name="Calculation 4 5 8 3" xfId="12180"/>
    <cellStyle name="Calculation 4 5 9" xfId="12181"/>
    <cellStyle name="Calculation 4 5 9 2" xfId="12182"/>
    <cellStyle name="Calculation 4 5 9 2 2" xfId="12183"/>
    <cellStyle name="Calculation 4 5 9 3" xfId="12184"/>
    <cellStyle name="Calculation 4 6" xfId="12185"/>
    <cellStyle name="Calculation 4 6 10" xfId="12186"/>
    <cellStyle name="Calculation 4 6 10 2" xfId="12187"/>
    <cellStyle name="Calculation 4 6 10 2 2" xfId="12188"/>
    <cellStyle name="Calculation 4 6 10 3" xfId="12189"/>
    <cellStyle name="Calculation 4 6 11" xfId="12190"/>
    <cellStyle name="Calculation 4 6 11 2" xfId="12191"/>
    <cellStyle name="Calculation 4 6 11 2 2" xfId="12192"/>
    <cellStyle name="Calculation 4 6 11 3" xfId="12193"/>
    <cellStyle name="Calculation 4 6 12" xfId="12194"/>
    <cellStyle name="Calculation 4 6 12 2" xfId="12195"/>
    <cellStyle name="Calculation 4 6 12 2 2" xfId="12196"/>
    <cellStyle name="Calculation 4 6 12 3" xfId="12197"/>
    <cellStyle name="Calculation 4 6 13" xfId="12198"/>
    <cellStyle name="Calculation 4 6 13 2" xfId="12199"/>
    <cellStyle name="Calculation 4 6 13 2 2" xfId="12200"/>
    <cellStyle name="Calculation 4 6 13 3" xfId="12201"/>
    <cellStyle name="Calculation 4 6 14" xfId="12202"/>
    <cellStyle name="Calculation 4 6 14 2" xfId="12203"/>
    <cellStyle name="Calculation 4 6 14 2 2" xfId="12204"/>
    <cellStyle name="Calculation 4 6 14 3" xfId="12205"/>
    <cellStyle name="Calculation 4 6 15" xfId="12206"/>
    <cellStyle name="Calculation 4 6 15 2" xfId="12207"/>
    <cellStyle name="Calculation 4 6 15 2 2" xfId="12208"/>
    <cellStyle name="Calculation 4 6 15 3" xfId="12209"/>
    <cellStyle name="Calculation 4 6 16" xfId="12210"/>
    <cellStyle name="Calculation 4 6 16 2" xfId="12211"/>
    <cellStyle name="Calculation 4 6 16 2 2" xfId="12212"/>
    <cellStyle name="Calculation 4 6 16 3" xfId="12213"/>
    <cellStyle name="Calculation 4 6 17" xfId="12214"/>
    <cellStyle name="Calculation 4 6 17 2" xfId="12215"/>
    <cellStyle name="Calculation 4 6 17 2 2" xfId="12216"/>
    <cellStyle name="Calculation 4 6 17 3" xfId="12217"/>
    <cellStyle name="Calculation 4 6 18" xfId="12218"/>
    <cellStyle name="Calculation 4 6 18 2" xfId="12219"/>
    <cellStyle name="Calculation 4 6 18 2 2" xfId="12220"/>
    <cellStyle name="Calculation 4 6 18 3" xfId="12221"/>
    <cellStyle name="Calculation 4 6 19" xfId="12222"/>
    <cellStyle name="Calculation 4 6 19 2" xfId="12223"/>
    <cellStyle name="Calculation 4 6 19 2 2" xfId="12224"/>
    <cellStyle name="Calculation 4 6 19 3" xfId="12225"/>
    <cellStyle name="Calculation 4 6 2" xfId="12226"/>
    <cellStyle name="Calculation 4 6 2 2" xfId="12227"/>
    <cellStyle name="Calculation 4 6 2 2 2" xfId="12228"/>
    <cellStyle name="Calculation 4 6 2 2 3" xfId="12229"/>
    <cellStyle name="Calculation 4 6 2 3" xfId="12230"/>
    <cellStyle name="Calculation 4 6 2 3 2" xfId="12231"/>
    <cellStyle name="Calculation 4 6 2 4" xfId="12232"/>
    <cellStyle name="Calculation 4 6 20" xfId="12233"/>
    <cellStyle name="Calculation 4 6 20 2" xfId="12234"/>
    <cellStyle name="Calculation 4 6 20 2 2" xfId="12235"/>
    <cellStyle name="Calculation 4 6 20 3" xfId="12236"/>
    <cellStyle name="Calculation 4 6 21" xfId="12237"/>
    <cellStyle name="Calculation 4 6 21 2" xfId="12238"/>
    <cellStyle name="Calculation 4 6 22" xfId="12239"/>
    <cellStyle name="Calculation 4 6 23" xfId="12240"/>
    <cellStyle name="Calculation 4 6 3" xfId="12241"/>
    <cellStyle name="Calculation 4 6 3 2" xfId="12242"/>
    <cellStyle name="Calculation 4 6 3 2 2" xfId="12243"/>
    <cellStyle name="Calculation 4 6 3 3" xfId="12244"/>
    <cellStyle name="Calculation 4 6 3 4" xfId="12245"/>
    <cellStyle name="Calculation 4 6 4" xfId="12246"/>
    <cellStyle name="Calculation 4 6 4 2" xfId="12247"/>
    <cellStyle name="Calculation 4 6 4 2 2" xfId="12248"/>
    <cellStyle name="Calculation 4 6 4 3" xfId="12249"/>
    <cellStyle name="Calculation 4 6 4 4" xfId="12250"/>
    <cellStyle name="Calculation 4 6 5" xfId="12251"/>
    <cellStyle name="Calculation 4 6 5 2" xfId="12252"/>
    <cellStyle name="Calculation 4 6 5 2 2" xfId="12253"/>
    <cellStyle name="Calculation 4 6 5 3" xfId="12254"/>
    <cellStyle name="Calculation 4 6 6" xfId="12255"/>
    <cellStyle name="Calculation 4 6 6 2" xfId="12256"/>
    <cellStyle name="Calculation 4 6 6 2 2" xfId="12257"/>
    <cellStyle name="Calculation 4 6 6 3" xfId="12258"/>
    <cellStyle name="Calculation 4 6 7" xfId="12259"/>
    <cellStyle name="Calculation 4 6 7 2" xfId="12260"/>
    <cellStyle name="Calculation 4 6 7 2 2" xfId="12261"/>
    <cellStyle name="Calculation 4 6 7 3" xfId="12262"/>
    <cellStyle name="Calculation 4 6 8" xfId="12263"/>
    <cellStyle name="Calculation 4 6 8 2" xfId="12264"/>
    <cellStyle name="Calculation 4 6 8 2 2" xfId="12265"/>
    <cellStyle name="Calculation 4 6 8 3" xfId="12266"/>
    <cellStyle name="Calculation 4 6 9" xfId="12267"/>
    <cellStyle name="Calculation 4 6 9 2" xfId="12268"/>
    <cellStyle name="Calculation 4 6 9 2 2" xfId="12269"/>
    <cellStyle name="Calculation 4 6 9 3" xfId="12270"/>
    <cellStyle name="Calculation 4 7" xfId="12271"/>
    <cellStyle name="Calculation 4 7 2" xfId="12272"/>
    <cellStyle name="Calculation 4 7 2 2" xfId="12273"/>
    <cellStyle name="Calculation 4 7 2 3" xfId="12274"/>
    <cellStyle name="Calculation 4 7 3" xfId="12275"/>
    <cellStyle name="Calculation 4 7 3 2" xfId="12276"/>
    <cellStyle name="Calculation 4 7 4" xfId="12277"/>
    <cellStyle name="Calculation 4 8" xfId="12278"/>
    <cellStyle name="Calculation 4 8 2" xfId="12279"/>
    <cellStyle name="Calculation 4 8 2 2" xfId="12280"/>
    <cellStyle name="Calculation 4 8 2 3" xfId="12281"/>
    <cellStyle name="Calculation 4 8 3" xfId="12282"/>
    <cellStyle name="Calculation 4 8 4" xfId="12283"/>
    <cellStyle name="Calculation 4 9" xfId="12284"/>
    <cellStyle name="Calculation 4 9 2" xfId="12285"/>
    <cellStyle name="Calculation 4 9 2 2" xfId="12286"/>
    <cellStyle name="Calculation 4 9 3" xfId="12287"/>
    <cellStyle name="Calculation 4 9 4" xfId="12288"/>
    <cellStyle name="Calculation 5" xfId="12289"/>
    <cellStyle name="Calculation 5 10" xfId="12290"/>
    <cellStyle name="Calculation 5 10 2" xfId="12291"/>
    <cellStyle name="Calculation 5 10 2 2" xfId="12292"/>
    <cellStyle name="Calculation 5 10 3" xfId="12293"/>
    <cellStyle name="Calculation 5 11" xfId="12294"/>
    <cellStyle name="Calculation 5 11 2" xfId="12295"/>
    <cellStyle name="Calculation 5 11 2 2" xfId="12296"/>
    <cellStyle name="Calculation 5 11 3" xfId="12297"/>
    <cellStyle name="Calculation 5 12" xfId="12298"/>
    <cellStyle name="Calculation 5 12 2" xfId="12299"/>
    <cellStyle name="Calculation 5 12 2 2" xfId="12300"/>
    <cellStyle name="Calculation 5 12 3" xfId="12301"/>
    <cellStyle name="Calculation 5 13" xfId="12302"/>
    <cellStyle name="Calculation 5 13 2" xfId="12303"/>
    <cellStyle name="Calculation 5 13 2 2" xfId="12304"/>
    <cellStyle name="Calculation 5 13 3" xfId="12305"/>
    <cellStyle name="Calculation 5 14" xfId="12306"/>
    <cellStyle name="Calculation 5 14 2" xfId="12307"/>
    <cellStyle name="Calculation 5 14 2 2" xfId="12308"/>
    <cellStyle name="Calculation 5 14 3" xfId="12309"/>
    <cellStyle name="Calculation 5 15" xfId="12310"/>
    <cellStyle name="Calculation 5 15 2" xfId="12311"/>
    <cellStyle name="Calculation 5 15 2 2" xfId="12312"/>
    <cellStyle name="Calculation 5 15 3" xfId="12313"/>
    <cellStyle name="Calculation 5 16" xfId="12314"/>
    <cellStyle name="Calculation 5 16 2" xfId="12315"/>
    <cellStyle name="Calculation 5 16 2 2" xfId="12316"/>
    <cellStyle name="Calculation 5 16 3" xfId="12317"/>
    <cellStyle name="Calculation 5 17" xfId="12318"/>
    <cellStyle name="Calculation 5 17 2" xfId="12319"/>
    <cellStyle name="Calculation 5 17 2 2" xfId="12320"/>
    <cellStyle name="Calculation 5 17 3" xfId="12321"/>
    <cellStyle name="Calculation 5 18" xfId="12322"/>
    <cellStyle name="Calculation 5 18 2" xfId="12323"/>
    <cellStyle name="Calculation 5 18 2 2" xfId="12324"/>
    <cellStyle name="Calculation 5 18 3" xfId="12325"/>
    <cellStyle name="Calculation 5 19" xfId="12326"/>
    <cellStyle name="Calculation 5 19 2" xfId="12327"/>
    <cellStyle name="Calculation 5 19 2 2" xfId="12328"/>
    <cellStyle name="Calculation 5 19 3" xfId="12329"/>
    <cellStyle name="Calculation 5 2" xfId="12330"/>
    <cellStyle name="Calculation 5 2 10" xfId="12331"/>
    <cellStyle name="Calculation 5 2 10 2" xfId="12332"/>
    <cellStyle name="Calculation 5 2 10 2 2" xfId="12333"/>
    <cellStyle name="Calculation 5 2 10 3" xfId="12334"/>
    <cellStyle name="Calculation 5 2 11" xfId="12335"/>
    <cellStyle name="Calculation 5 2 11 2" xfId="12336"/>
    <cellStyle name="Calculation 5 2 11 2 2" xfId="12337"/>
    <cellStyle name="Calculation 5 2 11 3" xfId="12338"/>
    <cellStyle name="Calculation 5 2 12" xfId="12339"/>
    <cellStyle name="Calculation 5 2 12 2" xfId="12340"/>
    <cellStyle name="Calculation 5 2 12 2 2" xfId="12341"/>
    <cellStyle name="Calculation 5 2 12 3" xfId="12342"/>
    <cellStyle name="Calculation 5 2 13" xfId="12343"/>
    <cellStyle name="Calculation 5 2 13 2" xfId="12344"/>
    <cellStyle name="Calculation 5 2 13 2 2" xfId="12345"/>
    <cellStyle name="Calculation 5 2 13 3" xfId="12346"/>
    <cellStyle name="Calculation 5 2 14" xfId="12347"/>
    <cellStyle name="Calculation 5 2 14 2" xfId="12348"/>
    <cellStyle name="Calculation 5 2 14 2 2" xfId="12349"/>
    <cellStyle name="Calculation 5 2 14 3" xfId="12350"/>
    <cellStyle name="Calculation 5 2 15" xfId="12351"/>
    <cellStyle name="Calculation 5 2 15 2" xfId="12352"/>
    <cellStyle name="Calculation 5 2 15 2 2" xfId="12353"/>
    <cellStyle name="Calculation 5 2 15 3" xfId="12354"/>
    <cellStyle name="Calculation 5 2 16" xfId="12355"/>
    <cellStyle name="Calculation 5 2 16 2" xfId="12356"/>
    <cellStyle name="Calculation 5 2 16 2 2" xfId="12357"/>
    <cellStyle name="Calculation 5 2 16 3" xfId="12358"/>
    <cellStyle name="Calculation 5 2 17" xfId="12359"/>
    <cellStyle name="Calculation 5 2 17 2" xfId="12360"/>
    <cellStyle name="Calculation 5 2 17 2 2" xfId="12361"/>
    <cellStyle name="Calculation 5 2 17 3" xfId="12362"/>
    <cellStyle name="Calculation 5 2 18" xfId="12363"/>
    <cellStyle name="Calculation 5 2 18 2" xfId="12364"/>
    <cellStyle name="Calculation 5 2 18 2 2" xfId="12365"/>
    <cellStyle name="Calculation 5 2 18 3" xfId="12366"/>
    <cellStyle name="Calculation 5 2 19" xfId="12367"/>
    <cellStyle name="Calculation 5 2 19 2" xfId="12368"/>
    <cellStyle name="Calculation 5 2 19 2 2" xfId="12369"/>
    <cellStyle name="Calculation 5 2 19 3" xfId="12370"/>
    <cellStyle name="Calculation 5 2 2" xfId="12371"/>
    <cellStyle name="Calculation 5 2 2 10" xfId="12372"/>
    <cellStyle name="Calculation 5 2 2 10 2" xfId="12373"/>
    <cellStyle name="Calculation 5 2 2 10 2 2" xfId="12374"/>
    <cellStyle name="Calculation 5 2 2 10 3" xfId="12375"/>
    <cellStyle name="Calculation 5 2 2 11" xfId="12376"/>
    <cellStyle name="Calculation 5 2 2 11 2" xfId="12377"/>
    <cellStyle name="Calculation 5 2 2 11 2 2" xfId="12378"/>
    <cellStyle name="Calculation 5 2 2 11 3" xfId="12379"/>
    <cellStyle name="Calculation 5 2 2 12" xfId="12380"/>
    <cellStyle name="Calculation 5 2 2 12 2" xfId="12381"/>
    <cellStyle name="Calculation 5 2 2 12 2 2" xfId="12382"/>
    <cellStyle name="Calculation 5 2 2 12 3" xfId="12383"/>
    <cellStyle name="Calculation 5 2 2 13" xfId="12384"/>
    <cellStyle name="Calculation 5 2 2 13 2" xfId="12385"/>
    <cellStyle name="Calculation 5 2 2 13 2 2" xfId="12386"/>
    <cellStyle name="Calculation 5 2 2 13 3" xfId="12387"/>
    <cellStyle name="Calculation 5 2 2 14" xfId="12388"/>
    <cellStyle name="Calculation 5 2 2 14 2" xfId="12389"/>
    <cellStyle name="Calculation 5 2 2 14 2 2" xfId="12390"/>
    <cellStyle name="Calculation 5 2 2 14 3" xfId="12391"/>
    <cellStyle name="Calculation 5 2 2 15" xfId="12392"/>
    <cellStyle name="Calculation 5 2 2 15 2" xfId="12393"/>
    <cellStyle name="Calculation 5 2 2 15 2 2" xfId="12394"/>
    <cellStyle name="Calculation 5 2 2 15 3" xfId="12395"/>
    <cellStyle name="Calculation 5 2 2 16" xfId="12396"/>
    <cellStyle name="Calculation 5 2 2 16 2" xfId="12397"/>
    <cellStyle name="Calculation 5 2 2 16 2 2" xfId="12398"/>
    <cellStyle name="Calculation 5 2 2 16 3" xfId="12399"/>
    <cellStyle name="Calculation 5 2 2 17" xfId="12400"/>
    <cellStyle name="Calculation 5 2 2 17 2" xfId="12401"/>
    <cellStyle name="Calculation 5 2 2 17 2 2" xfId="12402"/>
    <cellStyle name="Calculation 5 2 2 17 3" xfId="12403"/>
    <cellStyle name="Calculation 5 2 2 18" xfId="12404"/>
    <cellStyle name="Calculation 5 2 2 18 2" xfId="12405"/>
    <cellStyle name="Calculation 5 2 2 19" xfId="12406"/>
    <cellStyle name="Calculation 5 2 2 2" xfId="12407"/>
    <cellStyle name="Calculation 5 2 2 2 10" xfId="12408"/>
    <cellStyle name="Calculation 5 2 2 2 10 2" xfId="12409"/>
    <cellStyle name="Calculation 5 2 2 2 10 2 2" xfId="12410"/>
    <cellStyle name="Calculation 5 2 2 2 10 3" xfId="12411"/>
    <cellStyle name="Calculation 5 2 2 2 11" xfId="12412"/>
    <cellStyle name="Calculation 5 2 2 2 11 2" xfId="12413"/>
    <cellStyle name="Calculation 5 2 2 2 11 2 2" xfId="12414"/>
    <cellStyle name="Calculation 5 2 2 2 11 3" xfId="12415"/>
    <cellStyle name="Calculation 5 2 2 2 12" xfId="12416"/>
    <cellStyle name="Calculation 5 2 2 2 12 2" xfId="12417"/>
    <cellStyle name="Calculation 5 2 2 2 12 2 2" xfId="12418"/>
    <cellStyle name="Calculation 5 2 2 2 12 3" xfId="12419"/>
    <cellStyle name="Calculation 5 2 2 2 13" xfId="12420"/>
    <cellStyle name="Calculation 5 2 2 2 13 2" xfId="12421"/>
    <cellStyle name="Calculation 5 2 2 2 13 2 2" xfId="12422"/>
    <cellStyle name="Calculation 5 2 2 2 13 3" xfId="12423"/>
    <cellStyle name="Calculation 5 2 2 2 14" xfId="12424"/>
    <cellStyle name="Calculation 5 2 2 2 14 2" xfId="12425"/>
    <cellStyle name="Calculation 5 2 2 2 14 2 2" xfId="12426"/>
    <cellStyle name="Calculation 5 2 2 2 14 3" xfId="12427"/>
    <cellStyle name="Calculation 5 2 2 2 15" xfId="12428"/>
    <cellStyle name="Calculation 5 2 2 2 15 2" xfId="12429"/>
    <cellStyle name="Calculation 5 2 2 2 15 2 2" xfId="12430"/>
    <cellStyle name="Calculation 5 2 2 2 15 3" xfId="12431"/>
    <cellStyle name="Calculation 5 2 2 2 16" xfId="12432"/>
    <cellStyle name="Calculation 5 2 2 2 16 2" xfId="12433"/>
    <cellStyle name="Calculation 5 2 2 2 16 2 2" xfId="12434"/>
    <cellStyle name="Calculation 5 2 2 2 16 3" xfId="12435"/>
    <cellStyle name="Calculation 5 2 2 2 17" xfId="12436"/>
    <cellStyle name="Calculation 5 2 2 2 17 2" xfId="12437"/>
    <cellStyle name="Calculation 5 2 2 2 17 2 2" xfId="12438"/>
    <cellStyle name="Calculation 5 2 2 2 17 3" xfId="12439"/>
    <cellStyle name="Calculation 5 2 2 2 18" xfId="12440"/>
    <cellStyle name="Calculation 5 2 2 2 18 2" xfId="12441"/>
    <cellStyle name="Calculation 5 2 2 2 18 2 2" xfId="12442"/>
    <cellStyle name="Calculation 5 2 2 2 18 3" xfId="12443"/>
    <cellStyle name="Calculation 5 2 2 2 19" xfId="12444"/>
    <cellStyle name="Calculation 5 2 2 2 19 2" xfId="12445"/>
    <cellStyle name="Calculation 5 2 2 2 19 2 2" xfId="12446"/>
    <cellStyle name="Calculation 5 2 2 2 19 3" xfId="12447"/>
    <cellStyle name="Calculation 5 2 2 2 2" xfId="12448"/>
    <cellStyle name="Calculation 5 2 2 2 2 2" xfId="12449"/>
    <cellStyle name="Calculation 5 2 2 2 2 2 2" xfId="12450"/>
    <cellStyle name="Calculation 5 2 2 2 2 2 3" xfId="12451"/>
    <cellStyle name="Calculation 5 2 2 2 2 3" xfId="12452"/>
    <cellStyle name="Calculation 5 2 2 2 2 3 2" xfId="12453"/>
    <cellStyle name="Calculation 5 2 2 2 2 4" xfId="12454"/>
    <cellStyle name="Calculation 5 2 2 2 20" xfId="12455"/>
    <cellStyle name="Calculation 5 2 2 2 20 2" xfId="12456"/>
    <cellStyle name="Calculation 5 2 2 2 20 2 2" xfId="12457"/>
    <cellStyle name="Calculation 5 2 2 2 20 3" xfId="12458"/>
    <cellStyle name="Calculation 5 2 2 2 21" xfId="12459"/>
    <cellStyle name="Calculation 5 2 2 2 21 2" xfId="12460"/>
    <cellStyle name="Calculation 5 2 2 2 22" xfId="12461"/>
    <cellStyle name="Calculation 5 2 2 2 23" xfId="12462"/>
    <cellStyle name="Calculation 5 2 2 2 3" xfId="12463"/>
    <cellStyle name="Calculation 5 2 2 2 3 2" xfId="12464"/>
    <cellStyle name="Calculation 5 2 2 2 3 2 2" xfId="12465"/>
    <cellStyle name="Calculation 5 2 2 2 3 3" xfId="12466"/>
    <cellStyle name="Calculation 5 2 2 2 3 4" xfId="12467"/>
    <cellStyle name="Calculation 5 2 2 2 4" xfId="12468"/>
    <cellStyle name="Calculation 5 2 2 2 4 2" xfId="12469"/>
    <cellStyle name="Calculation 5 2 2 2 4 2 2" xfId="12470"/>
    <cellStyle name="Calculation 5 2 2 2 4 3" xfId="12471"/>
    <cellStyle name="Calculation 5 2 2 2 4 4" xfId="12472"/>
    <cellStyle name="Calculation 5 2 2 2 5" xfId="12473"/>
    <cellStyle name="Calculation 5 2 2 2 5 2" xfId="12474"/>
    <cellStyle name="Calculation 5 2 2 2 5 2 2" xfId="12475"/>
    <cellStyle name="Calculation 5 2 2 2 5 3" xfId="12476"/>
    <cellStyle name="Calculation 5 2 2 2 6" xfId="12477"/>
    <cellStyle name="Calculation 5 2 2 2 6 2" xfId="12478"/>
    <cellStyle name="Calculation 5 2 2 2 6 2 2" xfId="12479"/>
    <cellStyle name="Calculation 5 2 2 2 6 3" xfId="12480"/>
    <cellStyle name="Calculation 5 2 2 2 7" xfId="12481"/>
    <cellStyle name="Calculation 5 2 2 2 7 2" xfId="12482"/>
    <cellStyle name="Calculation 5 2 2 2 7 2 2" xfId="12483"/>
    <cellStyle name="Calculation 5 2 2 2 7 3" xfId="12484"/>
    <cellStyle name="Calculation 5 2 2 2 8" xfId="12485"/>
    <cellStyle name="Calculation 5 2 2 2 8 2" xfId="12486"/>
    <cellStyle name="Calculation 5 2 2 2 8 2 2" xfId="12487"/>
    <cellStyle name="Calculation 5 2 2 2 8 3" xfId="12488"/>
    <cellStyle name="Calculation 5 2 2 2 9" xfId="12489"/>
    <cellStyle name="Calculation 5 2 2 2 9 2" xfId="12490"/>
    <cellStyle name="Calculation 5 2 2 2 9 2 2" xfId="12491"/>
    <cellStyle name="Calculation 5 2 2 2 9 3" xfId="12492"/>
    <cellStyle name="Calculation 5 2 2 20" xfId="12493"/>
    <cellStyle name="Calculation 5 2 2 3" xfId="12494"/>
    <cellStyle name="Calculation 5 2 2 3 2" xfId="12495"/>
    <cellStyle name="Calculation 5 2 2 3 2 2" xfId="12496"/>
    <cellStyle name="Calculation 5 2 2 3 2 3" xfId="12497"/>
    <cellStyle name="Calculation 5 2 2 3 3" xfId="12498"/>
    <cellStyle name="Calculation 5 2 2 3 3 2" xfId="12499"/>
    <cellStyle name="Calculation 5 2 2 3 4" xfId="12500"/>
    <cellStyle name="Calculation 5 2 2 4" xfId="12501"/>
    <cellStyle name="Calculation 5 2 2 4 2" xfId="12502"/>
    <cellStyle name="Calculation 5 2 2 4 2 2" xfId="12503"/>
    <cellStyle name="Calculation 5 2 2 4 3" xfId="12504"/>
    <cellStyle name="Calculation 5 2 2 4 4" xfId="12505"/>
    <cellStyle name="Calculation 5 2 2 5" xfId="12506"/>
    <cellStyle name="Calculation 5 2 2 5 2" xfId="12507"/>
    <cellStyle name="Calculation 5 2 2 5 2 2" xfId="12508"/>
    <cellStyle name="Calculation 5 2 2 5 3" xfId="12509"/>
    <cellStyle name="Calculation 5 2 2 5 4" xfId="12510"/>
    <cellStyle name="Calculation 5 2 2 6" xfId="12511"/>
    <cellStyle name="Calculation 5 2 2 6 2" xfId="12512"/>
    <cellStyle name="Calculation 5 2 2 6 2 2" xfId="12513"/>
    <cellStyle name="Calculation 5 2 2 6 3" xfId="12514"/>
    <cellStyle name="Calculation 5 2 2 7" xfId="12515"/>
    <cellStyle name="Calculation 5 2 2 7 2" xfId="12516"/>
    <cellStyle name="Calculation 5 2 2 7 2 2" xfId="12517"/>
    <cellStyle name="Calculation 5 2 2 7 3" xfId="12518"/>
    <cellStyle name="Calculation 5 2 2 8" xfId="12519"/>
    <cellStyle name="Calculation 5 2 2 8 2" xfId="12520"/>
    <cellStyle name="Calculation 5 2 2 8 2 2" xfId="12521"/>
    <cellStyle name="Calculation 5 2 2 8 3" xfId="12522"/>
    <cellStyle name="Calculation 5 2 2 9" xfId="12523"/>
    <cellStyle name="Calculation 5 2 2 9 2" xfId="12524"/>
    <cellStyle name="Calculation 5 2 2 9 2 2" xfId="12525"/>
    <cellStyle name="Calculation 5 2 2 9 3" xfId="12526"/>
    <cellStyle name="Calculation 5 2 20" xfId="12527"/>
    <cellStyle name="Calculation 5 2 20 2" xfId="12528"/>
    <cellStyle name="Calculation 5 2 20 2 2" xfId="12529"/>
    <cellStyle name="Calculation 5 2 20 3" xfId="12530"/>
    <cellStyle name="Calculation 5 2 21" xfId="12531"/>
    <cellStyle name="Calculation 5 2 21 2" xfId="12532"/>
    <cellStyle name="Calculation 5 2 22" xfId="12533"/>
    <cellStyle name="Calculation 5 2 23" xfId="12534"/>
    <cellStyle name="Calculation 5 2 3" xfId="12535"/>
    <cellStyle name="Calculation 5 2 3 10" xfId="12536"/>
    <cellStyle name="Calculation 5 2 3 10 2" xfId="12537"/>
    <cellStyle name="Calculation 5 2 3 10 2 2" xfId="12538"/>
    <cellStyle name="Calculation 5 2 3 10 3" xfId="12539"/>
    <cellStyle name="Calculation 5 2 3 11" xfId="12540"/>
    <cellStyle name="Calculation 5 2 3 11 2" xfId="12541"/>
    <cellStyle name="Calculation 5 2 3 11 2 2" xfId="12542"/>
    <cellStyle name="Calculation 5 2 3 11 3" xfId="12543"/>
    <cellStyle name="Calculation 5 2 3 12" xfId="12544"/>
    <cellStyle name="Calculation 5 2 3 12 2" xfId="12545"/>
    <cellStyle name="Calculation 5 2 3 12 2 2" xfId="12546"/>
    <cellStyle name="Calculation 5 2 3 12 3" xfId="12547"/>
    <cellStyle name="Calculation 5 2 3 13" xfId="12548"/>
    <cellStyle name="Calculation 5 2 3 13 2" xfId="12549"/>
    <cellStyle name="Calculation 5 2 3 13 2 2" xfId="12550"/>
    <cellStyle name="Calculation 5 2 3 13 3" xfId="12551"/>
    <cellStyle name="Calculation 5 2 3 14" xfId="12552"/>
    <cellStyle name="Calculation 5 2 3 14 2" xfId="12553"/>
    <cellStyle name="Calculation 5 2 3 14 2 2" xfId="12554"/>
    <cellStyle name="Calculation 5 2 3 14 3" xfId="12555"/>
    <cellStyle name="Calculation 5 2 3 15" xfId="12556"/>
    <cellStyle name="Calculation 5 2 3 15 2" xfId="12557"/>
    <cellStyle name="Calculation 5 2 3 15 2 2" xfId="12558"/>
    <cellStyle name="Calculation 5 2 3 15 3" xfId="12559"/>
    <cellStyle name="Calculation 5 2 3 16" xfId="12560"/>
    <cellStyle name="Calculation 5 2 3 16 2" xfId="12561"/>
    <cellStyle name="Calculation 5 2 3 16 2 2" xfId="12562"/>
    <cellStyle name="Calculation 5 2 3 16 3" xfId="12563"/>
    <cellStyle name="Calculation 5 2 3 17" xfId="12564"/>
    <cellStyle name="Calculation 5 2 3 17 2" xfId="12565"/>
    <cellStyle name="Calculation 5 2 3 17 2 2" xfId="12566"/>
    <cellStyle name="Calculation 5 2 3 17 3" xfId="12567"/>
    <cellStyle name="Calculation 5 2 3 18" xfId="12568"/>
    <cellStyle name="Calculation 5 2 3 18 2" xfId="12569"/>
    <cellStyle name="Calculation 5 2 3 19" xfId="12570"/>
    <cellStyle name="Calculation 5 2 3 2" xfId="12571"/>
    <cellStyle name="Calculation 5 2 3 2 10" xfId="12572"/>
    <cellStyle name="Calculation 5 2 3 2 10 2" xfId="12573"/>
    <cellStyle name="Calculation 5 2 3 2 10 2 2" xfId="12574"/>
    <cellStyle name="Calculation 5 2 3 2 10 3" xfId="12575"/>
    <cellStyle name="Calculation 5 2 3 2 11" xfId="12576"/>
    <cellStyle name="Calculation 5 2 3 2 11 2" xfId="12577"/>
    <cellStyle name="Calculation 5 2 3 2 11 2 2" xfId="12578"/>
    <cellStyle name="Calculation 5 2 3 2 11 3" xfId="12579"/>
    <cellStyle name="Calculation 5 2 3 2 12" xfId="12580"/>
    <cellStyle name="Calculation 5 2 3 2 12 2" xfId="12581"/>
    <cellStyle name="Calculation 5 2 3 2 12 2 2" xfId="12582"/>
    <cellStyle name="Calculation 5 2 3 2 12 3" xfId="12583"/>
    <cellStyle name="Calculation 5 2 3 2 13" xfId="12584"/>
    <cellStyle name="Calculation 5 2 3 2 13 2" xfId="12585"/>
    <cellStyle name="Calculation 5 2 3 2 13 2 2" xfId="12586"/>
    <cellStyle name="Calculation 5 2 3 2 13 3" xfId="12587"/>
    <cellStyle name="Calculation 5 2 3 2 14" xfId="12588"/>
    <cellStyle name="Calculation 5 2 3 2 14 2" xfId="12589"/>
    <cellStyle name="Calculation 5 2 3 2 14 2 2" xfId="12590"/>
    <cellStyle name="Calculation 5 2 3 2 14 3" xfId="12591"/>
    <cellStyle name="Calculation 5 2 3 2 15" xfId="12592"/>
    <cellStyle name="Calculation 5 2 3 2 15 2" xfId="12593"/>
    <cellStyle name="Calculation 5 2 3 2 15 2 2" xfId="12594"/>
    <cellStyle name="Calculation 5 2 3 2 15 3" xfId="12595"/>
    <cellStyle name="Calculation 5 2 3 2 16" xfId="12596"/>
    <cellStyle name="Calculation 5 2 3 2 16 2" xfId="12597"/>
    <cellStyle name="Calculation 5 2 3 2 16 2 2" xfId="12598"/>
    <cellStyle name="Calculation 5 2 3 2 16 3" xfId="12599"/>
    <cellStyle name="Calculation 5 2 3 2 17" xfId="12600"/>
    <cellStyle name="Calculation 5 2 3 2 17 2" xfId="12601"/>
    <cellStyle name="Calculation 5 2 3 2 17 2 2" xfId="12602"/>
    <cellStyle name="Calculation 5 2 3 2 17 3" xfId="12603"/>
    <cellStyle name="Calculation 5 2 3 2 18" xfId="12604"/>
    <cellStyle name="Calculation 5 2 3 2 18 2" xfId="12605"/>
    <cellStyle name="Calculation 5 2 3 2 18 2 2" xfId="12606"/>
    <cellStyle name="Calculation 5 2 3 2 18 3" xfId="12607"/>
    <cellStyle name="Calculation 5 2 3 2 19" xfId="12608"/>
    <cellStyle name="Calculation 5 2 3 2 19 2" xfId="12609"/>
    <cellStyle name="Calculation 5 2 3 2 19 2 2" xfId="12610"/>
    <cellStyle name="Calculation 5 2 3 2 19 3" xfId="12611"/>
    <cellStyle name="Calculation 5 2 3 2 2" xfId="12612"/>
    <cellStyle name="Calculation 5 2 3 2 2 2" xfId="12613"/>
    <cellStyle name="Calculation 5 2 3 2 2 2 2" xfId="12614"/>
    <cellStyle name="Calculation 5 2 3 2 2 3" xfId="12615"/>
    <cellStyle name="Calculation 5 2 3 2 2 4" xfId="12616"/>
    <cellStyle name="Calculation 5 2 3 2 20" xfId="12617"/>
    <cellStyle name="Calculation 5 2 3 2 20 2" xfId="12618"/>
    <cellStyle name="Calculation 5 2 3 2 20 2 2" xfId="12619"/>
    <cellStyle name="Calculation 5 2 3 2 20 3" xfId="12620"/>
    <cellStyle name="Calculation 5 2 3 2 21" xfId="12621"/>
    <cellStyle name="Calculation 5 2 3 2 21 2" xfId="12622"/>
    <cellStyle name="Calculation 5 2 3 2 22" xfId="12623"/>
    <cellStyle name="Calculation 5 2 3 2 23" xfId="12624"/>
    <cellStyle name="Calculation 5 2 3 2 3" xfId="12625"/>
    <cellStyle name="Calculation 5 2 3 2 3 2" xfId="12626"/>
    <cellStyle name="Calculation 5 2 3 2 3 2 2" xfId="12627"/>
    <cellStyle name="Calculation 5 2 3 2 3 3" xfId="12628"/>
    <cellStyle name="Calculation 5 2 3 2 3 4" xfId="12629"/>
    <cellStyle name="Calculation 5 2 3 2 4" xfId="12630"/>
    <cellStyle name="Calculation 5 2 3 2 4 2" xfId="12631"/>
    <cellStyle name="Calculation 5 2 3 2 4 2 2" xfId="12632"/>
    <cellStyle name="Calculation 5 2 3 2 4 3" xfId="12633"/>
    <cellStyle name="Calculation 5 2 3 2 5" xfId="12634"/>
    <cellStyle name="Calculation 5 2 3 2 5 2" xfId="12635"/>
    <cellStyle name="Calculation 5 2 3 2 5 2 2" xfId="12636"/>
    <cellStyle name="Calculation 5 2 3 2 5 3" xfId="12637"/>
    <cellStyle name="Calculation 5 2 3 2 6" xfId="12638"/>
    <cellStyle name="Calculation 5 2 3 2 6 2" xfId="12639"/>
    <cellStyle name="Calculation 5 2 3 2 6 2 2" xfId="12640"/>
    <cellStyle name="Calculation 5 2 3 2 6 3" xfId="12641"/>
    <cellStyle name="Calculation 5 2 3 2 7" xfId="12642"/>
    <cellStyle name="Calculation 5 2 3 2 7 2" xfId="12643"/>
    <cellStyle name="Calculation 5 2 3 2 7 2 2" xfId="12644"/>
    <cellStyle name="Calculation 5 2 3 2 7 3" xfId="12645"/>
    <cellStyle name="Calculation 5 2 3 2 8" xfId="12646"/>
    <cellStyle name="Calculation 5 2 3 2 8 2" xfId="12647"/>
    <cellStyle name="Calculation 5 2 3 2 8 2 2" xfId="12648"/>
    <cellStyle name="Calculation 5 2 3 2 8 3" xfId="12649"/>
    <cellStyle name="Calculation 5 2 3 2 9" xfId="12650"/>
    <cellStyle name="Calculation 5 2 3 2 9 2" xfId="12651"/>
    <cellStyle name="Calculation 5 2 3 2 9 2 2" xfId="12652"/>
    <cellStyle name="Calculation 5 2 3 2 9 3" xfId="12653"/>
    <cellStyle name="Calculation 5 2 3 20" xfId="12654"/>
    <cellStyle name="Calculation 5 2 3 3" xfId="12655"/>
    <cellStyle name="Calculation 5 2 3 3 2" xfId="12656"/>
    <cellStyle name="Calculation 5 2 3 3 2 2" xfId="12657"/>
    <cellStyle name="Calculation 5 2 3 3 3" xfId="12658"/>
    <cellStyle name="Calculation 5 2 3 3 4" xfId="12659"/>
    <cellStyle name="Calculation 5 2 3 4" xfId="12660"/>
    <cellStyle name="Calculation 5 2 3 4 2" xfId="12661"/>
    <cellStyle name="Calculation 5 2 3 4 2 2" xfId="12662"/>
    <cellStyle name="Calculation 5 2 3 4 3" xfId="12663"/>
    <cellStyle name="Calculation 5 2 3 4 4" xfId="12664"/>
    <cellStyle name="Calculation 5 2 3 5" xfId="12665"/>
    <cellStyle name="Calculation 5 2 3 5 2" xfId="12666"/>
    <cellStyle name="Calculation 5 2 3 5 2 2" xfId="12667"/>
    <cellStyle name="Calculation 5 2 3 5 3" xfId="12668"/>
    <cellStyle name="Calculation 5 2 3 6" xfId="12669"/>
    <cellStyle name="Calculation 5 2 3 6 2" xfId="12670"/>
    <cellStyle name="Calculation 5 2 3 6 2 2" xfId="12671"/>
    <cellStyle name="Calculation 5 2 3 6 3" xfId="12672"/>
    <cellStyle name="Calculation 5 2 3 7" xfId="12673"/>
    <cellStyle name="Calculation 5 2 3 7 2" xfId="12674"/>
    <cellStyle name="Calculation 5 2 3 7 2 2" xfId="12675"/>
    <cellStyle name="Calculation 5 2 3 7 3" xfId="12676"/>
    <cellStyle name="Calculation 5 2 3 8" xfId="12677"/>
    <cellStyle name="Calculation 5 2 3 8 2" xfId="12678"/>
    <cellStyle name="Calculation 5 2 3 8 2 2" xfId="12679"/>
    <cellStyle name="Calculation 5 2 3 8 3" xfId="12680"/>
    <cellStyle name="Calculation 5 2 3 9" xfId="12681"/>
    <cellStyle name="Calculation 5 2 3 9 2" xfId="12682"/>
    <cellStyle name="Calculation 5 2 3 9 2 2" xfId="12683"/>
    <cellStyle name="Calculation 5 2 3 9 3" xfId="12684"/>
    <cellStyle name="Calculation 5 2 4" xfId="12685"/>
    <cellStyle name="Calculation 5 2 4 10" xfId="12686"/>
    <cellStyle name="Calculation 5 2 4 10 2" xfId="12687"/>
    <cellStyle name="Calculation 5 2 4 10 2 2" xfId="12688"/>
    <cellStyle name="Calculation 5 2 4 10 3" xfId="12689"/>
    <cellStyle name="Calculation 5 2 4 11" xfId="12690"/>
    <cellStyle name="Calculation 5 2 4 11 2" xfId="12691"/>
    <cellStyle name="Calculation 5 2 4 11 2 2" xfId="12692"/>
    <cellStyle name="Calculation 5 2 4 11 3" xfId="12693"/>
    <cellStyle name="Calculation 5 2 4 12" xfId="12694"/>
    <cellStyle name="Calculation 5 2 4 12 2" xfId="12695"/>
    <cellStyle name="Calculation 5 2 4 12 2 2" xfId="12696"/>
    <cellStyle name="Calculation 5 2 4 12 3" xfId="12697"/>
    <cellStyle name="Calculation 5 2 4 13" xfId="12698"/>
    <cellStyle name="Calculation 5 2 4 13 2" xfId="12699"/>
    <cellStyle name="Calculation 5 2 4 13 2 2" xfId="12700"/>
    <cellStyle name="Calculation 5 2 4 13 3" xfId="12701"/>
    <cellStyle name="Calculation 5 2 4 14" xfId="12702"/>
    <cellStyle name="Calculation 5 2 4 14 2" xfId="12703"/>
    <cellStyle name="Calculation 5 2 4 14 2 2" xfId="12704"/>
    <cellStyle name="Calculation 5 2 4 14 3" xfId="12705"/>
    <cellStyle name="Calculation 5 2 4 15" xfId="12706"/>
    <cellStyle name="Calculation 5 2 4 15 2" xfId="12707"/>
    <cellStyle name="Calculation 5 2 4 15 2 2" xfId="12708"/>
    <cellStyle name="Calculation 5 2 4 15 3" xfId="12709"/>
    <cellStyle name="Calculation 5 2 4 16" xfId="12710"/>
    <cellStyle name="Calculation 5 2 4 16 2" xfId="12711"/>
    <cellStyle name="Calculation 5 2 4 16 2 2" xfId="12712"/>
    <cellStyle name="Calculation 5 2 4 16 3" xfId="12713"/>
    <cellStyle name="Calculation 5 2 4 17" xfId="12714"/>
    <cellStyle name="Calculation 5 2 4 17 2" xfId="12715"/>
    <cellStyle name="Calculation 5 2 4 17 2 2" xfId="12716"/>
    <cellStyle name="Calculation 5 2 4 17 3" xfId="12717"/>
    <cellStyle name="Calculation 5 2 4 18" xfId="12718"/>
    <cellStyle name="Calculation 5 2 4 18 2" xfId="12719"/>
    <cellStyle name="Calculation 5 2 4 18 2 2" xfId="12720"/>
    <cellStyle name="Calculation 5 2 4 18 3" xfId="12721"/>
    <cellStyle name="Calculation 5 2 4 19" xfId="12722"/>
    <cellStyle name="Calculation 5 2 4 19 2" xfId="12723"/>
    <cellStyle name="Calculation 5 2 4 19 2 2" xfId="12724"/>
    <cellStyle name="Calculation 5 2 4 19 3" xfId="12725"/>
    <cellStyle name="Calculation 5 2 4 2" xfId="12726"/>
    <cellStyle name="Calculation 5 2 4 2 10" xfId="12727"/>
    <cellStyle name="Calculation 5 2 4 2 10 2" xfId="12728"/>
    <cellStyle name="Calculation 5 2 4 2 10 2 2" xfId="12729"/>
    <cellStyle name="Calculation 5 2 4 2 10 3" xfId="12730"/>
    <cellStyle name="Calculation 5 2 4 2 11" xfId="12731"/>
    <cellStyle name="Calculation 5 2 4 2 11 2" xfId="12732"/>
    <cellStyle name="Calculation 5 2 4 2 11 2 2" xfId="12733"/>
    <cellStyle name="Calculation 5 2 4 2 11 3" xfId="12734"/>
    <cellStyle name="Calculation 5 2 4 2 12" xfId="12735"/>
    <cellStyle name="Calculation 5 2 4 2 12 2" xfId="12736"/>
    <cellStyle name="Calculation 5 2 4 2 12 2 2" xfId="12737"/>
    <cellStyle name="Calculation 5 2 4 2 12 3" xfId="12738"/>
    <cellStyle name="Calculation 5 2 4 2 13" xfId="12739"/>
    <cellStyle name="Calculation 5 2 4 2 13 2" xfId="12740"/>
    <cellStyle name="Calculation 5 2 4 2 13 2 2" xfId="12741"/>
    <cellStyle name="Calculation 5 2 4 2 13 3" xfId="12742"/>
    <cellStyle name="Calculation 5 2 4 2 14" xfId="12743"/>
    <cellStyle name="Calculation 5 2 4 2 14 2" xfId="12744"/>
    <cellStyle name="Calculation 5 2 4 2 14 2 2" xfId="12745"/>
    <cellStyle name="Calculation 5 2 4 2 14 3" xfId="12746"/>
    <cellStyle name="Calculation 5 2 4 2 15" xfId="12747"/>
    <cellStyle name="Calculation 5 2 4 2 15 2" xfId="12748"/>
    <cellStyle name="Calculation 5 2 4 2 15 2 2" xfId="12749"/>
    <cellStyle name="Calculation 5 2 4 2 15 3" xfId="12750"/>
    <cellStyle name="Calculation 5 2 4 2 16" xfId="12751"/>
    <cellStyle name="Calculation 5 2 4 2 16 2" xfId="12752"/>
    <cellStyle name="Calculation 5 2 4 2 16 2 2" xfId="12753"/>
    <cellStyle name="Calculation 5 2 4 2 16 3" xfId="12754"/>
    <cellStyle name="Calculation 5 2 4 2 17" xfId="12755"/>
    <cellStyle name="Calculation 5 2 4 2 17 2" xfId="12756"/>
    <cellStyle name="Calculation 5 2 4 2 17 2 2" xfId="12757"/>
    <cellStyle name="Calculation 5 2 4 2 17 3" xfId="12758"/>
    <cellStyle name="Calculation 5 2 4 2 18" xfId="12759"/>
    <cellStyle name="Calculation 5 2 4 2 18 2" xfId="12760"/>
    <cellStyle name="Calculation 5 2 4 2 18 2 2" xfId="12761"/>
    <cellStyle name="Calculation 5 2 4 2 18 3" xfId="12762"/>
    <cellStyle name="Calculation 5 2 4 2 19" xfId="12763"/>
    <cellStyle name="Calculation 5 2 4 2 19 2" xfId="12764"/>
    <cellStyle name="Calculation 5 2 4 2 19 2 2" xfId="12765"/>
    <cellStyle name="Calculation 5 2 4 2 19 3" xfId="12766"/>
    <cellStyle name="Calculation 5 2 4 2 2" xfId="12767"/>
    <cellStyle name="Calculation 5 2 4 2 2 2" xfId="12768"/>
    <cellStyle name="Calculation 5 2 4 2 2 2 2" xfId="12769"/>
    <cellStyle name="Calculation 5 2 4 2 2 3" xfId="12770"/>
    <cellStyle name="Calculation 5 2 4 2 2 4" xfId="12771"/>
    <cellStyle name="Calculation 5 2 4 2 20" xfId="12772"/>
    <cellStyle name="Calculation 5 2 4 2 20 2" xfId="12773"/>
    <cellStyle name="Calculation 5 2 4 2 20 2 2" xfId="12774"/>
    <cellStyle name="Calculation 5 2 4 2 20 3" xfId="12775"/>
    <cellStyle name="Calculation 5 2 4 2 21" xfId="12776"/>
    <cellStyle name="Calculation 5 2 4 2 21 2" xfId="12777"/>
    <cellStyle name="Calculation 5 2 4 2 22" xfId="12778"/>
    <cellStyle name="Calculation 5 2 4 2 23" xfId="12779"/>
    <cellStyle name="Calculation 5 2 4 2 3" xfId="12780"/>
    <cellStyle name="Calculation 5 2 4 2 3 2" xfId="12781"/>
    <cellStyle name="Calculation 5 2 4 2 3 2 2" xfId="12782"/>
    <cellStyle name="Calculation 5 2 4 2 3 3" xfId="12783"/>
    <cellStyle name="Calculation 5 2 4 2 4" xfId="12784"/>
    <cellStyle name="Calculation 5 2 4 2 4 2" xfId="12785"/>
    <cellStyle name="Calculation 5 2 4 2 4 2 2" xfId="12786"/>
    <cellStyle name="Calculation 5 2 4 2 4 3" xfId="12787"/>
    <cellStyle name="Calculation 5 2 4 2 5" xfId="12788"/>
    <cellStyle name="Calculation 5 2 4 2 5 2" xfId="12789"/>
    <cellStyle name="Calculation 5 2 4 2 5 2 2" xfId="12790"/>
    <cellStyle name="Calculation 5 2 4 2 5 3" xfId="12791"/>
    <cellStyle name="Calculation 5 2 4 2 6" xfId="12792"/>
    <cellStyle name="Calculation 5 2 4 2 6 2" xfId="12793"/>
    <cellStyle name="Calculation 5 2 4 2 6 2 2" xfId="12794"/>
    <cellStyle name="Calculation 5 2 4 2 6 3" xfId="12795"/>
    <cellStyle name="Calculation 5 2 4 2 7" xfId="12796"/>
    <cellStyle name="Calculation 5 2 4 2 7 2" xfId="12797"/>
    <cellStyle name="Calculation 5 2 4 2 7 2 2" xfId="12798"/>
    <cellStyle name="Calculation 5 2 4 2 7 3" xfId="12799"/>
    <cellStyle name="Calculation 5 2 4 2 8" xfId="12800"/>
    <cellStyle name="Calculation 5 2 4 2 8 2" xfId="12801"/>
    <cellStyle name="Calculation 5 2 4 2 8 2 2" xfId="12802"/>
    <cellStyle name="Calculation 5 2 4 2 8 3" xfId="12803"/>
    <cellStyle name="Calculation 5 2 4 2 9" xfId="12804"/>
    <cellStyle name="Calculation 5 2 4 2 9 2" xfId="12805"/>
    <cellStyle name="Calculation 5 2 4 2 9 2 2" xfId="12806"/>
    <cellStyle name="Calculation 5 2 4 2 9 3" xfId="12807"/>
    <cellStyle name="Calculation 5 2 4 20" xfId="12808"/>
    <cellStyle name="Calculation 5 2 4 20 2" xfId="12809"/>
    <cellStyle name="Calculation 5 2 4 20 2 2" xfId="12810"/>
    <cellStyle name="Calculation 5 2 4 20 3" xfId="12811"/>
    <cellStyle name="Calculation 5 2 4 21" xfId="12812"/>
    <cellStyle name="Calculation 5 2 4 21 2" xfId="12813"/>
    <cellStyle name="Calculation 5 2 4 21 2 2" xfId="12814"/>
    <cellStyle name="Calculation 5 2 4 21 3" xfId="12815"/>
    <cellStyle name="Calculation 5 2 4 22" xfId="12816"/>
    <cellStyle name="Calculation 5 2 4 22 2" xfId="12817"/>
    <cellStyle name="Calculation 5 2 4 23" xfId="12818"/>
    <cellStyle name="Calculation 5 2 4 24" xfId="12819"/>
    <cellStyle name="Calculation 5 2 4 3" xfId="12820"/>
    <cellStyle name="Calculation 5 2 4 3 2" xfId="12821"/>
    <cellStyle name="Calculation 5 2 4 3 2 2" xfId="12822"/>
    <cellStyle name="Calculation 5 2 4 3 3" xfId="12823"/>
    <cellStyle name="Calculation 5 2 4 3 4" xfId="12824"/>
    <cellStyle name="Calculation 5 2 4 4" xfId="12825"/>
    <cellStyle name="Calculation 5 2 4 4 2" xfId="12826"/>
    <cellStyle name="Calculation 5 2 4 4 2 2" xfId="12827"/>
    <cellStyle name="Calculation 5 2 4 4 3" xfId="12828"/>
    <cellStyle name="Calculation 5 2 4 4 4" xfId="12829"/>
    <cellStyle name="Calculation 5 2 4 5" xfId="12830"/>
    <cellStyle name="Calculation 5 2 4 5 2" xfId="12831"/>
    <cellStyle name="Calculation 5 2 4 5 2 2" xfId="12832"/>
    <cellStyle name="Calculation 5 2 4 5 3" xfId="12833"/>
    <cellStyle name="Calculation 5 2 4 6" xfId="12834"/>
    <cellStyle name="Calculation 5 2 4 6 2" xfId="12835"/>
    <cellStyle name="Calculation 5 2 4 6 2 2" xfId="12836"/>
    <cellStyle name="Calculation 5 2 4 6 3" xfId="12837"/>
    <cellStyle name="Calculation 5 2 4 7" xfId="12838"/>
    <cellStyle name="Calculation 5 2 4 7 2" xfId="12839"/>
    <cellStyle name="Calculation 5 2 4 7 2 2" xfId="12840"/>
    <cellStyle name="Calculation 5 2 4 7 3" xfId="12841"/>
    <cellStyle name="Calculation 5 2 4 8" xfId="12842"/>
    <cellStyle name="Calculation 5 2 4 8 2" xfId="12843"/>
    <cellStyle name="Calculation 5 2 4 8 2 2" xfId="12844"/>
    <cellStyle name="Calculation 5 2 4 8 3" xfId="12845"/>
    <cellStyle name="Calculation 5 2 4 9" xfId="12846"/>
    <cellStyle name="Calculation 5 2 4 9 2" xfId="12847"/>
    <cellStyle name="Calculation 5 2 4 9 2 2" xfId="12848"/>
    <cellStyle name="Calculation 5 2 4 9 3" xfId="12849"/>
    <cellStyle name="Calculation 5 2 5" xfId="12850"/>
    <cellStyle name="Calculation 5 2 5 10" xfId="12851"/>
    <cellStyle name="Calculation 5 2 5 10 2" xfId="12852"/>
    <cellStyle name="Calculation 5 2 5 10 2 2" xfId="12853"/>
    <cellStyle name="Calculation 5 2 5 10 3" xfId="12854"/>
    <cellStyle name="Calculation 5 2 5 11" xfId="12855"/>
    <cellStyle name="Calculation 5 2 5 11 2" xfId="12856"/>
    <cellStyle name="Calculation 5 2 5 11 2 2" xfId="12857"/>
    <cellStyle name="Calculation 5 2 5 11 3" xfId="12858"/>
    <cellStyle name="Calculation 5 2 5 12" xfId="12859"/>
    <cellStyle name="Calculation 5 2 5 12 2" xfId="12860"/>
    <cellStyle name="Calculation 5 2 5 12 2 2" xfId="12861"/>
    <cellStyle name="Calculation 5 2 5 12 3" xfId="12862"/>
    <cellStyle name="Calculation 5 2 5 13" xfId="12863"/>
    <cellStyle name="Calculation 5 2 5 13 2" xfId="12864"/>
    <cellStyle name="Calculation 5 2 5 13 2 2" xfId="12865"/>
    <cellStyle name="Calculation 5 2 5 13 3" xfId="12866"/>
    <cellStyle name="Calculation 5 2 5 14" xfId="12867"/>
    <cellStyle name="Calculation 5 2 5 14 2" xfId="12868"/>
    <cellStyle name="Calculation 5 2 5 14 2 2" xfId="12869"/>
    <cellStyle name="Calculation 5 2 5 14 3" xfId="12870"/>
    <cellStyle name="Calculation 5 2 5 15" xfId="12871"/>
    <cellStyle name="Calculation 5 2 5 15 2" xfId="12872"/>
    <cellStyle name="Calculation 5 2 5 15 2 2" xfId="12873"/>
    <cellStyle name="Calculation 5 2 5 15 3" xfId="12874"/>
    <cellStyle name="Calculation 5 2 5 16" xfId="12875"/>
    <cellStyle name="Calculation 5 2 5 16 2" xfId="12876"/>
    <cellStyle name="Calculation 5 2 5 16 2 2" xfId="12877"/>
    <cellStyle name="Calculation 5 2 5 16 3" xfId="12878"/>
    <cellStyle name="Calculation 5 2 5 17" xfId="12879"/>
    <cellStyle name="Calculation 5 2 5 17 2" xfId="12880"/>
    <cellStyle name="Calculation 5 2 5 17 2 2" xfId="12881"/>
    <cellStyle name="Calculation 5 2 5 17 3" xfId="12882"/>
    <cellStyle name="Calculation 5 2 5 18" xfId="12883"/>
    <cellStyle name="Calculation 5 2 5 18 2" xfId="12884"/>
    <cellStyle name="Calculation 5 2 5 18 2 2" xfId="12885"/>
    <cellStyle name="Calculation 5 2 5 18 3" xfId="12886"/>
    <cellStyle name="Calculation 5 2 5 19" xfId="12887"/>
    <cellStyle name="Calculation 5 2 5 19 2" xfId="12888"/>
    <cellStyle name="Calculation 5 2 5 19 2 2" xfId="12889"/>
    <cellStyle name="Calculation 5 2 5 19 3" xfId="12890"/>
    <cellStyle name="Calculation 5 2 5 2" xfId="12891"/>
    <cellStyle name="Calculation 5 2 5 2 2" xfId="12892"/>
    <cellStyle name="Calculation 5 2 5 2 2 2" xfId="12893"/>
    <cellStyle name="Calculation 5 2 5 2 3" xfId="12894"/>
    <cellStyle name="Calculation 5 2 5 2 4" xfId="12895"/>
    <cellStyle name="Calculation 5 2 5 20" xfId="12896"/>
    <cellStyle name="Calculation 5 2 5 20 2" xfId="12897"/>
    <cellStyle name="Calculation 5 2 5 20 2 2" xfId="12898"/>
    <cellStyle name="Calculation 5 2 5 20 3" xfId="12899"/>
    <cellStyle name="Calculation 5 2 5 21" xfId="12900"/>
    <cellStyle name="Calculation 5 2 5 21 2" xfId="12901"/>
    <cellStyle name="Calculation 5 2 5 22" xfId="12902"/>
    <cellStyle name="Calculation 5 2 5 23" xfId="12903"/>
    <cellStyle name="Calculation 5 2 5 3" xfId="12904"/>
    <cellStyle name="Calculation 5 2 5 3 2" xfId="12905"/>
    <cellStyle name="Calculation 5 2 5 3 2 2" xfId="12906"/>
    <cellStyle name="Calculation 5 2 5 3 3" xfId="12907"/>
    <cellStyle name="Calculation 5 2 5 4" xfId="12908"/>
    <cellStyle name="Calculation 5 2 5 4 2" xfId="12909"/>
    <cellStyle name="Calculation 5 2 5 4 2 2" xfId="12910"/>
    <cellStyle name="Calculation 5 2 5 4 3" xfId="12911"/>
    <cellStyle name="Calculation 5 2 5 5" xfId="12912"/>
    <cellStyle name="Calculation 5 2 5 5 2" xfId="12913"/>
    <cellStyle name="Calculation 5 2 5 5 2 2" xfId="12914"/>
    <cellStyle name="Calculation 5 2 5 5 3" xfId="12915"/>
    <cellStyle name="Calculation 5 2 5 6" xfId="12916"/>
    <cellStyle name="Calculation 5 2 5 6 2" xfId="12917"/>
    <cellStyle name="Calculation 5 2 5 6 2 2" xfId="12918"/>
    <cellStyle name="Calculation 5 2 5 6 3" xfId="12919"/>
    <cellStyle name="Calculation 5 2 5 7" xfId="12920"/>
    <cellStyle name="Calculation 5 2 5 7 2" xfId="12921"/>
    <cellStyle name="Calculation 5 2 5 7 2 2" xfId="12922"/>
    <cellStyle name="Calculation 5 2 5 7 3" xfId="12923"/>
    <cellStyle name="Calculation 5 2 5 8" xfId="12924"/>
    <cellStyle name="Calculation 5 2 5 8 2" xfId="12925"/>
    <cellStyle name="Calculation 5 2 5 8 2 2" xfId="12926"/>
    <cellStyle name="Calculation 5 2 5 8 3" xfId="12927"/>
    <cellStyle name="Calculation 5 2 5 9" xfId="12928"/>
    <cellStyle name="Calculation 5 2 5 9 2" xfId="12929"/>
    <cellStyle name="Calculation 5 2 5 9 2 2" xfId="12930"/>
    <cellStyle name="Calculation 5 2 5 9 3" xfId="12931"/>
    <cellStyle name="Calculation 5 2 6" xfId="12932"/>
    <cellStyle name="Calculation 5 2 6 2" xfId="12933"/>
    <cellStyle name="Calculation 5 2 6 2 2" xfId="12934"/>
    <cellStyle name="Calculation 5 2 6 3" xfId="12935"/>
    <cellStyle name="Calculation 5 2 6 4" xfId="12936"/>
    <cellStyle name="Calculation 5 2 7" xfId="12937"/>
    <cellStyle name="Calculation 5 2 7 2" xfId="12938"/>
    <cellStyle name="Calculation 5 2 7 2 2" xfId="12939"/>
    <cellStyle name="Calculation 5 2 7 3" xfId="12940"/>
    <cellStyle name="Calculation 5 2 8" xfId="12941"/>
    <cellStyle name="Calculation 5 2 8 2" xfId="12942"/>
    <cellStyle name="Calculation 5 2 8 2 2" xfId="12943"/>
    <cellStyle name="Calculation 5 2 8 3" xfId="12944"/>
    <cellStyle name="Calculation 5 2 9" xfId="12945"/>
    <cellStyle name="Calculation 5 2 9 2" xfId="12946"/>
    <cellStyle name="Calculation 5 2 9 2 2" xfId="12947"/>
    <cellStyle name="Calculation 5 2 9 3" xfId="12948"/>
    <cellStyle name="Calculation 5 20" xfId="12949"/>
    <cellStyle name="Calculation 5 20 2" xfId="12950"/>
    <cellStyle name="Calculation 5 20 2 2" xfId="12951"/>
    <cellStyle name="Calculation 5 20 3" xfId="12952"/>
    <cellStyle name="Calculation 5 21" xfId="12953"/>
    <cellStyle name="Calculation 5 21 2" xfId="12954"/>
    <cellStyle name="Calculation 5 21 2 2" xfId="12955"/>
    <cellStyle name="Calculation 5 21 3" xfId="12956"/>
    <cellStyle name="Calculation 5 22" xfId="12957"/>
    <cellStyle name="Calculation 5 22 2" xfId="12958"/>
    <cellStyle name="Calculation 5 23" xfId="12959"/>
    <cellStyle name="Calculation 5 24" xfId="12960"/>
    <cellStyle name="Calculation 5 25" xfId="12961"/>
    <cellStyle name="Calculation 5 26" xfId="12962"/>
    <cellStyle name="Calculation 5 27" xfId="12963"/>
    <cellStyle name="Calculation 5 3" xfId="12964"/>
    <cellStyle name="Calculation 5 3 10" xfId="12965"/>
    <cellStyle name="Calculation 5 3 10 2" xfId="12966"/>
    <cellStyle name="Calculation 5 3 10 2 2" xfId="12967"/>
    <cellStyle name="Calculation 5 3 10 3" xfId="12968"/>
    <cellStyle name="Calculation 5 3 11" xfId="12969"/>
    <cellStyle name="Calculation 5 3 11 2" xfId="12970"/>
    <cellStyle name="Calculation 5 3 11 2 2" xfId="12971"/>
    <cellStyle name="Calculation 5 3 11 3" xfId="12972"/>
    <cellStyle name="Calculation 5 3 12" xfId="12973"/>
    <cellStyle name="Calculation 5 3 12 2" xfId="12974"/>
    <cellStyle name="Calculation 5 3 12 2 2" xfId="12975"/>
    <cellStyle name="Calculation 5 3 12 3" xfId="12976"/>
    <cellStyle name="Calculation 5 3 13" xfId="12977"/>
    <cellStyle name="Calculation 5 3 13 2" xfId="12978"/>
    <cellStyle name="Calculation 5 3 13 2 2" xfId="12979"/>
    <cellStyle name="Calculation 5 3 13 3" xfId="12980"/>
    <cellStyle name="Calculation 5 3 14" xfId="12981"/>
    <cellStyle name="Calculation 5 3 14 2" xfId="12982"/>
    <cellStyle name="Calculation 5 3 14 2 2" xfId="12983"/>
    <cellStyle name="Calculation 5 3 14 3" xfId="12984"/>
    <cellStyle name="Calculation 5 3 15" xfId="12985"/>
    <cellStyle name="Calculation 5 3 15 2" xfId="12986"/>
    <cellStyle name="Calculation 5 3 15 2 2" xfId="12987"/>
    <cellStyle name="Calculation 5 3 15 3" xfId="12988"/>
    <cellStyle name="Calculation 5 3 16" xfId="12989"/>
    <cellStyle name="Calculation 5 3 16 2" xfId="12990"/>
    <cellStyle name="Calculation 5 3 16 2 2" xfId="12991"/>
    <cellStyle name="Calculation 5 3 16 3" xfId="12992"/>
    <cellStyle name="Calculation 5 3 17" xfId="12993"/>
    <cellStyle name="Calculation 5 3 17 2" xfId="12994"/>
    <cellStyle name="Calculation 5 3 17 2 2" xfId="12995"/>
    <cellStyle name="Calculation 5 3 17 3" xfId="12996"/>
    <cellStyle name="Calculation 5 3 18" xfId="12997"/>
    <cellStyle name="Calculation 5 3 18 2" xfId="12998"/>
    <cellStyle name="Calculation 5 3 19" xfId="12999"/>
    <cellStyle name="Calculation 5 3 2" xfId="13000"/>
    <cellStyle name="Calculation 5 3 2 10" xfId="13001"/>
    <cellStyle name="Calculation 5 3 2 10 2" xfId="13002"/>
    <cellStyle name="Calculation 5 3 2 10 2 2" xfId="13003"/>
    <cellStyle name="Calculation 5 3 2 10 3" xfId="13004"/>
    <cellStyle name="Calculation 5 3 2 11" xfId="13005"/>
    <cellStyle name="Calculation 5 3 2 11 2" xfId="13006"/>
    <cellStyle name="Calculation 5 3 2 11 2 2" xfId="13007"/>
    <cellStyle name="Calculation 5 3 2 11 3" xfId="13008"/>
    <cellStyle name="Calculation 5 3 2 12" xfId="13009"/>
    <cellStyle name="Calculation 5 3 2 12 2" xfId="13010"/>
    <cellStyle name="Calculation 5 3 2 12 2 2" xfId="13011"/>
    <cellStyle name="Calculation 5 3 2 12 3" xfId="13012"/>
    <cellStyle name="Calculation 5 3 2 13" xfId="13013"/>
    <cellStyle name="Calculation 5 3 2 13 2" xfId="13014"/>
    <cellStyle name="Calculation 5 3 2 13 2 2" xfId="13015"/>
    <cellStyle name="Calculation 5 3 2 13 3" xfId="13016"/>
    <cellStyle name="Calculation 5 3 2 14" xfId="13017"/>
    <cellStyle name="Calculation 5 3 2 14 2" xfId="13018"/>
    <cellStyle name="Calculation 5 3 2 14 2 2" xfId="13019"/>
    <cellStyle name="Calculation 5 3 2 14 3" xfId="13020"/>
    <cellStyle name="Calculation 5 3 2 15" xfId="13021"/>
    <cellStyle name="Calculation 5 3 2 15 2" xfId="13022"/>
    <cellStyle name="Calculation 5 3 2 15 2 2" xfId="13023"/>
    <cellStyle name="Calculation 5 3 2 15 3" xfId="13024"/>
    <cellStyle name="Calculation 5 3 2 16" xfId="13025"/>
    <cellStyle name="Calculation 5 3 2 16 2" xfId="13026"/>
    <cellStyle name="Calculation 5 3 2 16 2 2" xfId="13027"/>
    <cellStyle name="Calculation 5 3 2 16 3" xfId="13028"/>
    <cellStyle name="Calculation 5 3 2 17" xfId="13029"/>
    <cellStyle name="Calculation 5 3 2 17 2" xfId="13030"/>
    <cellStyle name="Calculation 5 3 2 17 2 2" xfId="13031"/>
    <cellStyle name="Calculation 5 3 2 17 3" xfId="13032"/>
    <cellStyle name="Calculation 5 3 2 18" xfId="13033"/>
    <cellStyle name="Calculation 5 3 2 18 2" xfId="13034"/>
    <cellStyle name="Calculation 5 3 2 18 2 2" xfId="13035"/>
    <cellStyle name="Calculation 5 3 2 18 3" xfId="13036"/>
    <cellStyle name="Calculation 5 3 2 19" xfId="13037"/>
    <cellStyle name="Calculation 5 3 2 19 2" xfId="13038"/>
    <cellStyle name="Calculation 5 3 2 19 2 2" xfId="13039"/>
    <cellStyle name="Calculation 5 3 2 19 3" xfId="13040"/>
    <cellStyle name="Calculation 5 3 2 2" xfId="13041"/>
    <cellStyle name="Calculation 5 3 2 2 2" xfId="13042"/>
    <cellStyle name="Calculation 5 3 2 2 2 2" xfId="13043"/>
    <cellStyle name="Calculation 5 3 2 2 2 2 2" xfId="13044"/>
    <cellStyle name="Calculation 5 3 2 2 2 3" xfId="13045"/>
    <cellStyle name="Calculation 5 3 2 2 2 4" xfId="13046"/>
    <cellStyle name="Calculation 5 3 2 2 3" xfId="13047"/>
    <cellStyle name="Calculation 5 3 2 2 3 2" xfId="13048"/>
    <cellStyle name="Calculation 5 3 2 2 4" xfId="13049"/>
    <cellStyle name="Calculation 5 3 2 2 5" xfId="13050"/>
    <cellStyle name="Calculation 5 3 2 20" xfId="13051"/>
    <cellStyle name="Calculation 5 3 2 20 2" xfId="13052"/>
    <cellStyle name="Calculation 5 3 2 20 2 2" xfId="13053"/>
    <cellStyle name="Calculation 5 3 2 20 3" xfId="13054"/>
    <cellStyle name="Calculation 5 3 2 21" xfId="13055"/>
    <cellStyle name="Calculation 5 3 2 21 2" xfId="13056"/>
    <cellStyle name="Calculation 5 3 2 22" xfId="13057"/>
    <cellStyle name="Calculation 5 3 2 23" xfId="13058"/>
    <cellStyle name="Calculation 5 3 2 3" xfId="13059"/>
    <cellStyle name="Calculation 5 3 2 3 2" xfId="13060"/>
    <cellStyle name="Calculation 5 3 2 3 2 2" xfId="13061"/>
    <cellStyle name="Calculation 5 3 2 3 2 3" xfId="13062"/>
    <cellStyle name="Calculation 5 3 2 3 3" xfId="13063"/>
    <cellStyle name="Calculation 5 3 2 3 3 2" xfId="13064"/>
    <cellStyle name="Calculation 5 3 2 3 4" xfId="13065"/>
    <cellStyle name="Calculation 5 3 2 4" xfId="13066"/>
    <cellStyle name="Calculation 5 3 2 4 2" xfId="13067"/>
    <cellStyle name="Calculation 5 3 2 4 2 2" xfId="13068"/>
    <cellStyle name="Calculation 5 3 2 4 3" xfId="13069"/>
    <cellStyle name="Calculation 5 3 2 4 4" xfId="13070"/>
    <cellStyle name="Calculation 5 3 2 5" xfId="13071"/>
    <cellStyle name="Calculation 5 3 2 5 2" xfId="13072"/>
    <cellStyle name="Calculation 5 3 2 5 2 2" xfId="13073"/>
    <cellStyle name="Calculation 5 3 2 5 3" xfId="13074"/>
    <cellStyle name="Calculation 5 3 2 5 4" xfId="13075"/>
    <cellStyle name="Calculation 5 3 2 6" xfId="13076"/>
    <cellStyle name="Calculation 5 3 2 6 2" xfId="13077"/>
    <cellStyle name="Calculation 5 3 2 6 2 2" xfId="13078"/>
    <cellStyle name="Calculation 5 3 2 6 3" xfId="13079"/>
    <cellStyle name="Calculation 5 3 2 7" xfId="13080"/>
    <cellStyle name="Calculation 5 3 2 7 2" xfId="13081"/>
    <cellStyle name="Calculation 5 3 2 7 2 2" xfId="13082"/>
    <cellStyle name="Calculation 5 3 2 7 3" xfId="13083"/>
    <cellStyle name="Calculation 5 3 2 8" xfId="13084"/>
    <cellStyle name="Calculation 5 3 2 8 2" xfId="13085"/>
    <cellStyle name="Calculation 5 3 2 8 2 2" xfId="13086"/>
    <cellStyle name="Calculation 5 3 2 8 3" xfId="13087"/>
    <cellStyle name="Calculation 5 3 2 9" xfId="13088"/>
    <cellStyle name="Calculation 5 3 2 9 2" xfId="13089"/>
    <cellStyle name="Calculation 5 3 2 9 2 2" xfId="13090"/>
    <cellStyle name="Calculation 5 3 2 9 3" xfId="13091"/>
    <cellStyle name="Calculation 5 3 20" xfId="13092"/>
    <cellStyle name="Calculation 5 3 3" xfId="13093"/>
    <cellStyle name="Calculation 5 3 3 2" xfId="13094"/>
    <cellStyle name="Calculation 5 3 3 2 2" xfId="13095"/>
    <cellStyle name="Calculation 5 3 3 2 2 2" xfId="13096"/>
    <cellStyle name="Calculation 5 3 3 2 3" xfId="13097"/>
    <cellStyle name="Calculation 5 3 3 2 4" xfId="13098"/>
    <cellStyle name="Calculation 5 3 3 3" xfId="13099"/>
    <cellStyle name="Calculation 5 3 3 3 2" xfId="13100"/>
    <cellStyle name="Calculation 5 3 3 4" xfId="13101"/>
    <cellStyle name="Calculation 5 3 3 5" xfId="13102"/>
    <cellStyle name="Calculation 5 3 4" xfId="13103"/>
    <cellStyle name="Calculation 5 3 4 2" xfId="13104"/>
    <cellStyle name="Calculation 5 3 4 2 2" xfId="13105"/>
    <cellStyle name="Calculation 5 3 4 2 3" xfId="13106"/>
    <cellStyle name="Calculation 5 3 4 3" xfId="13107"/>
    <cellStyle name="Calculation 5 3 4 3 2" xfId="13108"/>
    <cellStyle name="Calculation 5 3 4 4" xfId="13109"/>
    <cellStyle name="Calculation 5 3 5" xfId="13110"/>
    <cellStyle name="Calculation 5 3 5 2" xfId="13111"/>
    <cellStyle name="Calculation 5 3 5 2 2" xfId="13112"/>
    <cellStyle name="Calculation 5 3 5 2 3" xfId="13113"/>
    <cellStyle name="Calculation 5 3 5 3" xfId="13114"/>
    <cellStyle name="Calculation 5 3 5 4" xfId="13115"/>
    <cellStyle name="Calculation 5 3 6" xfId="13116"/>
    <cellStyle name="Calculation 5 3 6 2" xfId="13117"/>
    <cellStyle name="Calculation 5 3 6 2 2" xfId="13118"/>
    <cellStyle name="Calculation 5 3 6 3" xfId="13119"/>
    <cellStyle name="Calculation 5 3 6 4" xfId="13120"/>
    <cellStyle name="Calculation 5 3 7" xfId="13121"/>
    <cellStyle name="Calculation 5 3 7 2" xfId="13122"/>
    <cellStyle name="Calculation 5 3 7 2 2" xfId="13123"/>
    <cellStyle name="Calculation 5 3 7 3" xfId="13124"/>
    <cellStyle name="Calculation 5 3 8" xfId="13125"/>
    <cellStyle name="Calculation 5 3 8 2" xfId="13126"/>
    <cellStyle name="Calculation 5 3 8 2 2" xfId="13127"/>
    <cellStyle name="Calculation 5 3 8 3" xfId="13128"/>
    <cellStyle name="Calculation 5 3 9" xfId="13129"/>
    <cellStyle name="Calculation 5 3 9 2" xfId="13130"/>
    <cellStyle name="Calculation 5 3 9 2 2" xfId="13131"/>
    <cellStyle name="Calculation 5 3 9 3" xfId="13132"/>
    <cellStyle name="Calculation 5 4" xfId="13133"/>
    <cellStyle name="Calculation 5 4 10" xfId="13134"/>
    <cellStyle name="Calculation 5 4 10 2" xfId="13135"/>
    <cellStyle name="Calculation 5 4 10 2 2" xfId="13136"/>
    <cellStyle name="Calculation 5 4 10 3" xfId="13137"/>
    <cellStyle name="Calculation 5 4 11" xfId="13138"/>
    <cellStyle name="Calculation 5 4 11 2" xfId="13139"/>
    <cellStyle name="Calculation 5 4 11 2 2" xfId="13140"/>
    <cellStyle name="Calculation 5 4 11 3" xfId="13141"/>
    <cellStyle name="Calculation 5 4 12" xfId="13142"/>
    <cellStyle name="Calculation 5 4 12 2" xfId="13143"/>
    <cellStyle name="Calculation 5 4 12 2 2" xfId="13144"/>
    <cellStyle name="Calculation 5 4 12 3" xfId="13145"/>
    <cellStyle name="Calculation 5 4 13" xfId="13146"/>
    <cellStyle name="Calculation 5 4 13 2" xfId="13147"/>
    <cellStyle name="Calculation 5 4 13 2 2" xfId="13148"/>
    <cellStyle name="Calculation 5 4 13 3" xfId="13149"/>
    <cellStyle name="Calculation 5 4 14" xfId="13150"/>
    <cellStyle name="Calculation 5 4 14 2" xfId="13151"/>
    <cellStyle name="Calculation 5 4 14 2 2" xfId="13152"/>
    <cellStyle name="Calculation 5 4 14 3" xfId="13153"/>
    <cellStyle name="Calculation 5 4 15" xfId="13154"/>
    <cellStyle name="Calculation 5 4 15 2" xfId="13155"/>
    <cellStyle name="Calculation 5 4 15 2 2" xfId="13156"/>
    <cellStyle name="Calculation 5 4 15 3" xfId="13157"/>
    <cellStyle name="Calculation 5 4 16" xfId="13158"/>
    <cellStyle name="Calculation 5 4 16 2" xfId="13159"/>
    <cellStyle name="Calculation 5 4 16 2 2" xfId="13160"/>
    <cellStyle name="Calculation 5 4 16 3" xfId="13161"/>
    <cellStyle name="Calculation 5 4 17" xfId="13162"/>
    <cellStyle name="Calculation 5 4 17 2" xfId="13163"/>
    <cellStyle name="Calculation 5 4 17 2 2" xfId="13164"/>
    <cellStyle name="Calculation 5 4 17 3" xfId="13165"/>
    <cellStyle name="Calculation 5 4 18" xfId="13166"/>
    <cellStyle name="Calculation 5 4 18 2" xfId="13167"/>
    <cellStyle name="Calculation 5 4 19" xfId="13168"/>
    <cellStyle name="Calculation 5 4 2" xfId="13169"/>
    <cellStyle name="Calculation 5 4 2 10" xfId="13170"/>
    <cellStyle name="Calculation 5 4 2 10 2" xfId="13171"/>
    <cellStyle name="Calculation 5 4 2 10 2 2" xfId="13172"/>
    <cellStyle name="Calculation 5 4 2 10 3" xfId="13173"/>
    <cellStyle name="Calculation 5 4 2 11" xfId="13174"/>
    <cellStyle name="Calculation 5 4 2 11 2" xfId="13175"/>
    <cellStyle name="Calculation 5 4 2 11 2 2" xfId="13176"/>
    <cellStyle name="Calculation 5 4 2 11 3" xfId="13177"/>
    <cellStyle name="Calculation 5 4 2 12" xfId="13178"/>
    <cellStyle name="Calculation 5 4 2 12 2" xfId="13179"/>
    <cellStyle name="Calculation 5 4 2 12 2 2" xfId="13180"/>
    <cellStyle name="Calculation 5 4 2 12 3" xfId="13181"/>
    <cellStyle name="Calculation 5 4 2 13" xfId="13182"/>
    <cellStyle name="Calculation 5 4 2 13 2" xfId="13183"/>
    <cellStyle name="Calculation 5 4 2 13 2 2" xfId="13184"/>
    <cellStyle name="Calculation 5 4 2 13 3" xfId="13185"/>
    <cellStyle name="Calculation 5 4 2 14" xfId="13186"/>
    <cellStyle name="Calculation 5 4 2 14 2" xfId="13187"/>
    <cellStyle name="Calculation 5 4 2 14 2 2" xfId="13188"/>
    <cellStyle name="Calculation 5 4 2 14 3" xfId="13189"/>
    <cellStyle name="Calculation 5 4 2 15" xfId="13190"/>
    <cellStyle name="Calculation 5 4 2 15 2" xfId="13191"/>
    <cellStyle name="Calculation 5 4 2 15 2 2" xfId="13192"/>
    <cellStyle name="Calculation 5 4 2 15 3" xfId="13193"/>
    <cellStyle name="Calculation 5 4 2 16" xfId="13194"/>
    <cellStyle name="Calculation 5 4 2 16 2" xfId="13195"/>
    <cellStyle name="Calculation 5 4 2 16 2 2" xfId="13196"/>
    <cellStyle name="Calculation 5 4 2 16 3" xfId="13197"/>
    <cellStyle name="Calculation 5 4 2 17" xfId="13198"/>
    <cellStyle name="Calculation 5 4 2 17 2" xfId="13199"/>
    <cellStyle name="Calculation 5 4 2 17 2 2" xfId="13200"/>
    <cellStyle name="Calculation 5 4 2 17 3" xfId="13201"/>
    <cellStyle name="Calculation 5 4 2 18" xfId="13202"/>
    <cellStyle name="Calculation 5 4 2 18 2" xfId="13203"/>
    <cellStyle name="Calculation 5 4 2 18 2 2" xfId="13204"/>
    <cellStyle name="Calculation 5 4 2 18 3" xfId="13205"/>
    <cellStyle name="Calculation 5 4 2 19" xfId="13206"/>
    <cellStyle name="Calculation 5 4 2 19 2" xfId="13207"/>
    <cellStyle name="Calculation 5 4 2 19 2 2" xfId="13208"/>
    <cellStyle name="Calculation 5 4 2 19 3" xfId="13209"/>
    <cellStyle name="Calculation 5 4 2 2" xfId="13210"/>
    <cellStyle name="Calculation 5 4 2 2 2" xfId="13211"/>
    <cellStyle name="Calculation 5 4 2 2 2 2" xfId="13212"/>
    <cellStyle name="Calculation 5 4 2 2 2 2 2" xfId="13213"/>
    <cellStyle name="Calculation 5 4 2 2 2 3" xfId="13214"/>
    <cellStyle name="Calculation 5 4 2 2 2 4" xfId="13215"/>
    <cellStyle name="Calculation 5 4 2 2 3" xfId="13216"/>
    <cellStyle name="Calculation 5 4 2 2 3 2" xfId="13217"/>
    <cellStyle name="Calculation 5 4 2 2 4" xfId="13218"/>
    <cellStyle name="Calculation 5 4 2 2 5" xfId="13219"/>
    <cellStyle name="Calculation 5 4 2 20" xfId="13220"/>
    <cellStyle name="Calculation 5 4 2 20 2" xfId="13221"/>
    <cellStyle name="Calculation 5 4 2 20 2 2" xfId="13222"/>
    <cellStyle name="Calculation 5 4 2 20 3" xfId="13223"/>
    <cellStyle name="Calculation 5 4 2 21" xfId="13224"/>
    <cellStyle name="Calculation 5 4 2 21 2" xfId="13225"/>
    <cellStyle name="Calculation 5 4 2 22" xfId="13226"/>
    <cellStyle name="Calculation 5 4 2 23" xfId="13227"/>
    <cellStyle name="Calculation 5 4 2 3" xfId="13228"/>
    <cellStyle name="Calculation 5 4 2 3 2" xfId="13229"/>
    <cellStyle name="Calculation 5 4 2 3 2 2" xfId="13230"/>
    <cellStyle name="Calculation 5 4 2 3 2 3" xfId="13231"/>
    <cellStyle name="Calculation 5 4 2 3 3" xfId="13232"/>
    <cellStyle name="Calculation 5 4 2 3 3 2" xfId="13233"/>
    <cellStyle name="Calculation 5 4 2 3 4" xfId="13234"/>
    <cellStyle name="Calculation 5 4 2 4" xfId="13235"/>
    <cellStyle name="Calculation 5 4 2 4 2" xfId="13236"/>
    <cellStyle name="Calculation 5 4 2 4 2 2" xfId="13237"/>
    <cellStyle name="Calculation 5 4 2 4 3" xfId="13238"/>
    <cellStyle name="Calculation 5 4 2 4 4" xfId="13239"/>
    <cellStyle name="Calculation 5 4 2 5" xfId="13240"/>
    <cellStyle name="Calculation 5 4 2 5 2" xfId="13241"/>
    <cellStyle name="Calculation 5 4 2 5 2 2" xfId="13242"/>
    <cellStyle name="Calculation 5 4 2 5 3" xfId="13243"/>
    <cellStyle name="Calculation 5 4 2 5 4" xfId="13244"/>
    <cellStyle name="Calculation 5 4 2 6" xfId="13245"/>
    <cellStyle name="Calculation 5 4 2 6 2" xfId="13246"/>
    <cellStyle name="Calculation 5 4 2 6 2 2" xfId="13247"/>
    <cellStyle name="Calculation 5 4 2 6 3" xfId="13248"/>
    <cellStyle name="Calculation 5 4 2 7" xfId="13249"/>
    <cellStyle name="Calculation 5 4 2 7 2" xfId="13250"/>
    <cellStyle name="Calculation 5 4 2 7 2 2" xfId="13251"/>
    <cellStyle name="Calculation 5 4 2 7 3" xfId="13252"/>
    <cellStyle name="Calculation 5 4 2 8" xfId="13253"/>
    <cellStyle name="Calculation 5 4 2 8 2" xfId="13254"/>
    <cellStyle name="Calculation 5 4 2 8 2 2" xfId="13255"/>
    <cellStyle name="Calculation 5 4 2 8 3" xfId="13256"/>
    <cellStyle name="Calculation 5 4 2 9" xfId="13257"/>
    <cellStyle name="Calculation 5 4 2 9 2" xfId="13258"/>
    <cellStyle name="Calculation 5 4 2 9 2 2" xfId="13259"/>
    <cellStyle name="Calculation 5 4 2 9 3" xfId="13260"/>
    <cellStyle name="Calculation 5 4 20" xfId="13261"/>
    <cellStyle name="Calculation 5 4 3" xfId="13262"/>
    <cellStyle name="Calculation 5 4 3 2" xfId="13263"/>
    <cellStyle name="Calculation 5 4 3 2 2" xfId="13264"/>
    <cellStyle name="Calculation 5 4 3 2 2 2" xfId="13265"/>
    <cellStyle name="Calculation 5 4 3 2 3" xfId="13266"/>
    <cellStyle name="Calculation 5 4 3 2 4" xfId="13267"/>
    <cellStyle name="Calculation 5 4 3 3" xfId="13268"/>
    <cellStyle name="Calculation 5 4 3 3 2" xfId="13269"/>
    <cellStyle name="Calculation 5 4 3 4" xfId="13270"/>
    <cellStyle name="Calculation 5 4 3 5" xfId="13271"/>
    <cellStyle name="Calculation 5 4 4" xfId="13272"/>
    <cellStyle name="Calculation 5 4 4 2" xfId="13273"/>
    <cellStyle name="Calculation 5 4 4 2 2" xfId="13274"/>
    <cellStyle name="Calculation 5 4 4 2 3" xfId="13275"/>
    <cellStyle name="Calculation 5 4 4 3" xfId="13276"/>
    <cellStyle name="Calculation 5 4 4 3 2" xfId="13277"/>
    <cellStyle name="Calculation 5 4 4 4" xfId="13278"/>
    <cellStyle name="Calculation 5 4 5" xfId="13279"/>
    <cellStyle name="Calculation 5 4 5 2" xfId="13280"/>
    <cellStyle name="Calculation 5 4 5 2 2" xfId="13281"/>
    <cellStyle name="Calculation 5 4 5 2 3" xfId="13282"/>
    <cellStyle name="Calculation 5 4 5 3" xfId="13283"/>
    <cellStyle name="Calculation 5 4 5 4" xfId="13284"/>
    <cellStyle name="Calculation 5 4 6" xfId="13285"/>
    <cellStyle name="Calculation 5 4 6 2" xfId="13286"/>
    <cellStyle name="Calculation 5 4 6 2 2" xfId="13287"/>
    <cellStyle name="Calculation 5 4 6 3" xfId="13288"/>
    <cellStyle name="Calculation 5 4 6 4" xfId="13289"/>
    <cellStyle name="Calculation 5 4 7" xfId="13290"/>
    <cellStyle name="Calculation 5 4 7 2" xfId="13291"/>
    <cellStyle name="Calculation 5 4 7 2 2" xfId="13292"/>
    <cellStyle name="Calculation 5 4 7 3" xfId="13293"/>
    <cellStyle name="Calculation 5 4 8" xfId="13294"/>
    <cellStyle name="Calculation 5 4 8 2" xfId="13295"/>
    <cellStyle name="Calculation 5 4 8 2 2" xfId="13296"/>
    <cellStyle name="Calculation 5 4 8 3" xfId="13297"/>
    <cellStyle name="Calculation 5 4 9" xfId="13298"/>
    <cellStyle name="Calculation 5 4 9 2" xfId="13299"/>
    <cellStyle name="Calculation 5 4 9 2 2" xfId="13300"/>
    <cellStyle name="Calculation 5 4 9 3" xfId="13301"/>
    <cellStyle name="Calculation 5 5" xfId="13302"/>
    <cellStyle name="Calculation 5 5 10" xfId="13303"/>
    <cellStyle name="Calculation 5 5 10 2" xfId="13304"/>
    <cellStyle name="Calculation 5 5 10 2 2" xfId="13305"/>
    <cellStyle name="Calculation 5 5 10 3" xfId="13306"/>
    <cellStyle name="Calculation 5 5 11" xfId="13307"/>
    <cellStyle name="Calculation 5 5 11 2" xfId="13308"/>
    <cellStyle name="Calculation 5 5 11 2 2" xfId="13309"/>
    <cellStyle name="Calculation 5 5 11 3" xfId="13310"/>
    <cellStyle name="Calculation 5 5 12" xfId="13311"/>
    <cellStyle name="Calculation 5 5 12 2" xfId="13312"/>
    <cellStyle name="Calculation 5 5 12 2 2" xfId="13313"/>
    <cellStyle name="Calculation 5 5 12 3" xfId="13314"/>
    <cellStyle name="Calculation 5 5 13" xfId="13315"/>
    <cellStyle name="Calculation 5 5 13 2" xfId="13316"/>
    <cellStyle name="Calculation 5 5 13 2 2" xfId="13317"/>
    <cellStyle name="Calculation 5 5 13 3" xfId="13318"/>
    <cellStyle name="Calculation 5 5 14" xfId="13319"/>
    <cellStyle name="Calculation 5 5 14 2" xfId="13320"/>
    <cellStyle name="Calculation 5 5 14 2 2" xfId="13321"/>
    <cellStyle name="Calculation 5 5 14 3" xfId="13322"/>
    <cellStyle name="Calculation 5 5 15" xfId="13323"/>
    <cellStyle name="Calculation 5 5 15 2" xfId="13324"/>
    <cellStyle name="Calculation 5 5 15 2 2" xfId="13325"/>
    <cellStyle name="Calculation 5 5 15 3" xfId="13326"/>
    <cellStyle name="Calculation 5 5 16" xfId="13327"/>
    <cellStyle name="Calculation 5 5 16 2" xfId="13328"/>
    <cellStyle name="Calculation 5 5 16 2 2" xfId="13329"/>
    <cellStyle name="Calculation 5 5 16 3" xfId="13330"/>
    <cellStyle name="Calculation 5 5 17" xfId="13331"/>
    <cellStyle name="Calculation 5 5 17 2" xfId="13332"/>
    <cellStyle name="Calculation 5 5 17 2 2" xfId="13333"/>
    <cellStyle name="Calculation 5 5 17 3" xfId="13334"/>
    <cellStyle name="Calculation 5 5 18" xfId="13335"/>
    <cellStyle name="Calculation 5 5 18 2" xfId="13336"/>
    <cellStyle name="Calculation 5 5 18 2 2" xfId="13337"/>
    <cellStyle name="Calculation 5 5 18 3" xfId="13338"/>
    <cellStyle name="Calculation 5 5 19" xfId="13339"/>
    <cellStyle name="Calculation 5 5 19 2" xfId="13340"/>
    <cellStyle name="Calculation 5 5 19 2 2" xfId="13341"/>
    <cellStyle name="Calculation 5 5 19 3" xfId="13342"/>
    <cellStyle name="Calculation 5 5 2" xfId="13343"/>
    <cellStyle name="Calculation 5 5 2 10" xfId="13344"/>
    <cellStyle name="Calculation 5 5 2 10 2" xfId="13345"/>
    <cellStyle name="Calculation 5 5 2 10 2 2" xfId="13346"/>
    <cellStyle name="Calculation 5 5 2 10 3" xfId="13347"/>
    <cellStyle name="Calculation 5 5 2 11" xfId="13348"/>
    <cellStyle name="Calculation 5 5 2 11 2" xfId="13349"/>
    <cellStyle name="Calculation 5 5 2 11 2 2" xfId="13350"/>
    <cellStyle name="Calculation 5 5 2 11 3" xfId="13351"/>
    <cellStyle name="Calculation 5 5 2 12" xfId="13352"/>
    <cellStyle name="Calculation 5 5 2 12 2" xfId="13353"/>
    <cellStyle name="Calculation 5 5 2 12 2 2" xfId="13354"/>
    <cellStyle name="Calculation 5 5 2 12 3" xfId="13355"/>
    <cellStyle name="Calculation 5 5 2 13" xfId="13356"/>
    <cellStyle name="Calculation 5 5 2 13 2" xfId="13357"/>
    <cellStyle name="Calculation 5 5 2 13 2 2" xfId="13358"/>
    <cellStyle name="Calculation 5 5 2 13 3" xfId="13359"/>
    <cellStyle name="Calculation 5 5 2 14" xfId="13360"/>
    <cellStyle name="Calculation 5 5 2 14 2" xfId="13361"/>
    <cellStyle name="Calculation 5 5 2 14 2 2" xfId="13362"/>
    <cellStyle name="Calculation 5 5 2 14 3" xfId="13363"/>
    <cellStyle name="Calculation 5 5 2 15" xfId="13364"/>
    <cellStyle name="Calculation 5 5 2 15 2" xfId="13365"/>
    <cellStyle name="Calculation 5 5 2 15 2 2" xfId="13366"/>
    <cellStyle name="Calculation 5 5 2 15 3" xfId="13367"/>
    <cellStyle name="Calculation 5 5 2 16" xfId="13368"/>
    <cellStyle name="Calculation 5 5 2 16 2" xfId="13369"/>
    <cellStyle name="Calculation 5 5 2 16 2 2" xfId="13370"/>
    <cellStyle name="Calculation 5 5 2 16 3" xfId="13371"/>
    <cellStyle name="Calculation 5 5 2 17" xfId="13372"/>
    <cellStyle name="Calculation 5 5 2 17 2" xfId="13373"/>
    <cellStyle name="Calculation 5 5 2 17 2 2" xfId="13374"/>
    <cellStyle name="Calculation 5 5 2 17 3" xfId="13375"/>
    <cellStyle name="Calculation 5 5 2 18" xfId="13376"/>
    <cellStyle name="Calculation 5 5 2 18 2" xfId="13377"/>
    <cellStyle name="Calculation 5 5 2 18 2 2" xfId="13378"/>
    <cellStyle name="Calculation 5 5 2 18 3" xfId="13379"/>
    <cellStyle name="Calculation 5 5 2 19" xfId="13380"/>
    <cellStyle name="Calculation 5 5 2 19 2" xfId="13381"/>
    <cellStyle name="Calculation 5 5 2 19 2 2" xfId="13382"/>
    <cellStyle name="Calculation 5 5 2 19 3" xfId="13383"/>
    <cellStyle name="Calculation 5 5 2 2" xfId="13384"/>
    <cellStyle name="Calculation 5 5 2 2 2" xfId="13385"/>
    <cellStyle name="Calculation 5 5 2 2 2 2" xfId="13386"/>
    <cellStyle name="Calculation 5 5 2 2 2 3" xfId="13387"/>
    <cellStyle name="Calculation 5 5 2 2 3" xfId="13388"/>
    <cellStyle name="Calculation 5 5 2 2 3 2" xfId="13389"/>
    <cellStyle name="Calculation 5 5 2 2 4" xfId="13390"/>
    <cellStyle name="Calculation 5 5 2 20" xfId="13391"/>
    <cellStyle name="Calculation 5 5 2 20 2" xfId="13392"/>
    <cellStyle name="Calculation 5 5 2 20 2 2" xfId="13393"/>
    <cellStyle name="Calculation 5 5 2 20 3" xfId="13394"/>
    <cellStyle name="Calculation 5 5 2 21" xfId="13395"/>
    <cellStyle name="Calculation 5 5 2 21 2" xfId="13396"/>
    <cellStyle name="Calculation 5 5 2 22" xfId="13397"/>
    <cellStyle name="Calculation 5 5 2 23" xfId="13398"/>
    <cellStyle name="Calculation 5 5 2 3" xfId="13399"/>
    <cellStyle name="Calculation 5 5 2 3 2" xfId="13400"/>
    <cellStyle name="Calculation 5 5 2 3 2 2" xfId="13401"/>
    <cellStyle name="Calculation 5 5 2 3 3" xfId="13402"/>
    <cellStyle name="Calculation 5 5 2 3 4" xfId="13403"/>
    <cellStyle name="Calculation 5 5 2 4" xfId="13404"/>
    <cellStyle name="Calculation 5 5 2 4 2" xfId="13405"/>
    <cellStyle name="Calculation 5 5 2 4 2 2" xfId="13406"/>
    <cellStyle name="Calculation 5 5 2 4 3" xfId="13407"/>
    <cellStyle name="Calculation 5 5 2 4 4" xfId="13408"/>
    <cellStyle name="Calculation 5 5 2 5" xfId="13409"/>
    <cellStyle name="Calculation 5 5 2 5 2" xfId="13410"/>
    <cellStyle name="Calculation 5 5 2 5 2 2" xfId="13411"/>
    <cellStyle name="Calculation 5 5 2 5 3" xfId="13412"/>
    <cellStyle name="Calculation 5 5 2 6" xfId="13413"/>
    <cellStyle name="Calculation 5 5 2 6 2" xfId="13414"/>
    <cellStyle name="Calculation 5 5 2 6 2 2" xfId="13415"/>
    <cellStyle name="Calculation 5 5 2 6 3" xfId="13416"/>
    <cellStyle name="Calculation 5 5 2 7" xfId="13417"/>
    <cellStyle name="Calculation 5 5 2 7 2" xfId="13418"/>
    <cellStyle name="Calculation 5 5 2 7 2 2" xfId="13419"/>
    <cellStyle name="Calculation 5 5 2 7 3" xfId="13420"/>
    <cellStyle name="Calculation 5 5 2 8" xfId="13421"/>
    <cellStyle name="Calculation 5 5 2 8 2" xfId="13422"/>
    <cellStyle name="Calculation 5 5 2 8 2 2" xfId="13423"/>
    <cellStyle name="Calculation 5 5 2 8 3" xfId="13424"/>
    <cellStyle name="Calculation 5 5 2 9" xfId="13425"/>
    <cellStyle name="Calculation 5 5 2 9 2" xfId="13426"/>
    <cellStyle name="Calculation 5 5 2 9 2 2" xfId="13427"/>
    <cellStyle name="Calculation 5 5 2 9 3" xfId="13428"/>
    <cellStyle name="Calculation 5 5 20" xfId="13429"/>
    <cellStyle name="Calculation 5 5 20 2" xfId="13430"/>
    <cellStyle name="Calculation 5 5 20 2 2" xfId="13431"/>
    <cellStyle name="Calculation 5 5 20 3" xfId="13432"/>
    <cellStyle name="Calculation 5 5 21" xfId="13433"/>
    <cellStyle name="Calculation 5 5 21 2" xfId="13434"/>
    <cellStyle name="Calculation 5 5 21 2 2" xfId="13435"/>
    <cellStyle name="Calculation 5 5 21 3" xfId="13436"/>
    <cellStyle name="Calculation 5 5 22" xfId="13437"/>
    <cellStyle name="Calculation 5 5 22 2" xfId="13438"/>
    <cellStyle name="Calculation 5 5 23" xfId="13439"/>
    <cellStyle name="Calculation 5 5 24" xfId="13440"/>
    <cellStyle name="Calculation 5 5 3" xfId="13441"/>
    <cellStyle name="Calculation 5 5 3 2" xfId="13442"/>
    <cellStyle name="Calculation 5 5 3 2 2" xfId="13443"/>
    <cellStyle name="Calculation 5 5 3 2 3" xfId="13444"/>
    <cellStyle name="Calculation 5 5 3 3" xfId="13445"/>
    <cellStyle name="Calculation 5 5 3 3 2" xfId="13446"/>
    <cellStyle name="Calculation 5 5 3 4" xfId="13447"/>
    <cellStyle name="Calculation 5 5 4" xfId="13448"/>
    <cellStyle name="Calculation 5 5 4 2" xfId="13449"/>
    <cellStyle name="Calculation 5 5 4 2 2" xfId="13450"/>
    <cellStyle name="Calculation 5 5 4 3" xfId="13451"/>
    <cellStyle name="Calculation 5 5 4 4" xfId="13452"/>
    <cellStyle name="Calculation 5 5 5" xfId="13453"/>
    <cellStyle name="Calculation 5 5 5 2" xfId="13454"/>
    <cellStyle name="Calculation 5 5 5 2 2" xfId="13455"/>
    <cellStyle name="Calculation 5 5 5 3" xfId="13456"/>
    <cellStyle name="Calculation 5 5 5 4" xfId="13457"/>
    <cellStyle name="Calculation 5 5 6" xfId="13458"/>
    <cellStyle name="Calculation 5 5 6 2" xfId="13459"/>
    <cellStyle name="Calculation 5 5 6 2 2" xfId="13460"/>
    <cellStyle name="Calculation 5 5 6 3" xfId="13461"/>
    <cellStyle name="Calculation 5 5 7" xfId="13462"/>
    <cellStyle name="Calculation 5 5 7 2" xfId="13463"/>
    <cellStyle name="Calculation 5 5 7 2 2" xfId="13464"/>
    <cellStyle name="Calculation 5 5 7 3" xfId="13465"/>
    <cellStyle name="Calculation 5 5 8" xfId="13466"/>
    <cellStyle name="Calculation 5 5 8 2" xfId="13467"/>
    <cellStyle name="Calculation 5 5 8 2 2" xfId="13468"/>
    <cellStyle name="Calculation 5 5 8 3" xfId="13469"/>
    <cellStyle name="Calculation 5 5 9" xfId="13470"/>
    <cellStyle name="Calculation 5 5 9 2" xfId="13471"/>
    <cellStyle name="Calculation 5 5 9 2 2" xfId="13472"/>
    <cellStyle name="Calculation 5 5 9 3" xfId="13473"/>
    <cellStyle name="Calculation 5 6" xfId="13474"/>
    <cellStyle name="Calculation 5 6 10" xfId="13475"/>
    <cellStyle name="Calculation 5 6 10 2" xfId="13476"/>
    <cellStyle name="Calculation 5 6 10 2 2" xfId="13477"/>
    <cellStyle name="Calculation 5 6 10 3" xfId="13478"/>
    <cellStyle name="Calculation 5 6 11" xfId="13479"/>
    <cellStyle name="Calculation 5 6 11 2" xfId="13480"/>
    <cellStyle name="Calculation 5 6 11 2 2" xfId="13481"/>
    <cellStyle name="Calculation 5 6 11 3" xfId="13482"/>
    <cellStyle name="Calculation 5 6 12" xfId="13483"/>
    <cellStyle name="Calculation 5 6 12 2" xfId="13484"/>
    <cellStyle name="Calculation 5 6 12 2 2" xfId="13485"/>
    <cellStyle name="Calculation 5 6 12 3" xfId="13486"/>
    <cellStyle name="Calculation 5 6 13" xfId="13487"/>
    <cellStyle name="Calculation 5 6 13 2" xfId="13488"/>
    <cellStyle name="Calculation 5 6 13 2 2" xfId="13489"/>
    <cellStyle name="Calculation 5 6 13 3" xfId="13490"/>
    <cellStyle name="Calculation 5 6 14" xfId="13491"/>
    <cellStyle name="Calculation 5 6 14 2" xfId="13492"/>
    <cellStyle name="Calculation 5 6 14 2 2" xfId="13493"/>
    <cellStyle name="Calculation 5 6 14 3" xfId="13494"/>
    <cellStyle name="Calculation 5 6 15" xfId="13495"/>
    <cellStyle name="Calculation 5 6 15 2" xfId="13496"/>
    <cellStyle name="Calculation 5 6 15 2 2" xfId="13497"/>
    <cellStyle name="Calculation 5 6 15 3" xfId="13498"/>
    <cellStyle name="Calculation 5 6 16" xfId="13499"/>
    <cellStyle name="Calculation 5 6 16 2" xfId="13500"/>
    <cellStyle name="Calculation 5 6 16 2 2" xfId="13501"/>
    <cellStyle name="Calculation 5 6 16 3" xfId="13502"/>
    <cellStyle name="Calculation 5 6 17" xfId="13503"/>
    <cellStyle name="Calculation 5 6 17 2" xfId="13504"/>
    <cellStyle name="Calculation 5 6 17 2 2" xfId="13505"/>
    <cellStyle name="Calculation 5 6 17 3" xfId="13506"/>
    <cellStyle name="Calculation 5 6 18" xfId="13507"/>
    <cellStyle name="Calculation 5 6 18 2" xfId="13508"/>
    <cellStyle name="Calculation 5 6 18 2 2" xfId="13509"/>
    <cellStyle name="Calculation 5 6 18 3" xfId="13510"/>
    <cellStyle name="Calculation 5 6 19" xfId="13511"/>
    <cellStyle name="Calculation 5 6 19 2" xfId="13512"/>
    <cellStyle name="Calculation 5 6 19 2 2" xfId="13513"/>
    <cellStyle name="Calculation 5 6 19 3" xfId="13514"/>
    <cellStyle name="Calculation 5 6 2" xfId="13515"/>
    <cellStyle name="Calculation 5 6 2 2" xfId="13516"/>
    <cellStyle name="Calculation 5 6 2 2 2" xfId="13517"/>
    <cellStyle name="Calculation 5 6 2 2 3" xfId="13518"/>
    <cellStyle name="Calculation 5 6 2 3" xfId="13519"/>
    <cellStyle name="Calculation 5 6 2 3 2" xfId="13520"/>
    <cellStyle name="Calculation 5 6 2 4" xfId="13521"/>
    <cellStyle name="Calculation 5 6 20" xfId="13522"/>
    <cellStyle name="Calculation 5 6 20 2" xfId="13523"/>
    <cellStyle name="Calculation 5 6 20 2 2" xfId="13524"/>
    <cellStyle name="Calculation 5 6 20 3" xfId="13525"/>
    <cellStyle name="Calculation 5 6 21" xfId="13526"/>
    <cellStyle name="Calculation 5 6 21 2" xfId="13527"/>
    <cellStyle name="Calculation 5 6 22" xfId="13528"/>
    <cellStyle name="Calculation 5 6 23" xfId="13529"/>
    <cellStyle name="Calculation 5 6 3" xfId="13530"/>
    <cellStyle name="Calculation 5 6 3 2" xfId="13531"/>
    <cellStyle name="Calculation 5 6 3 2 2" xfId="13532"/>
    <cellStyle name="Calculation 5 6 3 3" xfId="13533"/>
    <cellStyle name="Calculation 5 6 3 4" xfId="13534"/>
    <cellStyle name="Calculation 5 6 4" xfId="13535"/>
    <cellStyle name="Calculation 5 6 4 2" xfId="13536"/>
    <cellStyle name="Calculation 5 6 4 2 2" xfId="13537"/>
    <cellStyle name="Calculation 5 6 4 3" xfId="13538"/>
    <cellStyle name="Calculation 5 6 4 4" xfId="13539"/>
    <cellStyle name="Calculation 5 6 5" xfId="13540"/>
    <cellStyle name="Calculation 5 6 5 2" xfId="13541"/>
    <cellStyle name="Calculation 5 6 5 2 2" xfId="13542"/>
    <cellStyle name="Calculation 5 6 5 3" xfId="13543"/>
    <cellStyle name="Calculation 5 6 6" xfId="13544"/>
    <cellStyle name="Calculation 5 6 6 2" xfId="13545"/>
    <cellStyle name="Calculation 5 6 6 2 2" xfId="13546"/>
    <cellStyle name="Calculation 5 6 6 3" xfId="13547"/>
    <cellStyle name="Calculation 5 6 7" xfId="13548"/>
    <cellStyle name="Calculation 5 6 7 2" xfId="13549"/>
    <cellStyle name="Calculation 5 6 7 2 2" xfId="13550"/>
    <cellStyle name="Calculation 5 6 7 3" xfId="13551"/>
    <cellStyle name="Calculation 5 6 8" xfId="13552"/>
    <cellStyle name="Calculation 5 6 8 2" xfId="13553"/>
    <cellStyle name="Calculation 5 6 8 2 2" xfId="13554"/>
    <cellStyle name="Calculation 5 6 8 3" xfId="13555"/>
    <cellStyle name="Calculation 5 6 9" xfId="13556"/>
    <cellStyle name="Calculation 5 6 9 2" xfId="13557"/>
    <cellStyle name="Calculation 5 6 9 2 2" xfId="13558"/>
    <cellStyle name="Calculation 5 6 9 3" xfId="13559"/>
    <cellStyle name="Calculation 5 7" xfId="13560"/>
    <cellStyle name="Calculation 5 7 2" xfId="13561"/>
    <cellStyle name="Calculation 5 7 2 2" xfId="13562"/>
    <cellStyle name="Calculation 5 7 2 3" xfId="13563"/>
    <cellStyle name="Calculation 5 7 3" xfId="13564"/>
    <cellStyle name="Calculation 5 7 3 2" xfId="13565"/>
    <cellStyle name="Calculation 5 7 4" xfId="13566"/>
    <cellStyle name="Calculation 5 8" xfId="13567"/>
    <cellStyle name="Calculation 5 8 2" xfId="13568"/>
    <cellStyle name="Calculation 5 8 2 2" xfId="13569"/>
    <cellStyle name="Calculation 5 8 2 3" xfId="13570"/>
    <cellStyle name="Calculation 5 8 3" xfId="13571"/>
    <cellStyle name="Calculation 5 8 4" xfId="13572"/>
    <cellStyle name="Calculation 5 9" xfId="13573"/>
    <cellStyle name="Calculation 5 9 2" xfId="13574"/>
    <cellStyle name="Calculation 5 9 2 2" xfId="13575"/>
    <cellStyle name="Calculation 5 9 3" xfId="13576"/>
    <cellStyle name="Calculation 5 9 4" xfId="13577"/>
    <cellStyle name="Calculation 6" xfId="13578"/>
    <cellStyle name="Calculation 6 10" xfId="13579"/>
    <cellStyle name="Calculation 6 10 2" xfId="13580"/>
    <cellStyle name="Calculation 6 10 2 2" xfId="13581"/>
    <cellStyle name="Calculation 6 10 3" xfId="13582"/>
    <cellStyle name="Calculation 6 11" xfId="13583"/>
    <cellStyle name="Calculation 6 11 2" xfId="13584"/>
    <cellStyle name="Calculation 6 11 2 2" xfId="13585"/>
    <cellStyle name="Calculation 6 11 3" xfId="13586"/>
    <cellStyle name="Calculation 6 12" xfId="13587"/>
    <cellStyle name="Calculation 6 12 2" xfId="13588"/>
    <cellStyle name="Calculation 6 12 2 2" xfId="13589"/>
    <cellStyle name="Calculation 6 12 3" xfId="13590"/>
    <cellStyle name="Calculation 6 13" xfId="13591"/>
    <cellStyle name="Calculation 6 13 2" xfId="13592"/>
    <cellStyle name="Calculation 6 13 2 2" xfId="13593"/>
    <cellStyle name="Calculation 6 13 3" xfId="13594"/>
    <cellStyle name="Calculation 6 14" xfId="13595"/>
    <cellStyle name="Calculation 6 14 2" xfId="13596"/>
    <cellStyle name="Calculation 6 14 2 2" xfId="13597"/>
    <cellStyle name="Calculation 6 14 3" xfId="13598"/>
    <cellStyle name="Calculation 6 15" xfId="13599"/>
    <cellStyle name="Calculation 6 15 2" xfId="13600"/>
    <cellStyle name="Calculation 6 15 2 2" xfId="13601"/>
    <cellStyle name="Calculation 6 15 3" xfId="13602"/>
    <cellStyle name="Calculation 6 16" xfId="13603"/>
    <cellStyle name="Calculation 6 16 2" xfId="13604"/>
    <cellStyle name="Calculation 6 16 2 2" xfId="13605"/>
    <cellStyle name="Calculation 6 16 3" xfId="13606"/>
    <cellStyle name="Calculation 6 17" xfId="13607"/>
    <cellStyle name="Calculation 6 17 2" xfId="13608"/>
    <cellStyle name="Calculation 6 17 2 2" xfId="13609"/>
    <cellStyle name="Calculation 6 17 3" xfId="13610"/>
    <cellStyle name="Calculation 6 18" xfId="13611"/>
    <cellStyle name="Calculation 6 18 2" xfId="13612"/>
    <cellStyle name="Calculation 6 18 2 2" xfId="13613"/>
    <cellStyle name="Calculation 6 18 3" xfId="13614"/>
    <cellStyle name="Calculation 6 19" xfId="13615"/>
    <cellStyle name="Calculation 6 19 2" xfId="13616"/>
    <cellStyle name="Calculation 6 19 2 2" xfId="13617"/>
    <cellStyle name="Calculation 6 19 3" xfId="13618"/>
    <cellStyle name="Calculation 6 2" xfId="13619"/>
    <cellStyle name="Calculation 6 2 10" xfId="13620"/>
    <cellStyle name="Calculation 6 2 10 2" xfId="13621"/>
    <cellStyle name="Calculation 6 2 10 2 2" xfId="13622"/>
    <cellStyle name="Calculation 6 2 10 3" xfId="13623"/>
    <cellStyle name="Calculation 6 2 11" xfId="13624"/>
    <cellStyle name="Calculation 6 2 11 2" xfId="13625"/>
    <cellStyle name="Calculation 6 2 11 2 2" xfId="13626"/>
    <cellStyle name="Calculation 6 2 11 3" xfId="13627"/>
    <cellStyle name="Calculation 6 2 12" xfId="13628"/>
    <cellStyle name="Calculation 6 2 12 2" xfId="13629"/>
    <cellStyle name="Calculation 6 2 12 2 2" xfId="13630"/>
    <cellStyle name="Calculation 6 2 12 3" xfId="13631"/>
    <cellStyle name="Calculation 6 2 13" xfId="13632"/>
    <cellStyle name="Calculation 6 2 13 2" xfId="13633"/>
    <cellStyle name="Calculation 6 2 13 2 2" xfId="13634"/>
    <cellStyle name="Calculation 6 2 13 3" xfId="13635"/>
    <cellStyle name="Calculation 6 2 14" xfId="13636"/>
    <cellStyle name="Calculation 6 2 14 2" xfId="13637"/>
    <cellStyle name="Calculation 6 2 14 2 2" xfId="13638"/>
    <cellStyle name="Calculation 6 2 14 3" xfId="13639"/>
    <cellStyle name="Calculation 6 2 15" xfId="13640"/>
    <cellStyle name="Calculation 6 2 15 2" xfId="13641"/>
    <cellStyle name="Calculation 6 2 15 2 2" xfId="13642"/>
    <cellStyle name="Calculation 6 2 15 3" xfId="13643"/>
    <cellStyle name="Calculation 6 2 16" xfId="13644"/>
    <cellStyle name="Calculation 6 2 16 2" xfId="13645"/>
    <cellStyle name="Calculation 6 2 16 2 2" xfId="13646"/>
    <cellStyle name="Calculation 6 2 16 3" xfId="13647"/>
    <cellStyle name="Calculation 6 2 17" xfId="13648"/>
    <cellStyle name="Calculation 6 2 17 2" xfId="13649"/>
    <cellStyle name="Calculation 6 2 17 2 2" xfId="13650"/>
    <cellStyle name="Calculation 6 2 17 3" xfId="13651"/>
    <cellStyle name="Calculation 6 2 18" xfId="13652"/>
    <cellStyle name="Calculation 6 2 18 2" xfId="13653"/>
    <cellStyle name="Calculation 6 2 18 2 2" xfId="13654"/>
    <cellStyle name="Calculation 6 2 18 3" xfId="13655"/>
    <cellStyle name="Calculation 6 2 19" xfId="13656"/>
    <cellStyle name="Calculation 6 2 19 2" xfId="13657"/>
    <cellStyle name="Calculation 6 2 19 2 2" xfId="13658"/>
    <cellStyle name="Calculation 6 2 19 3" xfId="13659"/>
    <cellStyle name="Calculation 6 2 2" xfId="13660"/>
    <cellStyle name="Calculation 6 2 2 10" xfId="13661"/>
    <cellStyle name="Calculation 6 2 2 10 2" xfId="13662"/>
    <cellStyle name="Calculation 6 2 2 10 2 2" xfId="13663"/>
    <cellStyle name="Calculation 6 2 2 10 3" xfId="13664"/>
    <cellStyle name="Calculation 6 2 2 11" xfId="13665"/>
    <cellStyle name="Calculation 6 2 2 11 2" xfId="13666"/>
    <cellStyle name="Calculation 6 2 2 11 2 2" xfId="13667"/>
    <cellStyle name="Calculation 6 2 2 11 3" xfId="13668"/>
    <cellStyle name="Calculation 6 2 2 12" xfId="13669"/>
    <cellStyle name="Calculation 6 2 2 12 2" xfId="13670"/>
    <cellStyle name="Calculation 6 2 2 12 2 2" xfId="13671"/>
    <cellStyle name="Calculation 6 2 2 12 3" xfId="13672"/>
    <cellStyle name="Calculation 6 2 2 13" xfId="13673"/>
    <cellStyle name="Calculation 6 2 2 13 2" xfId="13674"/>
    <cellStyle name="Calculation 6 2 2 13 2 2" xfId="13675"/>
    <cellStyle name="Calculation 6 2 2 13 3" xfId="13676"/>
    <cellStyle name="Calculation 6 2 2 14" xfId="13677"/>
    <cellStyle name="Calculation 6 2 2 14 2" xfId="13678"/>
    <cellStyle name="Calculation 6 2 2 14 2 2" xfId="13679"/>
    <cellStyle name="Calculation 6 2 2 14 3" xfId="13680"/>
    <cellStyle name="Calculation 6 2 2 15" xfId="13681"/>
    <cellStyle name="Calculation 6 2 2 15 2" xfId="13682"/>
    <cellStyle name="Calculation 6 2 2 15 2 2" xfId="13683"/>
    <cellStyle name="Calculation 6 2 2 15 3" xfId="13684"/>
    <cellStyle name="Calculation 6 2 2 16" xfId="13685"/>
    <cellStyle name="Calculation 6 2 2 16 2" xfId="13686"/>
    <cellStyle name="Calculation 6 2 2 16 2 2" xfId="13687"/>
    <cellStyle name="Calculation 6 2 2 16 3" xfId="13688"/>
    <cellStyle name="Calculation 6 2 2 17" xfId="13689"/>
    <cellStyle name="Calculation 6 2 2 17 2" xfId="13690"/>
    <cellStyle name="Calculation 6 2 2 17 2 2" xfId="13691"/>
    <cellStyle name="Calculation 6 2 2 17 3" xfId="13692"/>
    <cellStyle name="Calculation 6 2 2 18" xfId="13693"/>
    <cellStyle name="Calculation 6 2 2 18 2" xfId="13694"/>
    <cellStyle name="Calculation 6 2 2 19" xfId="13695"/>
    <cellStyle name="Calculation 6 2 2 2" xfId="13696"/>
    <cellStyle name="Calculation 6 2 2 2 10" xfId="13697"/>
    <cellStyle name="Calculation 6 2 2 2 10 2" xfId="13698"/>
    <cellStyle name="Calculation 6 2 2 2 10 2 2" xfId="13699"/>
    <cellStyle name="Calculation 6 2 2 2 10 3" xfId="13700"/>
    <cellStyle name="Calculation 6 2 2 2 11" xfId="13701"/>
    <cellStyle name="Calculation 6 2 2 2 11 2" xfId="13702"/>
    <cellStyle name="Calculation 6 2 2 2 11 2 2" xfId="13703"/>
    <cellStyle name="Calculation 6 2 2 2 11 3" xfId="13704"/>
    <cellStyle name="Calculation 6 2 2 2 12" xfId="13705"/>
    <cellStyle name="Calculation 6 2 2 2 12 2" xfId="13706"/>
    <cellStyle name="Calculation 6 2 2 2 12 2 2" xfId="13707"/>
    <cellStyle name="Calculation 6 2 2 2 12 3" xfId="13708"/>
    <cellStyle name="Calculation 6 2 2 2 13" xfId="13709"/>
    <cellStyle name="Calculation 6 2 2 2 13 2" xfId="13710"/>
    <cellStyle name="Calculation 6 2 2 2 13 2 2" xfId="13711"/>
    <cellStyle name="Calculation 6 2 2 2 13 3" xfId="13712"/>
    <cellStyle name="Calculation 6 2 2 2 14" xfId="13713"/>
    <cellStyle name="Calculation 6 2 2 2 14 2" xfId="13714"/>
    <cellStyle name="Calculation 6 2 2 2 14 2 2" xfId="13715"/>
    <cellStyle name="Calculation 6 2 2 2 14 3" xfId="13716"/>
    <cellStyle name="Calculation 6 2 2 2 15" xfId="13717"/>
    <cellStyle name="Calculation 6 2 2 2 15 2" xfId="13718"/>
    <cellStyle name="Calculation 6 2 2 2 15 2 2" xfId="13719"/>
    <cellStyle name="Calculation 6 2 2 2 15 3" xfId="13720"/>
    <cellStyle name="Calculation 6 2 2 2 16" xfId="13721"/>
    <cellStyle name="Calculation 6 2 2 2 16 2" xfId="13722"/>
    <cellStyle name="Calculation 6 2 2 2 16 2 2" xfId="13723"/>
    <cellStyle name="Calculation 6 2 2 2 16 3" xfId="13724"/>
    <cellStyle name="Calculation 6 2 2 2 17" xfId="13725"/>
    <cellStyle name="Calculation 6 2 2 2 17 2" xfId="13726"/>
    <cellStyle name="Calculation 6 2 2 2 17 2 2" xfId="13727"/>
    <cellStyle name="Calculation 6 2 2 2 17 3" xfId="13728"/>
    <cellStyle name="Calculation 6 2 2 2 18" xfId="13729"/>
    <cellStyle name="Calculation 6 2 2 2 18 2" xfId="13730"/>
    <cellStyle name="Calculation 6 2 2 2 18 2 2" xfId="13731"/>
    <cellStyle name="Calculation 6 2 2 2 18 3" xfId="13732"/>
    <cellStyle name="Calculation 6 2 2 2 19" xfId="13733"/>
    <cellStyle name="Calculation 6 2 2 2 19 2" xfId="13734"/>
    <cellStyle name="Calculation 6 2 2 2 19 2 2" xfId="13735"/>
    <cellStyle name="Calculation 6 2 2 2 19 3" xfId="13736"/>
    <cellStyle name="Calculation 6 2 2 2 2" xfId="13737"/>
    <cellStyle name="Calculation 6 2 2 2 2 2" xfId="13738"/>
    <cellStyle name="Calculation 6 2 2 2 2 2 2" xfId="13739"/>
    <cellStyle name="Calculation 6 2 2 2 2 2 3" xfId="13740"/>
    <cellStyle name="Calculation 6 2 2 2 2 3" xfId="13741"/>
    <cellStyle name="Calculation 6 2 2 2 2 3 2" xfId="13742"/>
    <cellStyle name="Calculation 6 2 2 2 2 4" xfId="13743"/>
    <cellStyle name="Calculation 6 2 2 2 20" xfId="13744"/>
    <cellStyle name="Calculation 6 2 2 2 20 2" xfId="13745"/>
    <cellStyle name="Calculation 6 2 2 2 20 2 2" xfId="13746"/>
    <cellStyle name="Calculation 6 2 2 2 20 3" xfId="13747"/>
    <cellStyle name="Calculation 6 2 2 2 21" xfId="13748"/>
    <cellStyle name="Calculation 6 2 2 2 21 2" xfId="13749"/>
    <cellStyle name="Calculation 6 2 2 2 22" xfId="13750"/>
    <cellStyle name="Calculation 6 2 2 2 23" xfId="13751"/>
    <cellStyle name="Calculation 6 2 2 2 3" xfId="13752"/>
    <cellStyle name="Calculation 6 2 2 2 3 2" xfId="13753"/>
    <cellStyle name="Calculation 6 2 2 2 3 2 2" xfId="13754"/>
    <cellStyle name="Calculation 6 2 2 2 3 3" xfId="13755"/>
    <cellStyle name="Calculation 6 2 2 2 3 4" xfId="13756"/>
    <cellStyle name="Calculation 6 2 2 2 4" xfId="13757"/>
    <cellStyle name="Calculation 6 2 2 2 4 2" xfId="13758"/>
    <cellStyle name="Calculation 6 2 2 2 4 2 2" xfId="13759"/>
    <cellStyle name="Calculation 6 2 2 2 4 3" xfId="13760"/>
    <cellStyle name="Calculation 6 2 2 2 4 4" xfId="13761"/>
    <cellStyle name="Calculation 6 2 2 2 5" xfId="13762"/>
    <cellStyle name="Calculation 6 2 2 2 5 2" xfId="13763"/>
    <cellStyle name="Calculation 6 2 2 2 5 2 2" xfId="13764"/>
    <cellStyle name="Calculation 6 2 2 2 5 3" xfId="13765"/>
    <cellStyle name="Calculation 6 2 2 2 6" xfId="13766"/>
    <cellStyle name="Calculation 6 2 2 2 6 2" xfId="13767"/>
    <cellStyle name="Calculation 6 2 2 2 6 2 2" xfId="13768"/>
    <cellStyle name="Calculation 6 2 2 2 6 3" xfId="13769"/>
    <cellStyle name="Calculation 6 2 2 2 7" xfId="13770"/>
    <cellStyle name="Calculation 6 2 2 2 7 2" xfId="13771"/>
    <cellStyle name="Calculation 6 2 2 2 7 2 2" xfId="13772"/>
    <cellStyle name="Calculation 6 2 2 2 7 3" xfId="13773"/>
    <cellStyle name="Calculation 6 2 2 2 8" xfId="13774"/>
    <cellStyle name="Calculation 6 2 2 2 8 2" xfId="13775"/>
    <cellStyle name="Calculation 6 2 2 2 8 2 2" xfId="13776"/>
    <cellStyle name="Calculation 6 2 2 2 8 3" xfId="13777"/>
    <cellStyle name="Calculation 6 2 2 2 9" xfId="13778"/>
    <cellStyle name="Calculation 6 2 2 2 9 2" xfId="13779"/>
    <cellStyle name="Calculation 6 2 2 2 9 2 2" xfId="13780"/>
    <cellStyle name="Calculation 6 2 2 2 9 3" xfId="13781"/>
    <cellStyle name="Calculation 6 2 2 20" xfId="13782"/>
    <cellStyle name="Calculation 6 2 2 3" xfId="13783"/>
    <cellStyle name="Calculation 6 2 2 3 2" xfId="13784"/>
    <cellStyle name="Calculation 6 2 2 3 2 2" xfId="13785"/>
    <cellStyle name="Calculation 6 2 2 3 2 3" xfId="13786"/>
    <cellStyle name="Calculation 6 2 2 3 3" xfId="13787"/>
    <cellStyle name="Calculation 6 2 2 3 3 2" xfId="13788"/>
    <cellStyle name="Calculation 6 2 2 3 4" xfId="13789"/>
    <cellStyle name="Calculation 6 2 2 4" xfId="13790"/>
    <cellStyle name="Calculation 6 2 2 4 2" xfId="13791"/>
    <cellStyle name="Calculation 6 2 2 4 2 2" xfId="13792"/>
    <cellStyle name="Calculation 6 2 2 4 3" xfId="13793"/>
    <cellStyle name="Calculation 6 2 2 4 4" xfId="13794"/>
    <cellStyle name="Calculation 6 2 2 5" xfId="13795"/>
    <cellStyle name="Calculation 6 2 2 5 2" xfId="13796"/>
    <cellStyle name="Calculation 6 2 2 5 2 2" xfId="13797"/>
    <cellStyle name="Calculation 6 2 2 5 3" xfId="13798"/>
    <cellStyle name="Calculation 6 2 2 5 4" xfId="13799"/>
    <cellStyle name="Calculation 6 2 2 6" xfId="13800"/>
    <cellStyle name="Calculation 6 2 2 6 2" xfId="13801"/>
    <cellStyle name="Calculation 6 2 2 6 2 2" xfId="13802"/>
    <cellStyle name="Calculation 6 2 2 6 3" xfId="13803"/>
    <cellStyle name="Calculation 6 2 2 7" xfId="13804"/>
    <cellStyle name="Calculation 6 2 2 7 2" xfId="13805"/>
    <cellStyle name="Calculation 6 2 2 7 2 2" xfId="13806"/>
    <cellStyle name="Calculation 6 2 2 7 3" xfId="13807"/>
    <cellStyle name="Calculation 6 2 2 8" xfId="13808"/>
    <cellStyle name="Calculation 6 2 2 8 2" xfId="13809"/>
    <cellStyle name="Calculation 6 2 2 8 2 2" xfId="13810"/>
    <cellStyle name="Calculation 6 2 2 8 3" xfId="13811"/>
    <cellStyle name="Calculation 6 2 2 9" xfId="13812"/>
    <cellStyle name="Calculation 6 2 2 9 2" xfId="13813"/>
    <cellStyle name="Calculation 6 2 2 9 2 2" xfId="13814"/>
    <cellStyle name="Calculation 6 2 2 9 3" xfId="13815"/>
    <cellStyle name="Calculation 6 2 20" xfId="13816"/>
    <cellStyle name="Calculation 6 2 20 2" xfId="13817"/>
    <cellStyle name="Calculation 6 2 20 2 2" xfId="13818"/>
    <cellStyle name="Calculation 6 2 20 3" xfId="13819"/>
    <cellStyle name="Calculation 6 2 21" xfId="13820"/>
    <cellStyle name="Calculation 6 2 21 2" xfId="13821"/>
    <cellStyle name="Calculation 6 2 22" xfId="13822"/>
    <cellStyle name="Calculation 6 2 23" xfId="13823"/>
    <cellStyle name="Calculation 6 2 3" xfId="13824"/>
    <cellStyle name="Calculation 6 2 3 10" xfId="13825"/>
    <cellStyle name="Calculation 6 2 3 10 2" xfId="13826"/>
    <cellStyle name="Calculation 6 2 3 10 2 2" xfId="13827"/>
    <cellStyle name="Calculation 6 2 3 10 3" xfId="13828"/>
    <cellStyle name="Calculation 6 2 3 11" xfId="13829"/>
    <cellStyle name="Calculation 6 2 3 11 2" xfId="13830"/>
    <cellStyle name="Calculation 6 2 3 11 2 2" xfId="13831"/>
    <cellStyle name="Calculation 6 2 3 11 3" xfId="13832"/>
    <cellStyle name="Calculation 6 2 3 12" xfId="13833"/>
    <cellStyle name="Calculation 6 2 3 12 2" xfId="13834"/>
    <cellStyle name="Calculation 6 2 3 12 2 2" xfId="13835"/>
    <cellStyle name="Calculation 6 2 3 12 3" xfId="13836"/>
    <cellStyle name="Calculation 6 2 3 13" xfId="13837"/>
    <cellStyle name="Calculation 6 2 3 13 2" xfId="13838"/>
    <cellStyle name="Calculation 6 2 3 13 2 2" xfId="13839"/>
    <cellStyle name="Calculation 6 2 3 13 3" xfId="13840"/>
    <cellStyle name="Calculation 6 2 3 14" xfId="13841"/>
    <cellStyle name="Calculation 6 2 3 14 2" xfId="13842"/>
    <cellStyle name="Calculation 6 2 3 14 2 2" xfId="13843"/>
    <cellStyle name="Calculation 6 2 3 14 3" xfId="13844"/>
    <cellStyle name="Calculation 6 2 3 15" xfId="13845"/>
    <cellStyle name="Calculation 6 2 3 15 2" xfId="13846"/>
    <cellStyle name="Calculation 6 2 3 15 2 2" xfId="13847"/>
    <cellStyle name="Calculation 6 2 3 15 3" xfId="13848"/>
    <cellStyle name="Calculation 6 2 3 16" xfId="13849"/>
    <cellStyle name="Calculation 6 2 3 16 2" xfId="13850"/>
    <cellStyle name="Calculation 6 2 3 16 2 2" xfId="13851"/>
    <cellStyle name="Calculation 6 2 3 16 3" xfId="13852"/>
    <cellStyle name="Calculation 6 2 3 17" xfId="13853"/>
    <cellStyle name="Calculation 6 2 3 17 2" xfId="13854"/>
    <cellStyle name="Calculation 6 2 3 17 2 2" xfId="13855"/>
    <cellStyle name="Calculation 6 2 3 17 3" xfId="13856"/>
    <cellStyle name="Calculation 6 2 3 18" xfId="13857"/>
    <cellStyle name="Calculation 6 2 3 18 2" xfId="13858"/>
    <cellStyle name="Calculation 6 2 3 19" xfId="13859"/>
    <cellStyle name="Calculation 6 2 3 2" xfId="13860"/>
    <cellStyle name="Calculation 6 2 3 2 10" xfId="13861"/>
    <cellStyle name="Calculation 6 2 3 2 10 2" xfId="13862"/>
    <cellStyle name="Calculation 6 2 3 2 10 2 2" xfId="13863"/>
    <cellStyle name="Calculation 6 2 3 2 10 3" xfId="13864"/>
    <cellStyle name="Calculation 6 2 3 2 11" xfId="13865"/>
    <cellStyle name="Calculation 6 2 3 2 11 2" xfId="13866"/>
    <cellStyle name="Calculation 6 2 3 2 11 2 2" xfId="13867"/>
    <cellStyle name="Calculation 6 2 3 2 11 3" xfId="13868"/>
    <cellStyle name="Calculation 6 2 3 2 12" xfId="13869"/>
    <cellStyle name="Calculation 6 2 3 2 12 2" xfId="13870"/>
    <cellStyle name="Calculation 6 2 3 2 12 2 2" xfId="13871"/>
    <cellStyle name="Calculation 6 2 3 2 12 3" xfId="13872"/>
    <cellStyle name="Calculation 6 2 3 2 13" xfId="13873"/>
    <cellStyle name="Calculation 6 2 3 2 13 2" xfId="13874"/>
    <cellStyle name="Calculation 6 2 3 2 13 2 2" xfId="13875"/>
    <cellStyle name="Calculation 6 2 3 2 13 3" xfId="13876"/>
    <cellStyle name="Calculation 6 2 3 2 14" xfId="13877"/>
    <cellStyle name="Calculation 6 2 3 2 14 2" xfId="13878"/>
    <cellStyle name="Calculation 6 2 3 2 14 2 2" xfId="13879"/>
    <cellStyle name="Calculation 6 2 3 2 14 3" xfId="13880"/>
    <cellStyle name="Calculation 6 2 3 2 15" xfId="13881"/>
    <cellStyle name="Calculation 6 2 3 2 15 2" xfId="13882"/>
    <cellStyle name="Calculation 6 2 3 2 15 2 2" xfId="13883"/>
    <cellStyle name="Calculation 6 2 3 2 15 3" xfId="13884"/>
    <cellStyle name="Calculation 6 2 3 2 16" xfId="13885"/>
    <cellStyle name="Calculation 6 2 3 2 16 2" xfId="13886"/>
    <cellStyle name="Calculation 6 2 3 2 16 2 2" xfId="13887"/>
    <cellStyle name="Calculation 6 2 3 2 16 3" xfId="13888"/>
    <cellStyle name="Calculation 6 2 3 2 17" xfId="13889"/>
    <cellStyle name="Calculation 6 2 3 2 17 2" xfId="13890"/>
    <cellStyle name="Calculation 6 2 3 2 17 2 2" xfId="13891"/>
    <cellStyle name="Calculation 6 2 3 2 17 3" xfId="13892"/>
    <cellStyle name="Calculation 6 2 3 2 18" xfId="13893"/>
    <cellStyle name="Calculation 6 2 3 2 18 2" xfId="13894"/>
    <cellStyle name="Calculation 6 2 3 2 18 2 2" xfId="13895"/>
    <cellStyle name="Calculation 6 2 3 2 18 3" xfId="13896"/>
    <cellStyle name="Calculation 6 2 3 2 19" xfId="13897"/>
    <cellStyle name="Calculation 6 2 3 2 19 2" xfId="13898"/>
    <cellStyle name="Calculation 6 2 3 2 19 2 2" xfId="13899"/>
    <cellStyle name="Calculation 6 2 3 2 19 3" xfId="13900"/>
    <cellStyle name="Calculation 6 2 3 2 2" xfId="13901"/>
    <cellStyle name="Calculation 6 2 3 2 2 2" xfId="13902"/>
    <cellStyle name="Calculation 6 2 3 2 2 2 2" xfId="13903"/>
    <cellStyle name="Calculation 6 2 3 2 2 3" xfId="13904"/>
    <cellStyle name="Calculation 6 2 3 2 2 4" xfId="13905"/>
    <cellStyle name="Calculation 6 2 3 2 20" xfId="13906"/>
    <cellStyle name="Calculation 6 2 3 2 20 2" xfId="13907"/>
    <cellStyle name="Calculation 6 2 3 2 20 2 2" xfId="13908"/>
    <cellStyle name="Calculation 6 2 3 2 20 3" xfId="13909"/>
    <cellStyle name="Calculation 6 2 3 2 21" xfId="13910"/>
    <cellStyle name="Calculation 6 2 3 2 21 2" xfId="13911"/>
    <cellStyle name="Calculation 6 2 3 2 22" xfId="13912"/>
    <cellStyle name="Calculation 6 2 3 2 23" xfId="13913"/>
    <cellStyle name="Calculation 6 2 3 2 3" xfId="13914"/>
    <cellStyle name="Calculation 6 2 3 2 3 2" xfId="13915"/>
    <cellStyle name="Calculation 6 2 3 2 3 2 2" xfId="13916"/>
    <cellStyle name="Calculation 6 2 3 2 3 3" xfId="13917"/>
    <cellStyle name="Calculation 6 2 3 2 3 4" xfId="13918"/>
    <cellStyle name="Calculation 6 2 3 2 4" xfId="13919"/>
    <cellStyle name="Calculation 6 2 3 2 4 2" xfId="13920"/>
    <cellStyle name="Calculation 6 2 3 2 4 2 2" xfId="13921"/>
    <cellStyle name="Calculation 6 2 3 2 4 3" xfId="13922"/>
    <cellStyle name="Calculation 6 2 3 2 5" xfId="13923"/>
    <cellStyle name="Calculation 6 2 3 2 5 2" xfId="13924"/>
    <cellStyle name="Calculation 6 2 3 2 5 2 2" xfId="13925"/>
    <cellStyle name="Calculation 6 2 3 2 5 3" xfId="13926"/>
    <cellStyle name="Calculation 6 2 3 2 6" xfId="13927"/>
    <cellStyle name="Calculation 6 2 3 2 6 2" xfId="13928"/>
    <cellStyle name="Calculation 6 2 3 2 6 2 2" xfId="13929"/>
    <cellStyle name="Calculation 6 2 3 2 6 3" xfId="13930"/>
    <cellStyle name="Calculation 6 2 3 2 7" xfId="13931"/>
    <cellStyle name="Calculation 6 2 3 2 7 2" xfId="13932"/>
    <cellStyle name="Calculation 6 2 3 2 7 2 2" xfId="13933"/>
    <cellStyle name="Calculation 6 2 3 2 7 3" xfId="13934"/>
    <cellStyle name="Calculation 6 2 3 2 8" xfId="13935"/>
    <cellStyle name="Calculation 6 2 3 2 8 2" xfId="13936"/>
    <cellStyle name="Calculation 6 2 3 2 8 2 2" xfId="13937"/>
    <cellStyle name="Calculation 6 2 3 2 8 3" xfId="13938"/>
    <cellStyle name="Calculation 6 2 3 2 9" xfId="13939"/>
    <cellStyle name="Calculation 6 2 3 2 9 2" xfId="13940"/>
    <cellStyle name="Calculation 6 2 3 2 9 2 2" xfId="13941"/>
    <cellStyle name="Calculation 6 2 3 2 9 3" xfId="13942"/>
    <cellStyle name="Calculation 6 2 3 20" xfId="13943"/>
    <cellStyle name="Calculation 6 2 3 3" xfId="13944"/>
    <cellStyle name="Calculation 6 2 3 3 2" xfId="13945"/>
    <cellStyle name="Calculation 6 2 3 3 2 2" xfId="13946"/>
    <cellStyle name="Calculation 6 2 3 3 3" xfId="13947"/>
    <cellStyle name="Calculation 6 2 3 3 4" xfId="13948"/>
    <cellStyle name="Calculation 6 2 3 4" xfId="13949"/>
    <cellStyle name="Calculation 6 2 3 4 2" xfId="13950"/>
    <cellStyle name="Calculation 6 2 3 4 2 2" xfId="13951"/>
    <cellStyle name="Calculation 6 2 3 4 3" xfId="13952"/>
    <cellStyle name="Calculation 6 2 3 4 4" xfId="13953"/>
    <cellStyle name="Calculation 6 2 3 5" xfId="13954"/>
    <cellStyle name="Calculation 6 2 3 5 2" xfId="13955"/>
    <cellStyle name="Calculation 6 2 3 5 2 2" xfId="13956"/>
    <cellStyle name="Calculation 6 2 3 5 3" xfId="13957"/>
    <cellStyle name="Calculation 6 2 3 6" xfId="13958"/>
    <cellStyle name="Calculation 6 2 3 6 2" xfId="13959"/>
    <cellStyle name="Calculation 6 2 3 6 2 2" xfId="13960"/>
    <cellStyle name="Calculation 6 2 3 6 3" xfId="13961"/>
    <cellStyle name="Calculation 6 2 3 7" xfId="13962"/>
    <cellStyle name="Calculation 6 2 3 7 2" xfId="13963"/>
    <cellStyle name="Calculation 6 2 3 7 2 2" xfId="13964"/>
    <cellStyle name="Calculation 6 2 3 7 3" xfId="13965"/>
    <cellStyle name="Calculation 6 2 3 8" xfId="13966"/>
    <cellStyle name="Calculation 6 2 3 8 2" xfId="13967"/>
    <cellStyle name="Calculation 6 2 3 8 2 2" xfId="13968"/>
    <cellStyle name="Calculation 6 2 3 8 3" xfId="13969"/>
    <cellStyle name="Calculation 6 2 3 9" xfId="13970"/>
    <cellStyle name="Calculation 6 2 3 9 2" xfId="13971"/>
    <cellStyle name="Calculation 6 2 3 9 2 2" xfId="13972"/>
    <cellStyle name="Calculation 6 2 3 9 3" xfId="13973"/>
    <cellStyle name="Calculation 6 2 4" xfId="13974"/>
    <cellStyle name="Calculation 6 2 4 10" xfId="13975"/>
    <cellStyle name="Calculation 6 2 4 10 2" xfId="13976"/>
    <cellStyle name="Calculation 6 2 4 10 2 2" xfId="13977"/>
    <cellStyle name="Calculation 6 2 4 10 3" xfId="13978"/>
    <cellStyle name="Calculation 6 2 4 11" xfId="13979"/>
    <cellStyle name="Calculation 6 2 4 11 2" xfId="13980"/>
    <cellStyle name="Calculation 6 2 4 11 2 2" xfId="13981"/>
    <cellStyle name="Calculation 6 2 4 11 3" xfId="13982"/>
    <cellStyle name="Calculation 6 2 4 12" xfId="13983"/>
    <cellStyle name="Calculation 6 2 4 12 2" xfId="13984"/>
    <cellStyle name="Calculation 6 2 4 12 2 2" xfId="13985"/>
    <cellStyle name="Calculation 6 2 4 12 3" xfId="13986"/>
    <cellStyle name="Calculation 6 2 4 13" xfId="13987"/>
    <cellStyle name="Calculation 6 2 4 13 2" xfId="13988"/>
    <cellStyle name="Calculation 6 2 4 13 2 2" xfId="13989"/>
    <cellStyle name="Calculation 6 2 4 13 3" xfId="13990"/>
    <cellStyle name="Calculation 6 2 4 14" xfId="13991"/>
    <cellStyle name="Calculation 6 2 4 14 2" xfId="13992"/>
    <cellStyle name="Calculation 6 2 4 14 2 2" xfId="13993"/>
    <cellStyle name="Calculation 6 2 4 14 3" xfId="13994"/>
    <cellStyle name="Calculation 6 2 4 15" xfId="13995"/>
    <cellStyle name="Calculation 6 2 4 15 2" xfId="13996"/>
    <cellStyle name="Calculation 6 2 4 15 2 2" xfId="13997"/>
    <cellStyle name="Calculation 6 2 4 15 3" xfId="13998"/>
    <cellStyle name="Calculation 6 2 4 16" xfId="13999"/>
    <cellStyle name="Calculation 6 2 4 16 2" xfId="14000"/>
    <cellStyle name="Calculation 6 2 4 16 2 2" xfId="14001"/>
    <cellStyle name="Calculation 6 2 4 16 3" xfId="14002"/>
    <cellStyle name="Calculation 6 2 4 17" xfId="14003"/>
    <cellStyle name="Calculation 6 2 4 17 2" xfId="14004"/>
    <cellStyle name="Calculation 6 2 4 17 2 2" xfId="14005"/>
    <cellStyle name="Calculation 6 2 4 17 3" xfId="14006"/>
    <cellStyle name="Calculation 6 2 4 18" xfId="14007"/>
    <cellStyle name="Calculation 6 2 4 18 2" xfId="14008"/>
    <cellStyle name="Calculation 6 2 4 18 2 2" xfId="14009"/>
    <cellStyle name="Calculation 6 2 4 18 3" xfId="14010"/>
    <cellStyle name="Calculation 6 2 4 19" xfId="14011"/>
    <cellStyle name="Calculation 6 2 4 19 2" xfId="14012"/>
    <cellStyle name="Calculation 6 2 4 19 2 2" xfId="14013"/>
    <cellStyle name="Calculation 6 2 4 19 3" xfId="14014"/>
    <cellStyle name="Calculation 6 2 4 2" xfId="14015"/>
    <cellStyle name="Calculation 6 2 4 2 10" xfId="14016"/>
    <cellStyle name="Calculation 6 2 4 2 10 2" xfId="14017"/>
    <cellStyle name="Calculation 6 2 4 2 10 2 2" xfId="14018"/>
    <cellStyle name="Calculation 6 2 4 2 10 3" xfId="14019"/>
    <cellStyle name="Calculation 6 2 4 2 11" xfId="14020"/>
    <cellStyle name="Calculation 6 2 4 2 11 2" xfId="14021"/>
    <cellStyle name="Calculation 6 2 4 2 11 2 2" xfId="14022"/>
    <cellStyle name="Calculation 6 2 4 2 11 3" xfId="14023"/>
    <cellStyle name="Calculation 6 2 4 2 12" xfId="14024"/>
    <cellStyle name="Calculation 6 2 4 2 12 2" xfId="14025"/>
    <cellStyle name="Calculation 6 2 4 2 12 2 2" xfId="14026"/>
    <cellStyle name="Calculation 6 2 4 2 12 3" xfId="14027"/>
    <cellStyle name="Calculation 6 2 4 2 13" xfId="14028"/>
    <cellStyle name="Calculation 6 2 4 2 13 2" xfId="14029"/>
    <cellStyle name="Calculation 6 2 4 2 13 2 2" xfId="14030"/>
    <cellStyle name="Calculation 6 2 4 2 13 3" xfId="14031"/>
    <cellStyle name="Calculation 6 2 4 2 14" xfId="14032"/>
    <cellStyle name="Calculation 6 2 4 2 14 2" xfId="14033"/>
    <cellStyle name="Calculation 6 2 4 2 14 2 2" xfId="14034"/>
    <cellStyle name="Calculation 6 2 4 2 14 3" xfId="14035"/>
    <cellStyle name="Calculation 6 2 4 2 15" xfId="14036"/>
    <cellStyle name="Calculation 6 2 4 2 15 2" xfId="14037"/>
    <cellStyle name="Calculation 6 2 4 2 15 2 2" xfId="14038"/>
    <cellStyle name="Calculation 6 2 4 2 15 3" xfId="14039"/>
    <cellStyle name="Calculation 6 2 4 2 16" xfId="14040"/>
    <cellStyle name="Calculation 6 2 4 2 16 2" xfId="14041"/>
    <cellStyle name="Calculation 6 2 4 2 16 2 2" xfId="14042"/>
    <cellStyle name="Calculation 6 2 4 2 16 3" xfId="14043"/>
    <cellStyle name="Calculation 6 2 4 2 17" xfId="14044"/>
    <cellStyle name="Calculation 6 2 4 2 17 2" xfId="14045"/>
    <cellStyle name="Calculation 6 2 4 2 17 2 2" xfId="14046"/>
    <cellStyle name="Calculation 6 2 4 2 17 3" xfId="14047"/>
    <cellStyle name="Calculation 6 2 4 2 18" xfId="14048"/>
    <cellStyle name="Calculation 6 2 4 2 18 2" xfId="14049"/>
    <cellStyle name="Calculation 6 2 4 2 18 2 2" xfId="14050"/>
    <cellStyle name="Calculation 6 2 4 2 18 3" xfId="14051"/>
    <cellStyle name="Calculation 6 2 4 2 19" xfId="14052"/>
    <cellStyle name="Calculation 6 2 4 2 19 2" xfId="14053"/>
    <cellStyle name="Calculation 6 2 4 2 19 2 2" xfId="14054"/>
    <cellStyle name="Calculation 6 2 4 2 19 3" xfId="14055"/>
    <cellStyle name="Calculation 6 2 4 2 2" xfId="14056"/>
    <cellStyle name="Calculation 6 2 4 2 2 2" xfId="14057"/>
    <cellStyle name="Calculation 6 2 4 2 2 2 2" xfId="14058"/>
    <cellStyle name="Calculation 6 2 4 2 2 3" xfId="14059"/>
    <cellStyle name="Calculation 6 2 4 2 2 4" xfId="14060"/>
    <cellStyle name="Calculation 6 2 4 2 20" xfId="14061"/>
    <cellStyle name="Calculation 6 2 4 2 20 2" xfId="14062"/>
    <cellStyle name="Calculation 6 2 4 2 20 2 2" xfId="14063"/>
    <cellStyle name="Calculation 6 2 4 2 20 3" xfId="14064"/>
    <cellStyle name="Calculation 6 2 4 2 21" xfId="14065"/>
    <cellStyle name="Calculation 6 2 4 2 21 2" xfId="14066"/>
    <cellStyle name="Calculation 6 2 4 2 22" xfId="14067"/>
    <cellStyle name="Calculation 6 2 4 2 23" xfId="14068"/>
    <cellStyle name="Calculation 6 2 4 2 3" xfId="14069"/>
    <cellStyle name="Calculation 6 2 4 2 3 2" xfId="14070"/>
    <cellStyle name="Calculation 6 2 4 2 3 2 2" xfId="14071"/>
    <cellStyle name="Calculation 6 2 4 2 3 3" xfId="14072"/>
    <cellStyle name="Calculation 6 2 4 2 4" xfId="14073"/>
    <cellStyle name="Calculation 6 2 4 2 4 2" xfId="14074"/>
    <cellStyle name="Calculation 6 2 4 2 4 2 2" xfId="14075"/>
    <cellStyle name="Calculation 6 2 4 2 4 3" xfId="14076"/>
    <cellStyle name="Calculation 6 2 4 2 5" xfId="14077"/>
    <cellStyle name="Calculation 6 2 4 2 5 2" xfId="14078"/>
    <cellStyle name="Calculation 6 2 4 2 5 2 2" xfId="14079"/>
    <cellStyle name="Calculation 6 2 4 2 5 3" xfId="14080"/>
    <cellStyle name="Calculation 6 2 4 2 6" xfId="14081"/>
    <cellStyle name="Calculation 6 2 4 2 6 2" xfId="14082"/>
    <cellStyle name="Calculation 6 2 4 2 6 2 2" xfId="14083"/>
    <cellStyle name="Calculation 6 2 4 2 6 3" xfId="14084"/>
    <cellStyle name="Calculation 6 2 4 2 7" xfId="14085"/>
    <cellStyle name="Calculation 6 2 4 2 7 2" xfId="14086"/>
    <cellStyle name="Calculation 6 2 4 2 7 2 2" xfId="14087"/>
    <cellStyle name="Calculation 6 2 4 2 7 3" xfId="14088"/>
    <cellStyle name="Calculation 6 2 4 2 8" xfId="14089"/>
    <cellStyle name="Calculation 6 2 4 2 8 2" xfId="14090"/>
    <cellStyle name="Calculation 6 2 4 2 8 2 2" xfId="14091"/>
    <cellStyle name="Calculation 6 2 4 2 8 3" xfId="14092"/>
    <cellStyle name="Calculation 6 2 4 2 9" xfId="14093"/>
    <cellStyle name="Calculation 6 2 4 2 9 2" xfId="14094"/>
    <cellStyle name="Calculation 6 2 4 2 9 2 2" xfId="14095"/>
    <cellStyle name="Calculation 6 2 4 2 9 3" xfId="14096"/>
    <cellStyle name="Calculation 6 2 4 20" xfId="14097"/>
    <cellStyle name="Calculation 6 2 4 20 2" xfId="14098"/>
    <cellStyle name="Calculation 6 2 4 20 2 2" xfId="14099"/>
    <cellStyle name="Calculation 6 2 4 20 3" xfId="14100"/>
    <cellStyle name="Calculation 6 2 4 21" xfId="14101"/>
    <cellStyle name="Calculation 6 2 4 21 2" xfId="14102"/>
    <cellStyle name="Calculation 6 2 4 21 2 2" xfId="14103"/>
    <cellStyle name="Calculation 6 2 4 21 3" xfId="14104"/>
    <cellStyle name="Calculation 6 2 4 22" xfId="14105"/>
    <cellStyle name="Calculation 6 2 4 22 2" xfId="14106"/>
    <cellStyle name="Calculation 6 2 4 23" xfId="14107"/>
    <cellStyle name="Calculation 6 2 4 24" xfId="14108"/>
    <cellStyle name="Calculation 6 2 4 3" xfId="14109"/>
    <cellStyle name="Calculation 6 2 4 3 2" xfId="14110"/>
    <cellStyle name="Calculation 6 2 4 3 2 2" xfId="14111"/>
    <cellStyle name="Calculation 6 2 4 3 3" xfId="14112"/>
    <cellStyle name="Calculation 6 2 4 3 4" xfId="14113"/>
    <cellStyle name="Calculation 6 2 4 4" xfId="14114"/>
    <cellStyle name="Calculation 6 2 4 4 2" xfId="14115"/>
    <cellStyle name="Calculation 6 2 4 4 2 2" xfId="14116"/>
    <cellStyle name="Calculation 6 2 4 4 3" xfId="14117"/>
    <cellStyle name="Calculation 6 2 4 4 4" xfId="14118"/>
    <cellStyle name="Calculation 6 2 4 5" xfId="14119"/>
    <cellStyle name="Calculation 6 2 4 5 2" xfId="14120"/>
    <cellStyle name="Calculation 6 2 4 5 2 2" xfId="14121"/>
    <cellStyle name="Calculation 6 2 4 5 3" xfId="14122"/>
    <cellStyle name="Calculation 6 2 4 6" xfId="14123"/>
    <cellStyle name="Calculation 6 2 4 6 2" xfId="14124"/>
    <cellStyle name="Calculation 6 2 4 6 2 2" xfId="14125"/>
    <cellStyle name="Calculation 6 2 4 6 3" xfId="14126"/>
    <cellStyle name="Calculation 6 2 4 7" xfId="14127"/>
    <cellStyle name="Calculation 6 2 4 7 2" xfId="14128"/>
    <cellStyle name="Calculation 6 2 4 7 2 2" xfId="14129"/>
    <cellStyle name="Calculation 6 2 4 7 3" xfId="14130"/>
    <cellStyle name="Calculation 6 2 4 8" xfId="14131"/>
    <cellStyle name="Calculation 6 2 4 8 2" xfId="14132"/>
    <cellStyle name="Calculation 6 2 4 8 2 2" xfId="14133"/>
    <cellStyle name="Calculation 6 2 4 8 3" xfId="14134"/>
    <cellStyle name="Calculation 6 2 4 9" xfId="14135"/>
    <cellStyle name="Calculation 6 2 4 9 2" xfId="14136"/>
    <cellStyle name="Calculation 6 2 4 9 2 2" xfId="14137"/>
    <cellStyle name="Calculation 6 2 4 9 3" xfId="14138"/>
    <cellStyle name="Calculation 6 2 5" xfId="14139"/>
    <cellStyle name="Calculation 6 2 5 10" xfId="14140"/>
    <cellStyle name="Calculation 6 2 5 10 2" xfId="14141"/>
    <cellStyle name="Calculation 6 2 5 10 2 2" xfId="14142"/>
    <cellStyle name="Calculation 6 2 5 10 3" xfId="14143"/>
    <cellStyle name="Calculation 6 2 5 11" xfId="14144"/>
    <cellStyle name="Calculation 6 2 5 11 2" xfId="14145"/>
    <cellStyle name="Calculation 6 2 5 11 2 2" xfId="14146"/>
    <cellStyle name="Calculation 6 2 5 11 3" xfId="14147"/>
    <cellStyle name="Calculation 6 2 5 12" xfId="14148"/>
    <cellStyle name="Calculation 6 2 5 12 2" xfId="14149"/>
    <cellStyle name="Calculation 6 2 5 12 2 2" xfId="14150"/>
    <cellStyle name="Calculation 6 2 5 12 3" xfId="14151"/>
    <cellStyle name="Calculation 6 2 5 13" xfId="14152"/>
    <cellStyle name="Calculation 6 2 5 13 2" xfId="14153"/>
    <cellStyle name="Calculation 6 2 5 13 2 2" xfId="14154"/>
    <cellStyle name="Calculation 6 2 5 13 3" xfId="14155"/>
    <cellStyle name="Calculation 6 2 5 14" xfId="14156"/>
    <cellStyle name="Calculation 6 2 5 14 2" xfId="14157"/>
    <cellStyle name="Calculation 6 2 5 14 2 2" xfId="14158"/>
    <cellStyle name="Calculation 6 2 5 14 3" xfId="14159"/>
    <cellStyle name="Calculation 6 2 5 15" xfId="14160"/>
    <cellStyle name="Calculation 6 2 5 15 2" xfId="14161"/>
    <cellStyle name="Calculation 6 2 5 15 2 2" xfId="14162"/>
    <cellStyle name="Calculation 6 2 5 15 3" xfId="14163"/>
    <cellStyle name="Calculation 6 2 5 16" xfId="14164"/>
    <cellStyle name="Calculation 6 2 5 16 2" xfId="14165"/>
    <cellStyle name="Calculation 6 2 5 16 2 2" xfId="14166"/>
    <cellStyle name="Calculation 6 2 5 16 3" xfId="14167"/>
    <cellStyle name="Calculation 6 2 5 17" xfId="14168"/>
    <cellStyle name="Calculation 6 2 5 17 2" xfId="14169"/>
    <cellStyle name="Calculation 6 2 5 17 2 2" xfId="14170"/>
    <cellStyle name="Calculation 6 2 5 17 3" xfId="14171"/>
    <cellStyle name="Calculation 6 2 5 18" xfId="14172"/>
    <cellStyle name="Calculation 6 2 5 18 2" xfId="14173"/>
    <cellStyle name="Calculation 6 2 5 18 2 2" xfId="14174"/>
    <cellStyle name="Calculation 6 2 5 18 3" xfId="14175"/>
    <cellStyle name="Calculation 6 2 5 19" xfId="14176"/>
    <cellStyle name="Calculation 6 2 5 19 2" xfId="14177"/>
    <cellStyle name="Calculation 6 2 5 19 2 2" xfId="14178"/>
    <cellStyle name="Calculation 6 2 5 19 3" xfId="14179"/>
    <cellStyle name="Calculation 6 2 5 2" xfId="14180"/>
    <cellStyle name="Calculation 6 2 5 2 2" xfId="14181"/>
    <cellStyle name="Calculation 6 2 5 2 2 2" xfId="14182"/>
    <cellStyle name="Calculation 6 2 5 2 3" xfId="14183"/>
    <cellStyle name="Calculation 6 2 5 2 4" xfId="14184"/>
    <cellStyle name="Calculation 6 2 5 20" xfId="14185"/>
    <cellStyle name="Calculation 6 2 5 20 2" xfId="14186"/>
    <cellStyle name="Calculation 6 2 5 20 2 2" xfId="14187"/>
    <cellStyle name="Calculation 6 2 5 20 3" xfId="14188"/>
    <cellStyle name="Calculation 6 2 5 21" xfId="14189"/>
    <cellStyle name="Calculation 6 2 5 21 2" xfId="14190"/>
    <cellStyle name="Calculation 6 2 5 22" xfId="14191"/>
    <cellStyle name="Calculation 6 2 5 23" xfId="14192"/>
    <cellStyle name="Calculation 6 2 5 3" xfId="14193"/>
    <cellStyle name="Calculation 6 2 5 3 2" xfId="14194"/>
    <cellStyle name="Calculation 6 2 5 3 2 2" xfId="14195"/>
    <cellStyle name="Calculation 6 2 5 3 3" xfId="14196"/>
    <cellStyle name="Calculation 6 2 5 4" xfId="14197"/>
    <cellStyle name="Calculation 6 2 5 4 2" xfId="14198"/>
    <cellStyle name="Calculation 6 2 5 4 2 2" xfId="14199"/>
    <cellStyle name="Calculation 6 2 5 4 3" xfId="14200"/>
    <cellStyle name="Calculation 6 2 5 5" xfId="14201"/>
    <cellStyle name="Calculation 6 2 5 5 2" xfId="14202"/>
    <cellStyle name="Calculation 6 2 5 5 2 2" xfId="14203"/>
    <cellStyle name="Calculation 6 2 5 5 3" xfId="14204"/>
    <cellStyle name="Calculation 6 2 5 6" xfId="14205"/>
    <cellStyle name="Calculation 6 2 5 6 2" xfId="14206"/>
    <cellStyle name="Calculation 6 2 5 6 2 2" xfId="14207"/>
    <cellStyle name="Calculation 6 2 5 6 3" xfId="14208"/>
    <cellStyle name="Calculation 6 2 5 7" xfId="14209"/>
    <cellStyle name="Calculation 6 2 5 7 2" xfId="14210"/>
    <cellStyle name="Calculation 6 2 5 7 2 2" xfId="14211"/>
    <cellStyle name="Calculation 6 2 5 7 3" xfId="14212"/>
    <cellStyle name="Calculation 6 2 5 8" xfId="14213"/>
    <cellStyle name="Calculation 6 2 5 8 2" xfId="14214"/>
    <cellStyle name="Calculation 6 2 5 8 2 2" xfId="14215"/>
    <cellStyle name="Calculation 6 2 5 8 3" xfId="14216"/>
    <cellStyle name="Calculation 6 2 5 9" xfId="14217"/>
    <cellStyle name="Calculation 6 2 5 9 2" xfId="14218"/>
    <cellStyle name="Calculation 6 2 5 9 2 2" xfId="14219"/>
    <cellStyle name="Calculation 6 2 5 9 3" xfId="14220"/>
    <cellStyle name="Calculation 6 2 6" xfId="14221"/>
    <cellStyle name="Calculation 6 2 6 2" xfId="14222"/>
    <cellStyle name="Calculation 6 2 6 2 2" xfId="14223"/>
    <cellStyle name="Calculation 6 2 6 3" xfId="14224"/>
    <cellStyle name="Calculation 6 2 6 4" xfId="14225"/>
    <cellStyle name="Calculation 6 2 7" xfId="14226"/>
    <cellStyle name="Calculation 6 2 7 2" xfId="14227"/>
    <cellStyle name="Calculation 6 2 7 2 2" xfId="14228"/>
    <cellStyle name="Calculation 6 2 7 3" xfId="14229"/>
    <cellStyle name="Calculation 6 2 8" xfId="14230"/>
    <cellStyle name="Calculation 6 2 8 2" xfId="14231"/>
    <cellStyle name="Calculation 6 2 8 2 2" xfId="14232"/>
    <cellStyle name="Calculation 6 2 8 3" xfId="14233"/>
    <cellStyle name="Calculation 6 2 9" xfId="14234"/>
    <cellStyle name="Calculation 6 2 9 2" xfId="14235"/>
    <cellStyle name="Calculation 6 2 9 2 2" xfId="14236"/>
    <cellStyle name="Calculation 6 2 9 3" xfId="14237"/>
    <cellStyle name="Calculation 6 20" xfId="14238"/>
    <cellStyle name="Calculation 6 20 2" xfId="14239"/>
    <cellStyle name="Calculation 6 20 2 2" xfId="14240"/>
    <cellStyle name="Calculation 6 20 3" xfId="14241"/>
    <cellStyle name="Calculation 6 21" xfId="14242"/>
    <cellStyle name="Calculation 6 21 2" xfId="14243"/>
    <cellStyle name="Calculation 6 21 2 2" xfId="14244"/>
    <cellStyle name="Calculation 6 21 3" xfId="14245"/>
    <cellStyle name="Calculation 6 22" xfId="14246"/>
    <cellStyle name="Calculation 6 22 2" xfId="14247"/>
    <cellStyle name="Calculation 6 23" xfId="14248"/>
    <cellStyle name="Calculation 6 24" xfId="14249"/>
    <cellStyle name="Calculation 6 25" xfId="14250"/>
    <cellStyle name="Calculation 6 26" xfId="14251"/>
    <cellStyle name="Calculation 6 27" xfId="14252"/>
    <cellStyle name="Calculation 6 3" xfId="14253"/>
    <cellStyle name="Calculation 6 3 10" xfId="14254"/>
    <cellStyle name="Calculation 6 3 10 2" xfId="14255"/>
    <cellStyle name="Calculation 6 3 10 2 2" xfId="14256"/>
    <cellStyle name="Calculation 6 3 10 3" xfId="14257"/>
    <cellStyle name="Calculation 6 3 11" xfId="14258"/>
    <cellStyle name="Calculation 6 3 11 2" xfId="14259"/>
    <cellStyle name="Calculation 6 3 11 2 2" xfId="14260"/>
    <cellStyle name="Calculation 6 3 11 3" xfId="14261"/>
    <cellStyle name="Calculation 6 3 12" xfId="14262"/>
    <cellStyle name="Calculation 6 3 12 2" xfId="14263"/>
    <cellStyle name="Calculation 6 3 12 2 2" xfId="14264"/>
    <cellStyle name="Calculation 6 3 12 3" xfId="14265"/>
    <cellStyle name="Calculation 6 3 13" xfId="14266"/>
    <cellStyle name="Calculation 6 3 13 2" xfId="14267"/>
    <cellStyle name="Calculation 6 3 13 2 2" xfId="14268"/>
    <cellStyle name="Calculation 6 3 13 3" xfId="14269"/>
    <cellStyle name="Calculation 6 3 14" xfId="14270"/>
    <cellStyle name="Calculation 6 3 14 2" xfId="14271"/>
    <cellStyle name="Calculation 6 3 14 2 2" xfId="14272"/>
    <cellStyle name="Calculation 6 3 14 3" xfId="14273"/>
    <cellStyle name="Calculation 6 3 15" xfId="14274"/>
    <cellStyle name="Calculation 6 3 15 2" xfId="14275"/>
    <cellStyle name="Calculation 6 3 15 2 2" xfId="14276"/>
    <cellStyle name="Calculation 6 3 15 3" xfId="14277"/>
    <cellStyle name="Calculation 6 3 16" xfId="14278"/>
    <cellStyle name="Calculation 6 3 16 2" xfId="14279"/>
    <cellStyle name="Calculation 6 3 16 2 2" xfId="14280"/>
    <cellStyle name="Calculation 6 3 16 3" xfId="14281"/>
    <cellStyle name="Calculation 6 3 17" xfId="14282"/>
    <cellStyle name="Calculation 6 3 17 2" xfId="14283"/>
    <cellStyle name="Calculation 6 3 17 2 2" xfId="14284"/>
    <cellStyle name="Calculation 6 3 17 3" xfId="14285"/>
    <cellStyle name="Calculation 6 3 18" xfId="14286"/>
    <cellStyle name="Calculation 6 3 18 2" xfId="14287"/>
    <cellStyle name="Calculation 6 3 19" xfId="14288"/>
    <cellStyle name="Calculation 6 3 2" xfId="14289"/>
    <cellStyle name="Calculation 6 3 2 10" xfId="14290"/>
    <cellStyle name="Calculation 6 3 2 10 2" xfId="14291"/>
    <cellStyle name="Calculation 6 3 2 10 2 2" xfId="14292"/>
    <cellStyle name="Calculation 6 3 2 10 3" xfId="14293"/>
    <cellStyle name="Calculation 6 3 2 11" xfId="14294"/>
    <cellStyle name="Calculation 6 3 2 11 2" xfId="14295"/>
    <cellStyle name="Calculation 6 3 2 11 2 2" xfId="14296"/>
    <cellStyle name="Calculation 6 3 2 11 3" xfId="14297"/>
    <cellStyle name="Calculation 6 3 2 12" xfId="14298"/>
    <cellStyle name="Calculation 6 3 2 12 2" xfId="14299"/>
    <cellStyle name="Calculation 6 3 2 12 2 2" xfId="14300"/>
    <cellStyle name="Calculation 6 3 2 12 3" xfId="14301"/>
    <cellStyle name="Calculation 6 3 2 13" xfId="14302"/>
    <cellStyle name="Calculation 6 3 2 13 2" xfId="14303"/>
    <cellStyle name="Calculation 6 3 2 13 2 2" xfId="14304"/>
    <cellStyle name="Calculation 6 3 2 13 3" xfId="14305"/>
    <cellStyle name="Calculation 6 3 2 14" xfId="14306"/>
    <cellStyle name="Calculation 6 3 2 14 2" xfId="14307"/>
    <cellStyle name="Calculation 6 3 2 14 2 2" xfId="14308"/>
    <cellStyle name="Calculation 6 3 2 14 3" xfId="14309"/>
    <cellStyle name="Calculation 6 3 2 15" xfId="14310"/>
    <cellStyle name="Calculation 6 3 2 15 2" xfId="14311"/>
    <cellStyle name="Calculation 6 3 2 15 2 2" xfId="14312"/>
    <cellStyle name="Calculation 6 3 2 15 3" xfId="14313"/>
    <cellStyle name="Calculation 6 3 2 16" xfId="14314"/>
    <cellStyle name="Calculation 6 3 2 16 2" xfId="14315"/>
    <cellStyle name="Calculation 6 3 2 16 2 2" xfId="14316"/>
    <cellStyle name="Calculation 6 3 2 16 3" xfId="14317"/>
    <cellStyle name="Calculation 6 3 2 17" xfId="14318"/>
    <cellStyle name="Calculation 6 3 2 17 2" xfId="14319"/>
    <cellStyle name="Calculation 6 3 2 17 2 2" xfId="14320"/>
    <cellStyle name="Calculation 6 3 2 17 3" xfId="14321"/>
    <cellStyle name="Calculation 6 3 2 18" xfId="14322"/>
    <cellStyle name="Calculation 6 3 2 18 2" xfId="14323"/>
    <cellStyle name="Calculation 6 3 2 18 2 2" xfId="14324"/>
    <cellStyle name="Calculation 6 3 2 18 3" xfId="14325"/>
    <cellStyle name="Calculation 6 3 2 19" xfId="14326"/>
    <cellStyle name="Calculation 6 3 2 19 2" xfId="14327"/>
    <cellStyle name="Calculation 6 3 2 19 2 2" xfId="14328"/>
    <cellStyle name="Calculation 6 3 2 19 3" xfId="14329"/>
    <cellStyle name="Calculation 6 3 2 2" xfId="14330"/>
    <cellStyle name="Calculation 6 3 2 2 2" xfId="14331"/>
    <cellStyle name="Calculation 6 3 2 2 2 2" xfId="14332"/>
    <cellStyle name="Calculation 6 3 2 2 2 2 2" xfId="14333"/>
    <cellStyle name="Calculation 6 3 2 2 2 3" xfId="14334"/>
    <cellStyle name="Calculation 6 3 2 2 2 4" xfId="14335"/>
    <cellStyle name="Calculation 6 3 2 2 3" xfId="14336"/>
    <cellStyle name="Calculation 6 3 2 2 3 2" xfId="14337"/>
    <cellStyle name="Calculation 6 3 2 2 4" xfId="14338"/>
    <cellStyle name="Calculation 6 3 2 2 5" xfId="14339"/>
    <cellStyle name="Calculation 6 3 2 20" xfId="14340"/>
    <cellStyle name="Calculation 6 3 2 20 2" xfId="14341"/>
    <cellStyle name="Calculation 6 3 2 20 2 2" xfId="14342"/>
    <cellStyle name="Calculation 6 3 2 20 3" xfId="14343"/>
    <cellStyle name="Calculation 6 3 2 21" xfId="14344"/>
    <cellStyle name="Calculation 6 3 2 21 2" xfId="14345"/>
    <cellStyle name="Calculation 6 3 2 22" xfId="14346"/>
    <cellStyle name="Calculation 6 3 2 23" xfId="14347"/>
    <cellStyle name="Calculation 6 3 2 3" xfId="14348"/>
    <cellStyle name="Calculation 6 3 2 3 2" xfId="14349"/>
    <cellStyle name="Calculation 6 3 2 3 2 2" xfId="14350"/>
    <cellStyle name="Calculation 6 3 2 3 2 3" xfId="14351"/>
    <cellStyle name="Calculation 6 3 2 3 3" xfId="14352"/>
    <cellStyle name="Calculation 6 3 2 3 3 2" xfId="14353"/>
    <cellStyle name="Calculation 6 3 2 3 4" xfId="14354"/>
    <cellStyle name="Calculation 6 3 2 4" xfId="14355"/>
    <cellStyle name="Calculation 6 3 2 4 2" xfId="14356"/>
    <cellStyle name="Calculation 6 3 2 4 2 2" xfId="14357"/>
    <cellStyle name="Calculation 6 3 2 4 3" xfId="14358"/>
    <cellStyle name="Calculation 6 3 2 4 4" xfId="14359"/>
    <cellStyle name="Calculation 6 3 2 5" xfId="14360"/>
    <cellStyle name="Calculation 6 3 2 5 2" xfId="14361"/>
    <cellStyle name="Calculation 6 3 2 5 2 2" xfId="14362"/>
    <cellStyle name="Calculation 6 3 2 5 3" xfId="14363"/>
    <cellStyle name="Calculation 6 3 2 5 4" xfId="14364"/>
    <cellStyle name="Calculation 6 3 2 6" xfId="14365"/>
    <cellStyle name="Calculation 6 3 2 6 2" xfId="14366"/>
    <cellStyle name="Calculation 6 3 2 6 2 2" xfId="14367"/>
    <cellStyle name="Calculation 6 3 2 6 3" xfId="14368"/>
    <cellStyle name="Calculation 6 3 2 7" xfId="14369"/>
    <cellStyle name="Calculation 6 3 2 7 2" xfId="14370"/>
    <cellStyle name="Calculation 6 3 2 7 2 2" xfId="14371"/>
    <cellStyle name="Calculation 6 3 2 7 3" xfId="14372"/>
    <cellStyle name="Calculation 6 3 2 8" xfId="14373"/>
    <cellStyle name="Calculation 6 3 2 8 2" xfId="14374"/>
    <cellStyle name="Calculation 6 3 2 8 2 2" xfId="14375"/>
    <cellStyle name="Calculation 6 3 2 8 3" xfId="14376"/>
    <cellStyle name="Calculation 6 3 2 9" xfId="14377"/>
    <cellStyle name="Calculation 6 3 2 9 2" xfId="14378"/>
    <cellStyle name="Calculation 6 3 2 9 2 2" xfId="14379"/>
    <cellStyle name="Calculation 6 3 2 9 3" xfId="14380"/>
    <cellStyle name="Calculation 6 3 20" xfId="14381"/>
    <cellStyle name="Calculation 6 3 3" xfId="14382"/>
    <cellStyle name="Calculation 6 3 3 2" xfId="14383"/>
    <cellStyle name="Calculation 6 3 3 2 2" xfId="14384"/>
    <cellStyle name="Calculation 6 3 3 2 2 2" xfId="14385"/>
    <cellStyle name="Calculation 6 3 3 2 3" xfId="14386"/>
    <cellStyle name="Calculation 6 3 3 2 4" xfId="14387"/>
    <cellStyle name="Calculation 6 3 3 3" xfId="14388"/>
    <cellStyle name="Calculation 6 3 3 3 2" xfId="14389"/>
    <cellStyle name="Calculation 6 3 3 4" xfId="14390"/>
    <cellStyle name="Calculation 6 3 3 5" xfId="14391"/>
    <cellStyle name="Calculation 6 3 4" xfId="14392"/>
    <cellStyle name="Calculation 6 3 4 2" xfId="14393"/>
    <cellStyle name="Calculation 6 3 4 2 2" xfId="14394"/>
    <cellStyle name="Calculation 6 3 4 2 3" xfId="14395"/>
    <cellStyle name="Calculation 6 3 4 3" xfId="14396"/>
    <cellStyle name="Calculation 6 3 4 3 2" xfId="14397"/>
    <cellStyle name="Calculation 6 3 4 4" xfId="14398"/>
    <cellStyle name="Calculation 6 3 5" xfId="14399"/>
    <cellStyle name="Calculation 6 3 5 2" xfId="14400"/>
    <cellStyle name="Calculation 6 3 5 2 2" xfId="14401"/>
    <cellStyle name="Calculation 6 3 5 2 3" xfId="14402"/>
    <cellStyle name="Calculation 6 3 5 3" xfId="14403"/>
    <cellStyle name="Calculation 6 3 5 4" xfId="14404"/>
    <cellStyle name="Calculation 6 3 6" xfId="14405"/>
    <cellStyle name="Calculation 6 3 6 2" xfId="14406"/>
    <cellStyle name="Calculation 6 3 6 2 2" xfId="14407"/>
    <cellStyle name="Calculation 6 3 6 3" xfId="14408"/>
    <cellStyle name="Calculation 6 3 6 4" xfId="14409"/>
    <cellStyle name="Calculation 6 3 7" xfId="14410"/>
    <cellStyle name="Calculation 6 3 7 2" xfId="14411"/>
    <cellStyle name="Calculation 6 3 7 2 2" xfId="14412"/>
    <cellStyle name="Calculation 6 3 7 3" xfId="14413"/>
    <cellStyle name="Calculation 6 3 8" xfId="14414"/>
    <cellStyle name="Calculation 6 3 8 2" xfId="14415"/>
    <cellStyle name="Calculation 6 3 8 2 2" xfId="14416"/>
    <cellStyle name="Calculation 6 3 8 3" xfId="14417"/>
    <cellStyle name="Calculation 6 3 9" xfId="14418"/>
    <cellStyle name="Calculation 6 3 9 2" xfId="14419"/>
    <cellStyle name="Calculation 6 3 9 2 2" xfId="14420"/>
    <cellStyle name="Calculation 6 3 9 3" xfId="14421"/>
    <cellStyle name="Calculation 6 4" xfId="14422"/>
    <cellStyle name="Calculation 6 4 10" xfId="14423"/>
    <cellStyle name="Calculation 6 4 10 2" xfId="14424"/>
    <cellStyle name="Calculation 6 4 10 2 2" xfId="14425"/>
    <cellStyle name="Calculation 6 4 10 3" xfId="14426"/>
    <cellStyle name="Calculation 6 4 11" xfId="14427"/>
    <cellStyle name="Calculation 6 4 11 2" xfId="14428"/>
    <cellStyle name="Calculation 6 4 11 2 2" xfId="14429"/>
    <cellStyle name="Calculation 6 4 11 3" xfId="14430"/>
    <cellStyle name="Calculation 6 4 12" xfId="14431"/>
    <cellStyle name="Calculation 6 4 12 2" xfId="14432"/>
    <cellStyle name="Calculation 6 4 12 2 2" xfId="14433"/>
    <cellStyle name="Calculation 6 4 12 3" xfId="14434"/>
    <cellStyle name="Calculation 6 4 13" xfId="14435"/>
    <cellStyle name="Calculation 6 4 13 2" xfId="14436"/>
    <cellStyle name="Calculation 6 4 13 2 2" xfId="14437"/>
    <cellStyle name="Calculation 6 4 13 3" xfId="14438"/>
    <cellStyle name="Calculation 6 4 14" xfId="14439"/>
    <cellStyle name="Calculation 6 4 14 2" xfId="14440"/>
    <cellStyle name="Calculation 6 4 14 2 2" xfId="14441"/>
    <cellStyle name="Calculation 6 4 14 3" xfId="14442"/>
    <cellStyle name="Calculation 6 4 15" xfId="14443"/>
    <cellStyle name="Calculation 6 4 15 2" xfId="14444"/>
    <cellStyle name="Calculation 6 4 15 2 2" xfId="14445"/>
    <cellStyle name="Calculation 6 4 15 3" xfId="14446"/>
    <cellStyle name="Calculation 6 4 16" xfId="14447"/>
    <cellStyle name="Calculation 6 4 16 2" xfId="14448"/>
    <cellStyle name="Calculation 6 4 16 2 2" xfId="14449"/>
    <cellStyle name="Calculation 6 4 16 3" xfId="14450"/>
    <cellStyle name="Calculation 6 4 17" xfId="14451"/>
    <cellStyle name="Calculation 6 4 17 2" xfId="14452"/>
    <cellStyle name="Calculation 6 4 17 2 2" xfId="14453"/>
    <cellStyle name="Calculation 6 4 17 3" xfId="14454"/>
    <cellStyle name="Calculation 6 4 18" xfId="14455"/>
    <cellStyle name="Calculation 6 4 18 2" xfId="14456"/>
    <cellStyle name="Calculation 6 4 19" xfId="14457"/>
    <cellStyle name="Calculation 6 4 2" xfId="14458"/>
    <cellStyle name="Calculation 6 4 2 10" xfId="14459"/>
    <cellStyle name="Calculation 6 4 2 10 2" xfId="14460"/>
    <cellStyle name="Calculation 6 4 2 10 2 2" xfId="14461"/>
    <cellStyle name="Calculation 6 4 2 10 3" xfId="14462"/>
    <cellStyle name="Calculation 6 4 2 11" xfId="14463"/>
    <cellStyle name="Calculation 6 4 2 11 2" xfId="14464"/>
    <cellStyle name="Calculation 6 4 2 11 2 2" xfId="14465"/>
    <cellStyle name="Calculation 6 4 2 11 3" xfId="14466"/>
    <cellStyle name="Calculation 6 4 2 12" xfId="14467"/>
    <cellStyle name="Calculation 6 4 2 12 2" xfId="14468"/>
    <cellStyle name="Calculation 6 4 2 12 2 2" xfId="14469"/>
    <cellStyle name="Calculation 6 4 2 12 3" xfId="14470"/>
    <cellStyle name="Calculation 6 4 2 13" xfId="14471"/>
    <cellStyle name="Calculation 6 4 2 13 2" xfId="14472"/>
    <cellStyle name="Calculation 6 4 2 13 2 2" xfId="14473"/>
    <cellStyle name="Calculation 6 4 2 13 3" xfId="14474"/>
    <cellStyle name="Calculation 6 4 2 14" xfId="14475"/>
    <cellStyle name="Calculation 6 4 2 14 2" xfId="14476"/>
    <cellStyle name="Calculation 6 4 2 14 2 2" xfId="14477"/>
    <cellStyle name="Calculation 6 4 2 14 3" xfId="14478"/>
    <cellStyle name="Calculation 6 4 2 15" xfId="14479"/>
    <cellStyle name="Calculation 6 4 2 15 2" xfId="14480"/>
    <cellStyle name="Calculation 6 4 2 15 2 2" xfId="14481"/>
    <cellStyle name="Calculation 6 4 2 15 3" xfId="14482"/>
    <cellStyle name="Calculation 6 4 2 16" xfId="14483"/>
    <cellStyle name="Calculation 6 4 2 16 2" xfId="14484"/>
    <cellStyle name="Calculation 6 4 2 16 2 2" xfId="14485"/>
    <cellStyle name="Calculation 6 4 2 16 3" xfId="14486"/>
    <cellStyle name="Calculation 6 4 2 17" xfId="14487"/>
    <cellStyle name="Calculation 6 4 2 17 2" xfId="14488"/>
    <cellStyle name="Calculation 6 4 2 17 2 2" xfId="14489"/>
    <cellStyle name="Calculation 6 4 2 17 3" xfId="14490"/>
    <cellStyle name="Calculation 6 4 2 18" xfId="14491"/>
    <cellStyle name="Calculation 6 4 2 18 2" xfId="14492"/>
    <cellStyle name="Calculation 6 4 2 18 2 2" xfId="14493"/>
    <cellStyle name="Calculation 6 4 2 18 3" xfId="14494"/>
    <cellStyle name="Calculation 6 4 2 19" xfId="14495"/>
    <cellStyle name="Calculation 6 4 2 19 2" xfId="14496"/>
    <cellStyle name="Calculation 6 4 2 19 2 2" xfId="14497"/>
    <cellStyle name="Calculation 6 4 2 19 3" xfId="14498"/>
    <cellStyle name="Calculation 6 4 2 2" xfId="14499"/>
    <cellStyle name="Calculation 6 4 2 2 2" xfId="14500"/>
    <cellStyle name="Calculation 6 4 2 2 2 2" xfId="14501"/>
    <cellStyle name="Calculation 6 4 2 2 2 2 2" xfId="14502"/>
    <cellStyle name="Calculation 6 4 2 2 2 3" xfId="14503"/>
    <cellStyle name="Calculation 6 4 2 2 2 4" xfId="14504"/>
    <cellStyle name="Calculation 6 4 2 2 3" xfId="14505"/>
    <cellStyle name="Calculation 6 4 2 2 3 2" xfId="14506"/>
    <cellStyle name="Calculation 6 4 2 2 4" xfId="14507"/>
    <cellStyle name="Calculation 6 4 2 2 5" xfId="14508"/>
    <cellStyle name="Calculation 6 4 2 20" xfId="14509"/>
    <cellStyle name="Calculation 6 4 2 20 2" xfId="14510"/>
    <cellStyle name="Calculation 6 4 2 20 2 2" xfId="14511"/>
    <cellStyle name="Calculation 6 4 2 20 3" xfId="14512"/>
    <cellStyle name="Calculation 6 4 2 21" xfId="14513"/>
    <cellStyle name="Calculation 6 4 2 21 2" xfId="14514"/>
    <cellStyle name="Calculation 6 4 2 22" xfId="14515"/>
    <cellStyle name="Calculation 6 4 2 23" xfId="14516"/>
    <cellStyle name="Calculation 6 4 2 3" xfId="14517"/>
    <cellStyle name="Calculation 6 4 2 3 2" xfId="14518"/>
    <cellStyle name="Calculation 6 4 2 3 2 2" xfId="14519"/>
    <cellStyle name="Calculation 6 4 2 3 2 3" xfId="14520"/>
    <cellStyle name="Calculation 6 4 2 3 3" xfId="14521"/>
    <cellStyle name="Calculation 6 4 2 3 3 2" xfId="14522"/>
    <cellStyle name="Calculation 6 4 2 3 4" xfId="14523"/>
    <cellStyle name="Calculation 6 4 2 4" xfId="14524"/>
    <cellStyle name="Calculation 6 4 2 4 2" xfId="14525"/>
    <cellStyle name="Calculation 6 4 2 4 2 2" xfId="14526"/>
    <cellStyle name="Calculation 6 4 2 4 3" xfId="14527"/>
    <cellStyle name="Calculation 6 4 2 4 4" xfId="14528"/>
    <cellStyle name="Calculation 6 4 2 5" xfId="14529"/>
    <cellStyle name="Calculation 6 4 2 5 2" xfId="14530"/>
    <cellStyle name="Calculation 6 4 2 5 2 2" xfId="14531"/>
    <cellStyle name="Calculation 6 4 2 5 3" xfId="14532"/>
    <cellStyle name="Calculation 6 4 2 5 4" xfId="14533"/>
    <cellStyle name="Calculation 6 4 2 6" xfId="14534"/>
    <cellStyle name="Calculation 6 4 2 6 2" xfId="14535"/>
    <cellStyle name="Calculation 6 4 2 6 2 2" xfId="14536"/>
    <cellStyle name="Calculation 6 4 2 6 3" xfId="14537"/>
    <cellStyle name="Calculation 6 4 2 7" xfId="14538"/>
    <cellStyle name="Calculation 6 4 2 7 2" xfId="14539"/>
    <cellStyle name="Calculation 6 4 2 7 2 2" xfId="14540"/>
    <cellStyle name="Calculation 6 4 2 7 3" xfId="14541"/>
    <cellStyle name="Calculation 6 4 2 8" xfId="14542"/>
    <cellStyle name="Calculation 6 4 2 8 2" xfId="14543"/>
    <cellStyle name="Calculation 6 4 2 8 2 2" xfId="14544"/>
    <cellStyle name="Calculation 6 4 2 8 3" xfId="14545"/>
    <cellStyle name="Calculation 6 4 2 9" xfId="14546"/>
    <cellStyle name="Calculation 6 4 2 9 2" xfId="14547"/>
    <cellStyle name="Calculation 6 4 2 9 2 2" xfId="14548"/>
    <cellStyle name="Calculation 6 4 2 9 3" xfId="14549"/>
    <cellStyle name="Calculation 6 4 20" xfId="14550"/>
    <cellStyle name="Calculation 6 4 3" xfId="14551"/>
    <cellStyle name="Calculation 6 4 3 2" xfId="14552"/>
    <cellStyle name="Calculation 6 4 3 2 2" xfId="14553"/>
    <cellStyle name="Calculation 6 4 3 2 2 2" xfId="14554"/>
    <cellStyle name="Calculation 6 4 3 2 3" xfId="14555"/>
    <cellStyle name="Calculation 6 4 3 2 4" xfId="14556"/>
    <cellStyle name="Calculation 6 4 3 3" xfId="14557"/>
    <cellStyle name="Calculation 6 4 3 3 2" xfId="14558"/>
    <cellStyle name="Calculation 6 4 3 4" xfId="14559"/>
    <cellStyle name="Calculation 6 4 3 5" xfId="14560"/>
    <cellStyle name="Calculation 6 4 4" xfId="14561"/>
    <cellStyle name="Calculation 6 4 4 2" xfId="14562"/>
    <cellStyle name="Calculation 6 4 4 2 2" xfId="14563"/>
    <cellStyle name="Calculation 6 4 4 2 3" xfId="14564"/>
    <cellStyle name="Calculation 6 4 4 3" xfId="14565"/>
    <cellStyle name="Calculation 6 4 4 3 2" xfId="14566"/>
    <cellStyle name="Calculation 6 4 4 4" xfId="14567"/>
    <cellStyle name="Calculation 6 4 5" xfId="14568"/>
    <cellStyle name="Calculation 6 4 5 2" xfId="14569"/>
    <cellStyle name="Calculation 6 4 5 2 2" xfId="14570"/>
    <cellStyle name="Calculation 6 4 5 2 3" xfId="14571"/>
    <cellStyle name="Calculation 6 4 5 3" xfId="14572"/>
    <cellStyle name="Calculation 6 4 5 4" xfId="14573"/>
    <cellStyle name="Calculation 6 4 6" xfId="14574"/>
    <cellStyle name="Calculation 6 4 6 2" xfId="14575"/>
    <cellStyle name="Calculation 6 4 6 2 2" xfId="14576"/>
    <cellStyle name="Calculation 6 4 6 3" xfId="14577"/>
    <cellStyle name="Calculation 6 4 6 4" xfId="14578"/>
    <cellStyle name="Calculation 6 4 7" xfId="14579"/>
    <cellStyle name="Calculation 6 4 7 2" xfId="14580"/>
    <cellStyle name="Calculation 6 4 7 2 2" xfId="14581"/>
    <cellStyle name="Calculation 6 4 7 3" xfId="14582"/>
    <cellStyle name="Calculation 6 4 8" xfId="14583"/>
    <cellStyle name="Calculation 6 4 8 2" xfId="14584"/>
    <cellStyle name="Calculation 6 4 8 2 2" xfId="14585"/>
    <cellStyle name="Calculation 6 4 8 3" xfId="14586"/>
    <cellStyle name="Calculation 6 4 9" xfId="14587"/>
    <cellStyle name="Calculation 6 4 9 2" xfId="14588"/>
    <cellStyle name="Calculation 6 4 9 2 2" xfId="14589"/>
    <cellStyle name="Calculation 6 4 9 3" xfId="14590"/>
    <cellStyle name="Calculation 6 5" xfId="14591"/>
    <cellStyle name="Calculation 6 5 10" xfId="14592"/>
    <cellStyle name="Calculation 6 5 10 2" xfId="14593"/>
    <cellStyle name="Calculation 6 5 10 2 2" xfId="14594"/>
    <cellStyle name="Calculation 6 5 10 3" xfId="14595"/>
    <cellStyle name="Calculation 6 5 11" xfId="14596"/>
    <cellStyle name="Calculation 6 5 11 2" xfId="14597"/>
    <cellStyle name="Calculation 6 5 11 2 2" xfId="14598"/>
    <cellStyle name="Calculation 6 5 11 3" xfId="14599"/>
    <cellStyle name="Calculation 6 5 12" xfId="14600"/>
    <cellStyle name="Calculation 6 5 12 2" xfId="14601"/>
    <cellStyle name="Calculation 6 5 12 2 2" xfId="14602"/>
    <cellStyle name="Calculation 6 5 12 3" xfId="14603"/>
    <cellStyle name="Calculation 6 5 13" xfId="14604"/>
    <cellStyle name="Calculation 6 5 13 2" xfId="14605"/>
    <cellStyle name="Calculation 6 5 13 2 2" xfId="14606"/>
    <cellStyle name="Calculation 6 5 13 3" xfId="14607"/>
    <cellStyle name="Calculation 6 5 14" xfId="14608"/>
    <cellStyle name="Calculation 6 5 14 2" xfId="14609"/>
    <cellStyle name="Calculation 6 5 14 2 2" xfId="14610"/>
    <cellStyle name="Calculation 6 5 14 3" xfId="14611"/>
    <cellStyle name="Calculation 6 5 15" xfId="14612"/>
    <cellStyle name="Calculation 6 5 15 2" xfId="14613"/>
    <cellStyle name="Calculation 6 5 15 2 2" xfId="14614"/>
    <cellStyle name="Calculation 6 5 15 3" xfId="14615"/>
    <cellStyle name="Calculation 6 5 16" xfId="14616"/>
    <cellStyle name="Calculation 6 5 16 2" xfId="14617"/>
    <cellStyle name="Calculation 6 5 16 2 2" xfId="14618"/>
    <cellStyle name="Calculation 6 5 16 3" xfId="14619"/>
    <cellStyle name="Calculation 6 5 17" xfId="14620"/>
    <cellStyle name="Calculation 6 5 17 2" xfId="14621"/>
    <cellStyle name="Calculation 6 5 17 2 2" xfId="14622"/>
    <cellStyle name="Calculation 6 5 17 3" xfId="14623"/>
    <cellStyle name="Calculation 6 5 18" xfId="14624"/>
    <cellStyle name="Calculation 6 5 18 2" xfId="14625"/>
    <cellStyle name="Calculation 6 5 18 2 2" xfId="14626"/>
    <cellStyle name="Calculation 6 5 18 3" xfId="14627"/>
    <cellStyle name="Calculation 6 5 19" xfId="14628"/>
    <cellStyle name="Calculation 6 5 19 2" xfId="14629"/>
    <cellStyle name="Calculation 6 5 19 2 2" xfId="14630"/>
    <cellStyle name="Calculation 6 5 19 3" xfId="14631"/>
    <cellStyle name="Calculation 6 5 2" xfId="14632"/>
    <cellStyle name="Calculation 6 5 2 10" xfId="14633"/>
    <cellStyle name="Calculation 6 5 2 10 2" xfId="14634"/>
    <cellStyle name="Calculation 6 5 2 10 2 2" xfId="14635"/>
    <cellStyle name="Calculation 6 5 2 10 3" xfId="14636"/>
    <cellStyle name="Calculation 6 5 2 11" xfId="14637"/>
    <cellStyle name="Calculation 6 5 2 11 2" xfId="14638"/>
    <cellStyle name="Calculation 6 5 2 11 2 2" xfId="14639"/>
    <cellStyle name="Calculation 6 5 2 11 3" xfId="14640"/>
    <cellStyle name="Calculation 6 5 2 12" xfId="14641"/>
    <cellStyle name="Calculation 6 5 2 12 2" xfId="14642"/>
    <cellStyle name="Calculation 6 5 2 12 2 2" xfId="14643"/>
    <cellStyle name="Calculation 6 5 2 12 3" xfId="14644"/>
    <cellStyle name="Calculation 6 5 2 13" xfId="14645"/>
    <cellStyle name="Calculation 6 5 2 13 2" xfId="14646"/>
    <cellStyle name="Calculation 6 5 2 13 2 2" xfId="14647"/>
    <cellStyle name="Calculation 6 5 2 13 3" xfId="14648"/>
    <cellStyle name="Calculation 6 5 2 14" xfId="14649"/>
    <cellStyle name="Calculation 6 5 2 14 2" xfId="14650"/>
    <cellStyle name="Calculation 6 5 2 14 2 2" xfId="14651"/>
    <cellStyle name="Calculation 6 5 2 14 3" xfId="14652"/>
    <cellStyle name="Calculation 6 5 2 15" xfId="14653"/>
    <cellStyle name="Calculation 6 5 2 15 2" xfId="14654"/>
    <cellStyle name="Calculation 6 5 2 15 2 2" xfId="14655"/>
    <cellStyle name="Calculation 6 5 2 15 3" xfId="14656"/>
    <cellStyle name="Calculation 6 5 2 16" xfId="14657"/>
    <cellStyle name="Calculation 6 5 2 16 2" xfId="14658"/>
    <cellStyle name="Calculation 6 5 2 16 2 2" xfId="14659"/>
    <cellStyle name="Calculation 6 5 2 16 3" xfId="14660"/>
    <cellStyle name="Calculation 6 5 2 17" xfId="14661"/>
    <cellStyle name="Calculation 6 5 2 17 2" xfId="14662"/>
    <cellStyle name="Calculation 6 5 2 17 2 2" xfId="14663"/>
    <cellStyle name="Calculation 6 5 2 17 3" xfId="14664"/>
    <cellStyle name="Calculation 6 5 2 18" xfId="14665"/>
    <cellStyle name="Calculation 6 5 2 18 2" xfId="14666"/>
    <cellStyle name="Calculation 6 5 2 18 2 2" xfId="14667"/>
    <cellStyle name="Calculation 6 5 2 18 3" xfId="14668"/>
    <cellStyle name="Calculation 6 5 2 19" xfId="14669"/>
    <cellStyle name="Calculation 6 5 2 19 2" xfId="14670"/>
    <cellStyle name="Calculation 6 5 2 19 2 2" xfId="14671"/>
    <cellStyle name="Calculation 6 5 2 19 3" xfId="14672"/>
    <cellStyle name="Calculation 6 5 2 2" xfId="14673"/>
    <cellStyle name="Calculation 6 5 2 2 2" xfId="14674"/>
    <cellStyle name="Calculation 6 5 2 2 2 2" xfId="14675"/>
    <cellStyle name="Calculation 6 5 2 2 2 3" xfId="14676"/>
    <cellStyle name="Calculation 6 5 2 2 3" xfId="14677"/>
    <cellStyle name="Calculation 6 5 2 2 3 2" xfId="14678"/>
    <cellStyle name="Calculation 6 5 2 2 4" xfId="14679"/>
    <cellStyle name="Calculation 6 5 2 20" xfId="14680"/>
    <cellStyle name="Calculation 6 5 2 20 2" xfId="14681"/>
    <cellStyle name="Calculation 6 5 2 20 2 2" xfId="14682"/>
    <cellStyle name="Calculation 6 5 2 20 3" xfId="14683"/>
    <cellStyle name="Calculation 6 5 2 21" xfId="14684"/>
    <cellStyle name="Calculation 6 5 2 21 2" xfId="14685"/>
    <cellStyle name="Calculation 6 5 2 22" xfId="14686"/>
    <cellStyle name="Calculation 6 5 2 23" xfId="14687"/>
    <cellStyle name="Calculation 6 5 2 3" xfId="14688"/>
    <cellStyle name="Calculation 6 5 2 3 2" xfId="14689"/>
    <cellStyle name="Calculation 6 5 2 3 2 2" xfId="14690"/>
    <cellStyle name="Calculation 6 5 2 3 3" xfId="14691"/>
    <cellStyle name="Calculation 6 5 2 3 4" xfId="14692"/>
    <cellStyle name="Calculation 6 5 2 4" xfId="14693"/>
    <cellStyle name="Calculation 6 5 2 4 2" xfId="14694"/>
    <cellStyle name="Calculation 6 5 2 4 2 2" xfId="14695"/>
    <cellStyle name="Calculation 6 5 2 4 3" xfId="14696"/>
    <cellStyle name="Calculation 6 5 2 4 4" xfId="14697"/>
    <cellStyle name="Calculation 6 5 2 5" xfId="14698"/>
    <cellStyle name="Calculation 6 5 2 5 2" xfId="14699"/>
    <cellStyle name="Calculation 6 5 2 5 2 2" xfId="14700"/>
    <cellStyle name="Calculation 6 5 2 5 3" xfId="14701"/>
    <cellStyle name="Calculation 6 5 2 6" xfId="14702"/>
    <cellStyle name="Calculation 6 5 2 6 2" xfId="14703"/>
    <cellStyle name="Calculation 6 5 2 6 2 2" xfId="14704"/>
    <cellStyle name="Calculation 6 5 2 6 3" xfId="14705"/>
    <cellStyle name="Calculation 6 5 2 7" xfId="14706"/>
    <cellStyle name="Calculation 6 5 2 7 2" xfId="14707"/>
    <cellStyle name="Calculation 6 5 2 7 2 2" xfId="14708"/>
    <cellStyle name="Calculation 6 5 2 7 3" xfId="14709"/>
    <cellStyle name="Calculation 6 5 2 8" xfId="14710"/>
    <cellStyle name="Calculation 6 5 2 8 2" xfId="14711"/>
    <cellStyle name="Calculation 6 5 2 8 2 2" xfId="14712"/>
    <cellStyle name="Calculation 6 5 2 8 3" xfId="14713"/>
    <cellStyle name="Calculation 6 5 2 9" xfId="14714"/>
    <cellStyle name="Calculation 6 5 2 9 2" xfId="14715"/>
    <cellStyle name="Calculation 6 5 2 9 2 2" xfId="14716"/>
    <cellStyle name="Calculation 6 5 2 9 3" xfId="14717"/>
    <cellStyle name="Calculation 6 5 20" xfId="14718"/>
    <cellStyle name="Calculation 6 5 20 2" xfId="14719"/>
    <cellStyle name="Calculation 6 5 20 2 2" xfId="14720"/>
    <cellStyle name="Calculation 6 5 20 3" xfId="14721"/>
    <cellStyle name="Calculation 6 5 21" xfId="14722"/>
    <cellStyle name="Calculation 6 5 21 2" xfId="14723"/>
    <cellStyle name="Calculation 6 5 21 2 2" xfId="14724"/>
    <cellStyle name="Calculation 6 5 21 3" xfId="14725"/>
    <cellStyle name="Calculation 6 5 22" xfId="14726"/>
    <cellStyle name="Calculation 6 5 22 2" xfId="14727"/>
    <cellStyle name="Calculation 6 5 23" xfId="14728"/>
    <cellStyle name="Calculation 6 5 24" xfId="14729"/>
    <cellStyle name="Calculation 6 5 3" xfId="14730"/>
    <cellStyle name="Calculation 6 5 3 2" xfId="14731"/>
    <cellStyle name="Calculation 6 5 3 2 2" xfId="14732"/>
    <cellStyle name="Calculation 6 5 3 2 3" xfId="14733"/>
    <cellStyle name="Calculation 6 5 3 3" xfId="14734"/>
    <cellStyle name="Calculation 6 5 3 3 2" xfId="14735"/>
    <cellStyle name="Calculation 6 5 3 4" xfId="14736"/>
    <cellStyle name="Calculation 6 5 4" xfId="14737"/>
    <cellStyle name="Calculation 6 5 4 2" xfId="14738"/>
    <cellStyle name="Calculation 6 5 4 2 2" xfId="14739"/>
    <cellStyle name="Calculation 6 5 4 3" xfId="14740"/>
    <cellStyle name="Calculation 6 5 4 4" xfId="14741"/>
    <cellStyle name="Calculation 6 5 5" xfId="14742"/>
    <cellStyle name="Calculation 6 5 5 2" xfId="14743"/>
    <cellStyle name="Calculation 6 5 5 2 2" xfId="14744"/>
    <cellStyle name="Calculation 6 5 5 3" xfId="14745"/>
    <cellStyle name="Calculation 6 5 5 4" xfId="14746"/>
    <cellStyle name="Calculation 6 5 6" xfId="14747"/>
    <cellStyle name="Calculation 6 5 6 2" xfId="14748"/>
    <cellStyle name="Calculation 6 5 6 2 2" xfId="14749"/>
    <cellStyle name="Calculation 6 5 6 3" xfId="14750"/>
    <cellStyle name="Calculation 6 5 7" xfId="14751"/>
    <cellStyle name="Calculation 6 5 7 2" xfId="14752"/>
    <cellStyle name="Calculation 6 5 7 2 2" xfId="14753"/>
    <cellStyle name="Calculation 6 5 7 3" xfId="14754"/>
    <cellStyle name="Calculation 6 5 8" xfId="14755"/>
    <cellStyle name="Calculation 6 5 8 2" xfId="14756"/>
    <cellStyle name="Calculation 6 5 8 2 2" xfId="14757"/>
    <cellStyle name="Calculation 6 5 8 3" xfId="14758"/>
    <cellStyle name="Calculation 6 5 9" xfId="14759"/>
    <cellStyle name="Calculation 6 5 9 2" xfId="14760"/>
    <cellStyle name="Calculation 6 5 9 2 2" xfId="14761"/>
    <cellStyle name="Calculation 6 5 9 3" xfId="14762"/>
    <cellStyle name="Calculation 6 6" xfId="14763"/>
    <cellStyle name="Calculation 6 6 10" xfId="14764"/>
    <cellStyle name="Calculation 6 6 10 2" xfId="14765"/>
    <cellStyle name="Calculation 6 6 10 2 2" xfId="14766"/>
    <cellStyle name="Calculation 6 6 10 3" xfId="14767"/>
    <cellStyle name="Calculation 6 6 11" xfId="14768"/>
    <cellStyle name="Calculation 6 6 11 2" xfId="14769"/>
    <cellStyle name="Calculation 6 6 11 2 2" xfId="14770"/>
    <cellStyle name="Calculation 6 6 11 3" xfId="14771"/>
    <cellStyle name="Calculation 6 6 12" xfId="14772"/>
    <cellStyle name="Calculation 6 6 12 2" xfId="14773"/>
    <cellStyle name="Calculation 6 6 12 2 2" xfId="14774"/>
    <cellStyle name="Calculation 6 6 12 3" xfId="14775"/>
    <cellStyle name="Calculation 6 6 13" xfId="14776"/>
    <cellStyle name="Calculation 6 6 13 2" xfId="14777"/>
    <cellStyle name="Calculation 6 6 13 2 2" xfId="14778"/>
    <cellStyle name="Calculation 6 6 13 3" xfId="14779"/>
    <cellStyle name="Calculation 6 6 14" xfId="14780"/>
    <cellStyle name="Calculation 6 6 14 2" xfId="14781"/>
    <cellStyle name="Calculation 6 6 14 2 2" xfId="14782"/>
    <cellStyle name="Calculation 6 6 14 3" xfId="14783"/>
    <cellStyle name="Calculation 6 6 15" xfId="14784"/>
    <cellStyle name="Calculation 6 6 15 2" xfId="14785"/>
    <cellStyle name="Calculation 6 6 15 2 2" xfId="14786"/>
    <cellStyle name="Calculation 6 6 15 3" xfId="14787"/>
    <cellStyle name="Calculation 6 6 16" xfId="14788"/>
    <cellStyle name="Calculation 6 6 16 2" xfId="14789"/>
    <cellStyle name="Calculation 6 6 16 2 2" xfId="14790"/>
    <cellStyle name="Calculation 6 6 16 3" xfId="14791"/>
    <cellStyle name="Calculation 6 6 17" xfId="14792"/>
    <cellStyle name="Calculation 6 6 17 2" xfId="14793"/>
    <cellStyle name="Calculation 6 6 17 2 2" xfId="14794"/>
    <cellStyle name="Calculation 6 6 17 3" xfId="14795"/>
    <cellStyle name="Calculation 6 6 18" xfId="14796"/>
    <cellStyle name="Calculation 6 6 18 2" xfId="14797"/>
    <cellStyle name="Calculation 6 6 18 2 2" xfId="14798"/>
    <cellStyle name="Calculation 6 6 18 3" xfId="14799"/>
    <cellStyle name="Calculation 6 6 19" xfId="14800"/>
    <cellStyle name="Calculation 6 6 19 2" xfId="14801"/>
    <cellStyle name="Calculation 6 6 19 2 2" xfId="14802"/>
    <cellStyle name="Calculation 6 6 19 3" xfId="14803"/>
    <cellStyle name="Calculation 6 6 2" xfId="14804"/>
    <cellStyle name="Calculation 6 6 2 2" xfId="14805"/>
    <cellStyle name="Calculation 6 6 2 2 2" xfId="14806"/>
    <cellStyle name="Calculation 6 6 2 2 3" xfId="14807"/>
    <cellStyle name="Calculation 6 6 2 3" xfId="14808"/>
    <cellStyle name="Calculation 6 6 2 3 2" xfId="14809"/>
    <cellStyle name="Calculation 6 6 2 4" xfId="14810"/>
    <cellStyle name="Calculation 6 6 20" xfId="14811"/>
    <cellStyle name="Calculation 6 6 20 2" xfId="14812"/>
    <cellStyle name="Calculation 6 6 20 2 2" xfId="14813"/>
    <cellStyle name="Calculation 6 6 20 3" xfId="14814"/>
    <cellStyle name="Calculation 6 6 21" xfId="14815"/>
    <cellStyle name="Calculation 6 6 21 2" xfId="14816"/>
    <cellStyle name="Calculation 6 6 22" xfId="14817"/>
    <cellStyle name="Calculation 6 6 23" xfId="14818"/>
    <cellStyle name="Calculation 6 6 3" xfId="14819"/>
    <cellStyle name="Calculation 6 6 3 2" xfId="14820"/>
    <cellStyle name="Calculation 6 6 3 2 2" xfId="14821"/>
    <cellStyle name="Calculation 6 6 3 3" xfId="14822"/>
    <cellStyle name="Calculation 6 6 3 4" xfId="14823"/>
    <cellStyle name="Calculation 6 6 4" xfId="14824"/>
    <cellStyle name="Calculation 6 6 4 2" xfId="14825"/>
    <cellStyle name="Calculation 6 6 4 2 2" xfId="14826"/>
    <cellStyle name="Calculation 6 6 4 3" xfId="14827"/>
    <cellStyle name="Calculation 6 6 4 4" xfId="14828"/>
    <cellStyle name="Calculation 6 6 5" xfId="14829"/>
    <cellStyle name="Calculation 6 6 5 2" xfId="14830"/>
    <cellStyle name="Calculation 6 6 5 2 2" xfId="14831"/>
    <cellStyle name="Calculation 6 6 5 3" xfId="14832"/>
    <cellStyle name="Calculation 6 6 6" xfId="14833"/>
    <cellStyle name="Calculation 6 6 6 2" xfId="14834"/>
    <cellStyle name="Calculation 6 6 6 2 2" xfId="14835"/>
    <cellStyle name="Calculation 6 6 6 3" xfId="14836"/>
    <cellStyle name="Calculation 6 6 7" xfId="14837"/>
    <cellStyle name="Calculation 6 6 7 2" xfId="14838"/>
    <cellStyle name="Calculation 6 6 7 2 2" xfId="14839"/>
    <cellStyle name="Calculation 6 6 7 3" xfId="14840"/>
    <cellStyle name="Calculation 6 6 8" xfId="14841"/>
    <cellStyle name="Calculation 6 6 8 2" xfId="14842"/>
    <cellStyle name="Calculation 6 6 8 2 2" xfId="14843"/>
    <cellStyle name="Calculation 6 6 8 3" xfId="14844"/>
    <cellStyle name="Calculation 6 6 9" xfId="14845"/>
    <cellStyle name="Calculation 6 6 9 2" xfId="14846"/>
    <cellStyle name="Calculation 6 6 9 2 2" xfId="14847"/>
    <cellStyle name="Calculation 6 6 9 3" xfId="14848"/>
    <cellStyle name="Calculation 6 7" xfId="14849"/>
    <cellStyle name="Calculation 6 7 2" xfId="14850"/>
    <cellStyle name="Calculation 6 7 2 2" xfId="14851"/>
    <cellStyle name="Calculation 6 7 2 3" xfId="14852"/>
    <cellStyle name="Calculation 6 7 3" xfId="14853"/>
    <cellStyle name="Calculation 6 7 3 2" xfId="14854"/>
    <cellStyle name="Calculation 6 7 4" xfId="14855"/>
    <cellStyle name="Calculation 6 8" xfId="14856"/>
    <cellStyle name="Calculation 6 8 2" xfId="14857"/>
    <cellStyle name="Calculation 6 8 2 2" xfId="14858"/>
    <cellStyle name="Calculation 6 8 2 3" xfId="14859"/>
    <cellStyle name="Calculation 6 8 3" xfId="14860"/>
    <cellStyle name="Calculation 6 8 4" xfId="14861"/>
    <cellStyle name="Calculation 6 9" xfId="14862"/>
    <cellStyle name="Calculation 6 9 2" xfId="14863"/>
    <cellStyle name="Calculation 6 9 2 2" xfId="14864"/>
    <cellStyle name="Calculation 6 9 3" xfId="14865"/>
    <cellStyle name="Calculation 6 9 4" xfId="14866"/>
    <cellStyle name="Calculation 7" xfId="14867"/>
    <cellStyle name="Calculation 8" xfId="14868"/>
    <cellStyle name="Calculation 9" xfId="14869"/>
    <cellStyle name="CellBACode" xfId="14870"/>
    <cellStyle name="CellBAName" xfId="14871"/>
    <cellStyle name="CellBAValue" xfId="14872"/>
    <cellStyle name="CellBAValue 2" xfId="14873"/>
    <cellStyle name="CellMCCode" xfId="14874"/>
    <cellStyle name="CellMCCode 2" xfId="14875"/>
    <cellStyle name="CellMCCode 3" xfId="14876"/>
    <cellStyle name="CellMCName" xfId="14877"/>
    <cellStyle name="CellMCName 2" xfId="14878"/>
    <cellStyle name="CellMCName 3" xfId="14879"/>
    <cellStyle name="CellMCValue" xfId="14880"/>
    <cellStyle name="CellMCValue 2" xfId="14881"/>
    <cellStyle name="CellMCValue 3" xfId="14882"/>
    <cellStyle name="CellNationCode" xfId="14883"/>
    <cellStyle name="CellNationCode 2" xfId="14884"/>
    <cellStyle name="CellNationCode 3" xfId="14885"/>
    <cellStyle name="CellNationName" xfId="14886"/>
    <cellStyle name="CellNationName 2" xfId="14887"/>
    <cellStyle name="CellNationName 3" xfId="14888"/>
    <cellStyle name="CellNationSubCode" xfId="14889"/>
    <cellStyle name="CellNationSubCode 2" xfId="14890"/>
    <cellStyle name="CellNationSubCode 3" xfId="14891"/>
    <cellStyle name="CellNationSubName" xfId="14892"/>
    <cellStyle name="CellNationSubName 2" xfId="14893"/>
    <cellStyle name="CellNationSubName 3" xfId="14894"/>
    <cellStyle name="CellNationSubValue" xfId="14895"/>
    <cellStyle name="CellNationSubValue 2" xfId="14896"/>
    <cellStyle name="CellNationSubValue 3" xfId="14897"/>
    <cellStyle name="CellNationValue" xfId="14898"/>
    <cellStyle name="CellNationValue 2" xfId="14899"/>
    <cellStyle name="CellNationValue 3" xfId="14900"/>
    <cellStyle name="CellNormal" xfId="14901"/>
    <cellStyle name="CellRegionCode" xfId="14902"/>
    <cellStyle name="CellRegionCode 2" xfId="14903"/>
    <cellStyle name="CellRegionCode 3" xfId="14904"/>
    <cellStyle name="CellRegionName" xfId="14905"/>
    <cellStyle name="CellRegionName 2" xfId="14906"/>
    <cellStyle name="CellRegionName 3" xfId="14907"/>
    <cellStyle name="CellRegionValue" xfId="14908"/>
    <cellStyle name="CellRegionValue 2" xfId="14909"/>
    <cellStyle name="CellRegionValue 3" xfId="14910"/>
    <cellStyle name="CellUACode" xfId="14911"/>
    <cellStyle name="CellUACode 2" xfId="14912"/>
    <cellStyle name="CellUACode 3" xfId="14913"/>
    <cellStyle name="CellUAName" xfId="14914"/>
    <cellStyle name="CellUAName 2" xfId="14915"/>
    <cellStyle name="CellUAName 3" xfId="14916"/>
    <cellStyle name="CellUAValue" xfId="14917"/>
    <cellStyle name="CellUAValue 2" xfId="14918"/>
    <cellStyle name="CellUAValue 2 2" xfId="14919"/>
    <cellStyle name="CellUAValue 2 3" xfId="14920"/>
    <cellStyle name="CellUAValue 3" xfId="14921"/>
    <cellStyle name="CellUAValue 4" xfId="14922"/>
    <cellStyle name="Characteristic" xfId="14923"/>
    <cellStyle name="CharactGroup" xfId="14924"/>
    <cellStyle name="CharactNote" xfId="14925"/>
    <cellStyle name="CharactType" xfId="14926"/>
    <cellStyle name="CharactValue" xfId="14927"/>
    <cellStyle name="CharactValueNote" xfId="14928"/>
    <cellStyle name="CharShortType" xfId="14929"/>
    <cellStyle name="Check Cell 2" xfId="14930"/>
    <cellStyle name="Check Cell 2 10" xfId="14931"/>
    <cellStyle name="Check Cell 2 11" xfId="14932"/>
    <cellStyle name="Check Cell 2 12" xfId="14933"/>
    <cellStyle name="Check Cell 2 13" xfId="14934"/>
    <cellStyle name="Check Cell 2 2" xfId="14935"/>
    <cellStyle name="Check Cell 2 3" xfId="14936"/>
    <cellStyle name="Check Cell 2 4" xfId="14937"/>
    <cellStyle name="Check Cell 2 5" xfId="14938"/>
    <cellStyle name="Check Cell 2 6" xfId="14939"/>
    <cellStyle name="Check Cell 2 7" xfId="14940"/>
    <cellStyle name="Check Cell 2 8" xfId="14941"/>
    <cellStyle name="Check Cell 2 9" xfId="14942"/>
    <cellStyle name="Check Cell 3" xfId="14943"/>
    <cellStyle name="Check Cell 3 10" xfId="14944"/>
    <cellStyle name="Check Cell 3 11" xfId="14945"/>
    <cellStyle name="Check Cell 3 12" xfId="14946"/>
    <cellStyle name="Check Cell 3 13" xfId="14947"/>
    <cellStyle name="Check Cell 3 2" xfId="14948"/>
    <cellStyle name="Check Cell 3 3" xfId="14949"/>
    <cellStyle name="Check Cell 3 4" xfId="14950"/>
    <cellStyle name="Check Cell 3 5" xfId="14951"/>
    <cellStyle name="Check Cell 3 6" xfId="14952"/>
    <cellStyle name="Check Cell 3 7" xfId="14953"/>
    <cellStyle name="Check Cell 3 8" xfId="14954"/>
    <cellStyle name="Check Cell 3 9" xfId="14955"/>
    <cellStyle name="Check Cell 4" xfId="14956"/>
    <cellStyle name="Check Cell 4 10" xfId="14957"/>
    <cellStyle name="Check Cell 4 11" xfId="14958"/>
    <cellStyle name="Check Cell 4 12" xfId="14959"/>
    <cellStyle name="Check Cell 4 13" xfId="14960"/>
    <cellStyle name="Check Cell 4 2" xfId="14961"/>
    <cellStyle name="Check Cell 4 3" xfId="14962"/>
    <cellStyle name="Check Cell 4 4" xfId="14963"/>
    <cellStyle name="Check Cell 4 5" xfId="14964"/>
    <cellStyle name="Check Cell 4 6" xfId="14965"/>
    <cellStyle name="Check Cell 4 7" xfId="14966"/>
    <cellStyle name="Check Cell 4 8" xfId="14967"/>
    <cellStyle name="Check Cell 4 9" xfId="14968"/>
    <cellStyle name="Check Cell 5" xfId="14969"/>
    <cellStyle name="Check Cell 5 10" xfId="14970"/>
    <cellStyle name="Check Cell 5 11" xfId="14971"/>
    <cellStyle name="Check Cell 5 12" xfId="14972"/>
    <cellStyle name="Check Cell 5 13" xfId="14973"/>
    <cellStyle name="Check Cell 5 2" xfId="14974"/>
    <cellStyle name="Check Cell 5 3" xfId="14975"/>
    <cellStyle name="Check Cell 5 4" xfId="14976"/>
    <cellStyle name="Check Cell 5 5" xfId="14977"/>
    <cellStyle name="Check Cell 5 6" xfId="14978"/>
    <cellStyle name="Check Cell 5 7" xfId="14979"/>
    <cellStyle name="Check Cell 5 8" xfId="14980"/>
    <cellStyle name="Check Cell 5 9" xfId="14981"/>
    <cellStyle name="Check Cell 6" xfId="14982"/>
    <cellStyle name="Check Cell 6 10" xfId="14983"/>
    <cellStyle name="Check Cell 6 11" xfId="14984"/>
    <cellStyle name="Check Cell 6 12" xfId="14985"/>
    <cellStyle name="Check Cell 6 13" xfId="14986"/>
    <cellStyle name="Check Cell 6 2" xfId="14987"/>
    <cellStyle name="Check Cell 6 3" xfId="14988"/>
    <cellStyle name="Check Cell 6 4" xfId="14989"/>
    <cellStyle name="Check Cell 6 5" xfId="14990"/>
    <cellStyle name="Check Cell 6 6" xfId="14991"/>
    <cellStyle name="Check Cell 6 7" xfId="14992"/>
    <cellStyle name="Check Cell 6 8" xfId="14993"/>
    <cellStyle name="Check Cell 6 9" xfId="14994"/>
    <cellStyle name="Check Cell 7" xfId="14995"/>
    <cellStyle name="CIL" xfId="14996"/>
    <cellStyle name="CIU" xfId="14997"/>
    <cellStyle name="CodeHeading" xfId="14998"/>
    <cellStyle name="CodeHeading 2" xfId="14999"/>
    <cellStyle name="CodeHeading 3" xfId="15000"/>
    <cellStyle name="CodeHeading 4" xfId="15001"/>
    <cellStyle name="CodeHeading 5" xfId="15002"/>
    <cellStyle name="CodeHeading 6" xfId="15003"/>
    <cellStyle name="CodeHeading_5A4 PCT Slides 2010-11" xfId="15004"/>
    <cellStyle name="Comma -" xfId="15005"/>
    <cellStyle name="Comma  - Style1" xfId="15006"/>
    <cellStyle name="Comma  - Style2" xfId="15007"/>
    <cellStyle name="Comma  - Style3" xfId="15008"/>
    <cellStyle name="Comma  - Style4" xfId="15009"/>
    <cellStyle name="Comma  - Style5" xfId="15010"/>
    <cellStyle name="Comma  - Style6" xfId="15011"/>
    <cellStyle name="Comma  - Style7" xfId="15012"/>
    <cellStyle name="Comma  - Style8" xfId="15013"/>
    <cellStyle name="Comma [0] 2" xfId="15014"/>
    <cellStyle name="Comma [0] 3" xfId="15015"/>
    <cellStyle name="Comma [0] 4" xfId="15016"/>
    <cellStyle name="Comma 0" xfId="15017"/>
    <cellStyle name="Comma 0*" xfId="15018"/>
    <cellStyle name="Comma 0__MasterJRComps" xfId="15019"/>
    <cellStyle name="Comma 10" xfId="15020"/>
    <cellStyle name="Comma 10 2" xfId="15021"/>
    <cellStyle name="Comma 11" xfId="15022"/>
    <cellStyle name="Comma 11 2" xfId="15023"/>
    <cellStyle name="Comma 11 2 2" xfId="15024"/>
    <cellStyle name="Comma 11 2 3" xfId="15025"/>
    <cellStyle name="Comma 11 2 4" xfId="15026"/>
    <cellStyle name="Comma 11 3" xfId="15027"/>
    <cellStyle name="Comma 11 4" xfId="15028"/>
    <cellStyle name="Comma 12" xfId="15029"/>
    <cellStyle name="Comma 12 2" xfId="15030"/>
    <cellStyle name="Comma 12 3" xfId="15031"/>
    <cellStyle name="Comma 12 4" xfId="15032"/>
    <cellStyle name="Comma 12 5" xfId="15033"/>
    <cellStyle name="Comma 13" xfId="15034"/>
    <cellStyle name="Comma 13 2" xfId="15035"/>
    <cellStyle name="Comma 13 3" xfId="15036"/>
    <cellStyle name="Comma 13 4" xfId="15037"/>
    <cellStyle name="Comma 14" xfId="15038"/>
    <cellStyle name="Comma 14 2" xfId="15039"/>
    <cellStyle name="Comma 14 3" xfId="15040"/>
    <cellStyle name="Comma 14 4" xfId="15041"/>
    <cellStyle name="Comma 15" xfId="15042"/>
    <cellStyle name="Comma 15 2" xfId="15043"/>
    <cellStyle name="Comma 15 3" xfId="15044"/>
    <cellStyle name="Comma 15 4" xfId="15045"/>
    <cellStyle name="Comma 16" xfId="15046"/>
    <cellStyle name="Comma 16 2" xfId="15047"/>
    <cellStyle name="Comma 16 3" xfId="15048"/>
    <cellStyle name="Comma 17" xfId="15049"/>
    <cellStyle name="Comma 18" xfId="15050"/>
    <cellStyle name="Comma 19" xfId="15051"/>
    <cellStyle name="Comma 2" xfId="15052"/>
    <cellStyle name="Comma 2 2" xfId="15053"/>
    <cellStyle name="Comma 2 2 2" xfId="15054"/>
    <cellStyle name="Comma 2 2 2 2" xfId="15055"/>
    <cellStyle name="Comma 2 2 2 3" xfId="15056"/>
    <cellStyle name="Comma 2 2 3" xfId="15057"/>
    <cellStyle name="Comma 2 3" xfId="15058"/>
    <cellStyle name="Comma 2 3 2" xfId="15059"/>
    <cellStyle name="Comma 2 3 2 2" xfId="15060"/>
    <cellStyle name="Comma 2 3 3" xfId="15061"/>
    <cellStyle name="Comma 2 3 4" xfId="15062"/>
    <cellStyle name="Comma 2 3 4 2" xfId="15063"/>
    <cellStyle name="Comma 2 3 5" xfId="15064"/>
    <cellStyle name="Comma 2 4" xfId="15065"/>
    <cellStyle name="Comma 2 4 2" xfId="15066"/>
    <cellStyle name="Comma 2 4 3" xfId="15067"/>
    <cellStyle name="Comma 2 5" xfId="15068"/>
    <cellStyle name="Comma 2 6" xfId="15069"/>
    <cellStyle name="Comma 2 7" xfId="15070"/>
    <cellStyle name="Comma 2*" xfId="15071"/>
    <cellStyle name="Comma 2__MasterJRComps" xfId="15072"/>
    <cellStyle name="Comma 20" xfId="15073"/>
    <cellStyle name="Comma 21" xfId="15074"/>
    <cellStyle name="Comma 22" xfId="15075"/>
    <cellStyle name="Comma 23" xfId="15076"/>
    <cellStyle name="Comma 3" xfId="15077"/>
    <cellStyle name="Comma 3 2" xfId="15078"/>
    <cellStyle name="Comma 3 2 2" xfId="15079"/>
    <cellStyle name="Comma 3 2 2 2" xfId="15080"/>
    <cellStyle name="Comma 3 2 3" xfId="15081"/>
    <cellStyle name="Comma 3 3" xfId="15082"/>
    <cellStyle name="Comma 3 3 2" xfId="15083"/>
    <cellStyle name="Comma 3 3 3" xfId="15084"/>
    <cellStyle name="Comma 3 3 4" xfId="15085"/>
    <cellStyle name="Comma 3 4" xfId="15086"/>
    <cellStyle name="Comma 3 5" xfId="15087"/>
    <cellStyle name="Comma 3 6" xfId="15088"/>
    <cellStyle name="Comma 3 7" xfId="15089"/>
    <cellStyle name="Comma 3 8" xfId="15090"/>
    <cellStyle name="Comma 3*" xfId="15091"/>
    <cellStyle name="Comma 4" xfId="15092"/>
    <cellStyle name="Comma 4 2" xfId="15093"/>
    <cellStyle name="Comma 4 2 2" xfId="15094"/>
    <cellStyle name="Comma 4 2 2 2" xfId="15095"/>
    <cellStyle name="Comma 4 2 3" xfId="15096"/>
    <cellStyle name="Comma 4 3" xfId="15097"/>
    <cellStyle name="Comma 4 3 2" xfId="15098"/>
    <cellStyle name="Comma 4 4" xfId="15099"/>
    <cellStyle name="Comma 5" xfId="15100"/>
    <cellStyle name="Comma 5 2" xfId="15101"/>
    <cellStyle name="Comma 5 2 2" xfId="15102"/>
    <cellStyle name="Comma 5 2 3" xfId="15103"/>
    <cellStyle name="Comma 5 2 4" xfId="15104"/>
    <cellStyle name="Comma 5 2 5" xfId="15105"/>
    <cellStyle name="Comma 5 3" xfId="15106"/>
    <cellStyle name="Comma 5 3 2" xfId="15107"/>
    <cellStyle name="Comma 6" xfId="15108"/>
    <cellStyle name="Comma 6 2" xfId="15109"/>
    <cellStyle name="Comma 6 2 2" xfId="15110"/>
    <cellStyle name="Comma 6 2 3" xfId="15111"/>
    <cellStyle name="Comma 6 2 4" xfId="15112"/>
    <cellStyle name="Comma 6 3" xfId="15113"/>
    <cellStyle name="Comma 6 4" xfId="15114"/>
    <cellStyle name="Comma 6 5" xfId="15115"/>
    <cellStyle name="Comma 6 6" xfId="15116"/>
    <cellStyle name="Comma 7" xfId="15117"/>
    <cellStyle name="Comma 8" xfId="15118"/>
    <cellStyle name="Comma 8 2" xfId="15119"/>
    <cellStyle name="Comma 8 2 2" xfId="15120"/>
    <cellStyle name="Comma 9" xfId="15121"/>
    <cellStyle name="Comma 9 2" xfId="15122"/>
    <cellStyle name="Comma 9 3" xfId="15123"/>
    <cellStyle name="Comma 9 4" xfId="15124"/>
    <cellStyle name="Comma 9 5" xfId="15125"/>
    <cellStyle name="Comma*" xfId="15126"/>
    <cellStyle name="Comma0" xfId="15127"/>
    <cellStyle name="Comma0 - Modelo1" xfId="15128"/>
    <cellStyle name="Comma0 - Style1" xfId="15129"/>
    <cellStyle name="Comma1 - Modelo2" xfId="15130"/>
    <cellStyle name="Comma1 - Style2" xfId="15131"/>
    <cellStyle name="Condition" xfId="15132"/>
    <cellStyle name="CondMandatory" xfId="15133"/>
    <cellStyle name="Content1" xfId="15134"/>
    <cellStyle name="Content2" xfId="15135"/>
    <cellStyle name="Content3" xfId="15136"/>
    <cellStyle name="Cover Date" xfId="15137"/>
    <cellStyle name="Cover Subtitle" xfId="15138"/>
    <cellStyle name="Cover Title" xfId="15139"/>
    <cellStyle name="CoverTextNotes" xfId="15140"/>
    <cellStyle name="Currency [0] 2" xfId="15141"/>
    <cellStyle name="Currency [0] 2 2" xfId="15142"/>
    <cellStyle name="Currency 0" xfId="15143"/>
    <cellStyle name="Currency 2" xfId="15144"/>
    <cellStyle name="Currency 2 2" xfId="15145"/>
    <cellStyle name="Currency 2 3" xfId="15146"/>
    <cellStyle name="Currency 2*" xfId="15147"/>
    <cellStyle name="Currency 2_% Change" xfId="15148"/>
    <cellStyle name="Currency 3" xfId="15149"/>
    <cellStyle name="Currency 3*" xfId="15150"/>
    <cellStyle name="Currency 4" xfId="15151"/>
    <cellStyle name="Currency 5" xfId="15152"/>
    <cellStyle name="Currency 6" xfId="15153"/>
    <cellStyle name="Currency 7" xfId="15154"/>
    <cellStyle name="Currency 8" xfId="15155"/>
    <cellStyle name="Currency*" xfId="15156"/>
    <cellStyle name="Currency0" xfId="15157"/>
    <cellStyle name="Data_Total" xfId="15158"/>
    <cellStyle name="Date" xfId="15159"/>
    <cellStyle name="Date Aligned" xfId="15160"/>
    <cellStyle name="Date Aligned*" xfId="15161"/>
    <cellStyle name="Date Aligned__MasterJRComps" xfId="15162"/>
    <cellStyle name="Date Feeder Field" xfId="15163"/>
    <cellStyle name="Date Feeder Field 10" xfId="15164"/>
    <cellStyle name="Date Feeder Field 10 2" xfId="15165"/>
    <cellStyle name="Date Feeder Field 10 2 2" xfId="15166"/>
    <cellStyle name="Date Feeder Field 10 3" xfId="15167"/>
    <cellStyle name="Date Feeder Field 11" xfId="15168"/>
    <cellStyle name="Date Feeder Field 11 2" xfId="15169"/>
    <cellStyle name="Date Feeder Field 11 2 2" xfId="15170"/>
    <cellStyle name="Date Feeder Field 11 3" xfId="15171"/>
    <cellStyle name="Date Feeder Field 12" xfId="15172"/>
    <cellStyle name="Date Feeder Field 12 2" xfId="15173"/>
    <cellStyle name="Date Feeder Field 12 2 2" xfId="15174"/>
    <cellStyle name="Date Feeder Field 12 3" xfId="15175"/>
    <cellStyle name="Date Feeder Field 13" xfId="15176"/>
    <cellStyle name="Date Feeder Field 13 2" xfId="15177"/>
    <cellStyle name="Date Feeder Field 13 2 2" xfId="15178"/>
    <cellStyle name="Date Feeder Field 13 3" xfId="15179"/>
    <cellStyle name="Date Feeder Field 14" xfId="15180"/>
    <cellStyle name="Date Feeder Field 14 2" xfId="15181"/>
    <cellStyle name="Date Feeder Field 14 2 2" xfId="15182"/>
    <cellStyle name="Date Feeder Field 14 3" xfId="15183"/>
    <cellStyle name="Date Feeder Field 15" xfId="15184"/>
    <cellStyle name="Date Feeder Field 15 2" xfId="15185"/>
    <cellStyle name="Date Feeder Field 15 2 2" xfId="15186"/>
    <cellStyle name="Date Feeder Field 15 3" xfId="15187"/>
    <cellStyle name="Date Feeder Field 16" xfId="15188"/>
    <cellStyle name="Date Feeder Field 16 2" xfId="15189"/>
    <cellStyle name="Date Feeder Field 16 2 2" xfId="15190"/>
    <cellStyle name="Date Feeder Field 16 3" xfId="15191"/>
    <cellStyle name="Date Feeder Field 17" xfId="15192"/>
    <cellStyle name="Date Feeder Field 17 2" xfId="15193"/>
    <cellStyle name="Date Feeder Field 17 2 2" xfId="15194"/>
    <cellStyle name="Date Feeder Field 17 3" xfId="15195"/>
    <cellStyle name="Date Feeder Field 18" xfId="15196"/>
    <cellStyle name="Date Feeder Field 18 2" xfId="15197"/>
    <cellStyle name="Date Feeder Field 18 2 2" xfId="15198"/>
    <cellStyle name="Date Feeder Field 18 3" xfId="15199"/>
    <cellStyle name="Date Feeder Field 19" xfId="15200"/>
    <cellStyle name="Date Feeder Field 19 2" xfId="15201"/>
    <cellStyle name="Date Feeder Field 19 2 2" xfId="15202"/>
    <cellStyle name="Date Feeder Field 19 3" xfId="15203"/>
    <cellStyle name="Date Feeder Field 2" xfId="15204"/>
    <cellStyle name="Date Feeder Field 2 10" xfId="15205"/>
    <cellStyle name="Date Feeder Field 2 10 2" xfId="15206"/>
    <cellStyle name="Date Feeder Field 2 10 2 2" xfId="15207"/>
    <cellStyle name="Date Feeder Field 2 10 3" xfId="15208"/>
    <cellStyle name="Date Feeder Field 2 11" xfId="15209"/>
    <cellStyle name="Date Feeder Field 2 11 2" xfId="15210"/>
    <cellStyle name="Date Feeder Field 2 11 2 2" xfId="15211"/>
    <cellStyle name="Date Feeder Field 2 11 3" xfId="15212"/>
    <cellStyle name="Date Feeder Field 2 12" xfId="15213"/>
    <cellStyle name="Date Feeder Field 2 12 2" xfId="15214"/>
    <cellStyle name="Date Feeder Field 2 12 2 2" xfId="15215"/>
    <cellStyle name="Date Feeder Field 2 12 3" xfId="15216"/>
    <cellStyle name="Date Feeder Field 2 13" xfId="15217"/>
    <cellStyle name="Date Feeder Field 2 13 2" xfId="15218"/>
    <cellStyle name="Date Feeder Field 2 13 2 2" xfId="15219"/>
    <cellStyle name="Date Feeder Field 2 13 3" xfId="15220"/>
    <cellStyle name="Date Feeder Field 2 14" xfId="15221"/>
    <cellStyle name="Date Feeder Field 2 14 2" xfId="15222"/>
    <cellStyle name="Date Feeder Field 2 14 2 2" xfId="15223"/>
    <cellStyle name="Date Feeder Field 2 14 3" xfId="15224"/>
    <cellStyle name="Date Feeder Field 2 15" xfId="15225"/>
    <cellStyle name="Date Feeder Field 2 15 2" xfId="15226"/>
    <cellStyle name="Date Feeder Field 2 15 2 2" xfId="15227"/>
    <cellStyle name="Date Feeder Field 2 15 3" xfId="15228"/>
    <cellStyle name="Date Feeder Field 2 16" xfId="15229"/>
    <cellStyle name="Date Feeder Field 2 16 2" xfId="15230"/>
    <cellStyle name="Date Feeder Field 2 16 2 2" xfId="15231"/>
    <cellStyle name="Date Feeder Field 2 16 3" xfId="15232"/>
    <cellStyle name="Date Feeder Field 2 17" xfId="15233"/>
    <cellStyle name="Date Feeder Field 2 17 2" xfId="15234"/>
    <cellStyle name="Date Feeder Field 2 17 2 2" xfId="15235"/>
    <cellStyle name="Date Feeder Field 2 17 3" xfId="15236"/>
    <cellStyle name="Date Feeder Field 2 18" xfId="15237"/>
    <cellStyle name="Date Feeder Field 2 18 2" xfId="15238"/>
    <cellStyle name="Date Feeder Field 2 18 2 2" xfId="15239"/>
    <cellStyle name="Date Feeder Field 2 18 3" xfId="15240"/>
    <cellStyle name="Date Feeder Field 2 19" xfId="15241"/>
    <cellStyle name="Date Feeder Field 2 19 2" xfId="15242"/>
    <cellStyle name="Date Feeder Field 2 19 2 2" xfId="15243"/>
    <cellStyle name="Date Feeder Field 2 19 3" xfId="15244"/>
    <cellStyle name="Date Feeder Field 2 2" xfId="15245"/>
    <cellStyle name="Date Feeder Field 2 2 10" xfId="15246"/>
    <cellStyle name="Date Feeder Field 2 2 10 2" xfId="15247"/>
    <cellStyle name="Date Feeder Field 2 2 10 2 2" xfId="15248"/>
    <cellStyle name="Date Feeder Field 2 2 10 3" xfId="15249"/>
    <cellStyle name="Date Feeder Field 2 2 11" xfId="15250"/>
    <cellStyle name="Date Feeder Field 2 2 11 2" xfId="15251"/>
    <cellStyle name="Date Feeder Field 2 2 11 2 2" xfId="15252"/>
    <cellStyle name="Date Feeder Field 2 2 11 3" xfId="15253"/>
    <cellStyle name="Date Feeder Field 2 2 12" xfId="15254"/>
    <cellStyle name="Date Feeder Field 2 2 12 2" xfId="15255"/>
    <cellStyle name="Date Feeder Field 2 2 12 2 2" xfId="15256"/>
    <cellStyle name="Date Feeder Field 2 2 12 3" xfId="15257"/>
    <cellStyle name="Date Feeder Field 2 2 13" xfId="15258"/>
    <cellStyle name="Date Feeder Field 2 2 13 2" xfId="15259"/>
    <cellStyle name="Date Feeder Field 2 2 13 2 2" xfId="15260"/>
    <cellStyle name="Date Feeder Field 2 2 13 3" xfId="15261"/>
    <cellStyle name="Date Feeder Field 2 2 14" xfId="15262"/>
    <cellStyle name="Date Feeder Field 2 2 14 2" xfId="15263"/>
    <cellStyle name="Date Feeder Field 2 2 14 2 2" xfId="15264"/>
    <cellStyle name="Date Feeder Field 2 2 14 3" xfId="15265"/>
    <cellStyle name="Date Feeder Field 2 2 15" xfId="15266"/>
    <cellStyle name="Date Feeder Field 2 2 15 2" xfId="15267"/>
    <cellStyle name="Date Feeder Field 2 2 15 2 2" xfId="15268"/>
    <cellStyle name="Date Feeder Field 2 2 15 3" xfId="15269"/>
    <cellStyle name="Date Feeder Field 2 2 16" xfId="15270"/>
    <cellStyle name="Date Feeder Field 2 2 16 2" xfId="15271"/>
    <cellStyle name="Date Feeder Field 2 2 16 2 2" xfId="15272"/>
    <cellStyle name="Date Feeder Field 2 2 16 3" xfId="15273"/>
    <cellStyle name="Date Feeder Field 2 2 17" xfId="15274"/>
    <cellStyle name="Date Feeder Field 2 2 17 2" xfId="15275"/>
    <cellStyle name="Date Feeder Field 2 2 17 2 2" xfId="15276"/>
    <cellStyle name="Date Feeder Field 2 2 17 3" xfId="15277"/>
    <cellStyle name="Date Feeder Field 2 2 18" xfId="15278"/>
    <cellStyle name="Date Feeder Field 2 2 18 2" xfId="15279"/>
    <cellStyle name="Date Feeder Field 2 2 19" xfId="15280"/>
    <cellStyle name="Date Feeder Field 2 2 2" xfId="15281"/>
    <cellStyle name="Date Feeder Field 2 2 2 10" xfId="15282"/>
    <cellStyle name="Date Feeder Field 2 2 2 10 2" xfId="15283"/>
    <cellStyle name="Date Feeder Field 2 2 2 10 2 2" xfId="15284"/>
    <cellStyle name="Date Feeder Field 2 2 2 10 3" xfId="15285"/>
    <cellStyle name="Date Feeder Field 2 2 2 11" xfId="15286"/>
    <cellStyle name="Date Feeder Field 2 2 2 11 2" xfId="15287"/>
    <cellStyle name="Date Feeder Field 2 2 2 11 2 2" xfId="15288"/>
    <cellStyle name="Date Feeder Field 2 2 2 11 3" xfId="15289"/>
    <cellStyle name="Date Feeder Field 2 2 2 12" xfId="15290"/>
    <cellStyle name="Date Feeder Field 2 2 2 12 2" xfId="15291"/>
    <cellStyle name="Date Feeder Field 2 2 2 12 2 2" xfId="15292"/>
    <cellStyle name="Date Feeder Field 2 2 2 12 3" xfId="15293"/>
    <cellStyle name="Date Feeder Field 2 2 2 13" xfId="15294"/>
    <cellStyle name="Date Feeder Field 2 2 2 13 2" xfId="15295"/>
    <cellStyle name="Date Feeder Field 2 2 2 13 2 2" xfId="15296"/>
    <cellStyle name="Date Feeder Field 2 2 2 13 3" xfId="15297"/>
    <cellStyle name="Date Feeder Field 2 2 2 14" xfId="15298"/>
    <cellStyle name="Date Feeder Field 2 2 2 14 2" xfId="15299"/>
    <cellStyle name="Date Feeder Field 2 2 2 14 2 2" xfId="15300"/>
    <cellStyle name="Date Feeder Field 2 2 2 14 3" xfId="15301"/>
    <cellStyle name="Date Feeder Field 2 2 2 15" xfId="15302"/>
    <cellStyle name="Date Feeder Field 2 2 2 15 2" xfId="15303"/>
    <cellStyle name="Date Feeder Field 2 2 2 15 2 2" xfId="15304"/>
    <cellStyle name="Date Feeder Field 2 2 2 15 3" xfId="15305"/>
    <cellStyle name="Date Feeder Field 2 2 2 16" xfId="15306"/>
    <cellStyle name="Date Feeder Field 2 2 2 16 2" xfId="15307"/>
    <cellStyle name="Date Feeder Field 2 2 2 16 2 2" xfId="15308"/>
    <cellStyle name="Date Feeder Field 2 2 2 16 3" xfId="15309"/>
    <cellStyle name="Date Feeder Field 2 2 2 17" xfId="15310"/>
    <cellStyle name="Date Feeder Field 2 2 2 17 2" xfId="15311"/>
    <cellStyle name="Date Feeder Field 2 2 2 17 2 2" xfId="15312"/>
    <cellStyle name="Date Feeder Field 2 2 2 17 3" xfId="15313"/>
    <cellStyle name="Date Feeder Field 2 2 2 18" xfId="15314"/>
    <cellStyle name="Date Feeder Field 2 2 2 18 2" xfId="15315"/>
    <cellStyle name="Date Feeder Field 2 2 2 18 2 2" xfId="15316"/>
    <cellStyle name="Date Feeder Field 2 2 2 18 3" xfId="15317"/>
    <cellStyle name="Date Feeder Field 2 2 2 19" xfId="15318"/>
    <cellStyle name="Date Feeder Field 2 2 2 19 2" xfId="15319"/>
    <cellStyle name="Date Feeder Field 2 2 2 19 2 2" xfId="15320"/>
    <cellStyle name="Date Feeder Field 2 2 2 19 3" xfId="15321"/>
    <cellStyle name="Date Feeder Field 2 2 2 2" xfId="15322"/>
    <cellStyle name="Date Feeder Field 2 2 2 2 2" xfId="15323"/>
    <cellStyle name="Date Feeder Field 2 2 2 2 2 2" xfId="15324"/>
    <cellStyle name="Date Feeder Field 2 2 2 2 2 3" xfId="15325"/>
    <cellStyle name="Date Feeder Field 2 2 2 2 3" xfId="15326"/>
    <cellStyle name="Date Feeder Field 2 2 2 2 3 2" xfId="15327"/>
    <cellStyle name="Date Feeder Field 2 2 2 2 4" xfId="15328"/>
    <cellStyle name="Date Feeder Field 2 2 2 20" xfId="15329"/>
    <cellStyle name="Date Feeder Field 2 2 2 20 2" xfId="15330"/>
    <cellStyle name="Date Feeder Field 2 2 2 20 2 2" xfId="15331"/>
    <cellStyle name="Date Feeder Field 2 2 2 20 3" xfId="15332"/>
    <cellStyle name="Date Feeder Field 2 2 2 21" xfId="15333"/>
    <cellStyle name="Date Feeder Field 2 2 2 21 2" xfId="15334"/>
    <cellStyle name="Date Feeder Field 2 2 2 22" xfId="15335"/>
    <cellStyle name="Date Feeder Field 2 2 2 23" xfId="15336"/>
    <cellStyle name="Date Feeder Field 2 2 2 3" xfId="15337"/>
    <cellStyle name="Date Feeder Field 2 2 2 3 2" xfId="15338"/>
    <cellStyle name="Date Feeder Field 2 2 2 3 2 2" xfId="15339"/>
    <cellStyle name="Date Feeder Field 2 2 2 3 3" xfId="15340"/>
    <cellStyle name="Date Feeder Field 2 2 2 3 4" xfId="15341"/>
    <cellStyle name="Date Feeder Field 2 2 2 4" xfId="15342"/>
    <cellStyle name="Date Feeder Field 2 2 2 4 2" xfId="15343"/>
    <cellStyle name="Date Feeder Field 2 2 2 4 2 2" xfId="15344"/>
    <cellStyle name="Date Feeder Field 2 2 2 4 3" xfId="15345"/>
    <cellStyle name="Date Feeder Field 2 2 2 4 4" xfId="15346"/>
    <cellStyle name="Date Feeder Field 2 2 2 5" xfId="15347"/>
    <cellStyle name="Date Feeder Field 2 2 2 5 2" xfId="15348"/>
    <cellStyle name="Date Feeder Field 2 2 2 5 2 2" xfId="15349"/>
    <cellStyle name="Date Feeder Field 2 2 2 5 3" xfId="15350"/>
    <cellStyle name="Date Feeder Field 2 2 2 6" xfId="15351"/>
    <cellStyle name="Date Feeder Field 2 2 2 6 2" xfId="15352"/>
    <cellStyle name="Date Feeder Field 2 2 2 6 2 2" xfId="15353"/>
    <cellStyle name="Date Feeder Field 2 2 2 6 3" xfId="15354"/>
    <cellStyle name="Date Feeder Field 2 2 2 7" xfId="15355"/>
    <cellStyle name="Date Feeder Field 2 2 2 7 2" xfId="15356"/>
    <cellStyle name="Date Feeder Field 2 2 2 7 2 2" xfId="15357"/>
    <cellStyle name="Date Feeder Field 2 2 2 7 3" xfId="15358"/>
    <cellStyle name="Date Feeder Field 2 2 2 8" xfId="15359"/>
    <cellStyle name="Date Feeder Field 2 2 2 8 2" xfId="15360"/>
    <cellStyle name="Date Feeder Field 2 2 2 8 2 2" xfId="15361"/>
    <cellStyle name="Date Feeder Field 2 2 2 8 3" xfId="15362"/>
    <cellStyle name="Date Feeder Field 2 2 2 9" xfId="15363"/>
    <cellStyle name="Date Feeder Field 2 2 2 9 2" xfId="15364"/>
    <cellStyle name="Date Feeder Field 2 2 2 9 2 2" xfId="15365"/>
    <cellStyle name="Date Feeder Field 2 2 2 9 3" xfId="15366"/>
    <cellStyle name="Date Feeder Field 2 2 20" xfId="15367"/>
    <cellStyle name="Date Feeder Field 2 2 3" xfId="15368"/>
    <cellStyle name="Date Feeder Field 2 2 3 2" xfId="15369"/>
    <cellStyle name="Date Feeder Field 2 2 3 2 2" xfId="15370"/>
    <cellStyle name="Date Feeder Field 2 2 3 2 3" xfId="15371"/>
    <cellStyle name="Date Feeder Field 2 2 3 3" xfId="15372"/>
    <cellStyle name="Date Feeder Field 2 2 3 3 2" xfId="15373"/>
    <cellStyle name="Date Feeder Field 2 2 3 4" xfId="15374"/>
    <cellStyle name="Date Feeder Field 2 2 4" xfId="15375"/>
    <cellStyle name="Date Feeder Field 2 2 4 2" xfId="15376"/>
    <cellStyle name="Date Feeder Field 2 2 4 2 2" xfId="15377"/>
    <cellStyle name="Date Feeder Field 2 2 4 3" xfId="15378"/>
    <cellStyle name="Date Feeder Field 2 2 4 4" xfId="15379"/>
    <cellStyle name="Date Feeder Field 2 2 5" xfId="15380"/>
    <cellStyle name="Date Feeder Field 2 2 5 2" xfId="15381"/>
    <cellStyle name="Date Feeder Field 2 2 5 2 2" xfId="15382"/>
    <cellStyle name="Date Feeder Field 2 2 5 3" xfId="15383"/>
    <cellStyle name="Date Feeder Field 2 2 5 4" xfId="15384"/>
    <cellStyle name="Date Feeder Field 2 2 6" xfId="15385"/>
    <cellStyle name="Date Feeder Field 2 2 6 2" xfId="15386"/>
    <cellStyle name="Date Feeder Field 2 2 6 2 2" xfId="15387"/>
    <cellStyle name="Date Feeder Field 2 2 6 3" xfId="15388"/>
    <cellStyle name="Date Feeder Field 2 2 7" xfId="15389"/>
    <cellStyle name="Date Feeder Field 2 2 7 2" xfId="15390"/>
    <cellStyle name="Date Feeder Field 2 2 7 2 2" xfId="15391"/>
    <cellStyle name="Date Feeder Field 2 2 7 3" xfId="15392"/>
    <cellStyle name="Date Feeder Field 2 2 8" xfId="15393"/>
    <cellStyle name="Date Feeder Field 2 2 8 2" xfId="15394"/>
    <cellStyle name="Date Feeder Field 2 2 8 2 2" xfId="15395"/>
    <cellStyle name="Date Feeder Field 2 2 8 3" xfId="15396"/>
    <cellStyle name="Date Feeder Field 2 2 9" xfId="15397"/>
    <cellStyle name="Date Feeder Field 2 2 9 2" xfId="15398"/>
    <cellStyle name="Date Feeder Field 2 2 9 2 2" xfId="15399"/>
    <cellStyle name="Date Feeder Field 2 2 9 3" xfId="15400"/>
    <cellStyle name="Date Feeder Field 2 20" xfId="15401"/>
    <cellStyle name="Date Feeder Field 2 20 2" xfId="15402"/>
    <cellStyle name="Date Feeder Field 2 20 2 2" xfId="15403"/>
    <cellStyle name="Date Feeder Field 2 20 3" xfId="15404"/>
    <cellStyle name="Date Feeder Field 2 21" xfId="15405"/>
    <cellStyle name="Date Feeder Field 2 21 2" xfId="15406"/>
    <cellStyle name="Date Feeder Field 2 22" xfId="15407"/>
    <cellStyle name="Date Feeder Field 2 23" xfId="15408"/>
    <cellStyle name="Date Feeder Field 2 3" xfId="15409"/>
    <cellStyle name="Date Feeder Field 2 3 10" xfId="15410"/>
    <cellStyle name="Date Feeder Field 2 3 10 2" xfId="15411"/>
    <cellStyle name="Date Feeder Field 2 3 10 2 2" xfId="15412"/>
    <cellStyle name="Date Feeder Field 2 3 10 3" xfId="15413"/>
    <cellStyle name="Date Feeder Field 2 3 11" xfId="15414"/>
    <cellStyle name="Date Feeder Field 2 3 11 2" xfId="15415"/>
    <cellStyle name="Date Feeder Field 2 3 11 2 2" xfId="15416"/>
    <cellStyle name="Date Feeder Field 2 3 11 3" xfId="15417"/>
    <cellStyle name="Date Feeder Field 2 3 12" xfId="15418"/>
    <cellStyle name="Date Feeder Field 2 3 12 2" xfId="15419"/>
    <cellStyle name="Date Feeder Field 2 3 12 2 2" xfId="15420"/>
    <cellStyle name="Date Feeder Field 2 3 12 3" xfId="15421"/>
    <cellStyle name="Date Feeder Field 2 3 13" xfId="15422"/>
    <cellStyle name="Date Feeder Field 2 3 13 2" xfId="15423"/>
    <cellStyle name="Date Feeder Field 2 3 13 2 2" xfId="15424"/>
    <cellStyle name="Date Feeder Field 2 3 13 3" xfId="15425"/>
    <cellStyle name="Date Feeder Field 2 3 14" xfId="15426"/>
    <cellStyle name="Date Feeder Field 2 3 14 2" xfId="15427"/>
    <cellStyle name="Date Feeder Field 2 3 14 2 2" xfId="15428"/>
    <cellStyle name="Date Feeder Field 2 3 14 3" xfId="15429"/>
    <cellStyle name="Date Feeder Field 2 3 15" xfId="15430"/>
    <cellStyle name="Date Feeder Field 2 3 15 2" xfId="15431"/>
    <cellStyle name="Date Feeder Field 2 3 15 2 2" xfId="15432"/>
    <cellStyle name="Date Feeder Field 2 3 15 3" xfId="15433"/>
    <cellStyle name="Date Feeder Field 2 3 16" xfId="15434"/>
    <cellStyle name="Date Feeder Field 2 3 16 2" xfId="15435"/>
    <cellStyle name="Date Feeder Field 2 3 16 2 2" xfId="15436"/>
    <cellStyle name="Date Feeder Field 2 3 16 3" xfId="15437"/>
    <cellStyle name="Date Feeder Field 2 3 17" xfId="15438"/>
    <cellStyle name="Date Feeder Field 2 3 17 2" xfId="15439"/>
    <cellStyle name="Date Feeder Field 2 3 17 2 2" xfId="15440"/>
    <cellStyle name="Date Feeder Field 2 3 17 3" xfId="15441"/>
    <cellStyle name="Date Feeder Field 2 3 18" xfId="15442"/>
    <cellStyle name="Date Feeder Field 2 3 18 2" xfId="15443"/>
    <cellStyle name="Date Feeder Field 2 3 19" xfId="15444"/>
    <cellStyle name="Date Feeder Field 2 3 2" xfId="15445"/>
    <cellStyle name="Date Feeder Field 2 3 2 10" xfId="15446"/>
    <cellStyle name="Date Feeder Field 2 3 2 10 2" xfId="15447"/>
    <cellStyle name="Date Feeder Field 2 3 2 10 2 2" xfId="15448"/>
    <cellStyle name="Date Feeder Field 2 3 2 10 3" xfId="15449"/>
    <cellStyle name="Date Feeder Field 2 3 2 11" xfId="15450"/>
    <cellStyle name="Date Feeder Field 2 3 2 11 2" xfId="15451"/>
    <cellStyle name="Date Feeder Field 2 3 2 11 2 2" xfId="15452"/>
    <cellStyle name="Date Feeder Field 2 3 2 11 3" xfId="15453"/>
    <cellStyle name="Date Feeder Field 2 3 2 12" xfId="15454"/>
    <cellStyle name="Date Feeder Field 2 3 2 12 2" xfId="15455"/>
    <cellStyle name="Date Feeder Field 2 3 2 12 2 2" xfId="15456"/>
    <cellStyle name="Date Feeder Field 2 3 2 12 3" xfId="15457"/>
    <cellStyle name="Date Feeder Field 2 3 2 13" xfId="15458"/>
    <cellStyle name="Date Feeder Field 2 3 2 13 2" xfId="15459"/>
    <cellStyle name="Date Feeder Field 2 3 2 13 2 2" xfId="15460"/>
    <cellStyle name="Date Feeder Field 2 3 2 13 3" xfId="15461"/>
    <cellStyle name="Date Feeder Field 2 3 2 14" xfId="15462"/>
    <cellStyle name="Date Feeder Field 2 3 2 14 2" xfId="15463"/>
    <cellStyle name="Date Feeder Field 2 3 2 14 2 2" xfId="15464"/>
    <cellStyle name="Date Feeder Field 2 3 2 14 3" xfId="15465"/>
    <cellStyle name="Date Feeder Field 2 3 2 15" xfId="15466"/>
    <cellStyle name="Date Feeder Field 2 3 2 15 2" xfId="15467"/>
    <cellStyle name="Date Feeder Field 2 3 2 15 2 2" xfId="15468"/>
    <cellStyle name="Date Feeder Field 2 3 2 15 3" xfId="15469"/>
    <cellStyle name="Date Feeder Field 2 3 2 16" xfId="15470"/>
    <cellStyle name="Date Feeder Field 2 3 2 16 2" xfId="15471"/>
    <cellStyle name="Date Feeder Field 2 3 2 16 2 2" xfId="15472"/>
    <cellStyle name="Date Feeder Field 2 3 2 16 3" xfId="15473"/>
    <cellStyle name="Date Feeder Field 2 3 2 17" xfId="15474"/>
    <cellStyle name="Date Feeder Field 2 3 2 17 2" xfId="15475"/>
    <cellStyle name="Date Feeder Field 2 3 2 17 2 2" xfId="15476"/>
    <cellStyle name="Date Feeder Field 2 3 2 17 3" xfId="15477"/>
    <cellStyle name="Date Feeder Field 2 3 2 18" xfId="15478"/>
    <cellStyle name="Date Feeder Field 2 3 2 18 2" xfId="15479"/>
    <cellStyle name="Date Feeder Field 2 3 2 18 2 2" xfId="15480"/>
    <cellStyle name="Date Feeder Field 2 3 2 18 3" xfId="15481"/>
    <cellStyle name="Date Feeder Field 2 3 2 19" xfId="15482"/>
    <cellStyle name="Date Feeder Field 2 3 2 19 2" xfId="15483"/>
    <cellStyle name="Date Feeder Field 2 3 2 19 2 2" xfId="15484"/>
    <cellStyle name="Date Feeder Field 2 3 2 19 3" xfId="15485"/>
    <cellStyle name="Date Feeder Field 2 3 2 2" xfId="15486"/>
    <cellStyle name="Date Feeder Field 2 3 2 2 2" xfId="15487"/>
    <cellStyle name="Date Feeder Field 2 3 2 2 2 2" xfId="15488"/>
    <cellStyle name="Date Feeder Field 2 3 2 2 3" xfId="15489"/>
    <cellStyle name="Date Feeder Field 2 3 2 2 4" xfId="15490"/>
    <cellStyle name="Date Feeder Field 2 3 2 20" xfId="15491"/>
    <cellStyle name="Date Feeder Field 2 3 2 20 2" xfId="15492"/>
    <cellStyle name="Date Feeder Field 2 3 2 20 2 2" xfId="15493"/>
    <cellStyle name="Date Feeder Field 2 3 2 20 3" xfId="15494"/>
    <cellStyle name="Date Feeder Field 2 3 2 21" xfId="15495"/>
    <cellStyle name="Date Feeder Field 2 3 2 21 2" xfId="15496"/>
    <cellStyle name="Date Feeder Field 2 3 2 22" xfId="15497"/>
    <cellStyle name="Date Feeder Field 2 3 2 23" xfId="15498"/>
    <cellStyle name="Date Feeder Field 2 3 2 3" xfId="15499"/>
    <cellStyle name="Date Feeder Field 2 3 2 3 2" xfId="15500"/>
    <cellStyle name="Date Feeder Field 2 3 2 3 2 2" xfId="15501"/>
    <cellStyle name="Date Feeder Field 2 3 2 3 3" xfId="15502"/>
    <cellStyle name="Date Feeder Field 2 3 2 3 4" xfId="15503"/>
    <cellStyle name="Date Feeder Field 2 3 2 4" xfId="15504"/>
    <cellStyle name="Date Feeder Field 2 3 2 4 2" xfId="15505"/>
    <cellStyle name="Date Feeder Field 2 3 2 4 2 2" xfId="15506"/>
    <cellStyle name="Date Feeder Field 2 3 2 4 3" xfId="15507"/>
    <cellStyle name="Date Feeder Field 2 3 2 5" xfId="15508"/>
    <cellStyle name="Date Feeder Field 2 3 2 5 2" xfId="15509"/>
    <cellStyle name="Date Feeder Field 2 3 2 5 2 2" xfId="15510"/>
    <cellStyle name="Date Feeder Field 2 3 2 5 3" xfId="15511"/>
    <cellStyle name="Date Feeder Field 2 3 2 6" xfId="15512"/>
    <cellStyle name="Date Feeder Field 2 3 2 6 2" xfId="15513"/>
    <cellStyle name="Date Feeder Field 2 3 2 6 2 2" xfId="15514"/>
    <cellStyle name="Date Feeder Field 2 3 2 6 3" xfId="15515"/>
    <cellStyle name="Date Feeder Field 2 3 2 7" xfId="15516"/>
    <cellStyle name="Date Feeder Field 2 3 2 7 2" xfId="15517"/>
    <cellStyle name="Date Feeder Field 2 3 2 7 2 2" xfId="15518"/>
    <cellStyle name="Date Feeder Field 2 3 2 7 3" xfId="15519"/>
    <cellStyle name="Date Feeder Field 2 3 2 8" xfId="15520"/>
    <cellStyle name="Date Feeder Field 2 3 2 8 2" xfId="15521"/>
    <cellStyle name="Date Feeder Field 2 3 2 8 2 2" xfId="15522"/>
    <cellStyle name="Date Feeder Field 2 3 2 8 3" xfId="15523"/>
    <cellStyle name="Date Feeder Field 2 3 2 9" xfId="15524"/>
    <cellStyle name="Date Feeder Field 2 3 2 9 2" xfId="15525"/>
    <cellStyle name="Date Feeder Field 2 3 2 9 2 2" xfId="15526"/>
    <cellStyle name="Date Feeder Field 2 3 2 9 3" xfId="15527"/>
    <cellStyle name="Date Feeder Field 2 3 20" xfId="15528"/>
    <cellStyle name="Date Feeder Field 2 3 3" xfId="15529"/>
    <cellStyle name="Date Feeder Field 2 3 3 2" xfId="15530"/>
    <cellStyle name="Date Feeder Field 2 3 3 2 2" xfId="15531"/>
    <cellStyle name="Date Feeder Field 2 3 3 3" xfId="15532"/>
    <cellStyle name="Date Feeder Field 2 3 3 4" xfId="15533"/>
    <cellStyle name="Date Feeder Field 2 3 4" xfId="15534"/>
    <cellStyle name="Date Feeder Field 2 3 4 2" xfId="15535"/>
    <cellStyle name="Date Feeder Field 2 3 4 2 2" xfId="15536"/>
    <cellStyle name="Date Feeder Field 2 3 4 3" xfId="15537"/>
    <cellStyle name="Date Feeder Field 2 3 4 4" xfId="15538"/>
    <cellStyle name="Date Feeder Field 2 3 5" xfId="15539"/>
    <cellStyle name="Date Feeder Field 2 3 5 2" xfId="15540"/>
    <cellStyle name="Date Feeder Field 2 3 5 2 2" xfId="15541"/>
    <cellStyle name="Date Feeder Field 2 3 5 3" xfId="15542"/>
    <cellStyle name="Date Feeder Field 2 3 6" xfId="15543"/>
    <cellStyle name="Date Feeder Field 2 3 6 2" xfId="15544"/>
    <cellStyle name="Date Feeder Field 2 3 6 2 2" xfId="15545"/>
    <cellStyle name="Date Feeder Field 2 3 6 3" xfId="15546"/>
    <cellStyle name="Date Feeder Field 2 3 7" xfId="15547"/>
    <cellStyle name="Date Feeder Field 2 3 7 2" xfId="15548"/>
    <cellStyle name="Date Feeder Field 2 3 7 2 2" xfId="15549"/>
    <cellStyle name="Date Feeder Field 2 3 7 3" xfId="15550"/>
    <cellStyle name="Date Feeder Field 2 3 8" xfId="15551"/>
    <cellStyle name="Date Feeder Field 2 3 8 2" xfId="15552"/>
    <cellStyle name="Date Feeder Field 2 3 8 2 2" xfId="15553"/>
    <cellStyle name="Date Feeder Field 2 3 8 3" xfId="15554"/>
    <cellStyle name="Date Feeder Field 2 3 9" xfId="15555"/>
    <cellStyle name="Date Feeder Field 2 3 9 2" xfId="15556"/>
    <cellStyle name="Date Feeder Field 2 3 9 2 2" xfId="15557"/>
    <cellStyle name="Date Feeder Field 2 3 9 3" xfId="15558"/>
    <cellStyle name="Date Feeder Field 2 4" xfId="15559"/>
    <cellStyle name="Date Feeder Field 2 4 10" xfId="15560"/>
    <cellStyle name="Date Feeder Field 2 4 10 2" xfId="15561"/>
    <cellStyle name="Date Feeder Field 2 4 10 2 2" xfId="15562"/>
    <cellStyle name="Date Feeder Field 2 4 10 3" xfId="15563"/>
    <cellStyle name="Date Feeder Field 2 4 11" xfId="15564"/>
    <cellStyle name="Date Feeder Field 2 4 11 2" xfId="15565"/>
    <cellStyle name="Date Feeder Field 2 4 11 2 2" xfId="15566"/>
    <cellStyle name="Date Feeder Field 2 4 11 3" xfId="15567"/>
    <cellStyle name="Date Feeder Field 2 4 12" xfId="15568"/>
    <cellStyle name="Date Feeder Field 2 4 12 2" xfId="15569"/>
    <cellStyle name="Date Feeder Field 2 4 12 2 2" xfId="15570"/>
    <cellStyle name="Date Feeder Field 2 4 12 3" xfId="15571"/>
    <cellStyle name="Date Feeder Field 2 4 13" xfId="15572"/>
    <cellStyle name="Date Feeder Field 2 4 13 2" xfId="15573"/>
    <cellStyle name="Date Feeder Field 2 4 13 2 2" xfId="15574"/>
    <cellStyle name="Date Feeder Field 2 4 13 3" xfId="15575"/>
    <cellStyle name="Date Feeder Field 2 4 14" xfId="15576"/>
    <cellStyle name="Date Feeder Field 2 4 14 2" xfId="15577"/>
    <cellStyle name="Date Feeder Field 2 4 14 2 2" xfId="15578"/>
    <cellStyle name="Date Feeder Field 2 4 14 3" xfId="15579"/>
    <cellStyle name="Date Feeder Field 2 4 15" xfId="15580"/>
    <cellStyle name="Date Feeder Field 2 4 15 2" xfId="15581"/>
    <cellStyle name="Date Feeder Field 2 4 15 2 2" xfId="15582"/>
    <cellStyle name="Date Feeder Field 2 4 15 3" xfId="15583"/>
    <cellStyle name="Date Feeder Field 2 4 16" xfId="15584"/>
    <cellStyle name="Date Feeder Field 2 4 16 2" xfId="15585"/>
    <cellStyle name="Date Feeder Field 2 4 16 2 2" xfId="15586"/>
    <cellStyle name="Date Feeder Field 2 4 16 3" xfId="15587"/>
    <cellStyle name="Date Feeder Field 2 4 17" xfId="15588"/>
    <cellStyle name="Date Feeder Field 2 4 17 2" xfId="15589"/>
    <cellStyle name="Date Feeder Field 2 4 17 2 2" xfId="15590"/>
    <cellStyle name="Date Feeder Field 2 4 17 3" xfId="15591"/>
    <cellStyle name="Date Feeder Field 2 4 18" xfId="15592"/>
    <cellStyle name="Date Feeder Field 2 4 18 2" xfId="15593"/>
    <cellStyle name="Date Feeder Field 2 4 18 2 2" xfId="15594"/>
    <cellStyle name="Date Feeder Field 2 4 18 3" xfId="15595"/>
    <cellStyle name="Date Feeder Field 2 4 19" xfId="15596"/>
    <cellStyle name="Date Feeder Field 2 4 19 2" xfId="15597"/>
    <cellStyle name="Date Feeder Field 2 4 19 2 2" xfId="15598"/>
    <cellStyle name="Date Feeder Field 2 4 19 3" xfId="15599"/>
    <cellStyle name="Date Feeder Field 2 4 2" xfId="15600"/>
    <cellStyle name="Date Feeder Field 2 4 2 10" xfId="15601"/>
    <cellStyle name="Date Feeder Field 2 4 2 10 2" xfId="15602"/>
    <cellStyle name="Date Feeder Field 2 4 2 10 2 2" xfId="15603"/>
    <cellStyle name="Date Feeder Field 2 4 2 10 3" xfId="15604"/>
    <cellStyle name="Date Feeder Field 2 4 2 11" xfId="15605"/>
    <cellStyle name="Date Feeder Field 2 4 2 11 2" xfId="15606"/>
    <cellStyle name="Date Feeder Field 2 4 2 11 2 2" xfId="15607"/>
    <cellStyle name="Date Feeder Field 2 4 2 11 3" xfId="15608"/>
    <cellStyle name="Date Feeder Field 2 4 2 12" xfId="15609"/>
    <cellStyle name="Date Feeder Field 2 4 2 12 2" xfId="15610"/>
    <cellStyle name="Date Feeder Field 2 4 2 12 2 2" xfId="15611"/>
    <cellStyle name="Date Feeder Field 2 4 2 12 3" xfId="15612"/>
    <cellStyle name="Date Feeder Field 2 4 2 13" xfId="15613"/>
    <cellStyle name="Date Feeder Field 2 4 2 13 2" xfId="15614"/>
    <cellStyle name="Date Feeder Field 2 4 2 13 2 2" xfId="15615"/>
    <cellStyle name="Date Feeder Field 2 4 2 13 3" xfId="15616"/>
    <cellStyle name="Date Feeder Field 2 4 2 14" xfId="15617"/>
    <cellStyle name="Date Feeder Field 2 4 2 14 2" xfId="15618"/>
    <cellStyle name="Date Feeder Field 2 4 2 14 2 2" xfId="15619"/>
    <cellStyle name="Date Feeder Field 2 4 2 14 3" xfId="15620"/>
    <cellStyle name="Date Feeder Field 2 4 2 15" xfId="15621"/>
    <cellStyle name="Date Feeder Field 2 4 2 15 2" xfId="15622"/>
    <cellStyle name="Date Feeder Field 2 4 2 15 2 2" xfId="15623"/>
    <cellStyle name="Date Feeder Field 2 4 2 15 3" xfId="15624"/>
    <cellStyle name="Date Feeder Field 2 4 2 16" xfId="15625"/>
    <cellStyle name="Date Feeder Field 2 4 2 16 2" xfId="15626"/>
    <cellStyle name="Date Feeder Field 2 4 2 16 2 2" xfId="15627"/>
    <cellStyle name="Date Feeder Field 2 4 2 16 3" xfId="15628"/>
    <cellStyle name="Date Feeder Field 2 4 2 17" xfId="15629"/>
    <cellStyle name="Date Feeder Field 2 4 2 17 2" xfId="15630"/>
    <cellStyle name="Date Feeder Field 2 4 2 17 2 2" xfId="15631"/>
    <cellStyle name="Date Feeder Field 2 4 2 17 3" xfId="15632"/>
    <cellStyle name="Date Feeder Field 2 4 2 18" xfId="15633"/>
    <cellStyle name="Date Feeder Field 2 4 2 18 2" xfId="15634"/>
    <cellStyle name="Date Feeder Field 2 4 2 18 2 2" xfId="15635"/>
    <cellStyle name="Date Feeder Field 2 4 2 18 3" xfId="15636"/>
    <cellStyle name="Date Feeder Field 2 4 2 19" xfId="15637"/>
    <cellStyle name="Date Feeder Field 2 4 2 19 2" xfId="15638"/>
    <cellStyle name="Date Feeder Field 2 4 2 19 2 2" xfId="15639"/>
    <cellStyle name="Date Feeder Field 2 4 2 19 3" xfId="15640"/>
    <cellStyle name="Date Feeder Field 2 4 2 2" xfId="15641"/>
    <cellStyle name="Date Feeder Field 2 4 2 2 2" xfId="15642"/>
    <cellStyle name="Date Feeder Field 2 4 2 2 2 2" xfId="15643"/>
    <cellStyle name="Date Feeder Field 2 4 2 2 3" xfId="15644"/>
    <cellStyle name="Date Feeder Field 2 4 2 2 4" xfId="15645"/>
    <cellStyle name="Date Feeder Field 2 4 2 20" xfId="15646"/>
    <cellStyle name="Date Feeder Field 2 4 2 20 2" xfId="15647"/>
    <cellStyle name="Date Feeder Field 2 4 2 20 2 2" xfId="15648"/>
    <cellStyle name="Date Feeder Field 2 4 2 20 3" xfId="15649"/>
    <cellStyle name="Date Feeder Field 2 4 2 21" xfId="15650"/>
    <cellStyle name="Date Feeder Field 2 4 2 21 2" xfId="15651"/>
    <cellStyle name="Date Feeder Field 2 4 2 22" xfId="15652"/>
    <cellStyle name="Date Feeder Field 2 4 2 23" xfId="15653"/>
    <cellStyle name="Date Feeder Field 2 4 2 3" xfId="15654"/>
    <cellStyle name="Date Feeder Field 2 4 2 3 2" xfId="15655"/>
    <cellStyle name="Date Feeder Field 2 4 2 3 2 2" xfId="15656"/>
    <cellStyle name="Date Feeder Field 2 4 2 3 3" xfId="15657"/>
    <cellStyle name="Date Feeder Field 2 4 2 4" xfId="15658"/>
    <cellStyle name="Date Feeder Field 2 4 2 4 2" xfId="15659"/>
    <cellStyle name="Date Feeder Field 2 4 2 4 2 2" xfId="15660"/>
    <cellStyle name="Date Feeder Field 2 4 2 4 3" xfId="15661"/>
    <cellStyle name="Date Feeder Field 2 4 2 5" xfId="15662"/>
    <cellStyle name="Date Feeder Field 2 4 2 5 2" xfId="15663"/>
    <cellStyle name="Date Feeder Field 2 4 2 5 2 2" xfId="15664"/>
    <cellStyle name="Date Feeder Field 2 4 2 5 3" xfId="15665"/>
    <cellStyle name="Date Feeder Field 2 4 2 6" xfId="15666"/>
    <cellStyle name="Date Feeder Field 2 4 2 6 2" xfId="15667"/>
    <cellStyle name="Date Feeder Field 2 4 2 6 2 2" xfId="15668"/>
    <cellStyle name="Date Feeder Field 2 4 2 6 3" xfId="15669"/>
    <cellStyle name="Date Feeder Field 2 4 2 7" xfId="15670"/>
    <cellStyle name="Date Feeder Field 2 4 2 7 2" xfId="15671"/>
    <cellStyle name="Date Feeder Field 2 4 2 7 2 2" xfId="15672"/>
    <cellStyle name="Date Feeder Field 2 4 2 7 3" xfId="15673"/>
    <cellStyle name="Date Feeder Field 2 4 2 8" xfId="15674"/>
    <cellStyle name="Date Feeder Field 2 4 2 8 2" xfId="15675"/>
    <cellStyle name="Date Feeder Field 2 4 2 8 2 2" xfId="15676"/>
    <cellStyle name="Date Feeder Field 2 4 2 8 3" xfId="15677"/>
    <cellStyle name="Date Feeder Field 2 4 2 9" xfId="15678"/>
    <cellStyle name="Date Feeder Field 2 4 2 9 2" xfId="15679"/>
    <cellStyle name="Date Feeder Field 2 4 2 9 2 2" xfId="15680"/>
    <cellStyle name="Date Feeder Field 2 4 2 9 3" xfId="15681"/>
    <cellStyle name="Date Feeder Field 2 4 20" xfId="15682"/>
    <cellStyle name="Date Feeder Field 2 4 20 2" xfId="15683"/>
    <cellStyle name="Date Feeder Field 2 4 20 2 2" xfId="15684"/>
    <cellStyle name="Date Feeder Field 2 4 20 3" xfId="15685"/>
    <cellStyle name="Date Feeder Field 2 4 21" xfId="15686"/>
    <cellStyle name="Date Feeder Field 2 4 21 2" xfId="15687"/>
    <cellStyle name="Date Feeder Field 2 4 21 2 2" xfId="15688"/>
    <cellStyle name="Date Feeder Field 2 4 21 3" xfId="15689"/>
    <cellStyle name="Date Feeder Field 2 4 22" xfId="15690"/>
    <cellStyle name="Date Feeder Field 2 4 22 2" xfId="15691"/>
    <cellStyle name="Date Feeder Field 2 4 23" xfId="15692"/>
    <cellStyle name="Date Feeder Field 2 4 24" xfId="15693"/>
    <cellStyle name="Date Feeder Field 2 4 3" xfId="15694"/>
    <cellStyle name="Date Feeder Field 2 4 3 2" xfId="15695"/>
    <cellStyle name="Date Feeder Field 2 4 3 2 2" xfId="15696"/>
    <cellStyle name="Date Feeder Field 2 4 3 3" xfId="15697"/>
    <cellStyle name="Date Feeder Field 2 4 3 4" xfId="15698"/>
    <cellStyle name="Date Feeder Field 2 4 4" xfId="15699"/>
    <cellStyle name="Date Feeder Field 2 4 4 2" xfId="15700"/>
    <cellStyle name="Date Feeder Field 2 4 4 2 2" xfId="15701"/>
    <cellStyle name="Date Feeder Field 2 4 4 3" xfId="15702"/>
    <cellStyle name="Date Feeder Field 2 4 4 4" xfId="15703"/>
    <cellStyle name="Date Feeder Field 2 4 5" xfId="15704"/>
    <cellStyle name="Date Feeder Field 2 4 5 2" xfId="15705"/>
    <cellStyle name="Date Feeder Field 2 4 5 2 2" xfId="15706"/>
    <cellStyle name="Date Feeder Field 2 4 5 3" xfId="15707"/>
    <cellStyle name="Date Feeder Field 2 4 6" xfId="15708"/>
    <cellStyle name="Date Feeder Field 2 4 6 2" xfId="15709"/>
    <cellStyle name="Date Feeder Field 2 4 6 2 2" xfId="15710"/>
    <cellStyle name="Date Feeder Field 2 4 6 3" xfId="15711"/>
    <cellStyle name="Date Feeder Field 2 4 7" xfId="15712"/>
    <cellStyle name="Date Feeder Field 2 4 7 2" xfId="15713"/>
    <cellStyle name="Date Feeder Field 2 4 7 2 2" xfId="15714"/>
    <cellStyle name="Date Feeder Field 2 4 7 3" xfId="15715"/>
    <cellStyle name="Date Feeder Field 2 4 8" xfId="15716"/>
    <cellStyle name="Date Feeder Field 2 4 8 2" xfId="15717"/>
    <cellStyle name="Date Feeder Field 2 4 8 2 2" xfId="15718"/>
    <cellStyle name="Date Feeder Field 2 4 8 3" xfId="15719"/>
    <cellStyle name="Date Feeder Field 2 4 9" xfId="15720"/>
    <cellStyle name="Date Feeder Field 2 4 9 2" xfId="15721"/>
    <cellStyle name="Date Feeder Field 2 4 9 2 2" xfId="15722"/>
    <cellStyle name="Date Feeder Field 2 4 9 3" xfId="15723"/>
    <cellStyle name="Date Feeder Field 2 5" xfId="15724"/>
    <cellStyle name="Date Feeder Field 2 5 10" xfId="15725"/>
    <cellStyle name="Date Feeder Field 2 5 10 2" xfId="15726"/>
    <cellStyle name="Date Feeder Field 2 5 10 2 2" xfId="15727"/>
    <cellStyle name="Date Feeder Field 2 5 10 3" xfId="15728"/>
    <cellStyle name="Date Feeder Field 2 5 11" xfId="15729"/>
    <cellStyle name="Date Feeder Field 2 5 11 2" xfId="15730"/>
    <cellStyle name="Date Feeder Field 2 5 11 2 2" xfId="15731"/>
    <cellStyle name="Date Feeder Field 2 5 11 3" xfId="15732"/>
    <cellStyle name="Date Feeder Field 2 5 12" xfId="15733"/>
    <cellStyle name="Date Feeder Field 2 5 12 2" xfId="15734"/>
    <cellStyle name="Date Feeder Field 2 5 12 2 2" xfId="15735"/>
    <cellStyle name="Date Feeder Field 2 5 12 3" xfId="15736"/>
    <cellStyle name="Date Feeder Field 2 5 13" xfId="15737"/>
    <cellStyle name="Date Feeder Field 2 5 13 2" xfId="15738"/>
    <cellStyle name="Date Feeder Field 2 5 13 2 2" xfId="15739"/>
    <cellStyle name="Date Feeder Field 2 5 13 3" xfId="15740"/>
    <cellStyle name="Date Feeder Field 2 5 14" xfId="15741"/>
    <cellStyle name="Date Feeder Field 2 5 14 2" xfId="15742"/>
    <cellStyle name="Date Feeder Field 2 5 14 2 2" xfId="15743"/>
    <cellStyle name="Date Feeder Field 2 5 14 3" xfId="15744"/>
    <cellStyle name="Date Feeder Field 2 5 15" xfId="15745"/>
    <cellStyle name="Date Feeder Field 2 5 15 2" xfId="15746"/>
    <cellStyle name="Date Feeder Field 2 5 15 2 2" xfId="15747"/>
    <cellStyle name="Date Feeder Field 2 5 15 3" xfId="15748"/>
    <cellStyle name="Date Feeder Field 2 5 16" xfId="15749"/>
    <cellStyle name="Date Feeder Field 2 5 16 2" xfId="15750"/>
    <cellStyle name="Date Feeder Field 2 5 16 2 2" xfId="15751"/>
    <cellStyle name="Date Feeder Field 2 5 16 3" xfId="15752"/>
    <cellStyle name="Date Feeder Field 2 5 17" xfId="15753"/>
    <cellStyle name="Date Feeder Field 2 5 17 2" xfId="15754"/>
    <cellStyle name="Date Feeder Field 2 5 17 2 2" xfId="15755"/>
    <cellStyle name="Date Feeder Field 2 5 17 3" xfId="15756"/>
    <cellStyle name="Date Feeder Field 2 5 18" xfId="15757"/>
    <cellStyle name="Date Feeder Field 2 5 18 2" xfId="15758"/>
    <cellStyle name="Date Feeder Field 2 5 18 2 2" xfId="15759"/>
    <cellStyle name="Date Feeder Field 2 5 18 3" xfId="15760"/>
    <cellStyle name="Date Feeder Field 2 5 19" xfId="15761"/>
    <cellStyle name="Date Feeder Field 2 5 19 2" xfId="15762"/>
    <cellStyle name="Date Feeder Field 2 5 19 2 2" xfId="15763"/>
    <cellStyle name="Date Feeder Field 2 5 19 3" xfId="15764"/>
    <cellStyle name="Date Feeder Field 2 5 2" xfId="15765"/>
    <cellStyle name="Date Feeder Field 2 5 2 2" xfId="15766"/>
    <cellStyle name="Date Feeder Field 2 5 2 2 2" xfId="15767"/>
    <cellStyle name="Date Feeder Field 2 5 2 3" xfId="15768"/>
    <cellStyle name="Date Feeder Field 2 5 2 4" xfId="15769"/>
    <cellStyle name="Date Feeder Field 2 5 20" xfId="15770"/>
    <cellStyle name="Date Feeder Field 2 5 20 2" xfId="15771"/>
    <cellStyle name="Date Feeder Field 2 5 20 2 2" xfId="15772"/>
    <cellStyle name="Date Feeder Field 2 5 20 3" xfId="15773"/>
    <cellStyle name="Date Feeder Field 2 5 21" xfId="15774"/>
    <cellStyle name="Date Feeder Field 2 5 21 2" xfId="15775"/>
    <cellStyle name="Date Feeder Field 2 5 22" xfId="15776"/>
    <cellStyle name="Date Feeder Field 2 5 23" xfId="15777"/>
    <cellStyle name="Date Feeder Field 2 5 3" xfId="15778"/>
    <cellStyle name="Date Feeder Field 2 5 3 2" xfId="15779"/>
    <cellStyle name="Date Feeder Field 2 5 3 2 2" xfId="15780"/>
    <cellStyle name="Date Feeder Field 2 5 3 3" xfId="15781"/>
    <cellStyle name="Date Feeder Field 2 5 4" xfId="15782"/>
    <cellStyle name="Date Feeder Field 2 5 4 2" xfId="15783"/>
    <cellStyle name="Date Feeder Field 2 5 4 2 2" xfId="15784"/>
    <cellStyle name="Date Feeder Field 2 5 4 3" xfId="15785"/>
    <cellStyle name="Date Feeder Field 2 5 5" xfId="15786"/>
    <cellStyle name="Date Feeder Field 2 5 5 2" xfId="15787"/>
    <cellStyle name="Date Feeder Field 2 5 5 2 2" xfId="15788"/>
    <cellStyle name="Date Feeder Field 2 5 5 3" xfId="15789"/>
    <cellStyle name="Date Feeder Field 2 5 6" xfId="15790"/>
    <cellStyle name="Date Feeder Field 2 5 6 2" xfId="15791"/>
    <cellStyle name="Date Feeder Field 2 5 6 2 2" xfId="15792"/>
    <cellStyle name="Date Feeder Field 2 5 6 3" xfId="15793"/>
    <cellStyle name="Date Feeder Field 2 5 7" xfId="15794"/>
    <cellStyle name="Date Feeder Field 2 5 7 2" xfId="15795"/>
    <cellStyle name="Date Feeder Field 2 5 7 2 2" xfId="15796"/>
    <cellStyle name="Date Feeder Field 2 5 7 3" xfId="15797"/>
    <cellStyle name="Date Feeder Field 2 5 8" xfId="15798"/>
    <cellStyle name="Date Feeder Field 2 5 8 2" xfId="15799"/>
    <cellStyle name="Date Feeder Field 2 5 8 2 2" xfId="15800"/>
    <cellStyle name="Date Feeder Field 2 5 8 3" xfId="15801"/>
    <cellStyle name="Date Feeder Field 2 5 9" xfId="15802"/>
    <cellStyle name="Date Feeder Field 2 5 9 2" xfId="15803"/>
    <cellStyle name="Date Feeder Field 2 5 9 2 2" xfId="15804"/>
    <cellStyle name="Date Feeder Field 2 5 9 3" xfId="15805"/>
    <cellStyle name="Date Feeder Field 2 6" xfId="15806"/>
    <cellStyle name="Date Feeder Field 2 6 2" xfId="15807"/>
    <cellStyle name="Date Feeder Field 2 6 2 2" xfId="15808"/>
    <cellStyle name="Date Feeder Field 2 6 3" xfId="15809"/>
    <cellStyle name="Date Feeder Field 2 6 4" xfId="15810"/>
    <cellStyle name="Date Feeder Field 2 7" xfId="15811"/>
    <cellStyle name="Date Feeder Field 2 7 2" xfId="15812"/>
    <cellStyle name="Date Feeder Field 2 7 2 2" xfId="15813"/>
    <cellStyle name="Date Feeder Field 2 7 3" xfId="15814"/>
    <cellStyle name="Date Feeder Field 2 8" xfId="15815"/>
    <cellStyle name="Date Feeder Field 2 8 2" xfId="15816"/>
    <cellStyle name="Date Feeder Field 2 8 2 2" xfId="15817"/>
    <cellStyle name="Date Feeder Field 2 8 3" xfId="15818"/>
    <cellStyle name="Date Feeder Field 2 9" xfId="15819"/>
    <cellStyle name="Date Feeder Field 2 9 2" xfId="15820"/>
    <cellStyle name="Date Feeder Field 2 9 2 2" xfId="15821"/>
    <cellStyle name="Date Feeder Field 2 9 3" xfId="15822"/>
    <cellStyle name="Date Feeder Field 20" xfId="15823"/>
    <cellStyle name="Date Feeder Field 20 2" xfId="15824"/>
    <cellStyle name="Date Feeder Field 20 2 2" xfId="15825"/>
    <cellStyle name="Date Feeder Field 20 3" xfId="15826"/>
    <cellStyle name="Date Feeder Field 21" xfId="15827"/>
    <cellStyle name="Date Feeder Field 21 2" xfId="15828"/>
    <cellStyle name="Date Feeder Field 21 2 2" xfId="15829"/>
    <cellStyle name="Date Feeder Field 21 3" xfId="15830"/>
    <cellStyle name="Date Feeder Field 22" xfId="15831"/>
    <cellStyle name="Date Feeder Field 22 2" xfId="15832"/>
    <cellStyle name="Date Feeder Field 23" xfId="15833"/>
    <cellStyle name="Date Feeder Field 24" xfId="15834"/>
    <cellStyle name="Date Feeder Field 25" xfId="15835"/>
    <cellStyle name="Date Feeder Field 26" xfId="15836"/>
    <cellStyle name="Date Feeder Field 27" xfId="15837"/>
    <cellStyle name="Date Feeder Field 3" xfId="15838"/>
    <cellStyle name="Date Feeder Field 3 10" xfId="15839"/>
    <cellStyle name="Date Feeder Field 3 10 2" xfId="15840"/>
    <cellStyle name="Date Feeder Field 3 10 2 2" xfId="15841"/>
    <cellStyle name="Date Feeder Field 3 10 3" xfId="15842"/>
    <cellStyle name="Date Feeder Field 3 11" xfId="15843"/>
    <cellStyle name="Date Feeder Field 3 11 2" xfId="15844"/>
    <cellStyle name="Date Feeder Field 3 11 2 2" xfId="15845"/>
    <cellStyle name="Date Feeder Field 3 11 3" xfId="15846"/>
    <cellStyle name="Date Feeder Field 3 12" xfId="15847"/>
    <cellStyle name="Date Feeder Field 3 12 2" xfId="15848"/>
    <cellStyle name="Date Feeder Field 3 12 2 2" xfId="15849"/>
    <cellStyle name="Date Feeder Field 3 12 3" xfId="15850"/>
    <cellStyle name="Date Feeder Field 3 13" xfId="15851"/>
    <cellStyle name="Date Feeder Field 3 13 2" xfId="15852"/>
    <cellStyle name="Date Feeder Field 3 13 2 2" xfId="15853"/>
    <cellStyle name="Date Feeder Field 3 13 3" xfId="15854"/>
    <cellStyle name="Date Feeder Field 3 14" xfId="15855"/>
    <cellStyle name="Date Feeder Field 3 14 2" xfId="15856"/>
    <cellStyle name="Date Feeder Field 3 14 2 2" xfId="15857"/>
    <cellStyle name="Date Feeder Field 3 14 3" xfId="15858"/>
    <cellStyle name="Date Feeder Field 3 15" xfId="15859"/>
    <cellStyle name="Date Feeder Field 3 15 2" xfId="15860"/>
    <cellStyle name="Date Feeder Field 3 15 2 2" xfId="15861"/>
    <cellStyle name="Date Feeder Field 3 15 3" xfId="15862"/>
    <cellStyle name="Date Feeder Field 3 16" xfId="15863"/>
    <cellStyle name="Date Feeder Field 3 16 2" xfId="15864"/>
    <cellStyle name="Date Feeder Field 3 16 2 2" xfId="15865"/>
    <cellStyle name="Date Feeder Field 3 16 3" xfId="15866"/>
    <cellStyle name="Date Feeder Field 3 17" xfId="15867"/>
    <cellStyle name="Date Feeder Field 3 17 2" xfId="15868"/>
    <cellStyle name="Date Feeder Field 3 17 2 2" xfId="15869"/>
    <cellStyle name="Date Feeder Field 3 17 3" xfId="15870"/>
    <cellStyle name="Date Feeder Field 3 18" xfId="15871"/>
    <cellStyle name="Date Feeder Field 3 18 2" xfId="15872"/>
    <cellStyle name="Date Feeder Field 3 19" xfId="15873"/>
    <cellStyle name="Date Feeder Field 3 2" xfId="15874"/>
    <cellStyle name="Date Feeder Field 3 2 10" xfId="15875"/>
    <cellStyle name="Date Feeder Field 3 2 10 2" xfId="15876"/>
    <cellStyle name="Date Feeder Field 3 2 10 2 2" xfId="15877"/>
    <cellStyle name="Date Feeder Field 3 2 10 3" xfId="15878"/>
    <cellStyle name="Date Feeder Field 3 2 11" xfId="15879"/>
    <cellStyle name="Date Feeder Field 3 2 11 2" xfId="15880"/>
    <cellStyle name="Date Feeder Field 3 2 11 2 2" xfId="15881"/>
    <cellStyle name="Date Feeder Field 3 2 11 3" xfId="15882"/>
    <cellStyle name="Date Feeder Field 3 2 12" xfId="15883"/>
    <cellStyle name="Date Feeder Field 3 2 12 2" xfId="15884"/>
    <cellStyle name="Date Feeder Field 3 2 12 2 2" xfId="15885"/>
    <cellStyle name="Date Feeder Field 3 2 12 3" xfId="15886"/>
    <cellStyle name="Date Feeder Field 3 2 13" xfId="15887"/>
    <cellStyle name="Date Feeder Field 3 2 13 2" xfId="15888"/>
    <cellStyle name="Date Feeder Field 3 2 13 2 2" xfId="15889"/>
    <cellStyle name="Date Feeder Field 3 2 13 3" xfId="15890"/>
    <cellStyle name="Date Feeder Field 3 2 14" xfId="15891"/>
    <cellStyle name="Date Feeder Field 3 2 14 2" xfId="15892"/>
    <cellStyle name="Date Feeder Field 3 2 14 2 2" xfId="15893"/>
    <cellStyle name="Date Feeder Field 3 2 14 3" xfId="15894"/>
    <cellStyle name="Date Feeder Field 3 2 15" xfId="15895"/>
    <cellStyle name="Date Feeder Field 3 2 15 2" xfId="15896"/>
    <cellStyle name="Date Feeder Field 3 2 15 2 2" xfId="15897"/>
    <cellStyle name="Date Feeder Field 3 2 15 3" xfId="15898"/>
    <cellStyle name="Date Feeder Field 3 2 16" xfId="15899"/>
    <cellStyle name="Date Feeder Field 3 2 16 2" xfId="15900"/>
    <cellStyle name="Date Feeder Field 3 2 16 2 2" xfId="15901"/>
    <cellStyle name="Date Feeder Field 3 2 16 3" xfId="15902"/>
    <cellStyle name="Date Feeder Field 3 2 17" xfId="15903"/>
    <cellStyle name="Date Feeder Field 3 2 17 2" xfId="15904"/>
    <cellStyle name="Date Feeder Field 3 2 17 2 2" xfId="15905"/>
    <cellStyle name="Date Feeder Field 3 2 17 3" xfId="15906"/>
    <cellStyle name="Date Feeder Field 3 2 18" xfId="15907"/>
    <cellStyle name="Date Feeder Field 3 2 18 2" xfId="15908"/>
    <cellStyle name="Date Feeder Field 3 2 18 2 2" xfId="15909"/>
    <cellStyle name="Date Feeder Field 3 2 18 3" xfId="15910"/>
    <cellStyle name="Date Feeder Field 3 2 19" xfId="15911"/>
    <cellStyle name="Date Feeder Field 3 2 19 2" xfId="15912"/>
    <cellStyle name="Date Feeder Field 3 2 19 2 2" xfId="15913"/>
    <cellStyle name="Date Feeder Field 3 2 19 3" xfId="15914"/>
    <cellStyle name="Date Feeder Field 3 2 2" xfId="15915"/>
    <cellStyle name="Date Feeder Field 3 2 2 2" xfId="15916"/>
    <cellStyle name="Date Feeder Field 3 2 2 2 2" xfId="15917"/>
    <cellStyle name="Date Feeder Field 3 2 2 2 2 2" xfId="15918"/>
    <cellStyle name="Date Feeder Field 3 2 2 2 3" xfId="15919"/>
    <cellStyle name="Date Feeder Field 3 2 2 2 4" xfId="15920"/>
    <cellStyle name="Date Feeder Field 3 2 2 3" xfId="15921"/>
    <cellStyle name="Date Feeder Field 3 2 2 3 2" xfId="15922"/>
    <cellStyle name="Date Feeder Field 3 2 2 4" xfId="15923"/>
    <cellStyle name="Date Feeder Field 3 2 2 5" xfId="15924"/>
    <cellStyle name="Date Feeder Field 3 2 20" xfId="15925"/>
    <cellStyle name="Date Feeder Field 3 2 20 2" xfId="15926"/>
    <cellStyle name="Date Feeder Field 3 2 20 2 2" xfId="15927"/>
    <cellStyle name="Date Feeder Field 3 2 20 3" xfId="15928"/>
    <cellStyle name="Date Feeder Field 3 2 21" xfId="15929"/>
    <cellStyle name="Date Feeder Field 3 2 21 2" xfId="15930"/>
    <cellStyle name="Date Feeder Field 3 2 22" xfId="15931"/>
    <cellStyle name="Date Feeder Field 3 2 23" xfId="15932"/>
    <cellStyle name="Date Feeder Field 3 2 3" xfId="15933"/>
    <cellStyle name="Date Feeder Field 3 2 3 2" xfId="15934"/>
    <cellStyle name="Date Feeder Field 3 2 3 2 2" xfId="15935"/>
    <cellStyle name="Date Feeder Field 3 2 3 2 3" xfId="15936"/>
    <cellStyle name="Date Feeder Field 3 2 3 3" xfId="15937"/>
    <cellStyle name="Date Feeder Field 3 2 3 3 2" xfId="15938"/>
    <cellStyle name="Date Feeder Field 3 2 3 4" xfId="15939"/>
    <cellStyle name="Date Feeder Field 3 2 4" xfId="15940"/>
    <cellStyle name="Date Feeder Field 3 2 4 2" xfId="15941"/>
    <cellStyle name="Date Feeder Field 3 2 4 2 2" xfId="15942"/>
    <cellStyle name="Date Feeder Field 3 2 4 3" xfId="15943"/>
    <cellStyle name="Date Feeder Field 3 2 4 4" xfId="15944"/>
    <cellStyle name="Date Feeder Field 3 2 5" xfId="15945"/>
    <cellStyle name="Date Feeder Field 3 2 5 2" xfId="15946"/>
    <cellStyle name="Date Feeder Field 3 2 5 2 2" xfId="15947"/>
    <cellStyle name="Date Feeder Field 3 2 5 3" xfId="15948"/>
    <cellStyle name="Date Feeder Field 3 2 5 4" xfId="15949"/>
    <cellStyle name="Date Feeder Field 3 2 6" xfId="15950"/>
    <cellStyle name="Date Feeder Field 3 2 6 2" xfId="15951"/>
    <cellStyle name="Date Feeder Field 3 2 6 2 2" xfId="15952"/>
    <cellStyle name="Date Feeder Field 3 2 6 3" xfId="15953"/>
    <cellStyle name="Date Feeder Field 3 2 7" xfId="15954"/>
    <cellStyle name="Date Feeder Field 3 2 7 2" xfId="15955"/>
    <cellStyle name="Date Feeder Field 3 2 7 2 2" xfId="15956"/>
    <cellStyle name="Date Feeder Field 3 2 7 3" xfId="15957"/>
    <cellStyle name="Date Feeder Field 3 2 8" xfId="15958"/>
    <cellStyle name="Date Feeder Field 3 2 8 2" xfId="15959"/>
    <cellStyle name="Date Feeder Field 3 2 8 2 2" xfId="15960"/>
    <cellStyle name="Date Feeder Field 3 2 8 3" xfId="15961"/>
    <cellStyle name="Date Feeder Field 3 2 9" xfId="15962"/>
    <cellStyle name="Date Feeder Field 3 2 9 2" xfId="15963"/>
    <cellStyle name="Date Feeder Field 3 2 9 2 2" xfId="15964"/>
    <cellStyle name="Date Feeder Field 3 2 9 3" xfId="15965"/>
    <cellStyle name="Date Feeder Field 3 20" xfId="15966"/>
    <cellStyle name="Date Feeder Field 3 3" xfId="15967"/>
    <cellStyle name="Date Feeder Field 3 3 2" xfId="15968"/>
    <cellStyle name="Date Feeder Field 3 3 2 2" xfId="15969"/>
    <cellStyle name="Date Feeder Field 3 3 2 2 2" xfId="15970"/>
    <cellStyle name="Date Feeder Field 3 3 2 3" xfId="15971"/>
    <cellStyle name="Date Feeder Field 3 3 2 4" xfId="15972"/>
    <cellStyle name="Date Feeder Field 3 3 3" xfId="15973"/>
    <cellStyle name="Date Feeder Field 3 3 3 2" xfId="15974"/>
    <cellStyle name="Date Feeder Field 3 3 4" xfId="15975"/>
    <cellStyle name="Date Feeder Field 3 3 5" xfId="15976"/>
    <cellStyle name="Date Feeder Field 3 4" xfId="15977"/>
    <cellStyle name="Date Feeder Field 3 4 2" xfId="15978"/>
    <cellStyle name="Date Feeder Field 3 4 2 2" xfId="15979"/>
    <cellStyle name="Date Feeder Field 3 4 2 3" xfId="15980"/>
    <cellStyle name="Date Feeder Field 3 4 3" xfId="15981"/>
    <cellStyle name="Date Feeder Field 3 4 3 2" xfId="15982"/>
    <cellStyle name="Date Feeder Field 3 4 4" xfId="15983"/>
    <cellStyle name="Date Feeder Field 3 5" xfId="15984"/>
    <cellStyle name="Date Feeder Field 3 5 2" xfId="15985"/>
    <cellStyle name="Date Feeder Field 3 5 2 2" xfId="15986"/>
    <cellStyle name="Date Feeder Field 3 5 2 3" xfId="15987"/>
    <cellStyle name="Date Feeder Field 3 5 3" xfId="15988"/>
    <cellStyle name="Date Feeder Field 3 5 4" xfId="15989"/>
    <cellStyle name="Date Feeder Field 3 6" xfId="15990"/>
    <cellStyle name="Date Feeder Field 3 6 2" xfId="15991"/>
    <cellStyle name="Date Feeder Field 3 6 2 2" xfId="15992"/>
    <cellStyle name="Date Feeder Field 3 6 3" xfId="15993"/>
    <cellStyle name="Date Feeder Field 3 6 4" xfId="15994"/>
    <cellStyle name="Date Feeder Field 3 7" xfId="15995"/>
    <cellStyle name="Date Feeder Field 3 7 2" xfId="15996"/>
    <cellStyle name="Date Feeder Field 3 7 2 2" xfId="15997"/>
    <cellStyle name="Date Feeder Field 3 7 3" xfId="15998"/>
    <cellStyle name="Date Feeder Field 3 8" xfId="15999"/>
    <cellStyle name="Date Feeder Field 3 8 2" xfId="16000"/>
    <cellStyle name="Date Feeder Field 3 8 2 2" xfId="16001"/>
    <cellStyle name="Date Feeder Field 3 8 3" xfId="16002"/>
    <cellStyle name="Date Feeder Field 3 9" xfId="16003"/>
    <cellStyle name="Date Feeder Field 3 9 2" xfId="16004"/>
    <cellStyle name="Date Feeder Field 3 9 2 2" xfId="16005"/>
    <cellStyle name="Date Feeder Field 3 9 3" xfId="16006"/>
    <cellStyle name="Date Feeder Field 4" xfId="16007"/>
    <cellStyle name="Date Feeder Field 4 10" xfId="16008"/>
    <cellStyle name="Date Feeder Field 4 10 2" xfId="16009"/>
    <cellStyle name="Date Feeder Field 4 10 2 2" xfId="16010"/>
    <cellStyle name="Date Feeder Field 4 10 3" xfId="16011"/>
    <cellStyle name="Date Feeder Field 4 11" xfId="16012"/>
    <cellStyle name="Date Feeder Field 4 11 2" xfId="16013"/>
    <cellStyle name="Date Feeder Field 4 11 2 2" xfId="16014"/>
    <cellStyle name="Date Feeder Field 4 11 3" xfId="16015"/>
    <cellStyle name="Date Feeder Field 4 12" xfId="16016"/>
    <cellStyle name="Date Feeder Field 4 12 2" xfId="16017"/>
    <cellStyle name="Date Feeder Field 4 12 2 2" xfId="16018"/>
    <cellStyle name="Date Feeder Field 4 12 3" xfId="16019"/>
    <cellStyle name="Date Feeder Field 4 13" xfId="16020"/>
    <cellStyle name="Date Feeder Field 4 13 2" xfId="16021"/>
    <cellStyle name="Date Feeder Field 4 13 2 2" xfId="16022"/>
    <cellStyle name="Date Feeder Field 4 13 3" xfId="16023"/>
    <cellStyle name="Date Feeder Field 4 14" xfId="16024"/>
    <cellStyle name="Date Feeder Field 4 14 2" xfId="16025"/>
    <cellStyle name="Date Feeder Field 4 14 2 2" xfId="16026"/>
    <cellStyle name="Date Feeder Field 4 14 3" xfId="16027"/>
    <cellStyle name="Date Feeder Field 4 15" xfId="16028"/>
    <cellStyle name="Date Feeder Field 4 15 2" xfId="16029"/>
    <cellStyle name="Date Feeder Field 4 15 2 2" xfId="16030"/>
    <cellStyle name="Date Feeder Field 4 15 3" xfId="16031"/>
    <cellStyle name="Date Feeder Field 4 16" xfId="16032"/>
    <cellStyle name="Date Feeder Field 4 16 2" xfId="16033"/>
    <cellStyle name="Date Feeder Field 4 16 2 2" xfId="16034"/>
    <cellStyle name="Date Feeder Field 4 16 3" xfId="16035"/>
    <cellStyle name="Date Feeder Field 4 17" xfId="16036"/>
    <cellStyle name="Date Feeder Field 4 17 2" xfId="16037"/>
    <cellStyle name="Date Feeder Field 4 17 2 2" xfId="16038"/>
    <cellStyle name="Date Feeder Field 4 17 3" xfId="16039"/>
    <cellStyle name="Date Feeder Field 4 18" xfId="16040"/>
    <cellStyle name="Date Feeder Field 4 18 2" xfId="16041"/>
    <cellStyle name="Date Feeder Field 4 19" xfId="16042"/>
    <cellStyle name="Date Feeder Field 4 2" xfId="16043"/>
    <cellStyle name="Date Feeder Field 4 2 10" xfId="16044"/>
    <cellStyle name="Date Feeder Field 4 2 10 2" xfId="16045"/>
    <cellStyle name="Date Feeder Field 4 2 10 2 2" xfId="16046"/>
    <cellStyle name="Date Feeder Field 4 2 10 3" xfId="16047"/>
    <cellStyle name="Date Feeder Field 4 2 11" xfId="16048"/>
    <cellStyle name="Date Feeder Field 4 2 11 2" xfId="16049"/>
    <cellStyle name="Date Feeder Field 4 2 11 2 2" xfId="16050"/>
    <cellStyle name="Date Feeder Field 4 2 11 3" xfId="16051"/>
    <cellStyle name="Date Feeder Field 4 2 12" xfId="16052"/>
    <cellStyle name="Date Feeder Field 4 2 12 2" xfId="16053"/>
    <cellStyle name="Date Feeder Field 4 2 12 2 2" xfId="16054"/>
    <cellStyle name="Date Feeder Field 4 2 12 3" xfId="16055"/>
    <cellStyle name="Date Feeder Field 4 2 13" xfId="16056"/>
    <cellStyle name="Date Feeder Field 4 2 13 2" xfId="16057"/>
    <cellStyle name="Date Feeder Field 4 2 13 2 2" xfId="16058"/>
    <cellStyle name="Date Feeder Field 4 2 13 3" xfId="16059"/>
    <cellStyle name="Date Feeder Field 4 2 14" xfId="16060"/>
    <cellStyle name="Date Feeder Field 4 2 14 2" xfId="16061"/>
    <cellStyle name="Date Feeder Field 4 2 14 2 2" xfId="16062"/>
    <cellStyle name="Date Feeder Field 4 2 14 3" xfId="16063"/>
    <cellStyle name="Date Feeder Field 4 2 15" xfId="16064"/>
    <cellStyle name="Date Feeder Field 4 2 15 2" xfId="16065"/>
    <cellStyle name="Date Feeder Field 4 2 15 2 2" xfId="16066"/>
    <cellStyle name="Date Feeder Field 4 2 15 3" xfId="16067"/>
    <cellStyle name="Date Feeder Field 4 2 16" xfId="16068"/>
    <cellStyle name="Date Feeder Field 4 2 16 2" xfId="16069"/>
    <cellStyle name="Date Feeder Field 4 2 16 2 2" xfId="16070"/>
    <cellStyle name="Date Feeder Field 4 2 16 3" xfId="16071"/>
    <cellStyle name="Date Feeder Field 4 2 17" xfId="16072"/>
    <cellStyle name="Date Feeder Field 4 2 17 2" xfId="16073"/>
    <cellStyle name="Date Feeder Field 4 2 17 2 2" xfId="16074"/>
    <cellStyle name="Date Feeder Field 4 2 17 3" xfId="16075"/>
    <cellStyle name="Date Feeder Field 4 2 18" xfId="16076"/>
    <cellStyle name="Date Feeder Field 4 2 18 2" xfId="16077"/>
    <cellStyle name="Date Feeder Field 4 2 18 2 2" xfId="16078"/>
    <cellStyle name="Date Feeder Field 4 2 18 3" xfId="16079"/>
    <cellStyle name="Date Feeder Field 4 2 19" xfId="16080"/>
    <cellStyle name="Date Feeder Field 4 2 19 2" xfId="16081"/>
    <cellStyle name="Date Feeder Field 4 2 19 2 2" xfId="16082"/>
    <cellStyle name="Date Feeder Field 4 2 19 3" xfId="16083"/>
    <cellStyle name="Date Feeder Field 4 2 2" xfId="16084"/>
    <cellStyle name="Date Feeder Field 4 2 2 2" xfId="16085"/>
    <cellStyle name="Date Feeder Field 4 2 2 2 2" xfId="16086"/>
    <cellStyle name="Date Feeder Field 4 2 2 2 2 2" xfId="16087"/>
    <cellStyle name="Date Feeder Field 4 2 2 2 3" xfId="16088"/>
    <cellStyle name="Date Feeder Field 4 2 2 2 4" xfId="16089"/>
    <cellStyle name="Date Feeder Field 4 2 2 3" xfId="16090"/>
    <cellStyle name="Date Feeder Field 4 2 2 3 2" xfId="16091"/>
    <cellStyle name="Date Feeder Field 4 2 2 4" xfId="16092"/>
    <cellStyle name="Date Feeder Field 4 2 2 5" xfId="16093"/>
    <cellStyle name="Date Feeder Field 4 2 20" xfId="16094"/>
    <cellStyle name="Date Feeder Field 4 2 20 2" xfId="16095"/>
    <cellStyle name="Date Feeder Field 4 2 20 2 2" xfId="16096"/>
    <cellStyle name="Date Feeder Field 4 2 20 3" xfId="16097"/>
    <cellStyle name="Date Feeder Field 4 2 21" xfId="16098"/>
    <cellStyle name="Date Feeder Field 4 2 21 2" xfId="16099"/>
    <cellStyle name="Date Feeder Field 4 2 22" xfId="16100"/>
    <cellStyle name="Date Feeder Field 4 2 23" xfId="16101"/>
    <cellStyle name="Date Feeder Field 4 2 3" xfId="16102"/>
    <cellStyle name="Date Feeder Field 4 2 3 2" xfId="16103"/>
    <cellStyle name="Date Feeder Field 4 2 3 2 2" xfId="16104"/>
    <cellStyle name="Date Feeder Field 4 2 3 2 3" xfId="16105"/>
    <cellStyle name="Date Feeder Field 4 2 3 3" xfId="16106"/>
    <cellStyle name="Date Feeder Field 4 2 3 3 2" xfId="16107"/>
    <cellStyle name="Date Feeder Field 4 2 3 4" xfId="16108"/>
    <cellStyle name="Date Feeder Field 4 2 4" xfId="16109"/>
    <cellStyle name="Date Feeder Field 4 2 4 2" xfId="16110"/>
    <cellStyle name="Date Feeder Field 4 2 4 2 2" xfId="16111"/>
    <cellStyle name="Date Feeder Field 4 2 4 3" xfId="16112"/>
    <cellStyle name="Date Feeder Field 4 2 4 4" xfId="16113"/>
    <cellStyle name="Date Feeder Field 4 2 5" xfId="16114"/>
    <cellStyle name="Date Feeder Field 4 2 5 2" xfId="16115"/>
    <cellStyle name="Date Feeder Field 4 2 5 2 2" xfId="16116"/>
    <cellStyle name="Date Feeder Field 4 2 5 3" xfId="16117"/>
    <cellStyle name="Date Feeder Field 4 2 5 4" xfId="16118"/>
    <cellStyle name="Date Feeder Field 4 2 6" xfId="16119"/>
    <cellStyle name="Date Feeder Field 4 2 6 2" xfId="16120"/>
    <cellStyle name="Date Feeder Field 4 2 6 2 2" xfId="16121"/>
    <cellStyle name="Date Feeder Field 4 2 6 3" xfId="16122"/>
    <cellStyle name="Date Feeder Field 4 2 7" xfId="16123"/>
    <cellStyle name="Date Feeder Field 4 2 7 2" xfId="16124"/>
    <cellStyle name="Date Feeder Field 4 2 7 2 2" xfId="16125"/>
    <cellStyle name="Date Feeder Field 4 2 7 3" xfId="16126"/>
    <cellStyle name="Date Feeder Field 4 2 8" xfId="16127"/>
    <cellStyle name="Date Feeder Field 4 2 8 2" xfId="16128"/>
    <cellStyle name="Date Feeder Field 4 2 8 2 2" xfId="16129"/>
    <cellStyle name="Date Feeder Field 4 2 8 3" xfId="16130"/>
    <cellStyle name="Date Feeder Field 4 2 9" xfId="16131"/>
    <cellStyle name="Date Feeder Field 4 2 9 2" xfId="16132"/>
    <cellStyle name="Date Feeder Field 4 2 9 2 2" xfId="16133"/>
    <cellStyle name="Date Feeder Field 4 2 9 3" xfId="16134"/>
    <cellStyle name="Date Feeder Field 4 20" xfId="16135"/>
    <cellStyle name="Date Feeder Field 4 3" xfId="16136"/>
    <cellStyle name="Date Feeder Field 4 3 2" xfId="16137"/>
    <cellStyle name="Date Feeder Field 4 3 2 2" xfId="16138"/>
    <cellStyle name="Date Feeder Field 4 3 2 2 2" xfId="16139"/>
    <cellStyle name="Date Feeder Field 4 3 2 3" xfId="16140"/>
    <cellStyle name="Date Feeder Field 4 3 2 4" xfId="16141"/>
    <cellStyle name="Date Feeder Field 4 3 3" xfId="16142"/>
    <cellStyle name="Date Feeder Field 4 3 3 2" xfId="16143"/>
    <cellStyle name="Date Feeder Field 4 3 4" xfId="16144"/>
    <cellStyle name="Date Feeder Field 4 3 5" xfId="16145"/>
    <cellStyle name="Date Feeder Field 4 4" xfId="16146"/>
    <cellStyle name="Date Feeder Field 4 4 2" xfId="16147"/>
    <cellStyle name="Date Feeder Field 4 4 2 2" xfId="16148"/>
    <cellStyle name="Date Feeder Field 4 4 2 3" xfId="16149"/>
    <cellStyle name="Date Feeder Field 4 4 3" xfId="16150"/>
    <cellStyle name="Date Feeder Field 4 4 3 2" xfId="16151"/>
    <cellStyle name="Date Feeder Field 4 4 4" xfId="16152"/>
    <cellStyle name="Date Feeder Field 4 5" xfId="16153"/>
    <cellStyle name="Date Feeder Field 4 5 2" xfId="16154"/>
    <cellStyle name="Date Feeder Field 4 5 2 2" xfId="16155"/>
    <cellStyle name="Date Feeder Field 4 5 2 3" xfId="16156"/>
    <cellStyle name="Date Feeder Field 4 5 3" xfId="16157"/>
    <cellStyle name="Date Feeder Field 4 5 4" xfId="16158"/>
    <cellStyle name="Date Feeder Field 4 6" xfId="16159"/>
    <cellStyle name="Date Feeder Field 4 6 2" xfId="16160"/>
    <cellStyle name="Date Feeder Field 4 6 2 2" xfId="16161"/>
    <cellStyle name="Date Feeder Field 4 6 3" xfId="16162"/>
    <cellStyle name="Date Feeder Field 4 6 4" xfId="16163"/>
    <cellStyle name="Date Feeder Field 4 7" xfId="16164"/>
    <cellStyle name="Date Feeder Field 4 7 2" xfId="16165"/>
    <cellStyle name="Date Feeder Field 4 7 2 2" xfId="16166"/>
    <cellStyle name="Date Feeder Field 4 7 3" xfId="16167"/>
    <cellStyle name="Date Feeder Field 4 8" xfId="16168"/>
    <cellStyle name="Date Feeder Field 4 8 2" xfId="16169"/>
    <cellStyle name="Date Feeder Field 4 8 2 2" xfId="16170"/>
    <cellStyle name="Date Feeder Field 4 8 3" xfId="16171"/>
    <cellStyle name="Date Feeder Field 4 9" xfId="16172"/>
    <cellStyle name="Date Feeder Field 4 9 2" xfId="16173"/>
    <cellStyle name="Date Feeder Field 4 9 2 2" xfId="16174"/>
    <cellStyle name="Date Feeder Field 4 9 3" xfId="16175"/>
    <cellStyle name="Date Feeder Field 5" xfId="16176"/>
    <cellStyle name="Date Feeder Field 5 10" xfId="16177"/>
    <cellStyle name="Date Feeder Field 5 10 2" xfId="16178"/>
    <cellStyle name="Date Feeder Field 5 10 2 2" xfId="16179"/>
    <cellStyle name="Date Feeder Field 5 10 3" xfId="16180"/>
    <cellStyle name="Date Feeder Field 5 11" xfId="16181"/>
    <cellStyle name="Date Feeder Field 5 11 2" xfId="16182"/>
    <cellStyle name="Date Feeder Field 5 11 2 2" xfId="16183"/>
    <cellStyle name="Date Feeder Field 5 11 3" xfId="16184"/>
    <cellStyle name="Date Feeder Field 5 12" xfId="16185"/>
    <cellStyle name="Date Feeder Field 5 12 2" xfId="16186"/>
    <cellStyle name="Date Feeder Field 5 12 2 2" xfId="16187"/>
    <cellStyle name="Date Feeder Field 5 12 3" xfId="16188"/>
    <cellStyle name="Date Feeder Field 5 13" xfId="16189"/>
    <cellStyle name="Date Feeder Field 5 13 2" xfId="16190"/>
    <cellStyle name="Date Feeder Field 5 13 2 2" xfId="16191"/>
    <cellStyle name="Date Feeder Field 5 13 3" xfId="16192"/>
    <cellStyle name="Date Feeder Field 5 14" xfId="16193"/>
    <cellStyle name="Date Feeder Field 5 14 2" xfId="16194"/>
    <cellStyle name="Date Feeder Field 5 14 2 2" xfId="16195"/>
    <cellStyle name="Date Feeder Field 5 14 3" xfId="16196"/>
    <cellStyle name="Date Feeder Field 5 15" xfId="16197"/>
    <cellStyle name="Date Feeder Field 5 15 2" xfId="16198"/>
    <cellStyle name="Date Feeder Field 5 15 2 2" xfId="16199"/>
    <cellStyle name="Date Feeder Field 5 15 3" xfId="16200"/>
    <cellStyle name="Date Feeder Field 5 16" xfId="16201"/>
    <cellStyle name="Date Feeder Field 5 16 2" xfId="16202"/>
    <cellStyle name="Date Feeder Field 5 16 2 2" xfId="16203"/>
    <cellStyle name="Date Feeder Field 5 16 3" xfId="16204"/>
    <cellStyle name="Date Feeder Field 5 17" xfId="16205"/>
    <cellStyle name="Date Feeder Field 5 17 2" xfId="16206"/>
    <cellStyle name="Date Feeder Field 5 17 2 2" xfId="16207"/>
    <cellStyle name="Date Feeder Field 5 17 3" xfId="16208"/>
    <cellStyle name="Date Feeder Field 5 18" xfId="16209"/>
    <cellStyle name="Date Feeder Field 5 18 2" xfId="16210"/>
    <cellStyle name="Date Feeder Field 5 18 2 2" xfId="16211"/>
    <cellStyle name="Date Feeder Field 5 18 3" xfId="16212"/>
    <cellStyle name="Date Feeder Field 5 19" xfId="16213"/>
    <cellStyle name="Date Feeder Field 5 19 2" xfId="16214"/>
    <cellStyle name="Date Feeder Field 5 19 2 2" xfId="16215"/>
    <cellStyle name="Date Feeder Field 5 19 3" xfId="16216"/>
    <cellStyle name="Date Feeder Field 5 2" xfId="16217"/>
    <cellStyle name="Date Feeder Field 5 2 10" xfId="16218"/>
    <cellStyle name="Date Feeder Field 5 2 10 2" xfId="16219"/>
    <cellStyle name="Date Feeder Field 5 2 10 2 2" xfId="16220"/>
    <cellStyle name="Date Feeder Field 5 2 10 3" xfId="16221"/>
    <cellStyle name="Date Feeder Field 5 2 11" xfId="16222"/>
    <cellStyle name="Date Feeder Field 5 2 11 2" xfId="16223"/>
    <cellStyle name="Date Feeder Field 5 2 11 2 2" xfId="16224"/>
    <cellStyle name="Date Feeder Field 5 2 11 3" xfId="16225"/>
    <cellStyle name="Date Feeder Field 5 2 12" xfId="16226"/>
    <cellStyle name="Date Feeder Field 5 2 12 2" xfId="16227"/>
    <cellStyle name="Date Feeder Field 5 2 12 2 2" xfId="16228"/>
    <cellStyle name="Date Feeder Field 5 2 12 3" xfId="16229"/>
    <cellStyle name="Date Feeder Field 5 2 13" xfId="16230"/>
    <cellStyle name="Date Feeder Field 5 2 13 2" xfId="16231"/>
    <cellStyle name="Date Feeder Field 5 2 13 2 2" xfId="16232"/>
    <cellStyle name="Date Feeder Field 5 2 13 3" xfId="16233"/>
    <cellStyle name="Date Feeder Field 5 2 14" xfId="16234"/>
    <cellStyle name="Date Feeder Field 5 2 14 2" xfId="16235"/>
    <cellStyle name="Date Feeder Field 5 2 14 2 2" xfId="16236"/>
    <cellStyle name="Date Feeder Field 5 2 14 3" xfId="16237"/>
    <cellStyle name="Date Feeder Field 5 2 15" xfId="16238"/>
    <cellStyle name="Date Feeder Field 5 2 15 2" xfId="16239"/>
    <cellStyle name="Date Feeder Field 5 2 15 2 2" xfId="16240"/>
    <cellStyle name="Date Feeder Field 5 2 15 3" xfId="16241"/>
    <cellStyle name="Date Feeder Field 5 2 16" xfId="16242"/>
    <cellStyle name="Date Feeder Field 5 2 16 2" xfId="16243"/>
    <cellStyle name="Date Feeder Field 5 2 16 2 2" xfId="16244"/>
    <cellStyle name="Date Feeder Field 5 2 16 3" xfId="16245"/>
    <cellStyle name="Date Feeder Field 5 2 17" xfId="16246"/>
    <cellStyle name="Date Feeder Field 5 2 17 2" xfId="16247"/>
    <cellStyle name="Date Feeder Field 5 2 17 2 2" xfId="16248"/>
    <cellStyle name="Date Feeder Field 5 2 17 3" xfId="16249"/>
    <cellStyle name="Date Feeder Field 5 2 18" xfId="16250"/>
    <cellStyle name="Date Feeder Field 5 2 18 2" xfId="16251"/>
    <cellStyle name="Date Feeder Field 5 2 18 2 2" xfId="16252"/>
    <cellStyle name="Date Feeder Field 5 2 18 3" xfId="16253"/>
    <cellStyle name="Date Feeder Field 5 2 19" xfId="16254"/>
    <cellStyle name="Date Feeder Field 5 2 19 2" xfId="16255"/>
    <cellStyle name="Date Feeder Field 5 2 19 2 2" xfId="16256"/>
    <cellStyle name="Date Feeder Field 5 2 19 3" xfId="16257"/>
    <cellStyle name="Date Feeder Field 5 2 2" xfId="16258"/>
    <cellStyle name="Date Feeder Field 5 2 2 2" xfId="16259"/>
    <cellStyle name="Date Feeder Field 5 2 2 2 2" xfId="16260"/>
    <cellStyle name="Date Feeder Field 5 2 2 2 3" xfId="16261"/>
    <cellStyle name="Date Feeder Field 5 2 2 3" xfId="16262"/>
    <cellStyle name="Date Feeder Field 5 2 2 3 2" xfId="16263"/>
    <cellStyle name="Date Feeder Field 5 2 2 4" xfId="16264"/>
    <cellStyle name="Date Feeder Field 5 2 20" xfId="16265"/>
    <cellStyle name="Date Feeder Field 5 2 20 2" xfId="16266"/>
    <cellStyle name="Date Feeder Field 5 2 20 2 2" xfId="16267"/>
    <cellStyle name="Date Feeder Field 5 2 20 3" xfId="16268"/>
    <cellStyle name="Date Feeder Field 5 2 21" xfId="16269"/>
    <cellStyle name="Date Feeder Field 5 2 21 2" xfId="16270"/>
    <cellStyle name="Date Feeder Field 5 2 22" xfId="16271"/>
    <cellStyle name="Date Feeder Field 5 2 23" xfId="16272"/>
    <cellStyle name="Date Feeder Field 5 2 3" xfId="16273"/>
    <cellStyle name="Date Feeder Field 5 2 3 2" xfId="16274"/>
    <cellStyle name="Date Feeder Field 5 2 3 2 2" xfId="16275"/>
    <cellStyle name="Date Feeder Field 5 2 3 3" xfId="16276"/>
    <cellStyle name="Date Feeder Field 5 2 3 4" xfId="16277"/>
    <cellStyle name="Date Feeder Field 5 2 4" xfId="16278"/>
    <cellStyle name="Date Feeder Field 5 2 4 2" xfId="16279"/>
    <cellStyle name="Date Feeder Field 5 2 4 2 2" xfId="16280"/>
    <cellStyle name="Date Feeder Field 5 2 4 3" xfId="16281"/>
    <cellStyle name="Date Feeder Field 5 2 4 4" xfId="16282"/>
    <cellStyle name="Date Feeder Field 5 2 5" xfId="16283"/>
    <cellStyle name="Date Feeder Field 5 2 5 2" xfId="16284"/>
    <cellStyle name="Date Feeder Field 5 2 5 2 2" xfId="16285"/>
    <cellStyle name="Date Feeder Field 5 2 5 3" xfId="16286"/>
    <cellStyle name="Date Feeder Field 5 2 6" xfId="16287"/>
    <cellStyle name="Date Feeder Field 5 2 6 2" xfId="16288"/>
    <cellStyle name="Date Feeder Field 5 2 6 2 2" xfId="16289"/>
    <cellStyle name="Date Feeder Field 5 2 6 3" xfId="16290"/>
    <cellStyle name="Date Feeder Field 5 2 7" xfId="16291"/>
    <cellStyle name="Date Feeder Field 5 2 7 2" xfId="16292"/>
    <cellStyle name="Date Feeder Field 5 2 7 2 2" xfId="16293"/>
    <cellStyle name="Date Feeder Field 5 2 7 3" xfId="16294"/>
    <cellStyle name="Date Feeder Field 5 2 8" xfId="16295"/>
    <cellStyle name="Date Feeder Field 5 2 8 2" xfId="16296"/>
    <cellStyle name="Date Feeder Field 5 2 8 2 2" xfId="16297"/>
    <cellStyle name="Date Feeder Field 5 2 8 3" xfId="16298"/>
    <cellStyle name="Date Feeder Field 5 2 9" xfId="16299"/>
    <cellStyle name="Date Feeder Field 5 2 9 2" xfId="16300"/>
    <cellStyle name="Date Feeder Field 5 2 9 2 2" xfId="16301"/>
    <cellStyle name="Date Feeder Field 5 2 9 3" xfId="16302"/>
    <cellStyle name="Date Feeder Field 5 20" xfId="16303"/>
    <cellStyle name="Date Feeder Field 5 20 2" xfId="16304"/>
    <cellStyle name="Date Feeder Field 5 20 2 2" xfId="16305"/>
    <cellStyle name="Date Feeder Field 5 20 3" xfId="16306"/>
    <cellStyle name="Date Feeder Field 5 21" xfId="16307"/>
    <cellStyle name="Date Feeder Field 5 21 2" xfId="16308"/>
    <cellStyle name="Date Feeder Field 5 21 2 2" xfId="16309"/>
    <cellStyle name="Date Feeder Field 5 21 3" xfId="16310"/>
    <cellStyle name="Date Feeder Field 5 22" xfId="16311"/>
    <cellStyle name="Date Feeder Field 5 22 2" xfId="16312"/>
    <cellStyle name="Date Feeder Field 5 23" xfId="16313"/>
    <cellStyle name="Date Feeder Field 5 24" xfId="16314"/>
    <cellStyle name="Date Feeder Field 5 3" xfId="16315"/>
    <cellStyle name="Date Feeder Field 5 3 2" xfId="16316"/>
    <cellStyle name="Date Feeder Field 5 3 2 2" xfId="16317"/>
    <cellStyle name="Date Feeder Field 5 3 2 3" xfId="16318"/>
    <cellStyle name="Date Feeder Field 5 3 3" xfId="16319"/>
    <cellStyle name="Date Feeder Field 5 3 3 2" xfId="16320"/>
    <cellStyle name="Date Feeder Field 5 3 4" xfId="16321"/>
    <cellStyle name="Date Feeder Field 5 4" xfId="16322"/>
    <cellStyle name="Date Feeder Field 5 4 2" xfId="16323"/>
    <cellStyle name="Date Feeder Field 5 4 2 2" xfId="16324"/>
    <cellStyle name="Date Feeder Field 5 4 3" xfId="16325"/>
    <cellStyle name="Date Feeder Field 5 4 4" xfId="16326"/>
    <cellStyle name="Date Feeder Field 5 5" xfId="16327"/>
    <cellStyle name="Date Feeder Field 5 5 2" xfId="16328"/>
    <cellStyle name="Date Feeder Field 5 5 2 2" xfId="16329"/>
    <cellStyle name="Date Feeder Field 5 5 3" xfId="16330"/>
    <cellStyle name="Date Feeder Field 5 5 4" xfId="16331"/>
    <cellStyle name="Date Feeder Field 5 6" xfId="16332"/>
    <cellStyle name="Date Feeder Field 5 6 2" xfId="16333"/>
    <cellStyle name="Date Feeder Field 5 6 2 2" xfId="16334"/>
    <cellStyle name="Date Feeder Field 5 6 3" xfId="16335"/>
    <cellStyle name="Date Feeder Field 5 7" xfId="16336"/>
    <cellStyle name="Date Feeder Field 5 7 2" xfId="16337"/>
    <cellStyle name="Date Feeder Field 5 7 2 2" xfId="16338"/>
    <cellStyle name="Date Feeder Field 5 7 3" xfId="16339"/>
    <cellStyle name="Date Feeder Field 5 8" xfId="16340"/>
    <cellStyle name="Date Feeder Field 5 8 2" xfId="16341"/>
    <cellStyle name="Date Feeder Field 5 8 2 2" xfId="16342"/>
    <cellStyle name="Date Feeder Field 5 8 3" xfId="16343"/>
    <cellStyle name="Date Feeder Field 5 9" xfId="16344"/>
    <cellStyle name="Date Feeder Field 5 9 2" xfId="16345"/>
    <cellStyle name="Date Feeder Field 5 9 2 2" xfId="16346"/>
    <cellStyle name="Date Feeder Field 5 9 3" xfId="16347"/>
    <cellStyle name="Date Feeder Field 6" xfId="16348"/>
    <cellStyle name="Date Feeder Field 6 10" xfId="16349"/>
    <cellStyle name="Date Feeder Field 6 10 2" xfId="16350"/>
    <cellStyle name="Date Feeder Field 6 10 2 2" xfId="16351"/>
    <cellStyle name="Date Feeder Field 6 10 3" xfId="16352"/>
    <cellStyle name="Date Feeder Field 6 11" xfId="16353"/>
    <cellStyle name="Date Feeder Field 6 11 2" xfId="16354"/>
    <cellStyle name="Date Feeder Field 6 11 2 2" xfId="16355"/>
    <cellStyle name="Date Feeder Field 6 11 3" xfId="16356"/>
    <cellStyle name="Date Feeder Field 6 12" xfId="16357"/>
    <cellStyle name="Date Feeder Field 6 12 2" xfId="16358"/>
    <cellStyle name="Date Feeder Field 6 12 2 2" xfId="16359"/>
    <cellStyle name="Date Feeder Field 6 12 3" xfId="16360"/>
    <cellStyle name="Date Feeder Field 6 13" xfId="16361"/>
    <cellStyle name="Date Feeder Field 6 13 2" xfId="16362"/>
    <cellStyle name="Date Feeder Field 6 13 2 2" xfId="16363"/>
    <cellStyle name="Date Feeder Field 6 13 3" xfId="16364"/>
    <cellStyle name="Date Feeder Field 6 14" xfId="16365"/>
    <cellStyle name="Date Feeder Field 6 14 2" xfId="16366"/>
    <cellStyle name="Date Feeder Field 6 14 2 2" xfId="16367"/>
    <cellStyle name="Date Feeder Field 6 14 3" xfId="16368"/>
    <cellStyle name="Date Feeder Field 6 15" xfId="16369"/>
    <cellStyle name="Date Feeder Field 6 15 2" xfId="16370"/>
    <cellStyle name="Date Feeder Field 6 15 2 2" xfId="16371"/>
    <cellStyle name="Date Feeder Field 6 15 3" xfId="16372"/>
    <cellStyle name="Date Feeder Field 6 16" xfId="16373"/>
    <cellStyle name="Date Feeder Field 6 16 2" xfId="16374"/>
    <cellStyle name="Date Feeder Field 6 16 2 2" xfId="16375"/>
    <cellStyle name="Date Feeder Field 6 16 3" xfId="16376"/>
    <cellStyle name="Date Feeder Field 6 17" xfId="16377"/>
    <cellStyle name="Date Feeder Field 6 17 2" xfId="16378"/>
    <cellStyle name="Date Feeder Field 6 17 2 2" xfId="16379"/>
    <cellStyle name="Date Feeder Field 6 17 3" xfId="16380"/>
    <cellStyle name="Date Feeder Field 6 18" xfId="16381"/>
    <cellStyle name="Date Feeder Field 6 18 2" xfId="16382"/>
    <cellStyle name="Date Feeder Field 6 18 2 2" xfId="16383"/>
    <cellStyle name="Date Feeder Field 6 18 3" xfId="16384"/>
    <cellStyle name="Date Feeder Field 6 19" xfId="16385"/>
    <cellStyle name="Date Feeder Field 6 19 2" xfId="16386"/>
    <cellStyle name="Date Feeder Field 6 19 2 2" xfId="16387"/>
    <cellStyle name="Date Feeder Field 6 19 3" xfId="16388"/>
    <cellStyle name="Date Feeder Field 6 2" xfId="16389"/>
    <cellStyle name="Date Feeder Field 6 2 2" xfId="16390"/>
    <cellStyle name="Date Feeder Field 6 2 2 2" xfId="16391"/>
    <cellStyle name="Date Feeder Field 6 2 2 3" xfId="16392"/>
    <cellStyle name="Date Feeder Field 6 2 3" xfId="16393"/>
    <cellStyle name="Date Feeder Field 6 2 3 2" xfId="16394"/>
    <cellStyle name="Date Feeder Field 6 2 4" xfId="16395"/>
    <cellStyle name="Date Feeder Field 6 20" xfId="16396"/>
    <cellStyle name="Date Feeder Field 6 20 2" xfId="16397"/>
    <cellStyle name="Date Feeder Field 6 20 2 2" xfId="16398"/>
    <cellStyle name="Date Feeder Field 6 20 3" xfId="16399"/>
    <cellStyle name="Date Feeder Field 6 21" xfId="16400"/>
    <cellStyle name="Date Feeder Field 6 21 2" xfId="16401"/>
    <cellStyle name="Date Feeder Field 6 22" xfId="16402"/>
    <cellStyle name="Date Feeder Field 6 23" xfId="16403"/>
    <cellStyle name="Date Feeder Field 6 3" xfId="16404"/>
    <cellStyle name="Date Feeder Field 6 3 2" xfId="16405"/>
    <cellStyle name="Date Feeder Field 6 3 2 2" xfId="16406"/>
    <cellStyle name="Date Feeder Field 6 3 3" xfId="16407"/>
    <cellStyle name="Date Feeder Field 6 3 4" xfId="16408"/>
    <cellStyle name="Date Feeder Field 6 4" xfId="16409"/>
    <cellStyle name="Date Feeder Field 6 4 2" xfId="16410"/>
    <cellStyle name="Date Feeder Field 6 4 2 2" xfId="16411"/>
    <cellStyle name="Date Feeder Field 6 4 3" xfId="16412"/>
    <cellStyle name="Date Feeder Field 6 4 4" xfId="16413"/>
    <cellStyle name="Date Feeder Field 6 5" xfId="16414"/>
    <cellStyle name="Date Feeder Field 6 5 2" xfId="16415"/>
    <cellStyle name="Date Feeder Field 6 5 2 2" xfId="16416"/>
    <cellStyle name="Date Feeder Field 6 5 3" xfId="16417"/>
    <cellStyle name="Date Feeder Field 6 6" xfId="16418"/>
    <cellStyle name="Date Feeder Field 6 6 2" xfId="16419"/>
    <cellStyle name="Date Feeder Field 6 6 2 2" xfId="16420"/>
    <cellStyle name="Date Feeder Field 6 6 3" xfId="16421"/>
    <cellStyle name="Date Feeder Field 6 7" xfId="16422"/>
    <cellStyle name="Date Feeder Field 6 7 2" xfId="16423"/>
    <cellStyle name="Date Feeder Field 6 7 2 2" xfId="16424"/>
    <cellStyle name="Date Feeder Field 6 7 3" xfId="16425"/>
    <cellStyle name="Date Feeder Field 6 8" xfId="16426"/>
    <cellStyle name="Date Feeder Field 6 8 2" xfId="16427"/>
    <cellStyle name="Date Feeder Field 6 8 2 2" xfId="16428"/>
    <cellStyle name="Date Feeder Field 6 8 3" xfId="16429"/>
    <cellStyle name="Date Feeder Field 6 9" xfId="16430"/>
    <cellStyle name="Date Feeder Field 6 9 2" xfId="16431"/>
    <cellStyle name="Date Feeder Field 6 9 2 2" xfId="16432"/>
    <cellStyle name="Date Feeder Field 6 9 3" xfId="16433"/>
    <cellStyle name="Date Feeder Field 7" xfId="16434"/>
    <cellStyle name="Date Feeder Field 7 2" xfId="16435"/>
    <cellStyle name="Date Feeder Field 7 2 2" xfId="16436"/>
    <cellStyle name="Date Feeder Field 7 2 3" xfId="16437"/>
    <cellStyle name="Date Feeder Field 7 3" xfId="16438"/>
    <cellStyle name="Date Feeder Field 7 3 2" xfId="16439"/>
    <cellStyle name="Date Feeder Field 7 4" xfId="16440"/>
    <cellStyle name="Date Feeder Field 8" xfId="16441"/>
    <cellStyle name="Date Feeder Field 8 2" xfId="16442"/>
    <cellStyle name="Date Feeder Field 8 2 2" xfId="16443"/>
    <cellStyle name="Date Feeder Field 8 2 3" xfId="16444"/>
    <cellStyle name="Date Feeder Field 8 3" xfId="16445"/>
    <cellStyle name="Date Feeder Field 8 4" xfId="16446"/>
    <cellStyle name="Date Feeder Field 9" xfId="16447"/>
    <cellStyle name="Date Feeder Field 9 2" xfId="16448"/>
    <cellStyle name="Date Feeder Field 9 2 2" xfId="16449"/>
    <cellStyle name="Date Feeder Field 9 3" xfId="16450"/>
    <cellStyle name="Date Feeder Field 9 4" xfId="16451"/>
    <cellStyle name="Description" xfId="16452"/>
    <cellStyle name="Description 2" xfId="16453"/>
    <cellStyle name="Description 2 2" xfId="16454"/>
    <cellStyle name="Description 3" xfId="16455"/>
    <cellStyle name="Dia" xfId="16456"/>
    <cellStyle name="DistributionType" xfId="16457"/>
    <cellStyle name="DONE" xfId="16458"/>
    <cellStyle name="données" xfId="16459"/>
    <cellStyle name="donnéesbord" xfId="16460"/>
    <cellStyle name="Dotted Line" xfId="16461"/>
    <cellStyle name="Encabez1" xfId="16462"/>
    <cellStyle name="Encabez2" xfId="16463"/>
    <cellStyle name="Estimated" xfId="16464"/>
    <cellStyle name="Euro" xfId="16465"/>
    <cellStyle name="Euro 2" xfId="16466"/>
    <cellStyle name="Exception" xfId="16467"/>
    <cellStyle name="Explanation" xfId="16468"/>
    <cellStyle name="Explanation 2" xfId="16469"/>
    <cellStyle name="Explanatory Text 2" xfId="16470"/>
    <cellStyle name="Explanatory Text 3" xfId="16471"/>
    <cellStyle name="Explanatory Text 4" xfId="16472"/>
    <cellStyle name="Explanatory Text 5" xfId="16473"/>
    <cellStyle name="Explanatory Text 6" xfId="16474"/>
    <cellStyle name="Explanatory Text 7" xfId="16475"/>
    <cellStyle name="external input" xfId="16476"/>
    <cellStyle name="EYCheck" xfId="16477"/>
    <cellStyle name="EYDate" xfId="16478"/>
    <cellStyle name="EYHeader1" xfId="16479"/>
    <cellStyle name="EYHeader1 10" xfId="16480"/>
    <cellStyle name="EYHeader1 10 2" xfId="16481"/>
    <cellStyle name="EYHeader1 10 2 2" xfId="16482"/>
    <cellStyle name="EYHeader1 10 3" xfId="16483"/>
    <cellStyle name="EYHeader1 11" xfId="16484"/>
    <cellStyle name="EYHeader1 11 2" xfId="16485"/>
    <cellStyle name="EYHeader1 2" xfId="16486"/>
    <cellStyle name="EYHeader1 2 10" xfId="16487"/>
    <cellStyle name="EYHeader1 2 10 2" xfId="16488"/>
    <cellStyle name="EYHeader1 2 10 2 2" xfId="16489"/>
    <cellStyle name="EYHeader1 2 10 3" xfId="16490"/>
    <cellStyle name="EYHeader1 2 11" xfId="16491"/>
    <cellStyle name="EYHeader1 2 11 2" xfId="16492"/>
    <cellStyle name="EYHeader1 2 12" xfId="16493"/>
    <cellStyle name="EYHeader1 2 2" xfId="16494"/>
    <cellStyle name="EYHeader1 2 2 10" xfId="16495"/>
    <cellStyle name="EYHeader1 2 2 2" xfId="16496"/>
    <cellStyle name="EYHeader1 2 2 2 10" xfId="16497"/>
    <cellStyle name="EYHeader1 2 2 2 10 2" xfId="16498"/>
    <cellStyle name="EYHeader1 2 2 2 10 2 2" xfId="16499"/>
    <cellStyle name="EYHeader1 2 2 2 10 3" xfId="16500"/>
    <cellStyle name="EYHeader1 2 2 2 11" xfId="16501"/>
    <cellStyle name="EYHeader1 2 2 2 11 2" xfId="16502"/>
    <cellStyle name="EYHeader1 2 2 2 11 2 2" xfId="16503"/>
    <cellStyle name="EYHeader1 2 2 2 11 3" xfId="16504"/>
    <cellStyle name="EYHeader1 2 2 2 12" xfId="16505"/>
    <cellStyle name="EYHeader1 2 2 2 12 2" xfId="16506"/>
    <cellStyle name="EYHeader1 2 2 2 12 2 2" xfId="16507"/>
    <cellStyle name="EYHeader1 2 2 2 12 3" xfId="16508"/>
    <cellStyle name="EYHeader1 2 2 2 13" xfId="16509"/>
    <cellStyle name="EYHeader1 2 2 2 13 2" xfId="16510"/>
    <cellStyle name="EYHeader1 2 2 2 13 2 2" xfId="16511"/>
    <cellStyle name="EYHeader1 2 2 2 13 3" xfId="16512"/>
    <cellStyle name="EYHeader1 2 2 2 14" xfId="16513"/>
    <cellStyle name="EYHeader1 2 2 2 14 2" xfId="16514"/>
    <cellStyle name="EYHeader1 2 2 2 14 2 2" xfId="16515"/>
    <cellStyle name="EYHeader1 2 2 2 14 3" xfId="16516"/>
    <cellStyle name="EYHeader1 2 2 2 15" xfId="16517"/>
    <cellStyle name="EYHeader1 2 2 2 15 2" xfId="16518"/>
    <cellStyle name="EYHeader1 2 2 2 15 2 2" xfId="16519"/>
    <cellStyle name="EYHeader1 2 2 2 15 3" xfId="16520"/>
    <cellStyle name="EYHeader1 2 2 2 16" xfId="16521"/>
    <cellStyle name="EYHeader1 2 2 2 16 2" xfId="16522"/>
    <cellStyle name="EYHeader1 2 2 2 16 2 2" xfId="16523"/>
    <cellStyle name="EYHeader1 2 2 2 16 3" xfId="16524"/>
    <cellStyle name="EYHeader1 2 2 2 17" xfId="16525"/>
    <cellStyle name="EYHeader1 2 2 2 17 2" xfId="16526"/>
    <cellStyle name="EYHeader1 2 2 2 17 2 2" xfId="16527"/>
    <cellStyle name="EYHeader1 2 2 2 17 3" xfId="16528"/>
    <cellStyle name="EYHeader1 2 2 2 18" xfId="16529"/>
    <cellStyle name="EYHeader1 2 2 2 18 2" xfId="16530"/>
    <cellStyle name="EYHeader1 2 2 2 18 2 2" xfId="16531"/>
    <cellStyle name="EYHeader1 2 2 2 18 3" xfId="16532"/>
    <cellStyle name="EYHeader1 2 2 2 19" xfId="16533"/>
    <cellStyle name="EYHeader1 2 2 2 19 2" xfId="16534"/>
    <cellStyle name="EYHeader1 2 2 2 19 2 2" xfId="16535"/>
    <cellStyle name="EYHeader1 2 2 2 19 3" xfId="16536"/>
    <cellStyle name="EYHeader1 2 2 2 2" xfId="16537"/>
    <cellStyle name="EYHeader1 2 2 2 2 2" xfId="16538"/>
    <cellStyle name="EYHeader1 2 2 2 2 2 2" xfId="16539"/>
    <cellStyle name="EYHeader1 2 2 2 2 2 3" xfId="16540"/>
    <cellStyle name="EYHeader1 2 2 2 2 3" xfId="16541"/>
    <cellStyle name="EYHeader1 2 2 2 20" xfId="16542"/>
    <cellStyle name="EYHeader1 2 2 2 20 2" xfId="16543"/>
    <cellStyle name="EYHeader1 2 2 2 21" xfId="16544"/>
    <cellStyle name="EYHeader1 2 2 2 22" xfId="16545"/>
    <cellStyle name="EYHeader1 2 2 2 3" xfId="16546"/>
    <cellStyle name="EYHeader1 2 2 2 3 2" xfId="16547"/>
    <cellStyle name="EYHeader1 2 2 2 3 2 2" xfId="16548"/>
    <cellStyle name="EYHeader1 2 2 2 3 3" xfId="16549"/>
    <cellStyle name="EYHeader1 2 2 2 3 4" xfId="16550"/>
    <cellStyle name="EYHeader1 2 2 2 4" xfId="16551"/>
    <cellStyle name="EYHeader1 2 2 2 4 2" xfId="16552"/>
    <cellStyle name="EYHeader1 2 2 2 4 2 2" xfId="16553"/>
    <cellStyle name="EYHeader1 2 2 2 4 3" xfId="16554"/>
    <cellStyle name="EYHeader1 2 2 2 5" xfId="16555"/>
    <cellStyle name="EYHeader1 2 2 2 5 2" xfId="16556"/>
    <cellStyle name="EYHeader1 2 2 2 5 2 2" xfId="16557"/>
    <cellStyle name="EYHeader1 2 2 2 5 3" xfId="16558"/>
    <cellStyle name="EYHeader1 2 2 2 6" xfId="16559"/>
    <cellStyle name="EYHeader1 2 2 2 6 2" xfId="16560"/>
    <cellStyle name="EYHeader1 2 2 2 6 2 2" xfId="16561"/>
    <cellStyle name="EYHeader1 2 2 2 6 3" xfId="16562"/>
    <cellStyle name="EYHeader1 2 2 2 7" xfId="16563"/>
    <cellStyle name="EYHeader1 2 2 2 7 2" xfId="16564"/>
    <cellStyle name="EYHeader1 2 2 2 7 2 2" xfId="16565"/>
    <cellStyle name="EYHeader1 2 2 2 7 3" xfId="16566"/>
    <cellStyle name="EYHeader1 2 2 2 8" xfId="16567"/>
    <cellStyle name="EYHeader1 2 2 2 8 2" xfId="16568"/>
    <cellStyle name="EYHeader1 2 2 2 8 2 2" xfId="16569"/>
    <cellStyle name="EYHeader1 2 2 2 8 3" xfId="16570"/>
    <cellStyle name="EYHeader1 2 2 2 9" xfId="16571"/>
    <cellStyle name="EYHeader1 2 2 2 9 2" xfId="16572"/>
    <cellStyle name="EYHeader1 2 2 2 9 2 2" xfId="16573"/>
    <cellStyle name="EYHeader1 2 2 2 9 3" xfId="16574"/>
    <cellStyle name="EYHeader1 2 2 3" xfId="16575"/>
    <cellStyle name="EYHeader1 2 2 3 2" xfId="16576"/>
    <cellStyle name="EYHeader1 2 2 3 2 2" xfId="16577"/>
    <cellStyle name="EYHeader1 2 2 3 3" xfId="16578"/>
    <cellStyle name="EYHeader1 2 2 3 4" xfId="16579"/>
    <cellStyle name="EYHeader1 2 2 4" xfId="16580"/>
    <cellStyle name="EYHeader1 2 2 4 2" xfId="16581"/>
    <cellStyle name="EYHeader1 2 2 4 2 2" xfId="16582"/>
    <cellStyle name="EYHeader1 2 2 4 3" xfId="16583"/>
    <cellStyle name="EYHeader1 2 2 5" xfId="16584"/>
    <cellStyle name="EYHeader1 2 2 5 2" xfId="16585"/>
    <cellStyle name="EYHeader1 2 2 5 2 2" xfId="16586"/>
    <cellStyle name="EYHeader1 2 2 5 3" xfId="16587"/>
    <cellStyle name="EYHeader1 2 2 6" xfId="16588"/>
    <cellStyle name="EYHeader1 2 2 6 2" xfId="16589"/>
    <cellStyle name="EYHeader1 2 2 6 2 2" xfId="16590"/>
    <cellStyle name="EYHeader1 2 2 6 3" xfId="16591"/>
    <cellStyle name="EYHeader1 2 2 7" xfId="16592"/>
    <cellStyle name="EYHeader1 2 2 7 2" xfId="16593"/>
    <cellStyle name="EYHeader1 2 2 7 2 2" xfId="16594"/>
    <cellStyle name="EYHeader1 2 2 7 3" xfId="16595"/>
    <cellStyle name="EYHeader1 2 2 8" xfId="16596"/>
    <cellStyle name="EYHeader1 2 2 8 2" xfId="16597"/>
    <cellStyle name="EYHeader1 2 2 9" xfId="16598"/>
    <cellStyle name="EYHeader1 2 2 9 2" xfId="16599"/>
    <cellStyle name="EYHeader1 2 3" xfId="16600"/>
    <cellStyle name="EYHeader1 2 3 10" xfId="16601"/>
    <cellStyle name="EYHeader1 2 3 2" xfId="16602"/>
    <cellStyle name="EYHeader1 2 3 2 10" xfId="16603"/>
    <cellStyle name="EYHeader1 2 3 2 10 2" xfId="16604"/>
    <cellStyle name="EYHeader1 2 3 2 10 2 2" xfId="16605"/>
    <cellStyle name="EYHeader1 2 3 2 10 3" xfId="16606"/>
    <cellStyle name="EYHeader1 2 3 2 11" xfId="16607"/>
    <cellStyle name="EYHeader1 2 3 2 11 2" xfId="16608"/>
    <cellStyle name="EYHeader1 2 3 2 11 2 2" xfId="16609"/>
    <cellStyle name="EYHeader1 2 3 2 11 3" xfId="16610"/>
    <cellStyle name="EYHeader1 2 3 2 12" xfId="16611"/>
    <cellStyle name="EYHeader1 2 3 2 12 2" xfId="16612"/>
    <cellStyle name="EYHeader1 2 3 2 12 2 2" xfId="16613"/>
    <cellStyle name="EYHeader1 2 3 2 12 3" xfId="16614"/>
    <cellStyle name="EYHeader1 2 3 2 13" xfId="16615"/>
    <cellStyle name="EYHeader1 2 3 2 13 2" xfId="16616"/>
    <cellStyle name="EYHeader1 2 3 2 13 2 2" xfId="16617"/>
    <cellStyle name="EYHeader1 2 3 2 13 3" xfId="16618"/>
    <cellStyle name="EYHeader1 2 3 2 14" xfId="16619"/>
    <cellStyle name="EYHeader1 2 3 2 14 2" xfId="16620"/>
    <cellStyle name="EYHeader1 2 3 2 14 2 2" xfId="16621"/>
    <cellStyle name="EYHeader1 2 3 2 14 3" xfId="16622"/>
    <cellStyle name="EYHeader1 2 3 2 15" xfId="16623"/>
    <cellStyle name="EYHeader1 2 3 2 15 2" xfId="16624"/>
    <cellStyle name="EYHeader1 2 3 2 15 2 2" xfId="16625"/>
    <cellStyle name="EYHeader1 2 3 2 15 3" xfId="16626"/>
    <cellStyle name="EYHeader1 2 3 2 16" xfId="16627"/>
    <cellStyle name="EYHeader1 2 3 2 16 2" xfId="16628"/>
    <cellStyle name="EYHeader1 2 3 2 16 2 2" xfId="16629"/>
    <cellStyle name="EYHeader1 2 3 2 16 3" xfId="16630"/>
    <cellStyle name="EYHeader1 2 3 2 17" xfId="16631"/>
    <cellStyle name="EYHeader1 2 3 2 17 2" xfId="16632"/>
    <cellStyle name="EYHeader1 2 3 2 17 2 2" xfId="16633"/>
    <cellStyle name="EYHeader1 2 3 2 17 3" xfId="16634"/>
    <cellStyle name="EYHeader1 2 3 2 18" xfId="16635"/>
    <cellStyle name="EYHeader1 2 3 2 18 2" xfId="16636"/>
    <cellStyle name="EYHeader1 2 3 2 18 2 2" xfId="16637"/>
    <cellStyle name="EYHeader1 2 3 2 18 3" xfId="16638"/>
    <cellStyle name="EYHeader1 2 3 2 19" xfId="16639"/>
    <cellStyle name="EYHeader1 2 3 2 19 2" xfId="16640"/>
    <cellStyle name="EYHeader1 2 3 2 19 2 2" xfId="16641"/>
    <cellStyle name="EYHeader1 2 3 2 19 3" xfId="16642"/>
    <cellStyle name="EYHeader1 2 3 2 2" xfId="16643"/>
    <cellStyle name="EYHeader1 2 3 2 2 2" xfId="16644"/>
    <cellStyle name="EYHeader1 2 3 2 2 2 2" xfId="16645"/>
    <cellStyle name="EYHeader1 2 3 2 2 3" xfId="16646"/>
    <cellStyle name="EYHeader1 2 3 2 2 4" xfId="16647"/>
    <cellStyle name="EYHeader1 2 3 2 20" xfId="16648"/>
    <cellStyle name="EYHeader1 2 3 2 20 2" xfId="16649"/>
    <cellStyle name="EYHeader1 2 3 2 21" xfId="16650"/>
    <cellStyle name="EYHeader1 2 3 2 3" xfId="16651"/>
    <cellStyle name="EYHeader1 2 3 2 3 2" xfId="16652"/>
    <cellStyle name="EYHeader1 2 3 2 3 2 2" xfId="16653"/>
    <cellStyle name="EYHeader1 2 3 2 3 3" xfId="16654"/>
    <cellStyle name="EYHeader1 2 3 2 4" xfId="16655"/>
    <cellStyle name="EYHeader1 2 3 2 4 2" xfId="16656"/>
    <cellStyle name="EYHeader1 2 3 2 4 2 2" xfId="16657"/>
    <cellStyle name="EYHeader1 2 3 2 4 3" xfId="16658"/>
    <cellStyle name="EYHeader1 2 3 2 5" xfId="16659"/>
    <cellStyle name="EYHeader1 2 3 2 5 2" xfId="16660"/>
    <cellStyle name="EYHeader1 2 3 2 5 2 2" xfId="16661"/>
    <cellStyle name="EYHeader1 2 3 2 5 3" xfId="16662"/>
    <cellStyle name="EYHeader1 2 3 2 6" xfId="16663"/>
    <cellStyle name="EYHeader1 2 3 2 6 2" xfId="16664"/>
    <cellStyle name="EYHeader1 2 3 2 6 2 2" xfId="16665"/>
    <cellStyle name="EYHeader1 2 3 2 6 3" xfId="16666"/>
    <cellStyle name="EYHeader1 2 3 2 7" xfId="16667"/>
    <cellStyle name="EYHeader1 2 3 2 7 2" xfId="16668"/>
    <cellStyle name="EYHeader1 2 3 2 7 2 2" xfId="16669"/>
    <cellStyle name="EYHeader1 2 3 2 7 3" xfId="16670"/>
    <cellStyle name="EYHeader1 2 3 2 8" xfId="16671"/>
    <cellStyle name="EYHeader1 2 3 2 8 2" xfId="16672"/>
    <cellStyle name="EYHeader1 2 3 2 8 2 2" xfId="16673"/>
    <cellStyle name="EYHeader1 2 3 2 8 3" xfId="16674"/>
    <cellStyle name="EYHeader1 2 3 2 9" xfId="16675"/>
    <cellStyle name="EYHeader1 2 3 2 9 2" xfId="16676"/>
    <cellStyle name="EYHeader1 2 3 2 9 2 2" xfId="16677"/>
    <cellStyle name="EYHeader1 2 3 2 9 3" xfId="16678"/>
    <cellStyle name="EYHeader1 2 3 3" xfId="16679"/>
    <cellStyle name="EYHeader1 2 3 3 2" xfId="16680"/>
    <cellStyle name="EYHeader1 2 3 3 2 2" xfId="16681"/>
    <cellStyle name="EYHeader1 2 3 3 3" xfId="16682"/>
    <cellStyle name="EYHeader1 2 3 3 4" xfId="16683"/>
    <cellStyle name="EYHeader1 2 3 4" xfId="16684"/>
    <cellStyle name="EYHeader1 2 3 4 2" xfId="16685"/>
    <cellStyle name="EYHeader1 2 3 4 2 2" xfId="16686"/>
    <cellStyle name="EYHeader1 2 3 4 3" xfId="16687"/>
    <cellStyle name="EYHeader1 2 3 5" xfId="16688"/>
    <cellStyle name="EYHeader1 2 3 5 2" xfId="16689"/>
    <cellStyle name="EYHeader1 2 3 5 2 2" xfId="16690"/>
    <cellStyle name="EYHeader1 2 3 5 3" xfId="16691"/>
    <cellStyle name="EYHeader1 2 3 6" xfId="16692"/>
    <cellStyle name="EYHeader1 2 3 6 2" xfId="16693"/>
    <cellStyle name="EYHeader1 2 3 6 2 2" xfId="16694"/>
    <cellStyle name="EYHeader1 2 3 6 3" xfId="16695"/>
    <cellStyle name="EYHeader1 2 3 7" xfId="16696"/>
    <cellStyle name="EYHeader1 2 3 7 2" xfId="16697"/>
    <cellStyle name="EYHeader1 2 3 7 2 2" xfId="16698"/>
    <cellStyle name="EYHeader1 2 3 7 3" xfId="16699"/>
    <cellStyle name="EYHeader1 2 3 8" xfId="16700"/>
    <cellStyle name="EYHeader1 2 3 8 2" xfId="16701"/>
    <cellStyle name="EYHeader1 2 3 9" xfId="16702"/>
    <cellStyle name="EYHeader1 2 4" xfId="16703"/>
    <cellStyle name="EYHeader1 2 4 10" xfId="16704"/>
    <cellStyle name="EYHeader1 2 4 10 2" xfId="16705"/>
    <cellStyle name="EYHeader1 2 4 10 2 2" xfId="16706"/>
    <cellStyle name="EYHeader1 2 4 10 3" xfId="16707"/>
    <cellStyle name="EYHeader1 2 4 11" xfId="16708"/>
    <cellStyle name="EYHeader1 2 4 11 2" xfId="16709"/>
    <cellStyle name="EYHeader1 2 4 11 2 2" xfId="16710"/>
    <cellStyle name="EYHeader1 2 4 11 3" xfId="16711"/>
    <cellStyle name="EYHeader1 2 4 12" xfId="16712"/>
    <cellStyle name="EYHeader1 2 4 12 2" xfId="16713"/>
    <cellStyle name="EYHeader1 2 4 12 2 2" xfId="16714"/>
    <cellStyle name="EYHeader1 2 4 12 3" xfId="16715"/>
    <cellStyle name="EYHeader1 2 4 13" xfId="16716"/>
    <cellStyle name="EYHeader1 2 4 13 2" xfId="16717"/>
    <cellStyle name="EYHeader1 2 4 13 2 2" xfId="16718"/>
    <cellStyle name="EYHeader1 2 4 13 3" xfId="16719"/>
    <cellStyle name="EYHeader1 2 4 14" xfId="16720"/>
    <cellStyle name="EYHeader1 2 4 14 2" xfId="16721"/>
    <cellStyle name="EYHeader1 2 4 14 2 2" xfId="16722"/>
    <cellStyle name="EYHeader1 2 4 14 3" xfId="16723"/>
    <cellStyle name="EYHeader1 2 4 15" xfId="16724"/>
    <cellStyle name="EYHeader1 2 4 15 2" xfId="16725"/>
    <cellStyle name="EYHeader1 2 4 15 2 2" xfId="16726"/>
    <cellStyle name="EYHeader1 2 4 15 3" xfId="16727"/>
    <cellStyle name="EYHeader1 2 4 16" xfId="16728"/>
    <cellStyle name="EYHeader1 2 4 16 2" xfId="16729"/>
    <cellStyle name="EYHeader1 2 4 16 2 2" xfId="16730"/>
    <cellStyle name="EYHeader1 2 4 16 3" xfId="16731"/>
    <cellStyle name="EYHeader1 2 4 17" xfId="16732"/>
    <cellStyle name="EYHeader1 2 4 17 2" xfId="16733"/>
    <cellStyle name="EYHeader1 2 4 17 2 2" xfId="16734"/>
    <cellStyle name="EYHeader1 2 4 17 3" xfId="16735"/>
    <cellStyle name="EYHeader1 2 4 18" xfId="16736"/>
    <cellStyle name="EYHeader1 2 4 18 2" xfId="16737"/>
    <cellStyle name="EYHeader1 2 4 18 2 2" xfId="16738"/>
    <cellStyle name="EYHeader1 2 4 18 3" xfId="16739"/>
    <cellStyle name="EYHeader1 2 4 19" xfId="16740"/>
    <cellStyle name="EYHeader1 2 4 19 2" xfId="16741"/>
    <cellStyle name="EYHeader1 2 4 19 2 2" xfId="16742"/>
    <cellStyle name="EYHeader1 2 4 19 3" xfId="16743"/>
    <cellStyle name="EYHeader1 2 4 2" xfId="16744"/>
    <cellStyle name="EYHeader1 2 4 2 10" xfId="16745"/>
    <cellStyle name="EYHeader1 2 4 2 10 2" xfId="16746"/>
    <cellStyle name="EYHeader1 2 4 2 10 2 2" xfId="16747"/>
    <cellStyle name="EYHeader1 2 4 2 10 3" xfId="16748"/>
    <cellStyle name="EYHeader1 2 4 2 11" xfId="16749"/>
    <cellStyle name="EYHeader1 2 4 2 11 2" xfId="16750"/>
    <cellStyle name="EYHeader1 2 4 2 11 2 2" xfId="16751"/>
    <cellStyle name="EYHeader1 2 4 2 11 3" xfId="16752"/>
    <cellStyle name="EYHeader1 2 4 2 12" xfId="16753"/>
    <cellStyle name="EYHeader1 2 4 2 12 2" xfId="16754"/>
    <cellStyle name="EYHeader1 2 4 2 12 2 2" xfId="16755"/>
    <cellStyle name="EYHeader1 2 4 2 12 3" xfId="16756"/>
    <cellStyle name="EYHeader1 2 4 2 13" xfId="16757"/>
    <cellStyle name="EYHeader1 2 4 2 13 2" xfId="16758"/>
    <cellStyle name="EYHeader1 2 4 2 13 2 2" xfId="16759"/>
    <cellStyle name="EYHeader1 2 4 2 13 3" xfId="16760"/>
    <cellStyle name="EYHeader1 2 4 2 14" xfId="16761"/>
    <cellStyle name="EYHeader1 2 4 2 14 2" xfId="16762"/>
    <cellStyle name="EYHeader1 2 4 2 14 2 2" xfId="16763"/>
    <cellStyle name="EYHeader1 2 4 2 14 3" xfId="16764"/>
    <cellStyle name="EYHeader1 2 4 2 15" xfId="16765"/>
    <cellStyle name="EYHeader1 2 4 2 15 2" xfId="16766"/>
    <cellStyle name="EYHeader1 2 4 2 15 2 2" xfId="16767"/>
    <cellStyle name="EYHeader1 2 4 2 15 3" xfId="16768"/>
    <cellStyle name="EYHeader1 2 4 2 16" xfId="16769"/>
    <cellStyle name="EYHeader1 2 4 2 16 2" xfId="16770"/>
    <cellStyle name="EYHeader1 2 4 2 16 2 2" xfId="16771"/>
    <cellStyle name="EYHeader1 2 4 2 16 3" xfId="16772"/>
    <cellStyle name="EYHeader1 2 4 2 17" xfId="16773"/>
    <cellStyle name="EYHeader1 2 4 2 17 2" xfId="16774"/>
    <cellStyle name="EYHeader1 2 4 2 17 2 2" xfId="16775"/>
    <cellStyle name="EYHeader1 2 4 2 17 3" xfId="16776"/>
    <cellStyle name="EYHeader1 2 4 2 18" xfId="16777"/>
    <cellStyle name="EYHeader1 2 4 2 18 2" xfId="16778"/>
    <cellStyle name="EYHeader1 2 4 2 18 2 2" xfId="16779"/>
    <cellStyle name="EYHeader1 2 4 2 18 3" xfId="16780"/>
    <cellStyle name="EYHeader1 2 4 2 19" xfId="16781"/>
    <cellStyle name="EYHeader1 2 4 2 19 2" xfId="16782"/>
    <cellStyle name="EYHeader1 2 4 2 19 2 2" xfId="16783"/>
    <cellStyle name="EYHeader1 2 4 2 19 3" xfId="16784"/>
    <cellStyle name="EYHeader1 2 4 2 2" xfId="16785"/>
    <cellStyle name="EYHeader1 2 4 2 2 2" xfId="16786"/>
    <cellStyle name="EYHeader1 2 4 2 2 2 2" xfId="16787"/>
    <cellStyle name="EYHeader1 2 4 2 2 3" xfId="16788"/>
    <cellStyle name="EYHeader1 2 4 2 20" xfId="16789"/>
    <cellStyle name="EYHeader1 2 4 2 20 2" xfId="16790"/>
    <cellStyle name="EYHeader1 2 4 2 21" xfId="16791"/>
    <cellStyle name="EYHeader1 2 4 2 22" xfId="16792"/>
    <cellStyle name="EYHeader1 2 4 2 3" xfId="16793"/>
    <cellStyle name="EYHeader1 2 4 2 3 2" xfId="16794"/>
    <cellStyle name="EYHeader1 2 4 2 3 2 2" xfId="16795"/>
    <cellStyle name="EYHeader1 2 4 2 3 3" xfId="16796"/>
    <cellStyle name="EYHeader1 2 4 2 4" xfId="16797"/>
    <cellStyle name="EYHeader1 2 4 2 4 2" xfId="16798"/>
    <cellStyle name="EYHeader1 2 4 2 4 2 2" xfId="16799"/>
    <cellStyle name="EYHeader1 2 4 2 4 3" xfId="16800"/>
    <cellStyle name="EYHeader1 2 4 2 5" xfId="16801"/>
    <cellStyle name="EYHeader1 2 4 2 5 2" xfId="16802"/>
    <cellStyle name="EYHeader1 2 4 2 5 2 2" xfId="16803"/>
    <cellStyle name="EYHeader1 2 4 2 5 3" xfId="16804"/>
    <cellStyle name="EYHeader1 2 4 2 6" xfId="16805"/>
    <cellStyle name="EYHeader1 2 4 2 6 2" xfId="16806"/>
    <cellStyle name="EYHeader1 2 4 2 6 2 2" xfId="16807"/>
    <cellStyle name="EYHeader1 2 4 2 6 3" xfId="16808"/>
    <cellStyle name="EYHeader1 2 4 2 7" xfId="16809"/>
    <cellStyle name="EYHeader1 2 4 2 7 2" xfId="16810"/>
    <cellStyle name="EYHeader1 2 4 2 7 2 2" xfId="16811"/>
    <cellStyle name="EYHeader1 2 4 2 7 3" xfId="16812"/>
    <cellStyle name="EYHeader1 2 4 2 8" xfId="16813"/>
    <cellStyle name="EYHeader1 2 4 2 8 2" xfId="16814"/>
    <cellStyle name="EYHeader1 2 4 2 8 2 2" xfId="16815"/>
    <cellStyle name="EYHeader1 2 4 2 8 3" xfId="16816"/>
    <cellStyle name="EYHeader1 2 4 2 9" xfId="16817"/>
    <cellStyle name="EYHeader1 2 4 2 9 2" xfId="16818"/>
    <cellStyle name="EYHeader1 2 4 2 9 2 2" xfId="16819"/>
    <cellStyle name="EYHeader1 2 4 2 9 3" xfId="16820"/>
    <cellStyle name="EYHeader1 2 4 20" xfId="16821"/>
    <cellStyle name="EYHeader1 2 4 20 2" xfId="16822"/>
    <cellStyle name="EYHeader1 2 4 20 2 2" xfId="16823"/>
    <cellStyle name="EYHeader1 2 4 20 3" xfId="16824"/>
    <cellStyle name="EYHeader1 2 4 21" xfId="16825"/>
    <cellStyle name="EYHeader1 2 4 21 2" xfId="16826"/>
    <cellStyle name="EYHeader1 2 4 22" xfId="16827"/>
    <cellStyle name="EYHeader1 2 4 23" xfId="16828"/>
    <cellStyle name="EYHeader1 2 4 3" xfId="16829"/>
    <cellStyle name="EYHeader1 2 4 3 2" xfId="16830"/>
    <cellStyle name="EYHeader1 2 4 3 2 2" xfId="16831"/>
    <cellStyle name="EYHeader1 2 4 3 3" xfId="16832"/>
    <cellStyle name="EYHeader1 2 4 4" xfId="16833"/>
    <cellStyle name="EYHeader1 2 4 4 2" xfId="16834"/>
    <cellStyle name="EYHeader1 2 4 4 2 2" xfId="16835"/>
    <cellStyle name="EYHeader1 2 4 4 3" xfId="16836"/>
    <cellStyle name="EYHeader1 2 4 5" xfId="16837"/>
    <cellStyle name="EYHeader1 2 4 5 2" xfId="16838"/>
    <cellStyle name="EYHeader1 2 4 5 2 2" xfId="16839"/>
    <cellStyle name="EYHeader1 2 4 5 3" xfId="16840"/>
    <cellStyle name="EYHeader1 2 4 6" xfId="16841"/>
    <cellStyle name="EYHeader1 2 4 6 2" xfId="16842"/>
    <cellStyle name="EYHeader1 2 4 6 2 2" xfId="16843"/>
    <cellStyle name="EYHeader1 2 4 6 3" xfId="16844"/>
    <cellStyle name="EYHeader1 2 4 7" xfId="16845"/>
    <cellStyle name="EYHeader1 2 4 7 2" xfId="16846"/>
    <cellStyle name="EYHeader1 2 4 7 2 2" xfId="16847"/>
    <cellStyle name="EYHeader1 2 4 7 3" xfId="16848"/>
    <cellStyle name="EYHeader1 2 4 8" xfId="16849"/>
    <cellStyle name="EYHeader1 2 4 8 2" xfId="16850"/>
    <cellStyle name="EYHeader1 2 4 8 2 2" xfId="16851"/>
    <cellStyle name="EYHeader1 2 4 8 3" xfId="16852"/>
    <cellStyle name="EYHeader1 2 4 9" xfId="16853"/>
    <cellStyle name="EYHeader1 2 4 9 2" xfId="16854"/>
    <cellStyle name="EYHeader1 2 4 9 2 2" xfId="16855"/>
    <cellStyle name="EYHeader1 2 4 9 3" xfId="16856"/>
    <cellStyle name="EYHeader1 2 5" xfId="16857"/>
    <cellStyle name="EYHeader1 2 5 10" xfId="16858"/>
    <cellStyle name="EYHeader1 2 5 10 2" xfId="16859"/>
    <cellStyle name="EYHeader1 2 5 10 2 2" xfId="16860"/>
    <cellStyle name="EYHeader1 2 5 10 3" xfId="16861"/>
    <cellStyle name="EYHeader1 2 5 11" xfId="16862"/>
    <cellStyle name="EYHeader1 2 5 11 2" xfId="16863"/>
    <cellStyle name="EYHeader1 2 5 11 2 2" xfId="16864"/>
    <cellStyle name="EYHeader1 2 5 11 3" xfId="16865"/>
    <cellStyle name="EYHeader1 2 5 12" xfId="16866"/>
    <cellStyle name="EYHeader1 2 5 12 2" xfId="16867"/>
    <cellStyle name="EYHeader1 2 5 12 2 2" xfId="16868"/>
    <cellStyle name="EYHeader1 2 5 12 3" xfId="16869"/>
    <cellStyle name="EYHeader1 2 5 13" xfId="16870"/>
    <cellStyle name="EYHeader1 2 5 13 2" xfId="16871"/>
    <cellStyle name="EYHeader1 2 5 13 2 2" xfId="16872"/>
    <cellStyle name="EYHeader1 2 5 13 3" xfId="16873"/>
    <cellStyle name="EYHeader1 2 5 14" xfId="16874"/>
    <cellStyle name="EYHeader1 2 5 14 2" xfId="16875"/>
    <cellStyle name="EYHeader1 2 5 14 2 2" xfId="16876"/>
    <cellStyle name="EYHeader1 2 5 14 3" xfId="16877"/>
    <cellStyle name="EYHeader1 2 5 15" xfId="16878"/>
    <cellStyle name="EYHeader1 2 5 15 2" xfId="16879"/>
    <cellStyle name="EYHeader1 2 5 15 2 2" xfId="16880"/>
    <cellStyle name="EYHeader1 2 5 15 3" xfId="16881"/>
    <cellStyle name="EYHeader1 2 5 16" xfId="16882"/>
    <cellStyle name="EYHeader1 2 5 16 2" xfId="16883"/>
    <cellStyle name="EYHeader1 2 5 16 2 2" xfId="16884"/>
    <cellStyle name="EYHeader1 2 5 16 3" xfId="16885"/>
    <cellStyle name="EYHeader1 2 5 17" xfId="16886"/>
    <cellStyle name="EYHeader1 2 5 17 2" xfId="16887"/>
    <cellStyle name="EYHeader1 2 5 17 2 2" xfId="16888"/>
    <cellStyle name="EYHeader1 2 5 17 3" xfId="16889"/>
    <cellStyle name="EYHeader1 2 5 18" xfId="16890"/>
    <cellStyle name="EYHeader1 2 5 18 2" xfId="16891"/>
    <cellStyle name="EYHeader1 2 5 18 2 2" xfId="16892"/>
    <cellStyle name="EYHeader1 2 5 18 3" xfId="16893"/>
    <cellStyle name="EYHeader1 2 5 19" xfId="16894"/>
    <cellStyle name="EYHeader1 2 5 19 2" xfId="16895"/>
    <cellStyle name="EYHeader1 2 5 19 2 2" xfId="16896"/>
    <cellStyle name="EYHeader1 2 5 19 3" xfId="16897"/>
    <cellStyle name="EYHeader1 2 5 2" xfId="16898"/>
    <cellStyle name="EYHeader1 2 5 2 2" xfId="16899"/>
    <cellStyle name="EYHeader1 2 5 2 2 2" xfId="16900"/>
    <cellStyle name="EYHeader1 2 5 2 3" xfId="16901"/>
    <cellStyle name="EYHeader1 2 5 20" xfId="16902"/>
    <cellStyle name="EYHeader1 2 5 20 2" xfId="16903"/>
    <cellStyle name="EYHeader1 2 5 21" xfId="16904"/>
    <cellStyle name="EYHeader1 2 5 22" xfId="16905"/>
    <cellStyle name="EYHeader1 2 5 3" xfId="16906"/>
    <cellStyle name="EYHeader1 2 5 3 2" xfId="16907"/>
    <cellStyle name="EYHeader1 2 5 3 2 2" xfId="16908"/>
    <cellStyle name="EYHeader1 2 5 3 3" xfId="16909"/>
    <cellStyle name="EYHeader1 2 5 4" xfId="16910"/>
    <cellStyle name="EYHeader1 2 5 4 2" xfId="16911"/>
    <cellStyle name="EYHeader1 2 5 4 2 2" xfId="16912"/>
    <cellStyle name="EYHeader1 2 5 4 3" xfId="16913"/>
    <cellStyle name="EYHeader1 2 5 5" xfId="16914"/>
    <cellStyle name="EYHeader1 2 5 5 2" xfId="16915"/>
    <cellStyle name="EYHeader1 2 5 5 2 2" xfId="16916"/>
    <cellStyle name="EYHeader1 2 5 5 3" xfId="16917"/>
    <cellStyle name="EYHeader1 2 5 6" xfId="16918"/>
    <cellStyle name="EYHeader1 2 5 6 2" xfId="16919"/>
    <cellStyle name="EYHeader1 2 5 6 2 2" xfId="16920"/>
    <cellStyle name="EYHeader1 2 5 6 3" xfId="16921"/>
    <cellStyle name="EYHeader1 2 5 7" xfId="16922"/>
    <cellStyle name="EYHeader1 2 5 7 2" xfId="16923"/>
    <cellStyle name="EYHeader1 2 5 7 2 2" xfId="16924"/>
    <cellStyle name="EYHeader1 2 5 7 3" xfId="16925"/>
    <cellStyle name="EYHeader1 2 5 8" xfId="16926"/>
    <cellStyle name="EYHeader1 2 5 8 2" xfId="16927"/>
    <cellStyle name="EYHeader1 2 5 8 2 2" xfId="16928"/>
    <cellStyle name="EYHeader1 2 5 8 3" xfId="16929"/>
    <cellStyle name="EYHeader1 2 5 9" xfId="16930"/>
    <cellStyle name="EYHeader1 2 5 9 2" xfId="16931"/>
    <cellStyle name="EYHeader1 2 5 9 2 2" xfId="16932"/>
    <cellStyle name="EYHeader1 2 5 9 3" xfId="16933"/>
    <cellStyle name="EYHeader1 2 6" xfId="16934"/>
    <cellStyle name="EYHeader1 2 6 2" xfId="16935"/>
    <cellStyle name="EYHeader1 2 6 2 2" xfId="16936"/>
    <cellStyle name="EYHeader1 2 6 3" xfId="16937"/>
    <cellStyle name="EYHeader1 2 6 4" xfId="16938"/>
    <cellStyle name="EYHeader1 2 7" xfId="16939"/>
    <cellStyle name="EYHeader1 2 7 2" xfId="16940"/>
    <cellStyle name="EYHeader1 2 7 2 2" xfId="16941"/>
    <cellStyle name="EYHeader1 2 7 3" xfId="16942"/>
    <cellStyle name="EYHeader1 2 8" xfId="16943"/>
    <cellStyle name="EYHeader1 2 8 2" xfId="16944"/>
    <cellStyle name="EYHeader1 2 8 2 2" xfId="16945"/>
    <cellStyle name="EYHeader1 2 8 3" xfId="16946"/>
    <cellStyle name="EYHeader1 2 9" xfId="16947"/>
    <cellStyle name="EYHeader1 2 9 2" xfId="16948"/>
    <cellStyle name="EYHeader1 2 9 2 2" xfId="16949"/>
    <cellStyle name="EYHeader1 2 9 3" xfId="16950"/>
    <cellStyle name="EYHeader1 3" xfId="16951"/>
    <cellStyle name="EYHeader1 3 2" xfId="16952"/>
    <cellStyle name="EYHeader1 3 2 10" xfId="16953"/>
    <cellStyle name="EYHeader1 3 2 10 2" xfId="16954"/>
    <cellStyle name="EYHeader1 3 2 10 2 2" xfId="16955"/>
    <cellStyle name="EYHeader1 3 2 10 3" xfId="16956"/>
    <cellStyle name="EYHeader1 3 2 11" xfId="16957"/>
    <cellStyle name="EYHeader1 3 2 11 2" xfId="16958"/>
    <cellStyle name="EYHeader1 3 2 11 2 2" xfId="16959"/>
    <cellStyle name="EYHeader1 3 2 11 3" xfId="16960"/>
    <cellStyle name="EYHeader1 3 2 12" xfId="16961"/>
    <cellStyle name="EYHeader1 3 2 12 2" xfId="16962"/>
    <cellStyle name="EYHeader1 3 2 12 2 2" xfId="16963"/>
    <cellStyle name="EYHeader1 3 2 12 3" xfId="16964"/>
    <cellStyle name="EYHeader1 3 2 13" xfId="16965"/>
    <cellStyle name="EYHeader1 3 2 13 2" xfId="16966"/>
    <cellStyle name="EYHeader1 3 2 13 2 2" xfId="16967"/>
    <cellStyle name="EYHeader1 3 2 13 3" xfId="16968"/>
    <cellStyle name="EYHeader1 3 2 14" xfId="16969"/>
    <cellStyle name="EYHeader1 3 2 14 2" xfId="16970"/>
    <cellStyle name="EYHeader1 3 2 14 2 2" xfId="16971"/>
    <cellStyle name="EYHeader1 3 2 14 3" xfId="16972"/>
    <cellStyle name="EYHeader1 3 2 15" xfId="16973"/>
    <cellStyle name="EYHeader1 3 2 15 2" xfId="16974"/>
    <cellStyle name="EYHeader1 3 2 15 2 2" xfId="16975"/>
    <cellStyle name="EYHeader1 3 2 15 3" xfId="16976"/>
    <cellStyle name="EYHeader1 3 2 16" xfId="16977"/>
    <cellStyle name="EYHeader1 3 2 16 2" xfId="16978"/>
    <cellStyle name="EYHeader1 3 2 16 2 2" xfId="16979"/>
    <cellStyle name="EYHeader1 3 2 16 3" xfId="16980"/>
    <cellStyle name="EYHeader1 3 2 17" xfId="16981"/>
    <cellStyle name="EYHeader1 3 2 17 2" xfId="16982"/>
    <cellStyle name="EYHeader1 3 2 17 2 2" xfId="16983"/>
    <cellStyle name="EYHeader1 3 2 17 3" xfId="16984"/>
    <cellStyle name="EYHeader1 3 2 18" xfId="16985"/>
    <cellStyle name="EYHeader1 3 2 18 2" xfId="16986"/>
    <cellStyle name="EYHeader1 3 2 18 2 2" xfId="16987"/>
    <cellStyle name="EYHeader1 3 2 18 3" xfId="16988"/>
    <cellStyle name="EYHeader1 3 2 19" xfId="16989"/>
    <cellStyle name="EYHeader1 3 2 19 2" xfId="16990"/>
    <cellStyle name="EYHeader1 3 2 19 2 2" xfId="16991"/>
    <cellStyle name="EYHeader1 3 2 19 3" xfId="16992"/>
    <cellStyle name="EYHeader1 3 2 2" xfId="16993"/>
    <cellStyle name="EYHeader1 3 2 2 2" xfId="16994"/>
    <cellStyle name="EYHeader1 3 2 2 2 2" xfId="16995"/>
    <cellStyle name="EYHeader1 3 2 2 2 2 2" xfId="16996"/>
    <cellStyle name="EYHeader1 3 2 2 2 2 3" xfId="16997"/>
    <cellStyle name="EYHeader1 3 2 2 3" xfId="16998"/>
    <cellStyle name="EYHeader1 3 2 2 3 2" xfId="16999"/>
    <cellStyle name="EYHeader1 3 2 2 3 3" xfId="17000"/>
    <cellStyle name="EYHeader1 3 2 2 4" xfId="17001"/>
    <cellStyle name="EYHeader1 3 2 2 5" xfId="17002"/>
    <cellStyle name="EYHeader1 3 2 20" xfId="17003"/>
    <cellStyle name="EYHeader1 3 2 20 2" xfId="17004"/>
    <cellStyle name="EYHeader1 3 2 21" xfId="17005"/>
    <cellStyle name="EYHeader1 3 2 21 2" xfId="17006"/>
    <cellStyle name="EYHeader1 3 2 22" xfId="17007"/>
    <cellStyle name="EYHeader1 3 2 3" xfId="17008"/>
    <cellStyle name="EYHeader1 3 2 3 2" xfId="17009"/>
    <cellStyle name="EYHeader1 3 2 3 2 2" xfId="17010"/>
    <cellStyle name="EYHeader1 3 2 3 3" xfId="17011"/>
    <cellStyle name="EYHeader1 3 2 3 4" xfId="17012"/>
    <cellStyle name="EYHeader1 3 2 4" xfId="17013"/>
    <cellStyle name="EYHeader1 3 2 4 2" xfId="17014"/>
    <cellStyle name="EYHeader1 3 2 4 2 2" xfId="17015"/>
    <cellStyle name="EYHeader1 3 2 4 3" xfId="17016"/>
    <cellStyle name="EYHeader1 3 2 5" xfId="17017"/>
    <cellStyle name="EYHeader1 3 2 5 2" xfId="17018"/>
    <cellStyle name="EYHeader1 3 2 5 2 2" xfId="17019"/>
    <cellStyle name="EYHeader1 3 2 5 3" xfId="17020"/>
    <cellStyle name="EYHeader1 3 2 6" xfId="17021"/>
    <cellStyle name="EYHeader1 3 2 6 2" xfId="17022"/>
    <cellStyle name="EYHeader1 3 2 6 2 2" xfId="17023"/>
    <cellStyle name="EYHeader1 3 2 6 3" xfId="17024"/>
    <cellStyle name="EYHeader1 3 2 7" xfId="17025"/>
    <cellStyle name="EYHeader1 3 2 7 2" xfId="17026"/>
    <cellStyle name="EYHeader1 3 2 7 2 2" xfId="17027"/>
    <cellStyle name="EYHeader1 3 2 7 3" xfId="17028"/>
    <cellStyle name="EYHeader1 3 2 8" xfId="17029"/>
    <cellStyle name="EYHeader1 3 2 8 2" xfId="17030"/>
    <cellStyle name="EYHeader1 3 2 8 2 2" xfId="17031"/>
    <cellStyle name="EYHeader1 3 2 8 3" xfId="17032"/>
    <cellStyle name="EYHeader1 3 2 9" xfId="17033"/>
    <cellStyle name="EYHeader1 3 2 9 2" xfId="17034"/>
    <cellStyle name="EYHeader1 3 2 9 2 2" xfId="17035"/>
    <cellStyle name="EYHeader1 3 2 9 3" xfId="17036"/>
    <cellStyle name="EYHeader1 3 3" xfId="17037"/>
    <cellStyle name="EYHeader1 3 3 2" xfId="17038"/>
    <cellStyle name="EYHeader1 3 3 2 2" xfId="17039"/>
    <cellStyle name="EYHeader1 3 3 2 2 2" xfId="17040"/>
    <cellStyle name="EYHeader1 3 3 2 2 3" xfId="17041"/>
    <cellStyle name="EYHeader1 3 3 3" xfId="17042"/>
    <cellStyle name="EYHeader1 3 3 3 2" xfId="17043"/>
    <cellStyle name="EYHeader1 3 3 3 3" xfId="17044"/>
    <cellStyle name="EYHeader1 3 3 4" xfId="17045"/>
    <cellStyle name="EYHeader1 3 3 5" xfId="17046"/>
    <cellStyle name="EYHeader1 3 4" xfId="17047"/>
    <cellStyle name="EYHeader1 3 4 2" xfId="17048"/>
    <cellStyle name="EYHeader1 3 4 2 2" xfId="17049"/>
    <cellStyle name="EYHeader1 3 4 3" xfId="17050"/>
    <cellStyle name="EYHeader1 3 4 4" xfId="17051"/>
    <cellStyle name="EYHeader1 3 5" xfId="17052"/>
    <cellStyle name="EYHeader1 3 5 2" xfId="17053"/>
    <cellStyle name="EYHeader1 3 5 2 2" xfId="17054"/>
    <cellStyle name="EYHeader1 3 5 3" xfId="17055"/>
    <cellStyle name="EYHeader1 3 6" xfId="17056"/>
    <cellStyle name="EYHeader1 3 6 2" xfId="17057"/>
    <cellStyle name="EYHeader1 3 6 2 2" xfId="17058"/>
    <cellStyle name="EYHeader1 3 6 3" xfId="17059"/>
    <cellStyle name="EYHeader1 3 7" xfId="17060"/>
    <cellStyle name="EYHeader1 3 7 2" xfId="17061"/>
    <cellStyle name="EYHeader1 3 7 2 2" xfId="17062"/>
    <cellStyle name="EYHeader1 3 7 3" xfId="17063"/>
    <cellStyle name="EYHeader1 3 8" xfId="17064"/>
    <cellStyle name="EYHeader1 3 8 2" xfId="17065"/>
    <cellStyle name="EYHeader1 3 9" xfId="17066"/>
    <cellStyle name="EYHeader1 4" xfId="17067"/>
    <cellStyle name="EYHeader1 4 2" xfId="17068"/>
    <cellStyle name="EYHeader1 4 2 10" xfId="17069"/>
    <cellStyle name="EYHeader1 4 2 10 2" xfId="17070"/>
    <cellStyle name="EYHeader1 4 2 10 2 2" xfId="17071"/>
    <cellStyle name="EYHeader1 4 2 10 3" xfId="17072"/>
    <cellStyle name="EYHeader1 4 2 11" xfId="17073"/>
    <cellStyle name="EYHeader1 4 2 11 2" xfId="17074"/>
    <cellStyle name="EYHeader1 4 2 11 2 2" xfId="17075"/>
    <cellStyle name="EYHeader1 4 2 11 3" xfId="17076"/>
    <cellStyle name="EYHeader1 4 2 12" xfId="17077"/>
    <cellStyle name="EYHeader1 4 2 12 2" xfId="17078"/>
    <cellStyle name="EYHeader1 4 2 12 2 2" xfId="17079"/>
    <cellStyle name="EYHeader1 4 2 12 3" xfId="17080"/>
    <cellStyle name="EYHeader1 4 2 13" xfId="17081"/>
    <cellStyle name="EYHeader1 4 2 13 2" xfId="17082"/>
    <cellStyle name="EYHeader1 4 2 13 2 2" xfId="17083"/>
    <cellStyle name="EYHeader1 4 2 13 3" xfId="17084"/>
    <cellStyle name="EYHeader1 4 2 14" xfId="17085"/>
    <cellStyle name="EYHeader1 4 2 14 2" xfId="17086"/>
    <cellStyle name="EYHeader1 4 2 14 2 2" xfId="17087"/>
    <cellStyle name="EYHeader1 4 2 14 3" xfId="17088"/>
    <cellStyle name="EYHeader1 4 2 15" xfId="17089"/>
    <cellStyle name="EYHeader1 4 2 15 2" xfId="17090"/>
    <cellStyle name="EYHeader1 4 2 15 2 2" xfId="17091"/>
    <cellStyle name="EYHeader1 4 2 15 3" xfId="17092"/>
    <cellStyle name="EYHeader1 4 2 16" xfId="17093"/>
    <cellStyle name="EYHeader1 4 2 16 2" xfId="17094"/>
    <cellStyle name="EYHeader1 4 2 16 2 2" xfId="17095"/>
    <cellStyle name="EYHeader1 4 2 16 3" xfId="17096"/>
    <cellStyle name="EYHeader1 4 2 17" xfId="17097"/>
    <cellStyle name="EYHeader1 4 2 17 2" xfId="17098"/>
    <cellStyle name="EYHeader1 4 2 17 2 2" xfId="17099"/>
    <cellStyle name="EYHeader1 4 2 17 3" xfId="17100"/>
    <cellStyle name="EYHeader1 4 2 18" xfId="17101"/>
    <cellStyle name="EYHeader1 4 2 18 2" xfId="17102"/>
    <cellStyle name="EYHeader1 4 2 18 2 2" xfId="17103"/>
    <cellStyle name="EYHeader1 4 2 18 3" xfId="17104"/>
    <cellStyle name="EYHeader1 4 2 19" xfId="17105"/>
    <cellStyle name="EYHeader1 4 2 19 2" xfId="17106"/>
    <cellStyle name="EYHeader1 4 2 19 2 2" xfId="17107"/>
    <cellStyle name="EYHeader1 4 2 19 3" xfId="17108"/>
    <cellStyle name="EYHeader1 4 2 2" xfId="17109"/>
    <cellStyle name="EYHeader1 4 2 2 2" xfId="17110"/>
    <cellStyle name="EYHeader1 4 2 2 2 2" xfId="17111"/>
    <cellStyle name="EYHeader1 4 2 2 2 2 2" xfId="17112"/>
    <cellStyle name="EYHeader1 4 2 2 2 2 3" xfId="17113"/>
    <cellStyle name="EYHeader1 4 2 2 3" xfId="17114"/>
    <cellStyle name="EYHeader1 4 2 2 3 2" xfId="17115"/>
    <cellStyle name="EYHeader1 4 2 2 3 3" xfId="17116"/>
    <cellStyle name="EYHeader1 4 2 2 4" xfId="17117"/>
    <cellStyle name="EYHeader1 4 2 2 5" xfId="17118"/>
    <cellStyle name="EYHeader1 4 2 20" xfId="17119"/>
    <cellStyle name="EYHeader1 4 2 20 2" xfId="17120"/>
    <cellStyle name="EYHeader1 4 2 21" xfId="17121"/>
    <cellStyle name="EYHeader1 4 2 3" xfId="17122"/>
    <cellStyle name="EYHeader1 4 2 3 2" xfId="17123"/>
    <cellStyle name="EYHeader1 4 2 3 2 2" xfId="17124"/>
    <cellStyle name="EYHeader1 4 2 3 3" xfId="17125"/>
    <cellStyle name="EYHeader1 4 2 3 4" xfId="17126"/>
    <cellStyle name="EYHeader1 4 2 4" xfId="17127"/>
    <cellStyle name="EYHeader1 4 2 4 2" xfId="17128"/>
    <cellStyle name="EYHeader1 4 2 4 2 2" xfId="17129"/>
    <cellStyle name="EYHeader1 4 2 4 3" xfId="17130"/>
    <cellStyle name="EYHeader1 4 2 5" xfId="17131"/>
    <cellStyle name="EYHeader1 4 2 5 2" xfId="17132"/>
    <cellStyle name="EYHeader1 4 2 5 2 2" xfId="17133"/>
    <cellStyle name="EYHeader1 4 2 5 3" xfId="17134"/>
    <cellStyle name="EYHeader1 4 2 6" xfId="17135"/>
    <cellStyle name="EYHeader1 4 2 6 2" xfId="17136"/>
    <cellStyle name="EYHeader1 4 2 6 2 2" xfId="17137"/>
    <cellStyle name="EYHeader1 4 2 6 3" xfId="17138"/>
    <cellStyle name="EYHeader1 4 2 7" xfId="17139"/>
    <cellStyle name="EYHeader1 4 2 7 2" xfId="17140"/>
    <cellStyle name="EYHeader1 4 2 7 2 2" xfId="17141"/>
    <cellStyle name="EYHeader1 4 2 7 3" xfId="17142"/>
    <cellStyle name="EYHeader1 4 2 8" xfId="17143"/>
    <cellStyle name="EYHeader1 4 2 8 2" xfId="17144"/>
    <cellStyle name="EYHeader1 4 2 8 2 2" xfId="17145"/>
    <cellStyle name="EYHeader1 4 2 8 3" xfId="17146"/>
    <cellStyle name="EYHeader1 4 2 9" xfId="17147"/>
    <cellStyle name="EYHeader1 4 2 9 2" xfId="17148"/>
    <cellStyle name="EYHeader1 4 2 9 2 2" xfId="17149"/>
    <cellStyle name="EYHeader1 4 2 9 3" xfId="17150"/>
    <cellStyle name="EYHeader1 4 3" xfId="17151"/>
    <cellStyle name="EYHeader1 4 3 2" xfId="17152"/>
    <cellStyle name="EYHeader1 4 3 2 2" xfId="17153"/>
    <cellStyle name="EYHeader1 4 3 2 2 2" xfId="17154"/>
    <cellStyle name="EYHeader1 4 3 2 2 3" xfId="17155"/>
    <cellStyle name="EYHeader1 4 3 3" xfId="17156"/>
    <cellStyle name="EYHeader1 4 3 3 2" xfId="17157"/>
    <cellStyle name="EYHeader1 4 3 3 3" xfId="17158"/>
    <cellStyle name="EYHeader1 4 3 4" xfId="17159"/>
    <cellStyle name="EYHeader1 4 3 5" xfId="17160"/>
    <cellStyle name="EYHeader1 4 4" xfId="17161"/>
    <cellStyle name="EYHeader1 4 4 2" xfId="17162"/>
    <cellStyle name="EYHeader1 4 4 2 2" xfId="17163"/>
    <cellStyle name="EYHeader1 4 4 3" xfId="17164"/>
    <cellStyle name="EYHeader1 4 4 4" xfId="17165"/>
    <cellStyle name="EYHeader1 4 5" xfId="17166"/>
    <cellStyle name="EYHeader1 4 5 2" xfId="17167"/>
    <cellStyle name="EYHeader1 4 5 2 2" xfId="17168"/>
    <cellStyle name="EYHeader1 4 5 3" xfId="17169"/>
    <cellStyle name="EYHeader1 4 6" xfId="17170"/>
    <cellStyle name="EYHeader1 4 6 2" xfId="17171"/>
    <cellStyle name="EYHeader1 4 6 2 2" xfId="17172"/>
    <cellStyle name="EYHeader1 4 6 3" xfId="17173"/>
    <cellStyle name="EYHeader1 4 7" xfId="17174"/>
    <cellStyle name="EYHeader1 4 7 2" xfId="17175"/>
    <cellStyle name="EYHeader1 4 7 2 2" xfId="17176"/>
    <cellStyle name="EYHeader1 4 7 3" xfId="17177"/>
    <cellStyle name="EYHeader1 4 8" xfId="17178"/>
    <cellStyle name="EYHeader1 4 8 2" xfId="17179"/>
    <cellStyle name="EYHeader1 4 9" xfId="17180"/>
    <cellStyle name="EYHeader1 5" xfId="17181"/>
    <cellStyle name="EYHeader1 5 10" xfId="17182"/>
    <cellStyle name="EYHeader1 5 10 2" xfId="17183"/>
    <cellStyle name="EYHeader1 5 10 2 2" xfId="17184"/>
    <cellStyle name="EYHeader1 5 10 3" xfId="17185"/>
    <cellStyle name="EYHeader1 5 11" xfId="17186"/>
    <cellStyle name="EYHeader1 5 11 2" xfId="17187"/>
    <cellStyle name="EYHeader1 5 11 2 2" xfId="17188"/>
    <cellStyle name="EYHeader1 5 11 3" xfId="17189"/>
    <cellStyle name="EYHeader1 5 12" xfId="17190"/>
    <cellStyle name="EYHeader1 5 12 2" xfId="17191"/>
    <cellStyle name="EYHeader1 5 12 2 2" xfId="17192"/>
    <cellStyle name="EYHeader1 5 12 3" xfId="17193"/>
    <cellStyle name="EYHeader1 5 13" xfId="17194"/>
    <cellStyle name="EYHeader1 5 13 2" xfId="17195"/>
    <cellStyle name="EYHeader1 5 13 2 2" xfId="17196"/>
    <cellStyle name="EYHeader1 5 13 3" xfId="17197"/>
    <cellStyle name="EYHeader1 5 14" xfId="17198"/>
    <cellStyle name="EYHeader1 5 14 2" xfId="17199"/>
    <cellStyle name="EYHeader1 5 14 2 2" xfId="17200"/>
    <cellStyle name="EYHeader1 5 14 3" xfId="17201"/>
    <cellStyle name="EYHeader1 5 15" xfId="17202"/>
    <cellStyle name="EYHeader1 5 15 2" xfId="17203"/>
    <cellStyle name="EYHeader1 5 15 2 2" xfId="17204"/>
    <cellStyle name="EYHeader1 5 15 3" xfId="17205"/>
    <cellStyle name="EYHeader1 5 16" xfId="17206"/>
    <cellStyle name="EYHeader1 5 16 2" xfId="17207"/>
    <cellStyle name="EYHeader1 5 16 2 2" xfId="17208"/>
    <cellStyle name="EYHeader1 5 16 3" xfId="17209"/>
    <cellStyle name="EYHeader1 5 17" xfId="17210"/>
    <cellStyle name="EYHeader1 5 17 2" xfId="17211"/>
    <cellStyle name="EYHeader1 5 17 2 2" xfId="17212"/>
    <cellStyle name="EYHeader1 5 17 3" xfId="17213"/>
    <cellStyle name="EYHeader1 5 18" xfId="17214"/>
    <cellStyle name="EYHeader1 5 18 2" xfId="17215"/>
    <cellStyle name="EYHeader1 5 18 2 2" xfId="17216"/>
    <cellStyle name="EYHeader1 5 18 3" xfId="17217"/>
    <cellStyle name="EYHeader1 5 19" xfId="17218"/>
    <cellStyle name="EYHeader1 5 19 2" xfId="17219"/>
    <cellStyle name="EYHeader1 5 19 2 2" xfId="17220"/>
    <cellStyle name="EYHeader1 5 19 3" xfId="17221"/>
    <cellStyle name="EYHeader1 5 2" xfId="17222"/>
    <cellStyle name="EYHeader1 5 2 10" xfId="17223"/>
    <cellStyle name="EYHeader1 5 2 10 2" xfId="17224"/>
    <cellStyle name="EYHeader1 5 2 10 2 2" xfId="17225"/>
    <cellStyle name="EYHeader1 5 2 10 3" xfId="17226"/>
    <cellStyle name="EYHeader1 5 2 11" xfId="17227"/>
    <cellStyle name="EYHeader1 5 2 11 2" xfId="17228"/>
    <cellStyle name="EYHeader1 5 2 11 2 2" xfId="17229"/>
    <cellStyle name="EYHeader1 5 2 11 3" xfId="17230"/>
    <cellStyle name="EYHeader1 5 2 12" xfId="17231"/>
    <cellStyle name="EYHeader1 5 2 12 2" xfId="17232"/>
    <cellStyle name="EYHeader1 5 2 12 2 2" xfId="17233"/>
    <cellStyle name="EYHeader1 5 2 12 3" xfId="17234"/>
    <cellStyle name="EYHeader1 5 2 13" xfId="17235"/>
    <cellStyle name="EYHeader1 5 2 13 2" xfId="17236"/>
    <cellStyle name="EYHeader1 5 2 13 2 2" xfId="17237"/>
    <cellStyle name="EYHeader1 5 2 13 3" xfId="17238"/>
    <cellStyle name="EYHeader1 5 2 14" xfId="17239"/>
    <cellStyle name="EYHeader1 5 2 14 2" xfId="17240"/>
    <cellStyle name="EYHeader1 5 2 14 2 2" xfId="17241"/>
    <cellStyle name="EYHeader1 5 2 14 3" xfId="17242"/>
    <cellStyle name="EYHeader1 5 2 15" xfId="17243"/>
    <cellStyle name="EYHeader1 5 2 15 2" xfId="17244"/>
    <cellStyle name="EYHeader1 5 2 15 2 2" xfId="17245"/>
    <cellStyle name="EYHeader1 5 2 15 3" xfId="17246"/>
    <cellStyle name="EYHeader1 5 2 16" xfId="17247"/>
    <cellStyle name="EYHeader1 5 2 16 2" xfId="17248"/>
    <cellStyle name="EYHeader1 5 2 16 2 2" xfId="17249"/>
    <cellStyle name="EYHeader1 5 2 16 3" xfId="17250"/>
    <cellStyle name="EYHeader1 5 2 17" xfId="17251"/>
    <cellStyle name="EYHeader1 5 2 17 2" xfId="17252"/>
    <cellStyle name="EYHeader1 5 2 17 2 2" xfId="17253"/>
    <cellStyle name="EYHeader1 5 2 17 3" xfId="17254"/>
    <cellStyle name="EYHeader1 5 2 18" xfId="17255"/>
    <cellStyle name="EYHeader1 5 2 18 2" xfId="17256"/>
    <cellStyle name="EYHeader1 5 2 18 2 2" xfId="17257"/>
    <cellStyle name="EYHeader1 5 2 18 3" xfId="17258"/>
    <cellStyle name="EYHeader1 5 2 19" xfId="17259"/>
    <cellStyle name="EYHeader1 5 2 19 2" xfId="17260"/>
    <cellStyle name="EYHeader1 5 2 19 2 2" xfId="17261"/>
    <cellStyle name="EYHeader1 5 2 19 3" xfId="17262"/>
    <cellStyle name="EYHeader1 5 2 2" xfId="17263"/>
    <cellStyle name="EYHeader1 5 2 2 2" xfId="17264"/>
    <cellStyle name="EYHeader1 5 2 2 2 2" xfId="17265"/>
    <cellStyle name="EYHeader1 5 2 2 2 3" xfId="17266"/>
    <cellStyle name="EYHeader1 5 2 2 3" xfId="17267"/>
    <cellStyle name="EYHeader1 5 2 20" xfId="17268"/>
    <cellStyle name="EYHeader1 5 2 20 2" xfId="17269"/>
    <cellStyle name="EYHeader1 5 2 21" xfId="17270"/>
    <cellStyle name="EYHeader1 5 2 22" xfId="17271"/>
    <cellStyle name="EYHeader1 5 2 3" xfId="17272"/>
    <cellStyle name="EYHeader1 5 2 3 2" xfId="17273"/>
    <cellStyle name="EYHeader1 5 2 3 2 2" xfId="17274"/>
    <cellStyle name="EYHeader1 5 2 3 3" xfId="17275"/>
    <cellStyle name="EYHeader1 5 2 3 4" xfId="17276"/>
    <cellStyle name="EYHeader1 5 2 4" xfId="17277"/>
    <cellStyle name="EYHeader1 5 2 4 2" xfId="17278"/>
    <cellStyle name="EYHeader1 5 2 4 2 2" xfId="17279"/>
    <cellStyle name="EYHeader1 5 2 4 3" xfId="17280"/>
    <cellStyle name="EYHeader1 5 2 5" xfId="17281"/>
    <cellStyle name="EYHeader1 5 2 5 2" xfId="17282"/>
    <cellStyle name="EYHeader1 5 2 5 2 2" xfId="17283"/>
    <cellStyle name="EYHeader1 5 2 5 3" xfId="17284"/>
    <cellStyle name="EYHeader1 5 2 6" xfId="17285"/>
    <cellStyle name="EYHeader1 5 2 6 2" xfId="17286"/>
    <cellStyle name="EYHeader1 5 2 6 2 2" xfId="17287"/>
    <cellStyle name="EYHeader1 5 2 6 3" xfId="17288"/>
    <cellStyle name="EYHeader1 5 2 7" xfId="17289"/>
    <cellStyle name="EYHeader1 5 2 7 2" xfId="17290"/>
    <cellStyle name="EYHeader1 5 2 7 2 2" xfId="17291"/>
    <cellStyle name="EYHeader1 5 2 7 3" xfId="17292"/>
    <cellStyle name="EYHeader1 5 2 8" xfId="17293"/>
    <cellStyle name="EYHeader1 5 2 8 2" xfId="17294"/>
    <cellStyle name="EYHeader1 5 2 8 2 2" xfId="17295"/>
    <cellStyle name="EYHeader1 5 2 8 3" xfId="17296"/>
    <cellStyle name="EYHeader1 5 2 9" xfId="17297"/>
    <cellStyle name="EYHeader1 5 2 9 2" xfId="17298"/>
    <cellStyle name="EYHeader1 5 2 9 2 2" xfId="17299"/>
    <cellStyle name="EYHeader1 5 2 9 3" xfId="17300"/>
    <cellStyle name="EYHeader1 5 20" xfId="17301"/>
    <cellStyle name="EYHeader1 5 20 2" xfId="17302"/>
    <cellStyle name="EYHeader1 5 20 2 2" xfId="17303"/>
    <cellStyle name="EYHeader1 5 20 3" xfId="17304"/>
    <cellStyle name="EYHeader1 5 21" xfId="17305"/>
    <cellStyle name="EYHeader1 5 21 2" xfId="17306"/>
    <cellStyle name="EYHeader1 5 22" xfId="17307"/>
    <cellStyle name="EYHeader1 5 3" xfId="17308"/>
    <cellStyle name="EYHeader1 5 3 2" xfId="17309"/>
    <cellStyle name="EYHeader1 5 3 2 2" xfId="17310"/>
    <cellStyle name="EYHeader1 5 3 3" xfId="17311"/>
    <cellStyle name="EYHeader1 5 3 4" xfId="17312"/>
    <cellStyle name="EYHeader1 5 4" xfId="17313"/>
    <cellStyle name="EYHeader1 5 4 2" xfId="17314"/>
    <cellStyle name="EYHeader1 5 4 2 2" xfId="17315"/>
    <cellStyle name="EYHeader1 5 4 3" xfId="17316"/>
    <cellStyle name="EYHeader1 5 5" xfId="17317"/>
    <cellStyle name="EYHeader1 5 5 2" xfId="17318"/>
    <cellStyle name="EYHeader1 5 5 2 2" xfId="17319"/>
    <cellStyle name="EYHeader1 5 5 3" xfId="17320"/>
    <cellStyle name="EYHeader1 5 6" xfId="17321"/>
    <cellStyle name="EYHeader1 5 6 2" xfId="17322"/>
    <cellStyle name="EYHeader1 5 6 2 2" xfId="17323"/>
    <cellStyle name="EYHeader1 5 6 3" xfId="17324"/>
    <cellStyle name="EYHeader1 5 7" xfId="17325"/>
    <cellStyle name="EYHeader1 5 7 2" xfId="17326"/>
    <cellStyle name="EYHeader1 5 7 2 2" xfId="17327"/>
    <cellStyle name="EYHeader1 5 7 3" xfId="17328"/>
    <cellStyle name="EYHeader1 5 8" xfId="17329"/>
    <cellStyle name="EYHeader1 5 8 2" xfId="17330"/>
    <cellStyle name="EYHeader1 5 8 2 2" xfId="17331"/>
    <cellStyle name="EYHeader1 5 8 3" xfId="17332"/>
    <cellStyle name="EYHeader1 5 9" xfId="17333"/>
    <cellStyle name="EYHeader1 5 9 2" xfId="17334"/>
    <cellStyle name="EYHeader1 5 9 2 2" xfId="17335"/>
    <cellStyle name="EYHeader1 5 9 3" xfId="17336"/>
    <cellStyle name="EYHeader1 6" xfId="17337"/>
    <cellStyle name="EYHeader1 6 2" xfId="17338"/>
    <cellStyle name="EYHeader1 6 2 2" xfId="17339"/>
    <cellStyle name="EYHeader1 6 2 2 2" xfId="17340"/>
    <cellStyle name="EYHeader1 6 2 2 3" xfId="17341"/>
    <cellStyle name="EYHeader1 6 3" xfId="17342"/>
    <cellStyle name="EYHeader1 6 3 2" xfId="17343"/>
    <cellStyle name="EYHeader1 6 3 3" xfId="17344"/>
    <cellStyle name="EYHeader1 6 4" xfId="17345"/>
    <cellStyle name="EYHeader1 6 5" xfId="17346"/>
    <cellStyle name="EYHeader1 7" xfId="17347"/>
    <cellStyle name="EYHeader1 7 2" xfId="17348"/>
    <cellStyle name="EYHeader1 7 2 2" xfId="17349"/>
    <cellStyle name="EYHeader1 7 3" xfId="17350"/>
    <cellStyle name="EYHeader1 7 4" xfId="17351"/>
    <cellStyle name="EYHeader1 8" xfId="17352"/>
    <cellStyle name="EYHeader1 8 2" xfId="17353"/>
    <cellStyle name="EYHeader1 8 2 2" xfId="17354"/>
    <cellStyle name="EYHeader1 8 3" xfId="17355"/>
    <cellStyle name="EYHeader1 9" xfId="17356"/>
    <cellStyle name="EYHeader1 9 2" xfId="17357"/>
    <cellStyle name="EYHeader1 9 2 2" xfId="17358"/>
    <cellStyle name="EYHeader1 9 3" xfId="17359"/>
    <cellStyle name="EYHeader2" xfId="17360"/>
    <cellStyle name="EYInputValue" xfId="17361"/>
    <cellStyle name="EYPercent" xfId="17362"/>
    <cellStyle name="F2" xfId="17363"/>
    <cellStyle name="F3" xfId="17364"/>
    <cellStyle name="F4" xfId="17365"/>
    <cellStyle name="F5" xfId="17366"/>
    <cellStyle name="F6" xfId="17367"/>
    <cellStyle name="F7" xfId="17368"/>
    <cellStyle name="F8" xfId="17369"/>
    <cellStyle name="Feeder Field" xfId="17370"/>
    <cellStyle name="Feeder Field 10" xfId="17371"/>
    <cellStyle name="Feeder Field 10 2" xfId="17372"/>
    <cellStyle name="Feeder Field 10 2 2" xfId="17373"/>
    <cellStyle name="Feeder Field 10 3" xfId="17374"/>
    <cellStyle name="Feeder Field 11" xfId="17375"/>
    <cellStyle name="Feeder Field 11 2" xfId="17376"/>
    <cellStyle name="Feeder Field 11 2 2" xfId="17377"/>
    <cellStyle name="Feeder Field 11 3" xfId="17378"/>
    <cellStyle name="Feeder Field 12" xfId="17379"/>
    <cellStyle name="Feeder Field 12 2" xfId="17380"/>
    <cellStyle name="Feeder Field 12 2 2" xfId="17381"/>
    <cellStyle name="Feeder Field 12 3" xfId="17382"/>
    <cellStyle name="Feeder Field 13" xfId="17383"/>
    <cellStyle name="Feeder Field 13 2" xfId="17384"/>
    <cellStyle name="Feeder Field 13 2 2" xfId="17385"/>
    <cellStyle name="Feeder Field 13 3" xfId="17386"/>
    <cellStyle name="Feeder Field 14" xfId="17387"/>
    <cellStyle name="Feeder Field 14 2" xfId="17388"/>
    <cellStyle name="Feeder Field 14 2 2" xfId="17389"/>
    <cellStyle name="Feeder Field 14 3" xfId="17390"/>
    <cellStyle name="Feeder Field 15" xfId="17391"/>
    <cellStyle name="Feeder Field 15 2" xfId="17392"/>
    <cellStyle name="Feeder Field 15 2 2" xfId="17393"/>
    <cellStyle name="Feeder Field 15 3" xfId="17394"/>
    <cellStyle name="Feeder Field 16" xfId="17395"/>
    <cellStyle name="Feeder Field 16 2" xfId="17396"/>
    <cellStyle name="Feeder Field 16 2 2" xfId="17397"/>
    <cellStyle name="Feeder Field 16 3" xfId="17398"/>
    <cellStyle name="Feeder Field 17" xfId="17399"/>
    <cellStyle name="Feeder Field 17 2" xfId="17400"/>
    <cellStyle name="Feeder Field 17 2 2" xfId="17401"/>
    <cellStyle name="Feeder Field 17 3" xfId="17402"/>
    <cellStyle name="Feeder Field 18" xfId="17403"/>
    <cellStyle name="Feeder Field 18 2" xfId="17404"/>
    <cellStyle name="Feeder Field 18 2 2" xfId="17405"/>
    <cellStyle name="Feeder Field 18 3" xfId="17406"/>
    <cellStyle name="Feeder Field 19" xfId="17407"/>
    <cellStyle name="Feeder Field 19 2" xfId="17408"/>
    <cellStyle name="Feeder Field 19 2 2" xfId="17409"/>
    <cellStyle name="Feeder Field 19 3" xfId="17410"/>
    <cellStyle name="Feeder Field 2" xfId="17411"/>
    <cellStyle name="Feeder Field 2 10" xfId="17412"/>
    <cellStyle name="Feeder Field 2 10 2" xfId="17413"/>
    <cellStyle name="Feeder Field 2 10 2 2" xfId="17414"/>
    <cellStyle name="Feeder Field 2 10 3" xfId="17415"/>
    <cellStyle name="Feeder Field 2 11" xfId="17416"/>
    <cellStyle name="Feeder Field 2 11 2" xfId="17417"/>
    <cellStyle name="Feeder Field 2 11 2 2" xfId="17418"/>
    <cellStyle name="Feeder Field 2 11 3" xfId="17419"/>
    <cellStyle name="Feeder Field 2 12" xfId="17420"/>
    <cellStyle name="Feeder Field 2 12 2" xfId="17421"/>
    <cellStyle name="Feeder Field 2 12 2 2" xfId="17422"/>
    <cellStyle name="Feeder Field 2 12 3" xfId="17423"/>
    <cellStyle name="Feeder Field 2 13" xfId="17424"/>
    <cellStyle name="Feeder Field 2 13 2" xfId="17425"/>
    <cellStyle name="Feeder Field 2 13 2 2" xfId="17426"/>
    <cellStyle name="Feeder Field 2 13 3" xfId="17427"/>
    <cellStyle name="Feeder Field 2 14" xfId="17428"/>
    <cellStyle name="Feeder Field 2 14 2" xfId="17429"/>
    <cellStyle name="Feeder Field 2 14 2 2" xfId="17430"/>
    <cellStyle name="Feeder Field 2 14 3" xfId="17431"/>
    <cellStyle name="Feeder Field 2 15" xfId="17432"/>
    <cellStyle name="Feeder Field 2 15 2" xfId="17433"/>
    <cellStyle name="Feeder Field 2 15 2 2" xfId="17434"/>
    <cellStyle name="Feeder Field 2 15 3" xfId="17435"/>
    <cellStyle name="Feeder Field 2 16" xfId="17436"/>
    <cellStyle name="Feeder Field 2 16 2" xfId="17437"/>
    <cellStyle name="Feeder Field 2 16 2 2" xfId="17438"/>
    <cellStyle name="Feeder Field 2 16 3" xfId="17439"/>
    <cellStyle name="Feeder Field 2 17" xfId="17440"/>
    <cellStyle name="Feeder Field 2 17 2" xfId="17441"/>
    <cellStyle name="Feeder Field 2 17 2 2" xfId="17442"/>
    <cellStyle name="Feeder Field 2 17 3" xfId="17443"/>
    <cellStyle name="Feeder Field 2 18" xfId="17444"/>
    <cellStyle name="Feeder Field 2 18 2" xfId="17445"/>
    <cellStyle name="Feeder Field 2 18 2 2" xfId="17446"/>
    <cellStyle name="Feeder Field 2 18 3" xfId="17447"/>
    <cellStyle name="Feeder Field 2 19" xfId="17448"/>
    <cellStyle name="Feeder Field 2 19 2" xfId="17449"/>
    <cellStyle name="Feeder Field 2 19 2 2" xfId="17450"/>
    <cellStyle name="Feeder Field 2 19 3" xfId="17451"/>
    <cellStyle name="Feeder Field 2 2" xfId="17452"/>
    <cellStyle name="Feeder Field 2 2 10" xfId="17453"/>
    <cellStyle name="Feeder Field 2 2 10 2" xfId="17454"/>
    <cellStyle name="Feeder Field 2 2 10 2 2" xfId="17455"/>
    <cellStyle name="Feeder Field 2 2 10 3" xfId="17456"/>
    <cellStyle name="Feeder Field 2 2 11" xfId="17457"/>
    <cellStyle name="Feeder Field 2 2 11 2" xfId="17458"/>
    <cellStyle name="Feeder Field 2 2 11 2 2" xfId="17459"/>
    <cellStyle name="Feeder Field 2 2 11 3" xfId="17460"/>
    <cellStyle name="Feeder Field 2 2 12" xfId="17461"/>
    <cellStyle name="Feeder Field 2 2 12 2" xfId="17462"/>
    <cellStyle name="Feeder Field 2 2 12 2 2" xfId="17463"/>
    <cellStyle name="Feeder Field 2 2 12 3" xfId="17464"/>
    <cellStyle name="Feeder Field 2 2 13" xfId="17465"/>
    <cellStyle name="Feeder Field 2 2 13 2" xfId="17466"/>
    <cellStyle name="Feeder Field 2 2 13 2 2" xfId="17467"/>
    <cellStyle name="Feeder Field 2 2 13 3" xfId="17468"/>
    <cellStyle name="Feeder Field 2 2 14" xfId="17469"/>
    <cellStyle name="Feeder Field 2 2 14 2" xfId="17470"/>
    <cellStyle name="Feeder Field 2 2 14 2 2" xfId="17471"/>
    <cellStyle name="Feeder Field 2 2 14 3" xfId="17472"/>
    <cellStyle name="Feeder Field 2 2 15" xfId="17473"/>
    <cellStyle name="Feeder Field 2 2 15 2" xfId="17474"/>
    <cellStyle name="Feeder Field 2 2 15 2 2" xfId="17475"/>
    <cellStyle name="Feeder Field 2 2 15 3" xfId="17476"/>
    <cellStyle name="Feeder Field 2 2 16" xfId="17477"/>
    <cellStyle name="Feeder Field 2 2 16 2" xfId="17478"/>
    <cellStyle name="Feeder Field 2 2 16 2 2" xfId="17479"/>
    <cellStyle name="Feeder Field 2 2 16 3" xfId="17480"/>
    <cellStyle name="Feeder Field 2 2 17" xfId="17481"/>
    <cellStyle name="Feeder Field 2 2 17 2" xfId="17482"/>
    <cellStyle name="Feeder Field 2 2 17 2 2" xfId="17483"/>
    <cellStyle name="Feeder Field 2 2 17 3" xfId="17484"/>
    <cellStyle name="Feeder Field 2 2 18" xfId="17485"/>
    <cellStyle name="Feeder Field 2 2 18 2" xfId="17486"/>
    <cellStyle name="Feeder Field 2 2 19" xfId="17487"/>
    <cellStyle name="Feeder Field 2 2 2" xfId="17488"/>
    <cellStyle name="Feeder Field 2 2 2 10" xfId="17489"/>
    <cellStyle name="Feeder Field 2 2 2 10 2" xfId="17490"/>
    <cellStyle name="Feeder Field 2 2 2 10 2 2" xfId="17491"/>
    <cellStyle name="Feeder Field 2 2 2 10 3" xfId="17492"/>
    <cellStyle name="Feeder Field 2 2 2 11" xfId="17493"/>
    <cellStyle name="Feeder Field 2 2 2 11 2" xfId="17494"/>
    <cellStyle name="Feeder Field 2 2 2 11 2 2" xfId="17495"/>
    <cellStyle name="Feeder Field 2 2 2 11 3" xfId="17496"/>
    <cellStyle name="Feeder Field 2 2 2 12" xfId="17497"/>
    <cellStyle name="Feeder Field 2 2 2 12 2" xfId="17498"/>
    <cellStyle name="Feeder Field 2 2 2 12 2 2" xfId="17499"/>
    <cellStyle name="Feeder Field 2 2 2 12 3" xfId="17500"/>
    <cellStyle name="Feeder Field 2 2 2 13" xfId="17501"/>
    <cellStyle name="Feeder Field 2 2 2 13 2" xfId="17502"/>
    <cellStyle name="Feeder Field 2 2 2 13 2 2" xfId="17503"/>
    <cellStyle name="Feeder Field 2 2 2 13 3" xfId="17504"/>
    <cellStyle name="Feeder Field 2 2 2 14" xfId="17505"/>
    <cellStyle name="Feeder Field 2 2 2 14 2" xfId="17506"/>
    <cellStyle name="Feeder Field 2 2 2 14 2 2" xfId="17507"/>
    <cellStyle name="Feeder Field 2 2 2 14 3" xfId="17508"/>
    <cellStyle name="Feeder Field 2 2 2 15" xfId="17509"/>
    <cellStyle name="Feeder Field 2 2 2 15 2" xfId="17510"/>
    <cellStyle name="Feeder Field 2 2 2 15 2 2" xfId="17511"/>
    <cellStyle name="Feeder Field 2 2 2 15 3" xfId="17512"/>
    <cellStyle name="Feeder Field 2 2 2 16" xfId="17513"/>
    <cellStyle name="Feeder Field 2 2 2 16 2" xfId="17514"/>
    <cellStyle name="Feeder Field 2 2 2 16 2 2" xfId="17515"/>
    <cellStyle name="Feeder Field 2 2 2 16 3" xfId="17516"/>
    <cellStyle name="Feeder Field 2 2 2 17" xfId="17517"/>
    <cellStyle name="Feeder Field 2 2 2 17 2" xfId="17518"/>
    <cellStyle name="Feeder Field 2 2 2 17 2 2" xfId="17519"/>
    <cellStyle name="Feeder Field 2 2 2 17 3" xfId="17520"/>
    <cellStyle name="Feeder Field 2 2 2 18" xfId="17521"/>
    <cellStyle name="Feeder Field 2 2 2 18 2" xfId="17522"/>
    <cellStyle name="Feeder Field 2 2 2 18 2 2" xfId="17523"/>
    <cellStyle name="Feeder Field 2 2 2 18 3" xfId="17524"/>
    <cellStyle name="Feeder Field 2 2 2 19" xfId="17525"/>
    <cellStyle name="Feeder Field 2 2 2 19 2" xfId="17526"/>
    <cellStyle name="Feeder Field 2 2 2 19 2 2" xfId="17527"/>
    <cellStyle name="Feeder Field 2 2 2 19 3" xfId="17528"/>
    <cellStyle name="Feeder Field 2 2 2 2" xfId="17529"/>
    <cellStyle name="Feeder Field 2 2 2 2 2" xfId="17530"/>
    <cellStyle name="Feeder Field 2 2 2 2 2 2" xfId="17531"/>
    <cellStyle name="Feeder Field 2 2 2 2 2 3" xfId="17532"/>
    <cellStyle name="Feeder Field 2 2 2 2 3" xfId="17533"/>
    <cellStyle name="Feeder Field 2 2 2 2 3 2" xfId="17534"/>
    <cellStyle name="Feeder Field 2 2 2 2 4" xfId="17535"/>
    <cellStyle name="Feeder Field 2 2 2 20" xfId="17536"/>
    <cellStyle name="Feeder Field 2 2 2 20 2" xfId="17537"/>
    <cellStyle name="Feeder Field 2 2 2 20 2 2" xfId="17538"/>
    <cellStyle name="Feeder Field 2 2 2 20 3" xfId="17539"/>
    <cellStyle name="Feeder Field 2 2 2 21" xfId="17540"/>
    <cellStyle name="Feeder Field 2 2 2 21 2" xfId="17541"/>
    <cellStyle name="Feeder Field 2 2 2 22" xfId="17542"/>
    <cellStyle name="Feeder Field 2 2 2 23" xfId="17543"/>
    <cellStyle name="Feeder Field 2 2 2 3" xfId="17544"/>
    <cellStyle name="Feeder Field 2 2 2 3 2" xfId="17545"/>
    <cellStyle name="Feeder Field 2 2 2 3 2 2" xfId="17546"/>
    <cellStyle name="Feeder Field 2 2 2 3 3" xfId="17547"/>
    <cellStyle name="Feeder Field 2 2 2 3 4" xfId="17548"/>
    <cellStyle name="Feeder Field 2 2 2 4" xfId="17549"/>
    <cellStyle name="Feeder Field 2 2 2 4 2" xfId="17550"/>
    <cellStyle name="Feeder Field 2 2 2 4 2 2" xfId="17551"/>
    <cellStyle name="Feeder Field 2 2 2 4 3" xfId="17552"/>
    <cellStyle name="Feeder Field 2 2 2 4 4" xfId="17553"/>
    <cellStyle name="Feeder Field 2 2 2 5" xfId="17554"/>
    <cellStyle name="Feeder Field 2 2 2 5 2" xfId="17555"/>
    <cellStyle name="Feeder Field 2 2 2 5 2 2" xfId="17556"/>
    <cellStyle name="Feeder Field 2 2 2 5 3" xfId="17557"/>
    <cellStyle name="Feeder Field 2 2 2 6" xfId="17558"/>
    <cellStyle name="Feeder Field 2 2 2 6 2" xfId="17559"/>
    <cellStyle name="Feeder Field 2 2 2 6 2 2" xfId="17560"/>
    <cellStyle name="Feeder Field 2 2 2 6 3" xfId="17561"/>
    <cellStyle name="Feeder Field 2 2 2 7" xfId="17562"/>
    <cellStyle name="Feeder Field 2 2 2 7 2" xfId="17563"/>
    <cellStyle name="Feeder Field 2 2 2 7 2 2" xfId="17564"/>
    <cellStyle name="Feeder Field 2 2 2 7 3" xfId="17565"/>
    <cellStyle name="Feeder Field 2 2 2 8" xfId="17566"/>
    <cellStyle name="Feeder Field 2 2 2 8 2" xfId="17567"/>
    <cellStyle name="Feeder Field 2 2 2 8 2 2" xfId="17568"/>
    <cellStyle name="Feeder Field 2 2 2 8 3" xfId="17569"/>
    <cellStyle name="Feeder Field 2 2 2 9" xfId="17570"/>
    <cellStyle name="Feeder Field 2 2 2 9 2" xfId="17571"/>
    <cellStyle name="Feeder Field 2 2 2 9 2 2" xfId="17572"/>
    <cellStyle name="Feeder Field 2 2 2 9 3" xfId="17573"/>
    <cellStyle name="Feeder Field 2 2 20" xfId="17574"/>
    <cellStyle name="Feeder Field 2 2 3" xfId="17575"/>
    <cellStyle name="Feeder Field 2 2 3 2" xfId="17576"/>
    <cellStyle name="Feeder Field 2 2 3 2 2" xfId="17577"/>
    <cellStyle name="Feeder Field 2 2 3 2 3" xfId="17578"/>
    <cellStyle name="Feeder Field 2 2 3 3" xfId="17579"/>
    <cellStyle name="Feeder Field 2 2 3 3 2" xfId="17580"/>
    <cellStyle name="Feeder Field 2 2 3 4" xfId="17581"/>
    <cellStyle name="Feeder Field 2 2 4" xfId="17582"/>
    <cellStyle name="Feeder Field 2 2 4 2" xfId="17583"/>
    <cellStyle name="Feeder Field 2 2 4 2 2" xfId="17584"/>
    <cellStyle name="Feeder Field 2 2 4 3" xfId="17585"/>
    <cellStyle name="Feeder Field 2 2 4 4" xfId="17586"/>
    <cellStyle name="Feeder Field 2 2 5" xfId="17587"/>
    <cellStyle name="Feeder Field 2 2 5 2" xfId="17588"/>
    <cellStyle name="Feeder Field 2 2 5 2 2" xfId="17589"/>
    <cellStyle name="Feeder Field 2 2 5 3" xfId="17590"/>
    <cellStyle name="Feeder Field 2 2 5 4" xfId="17591"/>
    <cellStyle name="Feeder Field 2 2 6" xfId="17592"/>
    <cellStyle name="Feeder Field 2 2 6 2" xfId="17593"/>
    <cellStyle name="Feeder Field 2 2 6 2 2" xfId="17594"/>
    <cellStyle name="Feeder Field 2 2 6 3" xfId="17595"/>
    <cellStyle name="Feeder Field 2 2 7" xfId="17596"/>
    <cellStyle name="Feeder Field 2 2 7 2" xfId="17597"/>
    <cellStyle name="Feeder Field 2 2 7 2 2" xfId="17598"/>
    <cellStyle name="Feeder Field 2 2 7 3" xfId="17599"/>
    <cellStyle name="Feeder Field 2 2 8" xfId="17600"/>
    <cellStyle name="Feeder Field 2 2 8 2" xfId="17601"/>
    <cellStyle name="Feeder Field 2 2 8 2 2" xfId="17602"/>
    <cellStyle name="Feeder Field 2 2 8 3" xfId="17603"/>
    <cellStyle name="Feeder Field 2 2 9" xfId="17604"/>
    <cellStyle name="Feeder Field 2 2 9 2" xfId="17605"/>
    <cellStyle name="Feeder Field 2 2 9 2 2" xfId="17606"/>
    <cellStyle name="Feeder Field 2 2 9 3" xfId="17607"/>
    <cellStyle name="Feeder Field 2 20" xfId="17608"/>
    <cellStyle name="Feeder Field 2 20 2" xfId="17609"/>
    <cellStyle name="Feeder Field 2 20 2 2" xfId="17610"/>
    <cellStyle name="Feeder Field 2 20 3" xfId="17611"/>
    <cellStyle name="Feeder Field 2 21" xfId="17612"/>
    <cellStyle name="Feeder Field 2 21 2" xfId="17613"/>
    <cellStyle name="Feeder Field 2 22" xfId="17614"/>
    <cellStyle name="Feeder Field 2 23" xfId="17615"/>
    <cellStyle name="Feeder Field 2 3" xfId="17616"/>
    <cellStyle name="Feeder Field 2 3 10" xfId="17617"/>
    <cellStyle name="Feeder Field 2 3 10 2" xfId="17618"/>
    <cellStyle name="Feeder Field 2 3 10 2 2" xfId="17619"/>
    <cellStyle name="Feeder Field 2 3 10 3" xfId="17620"/>
    <cellStyle name="Feeder Field 2 3 11" xfId="17621"/>
    <cellStyle name="Feeder Field 2 3 11 2" xfId="17622"/>
    <cellStyle name="Feeder Field 2 3 11 2 2" xfId="17623"/>
    <cellStyle name="Feeder Field 2 3 11 3" xfId="17624"/>
    <cellStyle name="Feeder Field 2 3 12" xfId="17625"/>
    <cellStyle name="Feeder Field 2 3 12 2" xfId="17626"/>
    <cellStyle name="Feeder Field 2 3 12 2 2" xfId="17627"/>
    <cellStyle name="Feeder Field 2 3 12 3" xfId="17628"/>
    <cellStyle name="Feeder Field 2 3 13" xfId="17629"/>
    <cellStyle name="Feeder Field 2 3 13 2" xfId="17630"/>
    <cellStyle name="Feeder Field 2 3 13 2 2" xfId="17631"/>
    <cellStyle name="Feeder Field 2 3 13 3" xfId="17632"/>
    <cellStyle name="Feeder Field 2 3 14" xfId="17633"/>
    <cellStyle name="Feeder Field 2 3 14 2" xfId="17634"/>
    <cellStyle name="Feeder Field 2 3 14 2 2" xfId="17635"/>
    <cellStyle name="Feeder Field 2 3 14 3" xfId="17636"/>
    <cellStyle name="Feeder Field 2 3 15" xfId="17637"/>
    <cellStyle name="Feeder Field 2 3 15 2" xfId="17638"/>
    <cellStyle name="Feeder Field 2 3 15 2 2" xfId="17639"/>
    <cellStyle name="Feeder Field 2 3 15 3" xfId="17640"/>
    <cellStyle name="Feeder Field 2 3 16" xfId="17641"/>
    <cellStyle name="Feeder Field 2 3 16 2" xfId="17642"/>
    <cellStyle name="Feeder Field 2 3 16 2 2" xfId="17643"/>
    <cellStyle name="Feeder Field 2 3 16 3" xfId="17644"/>
    <cellStyle name="Feeder Field 2 3 17" xfId="17645"/>
    <cellStyle name="Feeder Field 2 3 17 2" xfId="17646"/>
    <cellStyle name="Feeder Field 2 3 17 2 2" xfId="17647"/>
    <cellStyle name="Feeder Field 2 3 17 3" xfId="17648"/>
    <cellStyle name="Feeder Field 2 3 18" xfId="17649"/>
    <cellStyle name="Feeder Field 2 3 18 2" xfId="17650"/>
    <cellStyle name="Feeder Field 2 3 19" xfId="17651"/>
    <cellStyle name="Feeder Field 2 3 2" xfId="17652"/>
    <cellStyle name="Feeder Field 2 3 2 10" xfId="17653"/>
    <cellStyle name="Feeder Field 2 3 2 10 2" xfId="17654"/>
    <cellStyle name="Feeder Field 2 3 2 10 2 2" xfId="17655"/>
    <cellStyle name="Feeder Field 2 3 2 10 3" xfId="17656"/>
    <cellStyle name="Feeder Field 2 3 2 11" xfId="17657"/>
    <cellStyle name="Feeder Field 2 3 2 11 2" xfId="17658"/>
    <cellStyle name="Feeder Field 2 3 2 11 2 2" xfId="17659"/>
    <cellStyle name="Feeder Field 2 3 2 11 3" xfId="17660"/>
    <cellStyle name="Feeder Field 2 3 2 12" xfId="17661"/>
    <cellStyle name="Feeder Field 2 3 2 12 2" xfId="17662"/>
    <cellStyle name="Feeder Field 2 3 2 12 2 2" xfId="17663"/>
    <cellStyle name="Feeder Field 2 3 2 12 3" xfId="17664"/>
    <cellStyle name="Feeder Field 2 3 2 13" xfId="17665"/>
    <cellStyle name="Feeder Field 2 3 2 13 2" xfId="17666"/>
    <cellStyle name="Feeder Field 2 3 2 13 2 2" xfId="17667"/>
    <cellStyle name="Feeder Field 2 3 2 13 3" xfId="17668"/>
    <cellStyle name="Feeder Field 2 3 2 14" xfId="17669"/>
    <cellStyle name="Feeder Field 2 3 2 14 2" xfId="17670"/>
    <cellStyle name="Feeder Field 2 3 2 14 2 2" xfId="17671"/>
    <cellStyle name="Feeder Field 2 3 2 14 3" xfId="17672"/>
    <cellStyle name="Feeder Field 2 3 2 15" xfId="17673"/>
    <cellStyle name="Feeder Field 2 3 2 15 2" xfId="17674"/>
    <cellStyle name="Feeder Field 2 3 2 15 2 2" xfId="17675"/>
    <cellStyle name="Feeder Field 2 3 2 15 3" xfId="17676"/>
    <cellStyle name="Feeder Field 2 3 2 16" xfId="17677"/>
    <cellStyle name="Feeder Field 2 3 2 16 2" xfId="17678"/>
    <cellStyle name="Feeder Field 2 3 2 16 2 2" xfId="17679"/>
    <cellStyle name="Feeder Field 2 3 2 16 3" xfId="17680"/>
    <cellStyle name="Feeder Field 2 3 2 17" xfId="17681"/>
    <cellStyle name="Feeder Field 2 3 2 17 2" xfId="17682"/>
    <cellStyle name="Feeder Field 2 3 2 17 2 2" xfId="17683"/>
    <cellStyle name="Feeder Field 2 3 2 17 3" xfId="17684"/>
    <cellStyle name="Feeder Field 2 3 2 18" xfId="17685"/>
    <cellStyle name="Feeder Field 2 3 2 18 2" xfId="17686"/>
    <cellStyle name="Feeder Field 2 3 2 18 2 2" xfId="17687"/>
    <cellStyle name="Feeder Field 2 3 2 18 3" xfId="17688"/>
    <cellStyle name="Feeder Field 2 3 2 19" xfId="17689"/>
    <cellStyle name="Feeder Field 2 3 2 19 2" xfId="17690"/>
    <cellStyle name="Feeder Field 2 3 2 19 2 2" xfId="17691"/>
    <cellStyle name="Feeder Field 2 3 2 19 3" xfId="17692"/>
    <cellStyle name="Feeder Field 2 3 2 2" xfId="17693"/>
    <cellStyle name="Feeder Field 2 3 2 2 2" xfId="17694"/>
    <cellStyle name="Feeder Field 2 3 2 2 2 2" xfId="17695"/>
    <cellStyle name="Feeder Field 2 3 2 2 3" xfId="17696"/>
    <cellStyle name="Feeder Field 2 3 2 2 4" xfId="17697"/>
    <cellStyle name="Feeder Field 2 3 2 20" xfId="17698"/>
    <cellStyle name="Feeder Field 2 3 2 20 2" xfId="17699"/>
    <cellStyle name="Feeder Field 2 3 2 20 2 2" xfId="17700"/>
    <cellStyle name="Feeder Field 2 3 2 20 3" xfId="17701"/>
    <cellStyle name="Feeder Field 2 3 2 21" xfId="17702"/>
    <cellStyle name="Feeder Field 2 3 2 21 2" xfId="17703"/>
    <cellStyle name="Feeder Field 2 3 2 22" xfId="17704"/>
    <cellStyle name="Feeder Field 2 3 2 23" xfId="17705"/>
    <cellStyle name="Feeder Field 2 3 2 3" xfId="17706"/>
    <cellStyle name="Feeder Field 2 3 2 3 2" xfId="17707"/>
    <cellStyle name="Feeder Field 2 3 2 3 2 2" xfId="17708"/>
    <cellStyle name="Feeder Field 2 3 2 3 3" xfId="17709"/>
    <cellStyle name="Feeder Field 2 3 2 3 4" xfId="17710"/>
    <cellStyle name="Feeder Field 2 3 2 4" xfId="17711"/>
    <cellStyle name="Feeder Field 2 3 2 4 2" xfId="17712"/>
    <cellStyle name="Feeder Field 2 3 2 4 2 2" xfId="17713"/>
    <cellStyle name="Feeder Field 2 3 2 4 3" xfId="17714"/>
    <cellStyle name="Feeder Field 2 3 2 5" xfId="17715"/>
    <cellStyle name="Feeder Field 2 3 2 5 2" xfId="17716"/>
    <cellStyle name="Feeder Field 2 3 2 5 2 2" xfId="17717"/>
    <cellStyle name="Feeder Field 2 3 2 5 3" xfId="17718"/>
    <cellStyle name="Feeder Field 2 3 2 6" xfId="17719"/>
    <cellStyle name="Feeder Field 2 3 2 6 2" xfId="17720"/>
    <cellStyle name="Feeder Field 2 3 2 6 2 2" xfId="17721"/>
    <cellStyle name="Feeder Field 2 3 2 6 3" xfId="17722"/>
    <cellStyle name="Feeder Field 2 3 2 7" xfId="17723"/>
    <cellStyle name="Feeder Field 2 3 2 7 2" xfId="17724"/>
    <cellStyle name="Feeder Field 2 3 2 7 2 2" xfId="17725"/>
    <cellStyle name="Feeder Field 2 3 2 7 3" xfId="17726"/>
    <cellStyle name="Feeder Field 2 3 2 8" xfId="17727"/>
    <cellStyle name="Feeder Field 2 3 2 8 2" xfId="17728"/>
    <cellStyle name="Feeder Field 2 3 2 8 2 2" xfId="17729"/>
    <cellStyle name="Feeder Field 2 3 2 8 3" xfId="17730"/>
    <cellStyle name="Feeder Field 2 3 2 9" xfId="17731"/>
    <cellStyle name="Feeder Field 2 3 2 9 2" xfId="17732"/>
    <cellStyle name="Feeder Field 2 3 2 9 2 2" xfId="17733"/>
    <cellStyle name="Feeder Field 2 3 2 9 3" xfId="17734"/>
    <cellStyle name="Feeder Field 2 3 20" xfId="17735"/>
    <cellStyle name="Feeder Field 2 3 3" xfId="17736"/>
    <cellStyle name="Feeder Field 2 3 3 2" xfId="17737"/>
    <cellStyle name="Feeder Field 2 3 3 2 2" xfId="17738"/>
    <cellStyle name="Feeder Field 2 3 3 3" xfId="17739"/>
    <cellStyle name="Feeder Field 2 3 3 4" xfId="17740"/>
    <cellStyle name="Feeder Field 2 3 4" xfId="17741"/>
    <cellStyle name="Feeder Field 2 3 4 2" xfId="17742"/>
    <cellStyle name="Feeder Field 2 3 4 2 2" xfId="17743"/>
    <cellStyle name="Feeder Field 2 3 4 3" xfId="17744"/>
    <cellStyle name="Feeder Field 2 3 4 4" xfId="17745"/>
    <cellStyle name="Feeder Field 2 3 5" xfId="17746"/>
    <cellStyle name="Feeder Field 2 3 5 2" xfId="17747"/>
    <cellStyle name="Feeder Field 2 3 5 2 2" xfId="17748"/>
    <cellStyle name="Feeder Field 2 3 5 3" xfId="17749"/>
    <cellStyle name="Feeder Field 2 3 6" xfId="17750"/>
    <cellStyle name="Feeder Field 2 3 6 2" xfId="17751"/>
    <cellStyle name="Feeder Field 2 3 6 2 2" xfId="17752"/>
    <cellStyle name="Feeder Field 2 3 6 3" xfId="17753"/>
    <cellStyle name="Feeder Field 2 3 7" xfId="17754"/>
    <cellStyle name="Feeder Field 2 3 7 2" xfId="17755"/>
    <cellStyle name="Feeder Field 2 3 7 2 2" xfId="17756"/>
    <cellStyle name="Feeder Field 2 3 7 3" xfId="17757"/>
    <cellStyle name="Feeder Field 2 3 8" xfId="17758"/>
    <cellStyle name="Feeder Field 2 3 8 2" xfId="17759"/>
    <cellStyle name="Feeder Field 2 3 8 2 2" xfId="17760"/>
    <cellStyle name="Feeder Field 2 3 8 3" xfId="17761"/>
    <cellStyle name="Feeder Field 2 3 9" xfId="17762"/>
    <cellStyle name="Feeder Field 2 3 9 2" xfId="17763"/>
    <cellStyle name="Feeder Field 2 3 9 2 2" xfId="17764"/>
    <cellStyle name="Feeder Field 2 3 9 3" xfId="17765"/>
    <cellStyle name="Feeder Field 2 4" xfId="17766"/>
    <cellStyle name="Feeder Field 2 4 10" xfId="17767"/>
    <cellStyle name="Feeder Field 2 4 10 2" xfId="17768"/>
    <cellStyle name="Feeder Field 2 4 10 2 2" xfId="17769"/>
    <cellStyle name="Feeder Field 2 4 10 3" xfId="17770"/>
    <cellStyle name="Feeder Field 2 4 11" xfId="17771"/>
    <cellStyle name="Feeder Field 2 4 11 2" xfId="17772"/>
    <cellStyle name="Feeder Field 2 4 11 2 2" xfId="17773"/>
    <cellStyle name="Feeder Field 2 4 11 3" xfId="17774"/>
    <cellStyle name="Feeder Field 2 4 12" xfId="17775"/>
    <cellStyle name="Feeder Field 2 4 12 2" xfId="17776"/>
    <cellStyle name="Feeder Field 2 4 12 2 2" xfId="17777"/>
    <cellStyle name="Feeder Field 2 4 12 3" xfId="17778"/>
    <cellStyle name="Feeder Field 2 4 13" xfId="17779"/>
    <cellStyle name="Feeder Field 2 4 13 2" xfId="17780"/>
    <cellStyle name="Feeder Field 2 4 13 2 2" xfId="17781"/>
    <cellStyle name="Feeder Field 2 4 13 3" xfId="17782"/>
    <cellStyle name="Feeder Field 2 4 14" xfId="17783"/>
    <cellStyle name="Feeder Field 2 4 14 2" xfId="17784"/>
    <cellStyle name="Feeder Field 2 4 14 2 2" xfId="17785"/>
    <cellStyle name="Feeder Field 2 4 14 3" xfId="17786"/>
    <cellStyle name="Feeder Field 2 4 15" xfId="17787"/>
    <cellStyle name="Feeder Field 2 4 15 2" xfId="17788"/>
    <cellStyle name="Feeder Field 2 4 15 2 2" xfId="17789"/>
    <cellStyle name="Feeder Field 2 4 15 3" xfId="17790"/>
    <cellStyle name="Feeder Field 2 4 16" xfId="17791"/>
    <cellStyle name="Feeder Field 2 4 16 2" xfId="17792"/>
    <cellStyle name="Feeder Field 2 4 16 2 2" xfId="17793"/>
    <cellStyle name="Feeder Field 2 4 16 3" xfId="17794"/>
    <cellStyle name="Feeder Field 2 4 17" xfId="17795"/>
    <cellStyle name="Feeder Field 2 4 17 2" xfId="17796"/>
    <cellStyle name="Feeder Field 2 4 17 2 2" xfId="17797"/>
    <cellStyle name="Feeder Field 2 4 17 3" xfId="17798"/>
    <cellStyle name="Feeder Field 2 4 18" xfId="17799"/>
    <cellStyle name="Feeder Field 2 4 18 2" xfId="17800"/>
    <cellStyle name="Feeder Field 2 4 18 2 2" xfId="17801"/>
    <cellStyle name="Feeder Field 2 4 18 3" xfId="17802"/>
    <cellStyle name="Feeder Field 2 4 19" xfId="17803"/>
    <cellStyle name="Feeder Field 2 4 19 2" xfId="17804"/>
    <cellStyle name="Feeder Field 2 4 19 2 2" xfId="17805"/>
    <cellStyle name="Feeder Field 2 4 19 3" xfId="17806"/>
    <cellStyle name="Feeder Field 2 4 2" xfId="17807"/>
    <cellStyle name="Feeder Field 2 4 2 10" xfId="17808"/>
    <cellStyle name="Feeder Field 2 4 2 10 2" xfId="17809"/>
    <cellStyle name="Feeder Field 2 4 2 10 2 2" xfId="17810"/>
    <cellStyle name="Feeder Field 2 4 2 10 3" xfId="17811"/>
    <cellStyle name="Feeder Field 2 4 2 11" xfId="17812"/>
    <cellStyle name="Feeder Field 2 4 2 11 2" xfId="17813"/>
    <cellStyle name="Feeder Field 2 4 2 11 2 2" xfId="17814"/>
    <cellStyle name="Feeder Field 2 4 2 11 3" xfId="17815"/>
    <cellStyle name="Feeder Field 2 4 2 12" xfId="17816"/>
    <cellStyle name="Feeder Field 2 4 2 12 2" xfId="17817"/>
    <cellStyle name="Feeder Field 2 4 2 12 2 2" xfId="17818"/>
    <cellStyle name="Feeder Field 2 4 2 12 3" xfId="17819"/>
    <cellStyle name="Feeder Field 2 4 2 13" xfId="17820"/>
    <cellStyle name="Feeder Field 2 4 2 13 2" xfId="17821"/>
    <cellStyle name="Feeder Field 2 4 2 13 2 2" xfId="17822"/>
    <cellStyle name="Feeder Field 2 4 2 13 3" xfId="17823"/>
    <cellStyle name="Feeder Field 2 4 2 14" xfId="17824"/>
    <cellStyle name="Feeder Field 2 4 2 14 2" xfId="17825"/>
    <cellStyle name="Feeder Field 2 4 2 14 2 2" xfId="17826"/>
    <cellStyle name="Feeder Field 2 4 2 14 3" xfId="17827"/>
    <cellStyle name="Feeder Field 2 4 2 15" xfId="17828"/>
    <cellStyle name="Feeder Field 2 4 2 15 2" xfId="17829"/>
    <cellStyle name="Feeder Field 2 4 2 15 2 2" xfId="17830"/>
    <cellStyle name="Feeder Field 2 4 2 15 3" xfId="17831"/>
    <cellStyle name="Feeder Field 2 4 2 16" xfId="17832"/>
    <cellStyle name="Feeder Field 2 4 2 16 2" xfId="17833"/>
    <cellStyle name="Feeder Field 2 4 2 16 2 2" xfId="17834"/>
    <cellStyle name="Feeder Field 2 4 2 16 3" xfId="17835"/>
    <cellStyle name="Feeder Field 2 4 2 17" xfId="17836"/>
    <cellStyle name="Feeder Field 2 4 2 17 2" xfId="17837"/>
    <cellStyle name="Feeder Field 2 4 2 17 2 2" xfId="17838"/>
    <cellStyle name="Feeder Field 2 4 2 17 3" xfId="17839"/>
    <cellStyle name="Feeder Field 2 4 2 18" xfId="17840"/>
    <cellStyle name="Feeder Field 2 4 2 18 2" xfId="17841"/>
    <cellStyle name="Feeder Field 2 4 2 18 2 2" xfId="17842"/>
    <cellStyle name="Feeder Field 2 4 2 18 3" xfId="17843"/>
    <cellStyle name="Feeder Field 2 4 2 19" xfId="17844"/>
    <cellStyle name="Feeder Field 2 4 2 19 2" xfId="17845"/>
    <cellStyle name="Feeder Field 2 4 2 19 2 2" xfId="17846"/>
    <cellStyle name="Feeder Field 2 4 2 19 3" xfId="17847"/>
    <cellStyle name="Feeder Field 2 4 2 2" xfId="17848"/>
    <cellStyle name="Feeder Field 2 4 2 2 2" xfId="17849"/>
    <cellStyle name="Feeder Field 2 4 2 2 2 2" xfId="17850"/>
    <cellStyle name="Feeder Field 2 4 2 2 3" xfId="17851"/>
    <cellStyle name="Feeder Field 2 4 2 2 4" xfId="17852"/>
    <cellStyle name="Feeder Field 2 4 2 20" xfId="17853"/>
    <cellStyle name="Feeder Field 2 4 2 20 2" xfId="17854"/>
    <cellStyle name="Feeder Field 2 4 2 20 2 2" xfId="17855"/>
    <cellStyle name="Feeder Field 2 4 2 20 3" xfId="17856"/>
    <cellStyle name="Feeder Field 2 4 2 21" xfId="17857"/>
    <cellStyle name="Feeder Field 2 4 2 21 2" xfId="17858"/>
    <cellStyle name="Feeder Field 2 4 2 22" xfId="17859"/>
    <cellStyle name="Feeder Field 2 4 2 23" xfId="17860"/>
    <cellStyle name="Feeder Field 2 4 2 3" xfId="17861"/>
    <cellStyle name="Feeder Field 2 4 2 3 2" xfId="17862"/>
    <cellStyle name="Feeder Field 2 4 2 3 2 2" xfId="17863"/>
    <cellStyle name="Feeder Field 2 4 2 3 3" xfId="17864"/>
    <cellStyle name="Feeder Field 2 4 2 4" xfId="17865"/>
    <cellStyle name="Feeder Field 2 4 2 4 2" xfId="17866"/>
    <cellStyle name="Feeder Field 2 4 2 4 2 2" xfId="17867"/>
    <cellStyle name="Feeder Field 2 4 2 4 3" xfId="17868"/>
    <cellStyle name="Feeder Field 2 4 2 5" xfId="17869"/>
    <cellStyle name="Feeder Field 2 4 2 5 2" xfId="17870"/>
    <cellStyle name="Feeder Field 2 4 2 5 2 2" xfId="17871"/>
    <cellStyle name="Feeder Field 2 4 2 5 3" xfId="17872"/>
    <cellStyle name="Feeder Field 2 4 2 6" xfId="17873"/>
    <cellStyle name="Feeder Field 2 4 2 6 2" xfId="17874"/>
    <cellStyle name="Feeder Field 2 4 2 6 2 2" xfId="17875"/>
    <cellStyle name="Feeder Field 2 4 2 6 3" xfId="17876"/>
    <cellStyle name="Feeder Field 2 4 2 7" xfId="17877"/>
    <cellStyle name="Feeder Field 2 4 2 7 2" xfId="17878"/>
    <cellStyle name="Feeder Field 2 4 2 7 2 2" xfId="17879"/>
    <cellStyle name="Feeder Field 2 4 2 7 3" xfId="17880"/>
    <cellStyle name="Feeder Field 2 4 2 8" xfId="17881"/>
    <cellStyle name="Feeder Field 2 4 2 8 2" xfId="17882"/>
    <cellStyle name="Feeder Field 2 4 2 8 2 2" xfId="17883"/>
    <cellStyle name="Feeder Field 2 4 2 8 3" xfId="17884"/>
    <cellStyle name="Feeder Field 2 4 2 9" xfId="17885"/>
    <cellStyle name="Feeder Field 2 4 2 9 2" xfId="17886"/>
    <cellStyle name="Feeder Field 2 4 2 9 2 2" xfId="17887"/>
    <cellStyle name="Feeder Field 2 4 2 9 3" xfId="17888"/>
    <cellStyle name="Feeder Field 2 4 20" xfId="17889"/>
    <cellStyle name="Feeder Field 2 4 20 2" xfId="17890"/>
    <cellStyle name="Feeder Field 2 4 20 2 2" xfId="17891"/>
    <cellStyle name="Feeder Field 2 4 20 3" xfId="17892"/>
    <cellStyle name="Feeder Field 2 4 21" xfId="17893"/>
    <cellStyle name="Feeder Field 2 4 21 2" xfId="17894"/>
    <cellStyle name="Feeder Field 2 4 21 2 2" xfId="17895"/>
    <cellStyle name="Feeder Field 2 4 21 3" xfId="17896"/>
    <cellStyle name="Feeder Field 2 4 22" xfId="17897"/>
    <cellStyle name="Feeder Field 2 4 22 2" xfId="17898"/>
    <cellStyle name="Feeder Field 2 4 23" xfId="17899"/>
    <cellStyle name="Feeder Field 2 4 24" xfId="17900"/>
    <cellStyle name="Feeder Field 2 4 3" xfId="17901"/>
    <cellStyle name="Feeder Field 2 4 3 2" xfId="17902"/>
    <cellStyle name="Feeder Field 2 4 3 2 2" xfId="17903"/>
    <cellStyle name="Feeder Field 2 4 3 3" xfId="17904"/>
    <cellStyle name="Feeder Field 2 4 3 4" xfId="17905"/>
    <cellStyle name="Feeder Field 2 4 4" xfId="17906"/>
    <cellStyle name="Feeder Field 2 4 4 2" xfId="17907"/>
    <cellStyle name="Feeder Field 2 4 4 2 2" xfId="17908"/>
    <cellStyle name="Feeder Field 2 4 4 3" xfId="17909"/>
    <cellStyle name="Feeder Field 2 4 4 4" xfId="17910"/>
    <cellStyle name="Feeder Field 2 4 5" xfId="17911"/>
    <cellStyle name="Feeder Field 2 4 5 2" xfId="17912"/>
    <cellStyle name="Feeder Field 2 4 5 2 2" xfId="17913"/>
    <cellStyle name="Feeder Field 2 4 5 3" xfId="17914"/>
    <cellStyle name="Feeder Field 2 4 6" xfId="17915"/>
    <cellStyle name="Feeder Field 2 4 6 2" xfId="17916"/>
    <cellStyle name="Feeder Field 2 4 6 2 2" xfId="17917"/>
    <cellStyle name="Feeder Field 2 4 6 3" xfId="17918"/>
    <cellStyle name="Feeder Field 2 4 7" xfId="17919"/>
    <cellStyle name="Feeder Field 2 4 7 2" xfId="17920"/>
    <cellStyle name="Feeder Field 2 4 7 2 2" xfId="17921"/>
    <cellStyle name="Feeder Field 2 4 7 3" xfId="17922"/>
    <cellStyle name="Feeder Field 2 4 8" xfId="17923"/>
    <cellStyle name="Feeder Field 2 4 8 2" xfId="17924"/>
    <cellStyle name="Feeder Field 2 4 8 2 2" xfId="17925"/>
    <cellStyle name="Feeder Field 2 4 8 3" xfId="17926"/>
    <cellStyle name="Feeder Field 2 4 9" xfId="17927"/>
    <cellStyle name="Feeder Field 2 4 9 2" xfId="17928"/>
    <cellStyle name="Feeder Field 2 4 9 2 2" xfId="17929"/>
    <cellStyle name="Feeder Field 2 4 9 3" xfId="17930"/>
    <cellStyle name="Feeder Field 2 5" xfId="17931"/>
    <cellStyle name="Feeder Field 2 5 10" xfId="17932"/>
    <cellStyle name="Feeder Field 2 5 10 2" xfId="17933"/>
    <cellStyle name="Feeder Field 2 5 10 2 2" xfId="17934"/>
    <cellStyle name="Feeder Field 2 5 10 3" xfId="17935"/>
    <cellStyle name="Feeder Field 2 5 11" xfId="17936"/>
    <cellStyle name="Feeder Field 2 5 11 2" xfId="17937"/>
    <cellStyle name="Feeder Field 2 5 11 2 2" xfId="17938"/>
    <cellStyle name="Feeder Field 2 5 11 3" xfId="17939"/>
    <cellStyle name="Feeder Field 2 5 12" xfId="17940"/>
    <cellStyle name="Feeder Field 2 5 12 2" xfId="17941"/>
    <cellStyle name="Feeder Field 2 5 12 2 2" xfId="17942"/>
    <cellStyle name="Feeder Field 2 5 12 3" xfId="17943"/>
    <cellStyle name="Feeder Field 2 5 13" xfId="17944"/>
    <cellStyle name="Feeder Field 2 5 13 2" xfId="17945"/>
    <cellStyle name="Feeder Field 2 5 13 2 2" xfId="17946"/>
    <cellStyle name="Feeder Field 2 5 13 3" xfId="17947"/>
    <cellStyle name="Feeder Field 2 5 14" xfId="17948"/>
    <cellStyle name="Feeder Field 2 5 14 2" xfId="17949"/>
    <cellStyle name="Feeder Field 2 5 14 2 2" xfId="17950"/>
    <cellStyle name="Feeder Field 2 5 14 3" xfId="17951"/>
    <cellStyle name="Feeder Field 2 5 15" xfId="17952"/>
    <cellStyle name="Feeder Field 2 5 15 2" xfId="17953"/>
    <cellStyle name="Feeder Field 2 5 15 2 2" xfId="17954"/>
    <cellStyle name="Feeder Field 2 5 15 3" xfId="17955"/>
    <cellStyle name="Feeder Field 2 5 16" xfId="17956"/>
    <cellStyle name="Feeder Field 2 5 16 2" xfId="17957"/>
    <cellStyle name="Feeder Field 2 5 16 2 2" xfId="17958"/>
    <cellStyle name="Feeder Field 2 5 16 3" xfId="17959"/>
    <cellStyle name="Feeder Field 2 5 17" xfId="17960"/>
    <cellStyle name="Feeder Field 2 5 17 2" xfId="17961"/>
    <cellStyle name="Feeder Field 2 5 17 2 2" xfId="17962"/>
    <cellStyle name="Feeder Field 2 5 17 3" xfId="17963"/>
    <cellStyle name="Feeder Field 2 5 18" xfId="17964"/>
    <cellStyle name="Feeder Field 2 5 18 2" xfId="17965"/>
    <cellStyle name="Feeder Field 2 5 18 2 2" xfId="17966"/>
    <cellStyle name="Feeder Field 2 5 18 3" xfId="17967"/>
    <cellStyle name="Feeder Field 2 5 19" xfId="17968"/>
    <cellStyle name="Feeder Field 2 5 19 2" xfId="17969"/>
    <cellStyle name="Feeder Field 2 5 19 2 2" xfId="17970"/>
    <cellStyle name="Feeder Field 2 5 19 3" xfId="17971"/>
    <cellStyle name="Feeder Field 2 5 2" xfId="17972"/>
    <cellStyle name="Feeder Field 2 5 2 2" xfId="17973"/>
    <cellStyle name="Feeder Field 2 5 2 2 2" xfId="17974"/>
    <cellStyle name="Feeder Field 2 5 2 3" xfId="17975"/>
    <cellStyle name="Feeder Field 2 5 2 4" xfId="17976"/>
    <cellStyle name="Feeder Field 2 5 20" xfId="17977"/>
    <cellStyle name="Feeder Field 2 5 20 2" xfId="17978"/>
    <cellStyle name="Feeder Field 2 5 20 2 2" xfId="17979"/>
    <cellStyle name="Feeder Field 2 5 20 3" xfId="17980"/>
    <cellStyle name="Feeder Field 2 5 21" xfId="17981"/>
    <cellStyle name="Feeder Field 2 5 21 2" xfId="17982"/>
    <cellStyle name="Feeder Field 2 5 22" xfId="17983"/>
    <cellStyle name="Feeder Field 2 5 23" xfId="17984"/>
    <cellStyle name="Feeder Field 2 5 3" xfId="17985"/>
    <cellStyle name="Feeder Field 2 5 3 2" xfId="17986"/>
    <cellStyle name="Feeder Field 2 5 3 2 2" xfId="17987"/>
    <cellStyle name="Feeder Field 2 5 3 3" xfId="17988"/>
    <cellStyle name="Feeder Field 2 5 4" xfId="17989"/>
    <cellStyle name="Feeder Field 2 5 4 2" xfId="17990"/>
    <cellStyle name="Feeder Field 2 5 4 2 2" xfId="17991"/>
    <cellStyle name="Feeder Field 2 5 4 3" xfId="17992"/>
    <cellStyle name="Feeder Field 2 5 5" xfId="17993"/>
    <cellStyle name="Feeder Field 2 5 5 2" xfId="17994"/>
    <cellStyle name="Feeder Field 2 5 5 2 2" xfId="17995"/>
    <cellStyle name="Feeder Field 2 5 5 3" xfId="17996"/>
    <cellStyle name="Feeder Field 2 5 6" xfId="17997"/>
    <cellStyle name="Feeder Field 2 5 6 2" xfId="17998"/>
    <cellStyle name="Feeder Field 2 5 6 2 2" xfId="17999"/>
    <cellStyle name="Feeder Field 2 5 6 3" xfId="18000"/>
    <cellStyle name="Feeder Field 2 5 7" xfId="18001"/>
    <cellStyle name="Feeder Field 2 5 7 2" xfId="18002"/>
    <cellStyle name="Feeder Field 2 5 7 2 2" xfId="18003"/>
    <cellStyle name="Feeder Field 2 5 7 3" xfId="18004"/>
    <cellStyle name="Feeder Field 2 5 8" xfId="18005"/>
    <cellStyle name="Feeder Field 2 5 8 2" xfId="18006"/>
    <cellStyle name="Feeder Field 2 5 8 2 2" xfId="18007"/>
    <cellStyle name="Feeder Field 2 5 8 3" xfId="18008"/>
    <cellStyle name="Feeder Field 2 5 9" xfId="18009"/>
    <cellStyle name="Feeder Field 2 5 9 2" xfId="18010"/>
    <cellStyle name="Feeder Field 2 5 9 2 2" xfId="18011"/>
    <cellStyle name="Feeder Field 2 5 9 3" xfId="18012"/>
    <cellStyle name="Feeder Field 2 6" xfId="18013"/>
    <cellStyle name="Feeder Field 2 6 2" xfId="18014"/>
    <cellStyle name="Feeder Field 2 6 2 2" xfId="18015"/>
    <cellStyle name="Feeder Field 2 6 3" xfId="18016"/>
    <cellStyle name="Feeder Field 2 6 4" xfId="18017"/>
    <cellStyle name="Feeder Field 2 7" xfId="18018"/>
    <cellStyle name="Feeder Field 2 7 2" xfId="18019"/>
    <cellStyle name="Feeder Field 2 7 2 2" xfId="18020"/>
    <cellStyle name="Feeder Field 2 7 3" xfId="18021"/>
    <cellStyle name="Feeder Field 2 8" xfId="18022"/>
    <cellStyle name="Feeder Field 2 8 2" xfId="18023"/>
    <cellStyle name="Feeder Field 2 8 2 2" xfId="18024"/>
    <cellStyle name="Feeder Field 2 8 3" xfId="18025"/>
    <cellStyle name="Feeder Field 2 9" xfId="18026"/>
    <cellStyle name="Feeder Field 2 9 2" xfId="18027"/>
    <cellStyle name="Feeder Field 2 9 2 2" xfId="18028"/>
    <cellStyle name="Feeder Field 2 9 3" xfId="18029"/>
    <cellStyle name="Feeder Field 20" xfId="18030"/>
    <cellStyle name="Feeder Field 20 2" xfId="18031"/>
    <cellStyle name="Feeder Field 20 2 2" xfId="18032"/>
    <cellStyle name="Feeder Field 20 3" xfId="18033"/>
    <cellStyle name="Feeder Field 21" xfId="18034"/>
    <cellStyle name="Feeder Field 21 2" xfId="18035"/>
    <cellStyle name="Feeder Field 21 2 2" xfId="18036"/>
    <cellStyle name="Feeder Field 21 3" xfId="18037"/>
    <cellStyle name="Feeder Field 22" xfId="18038"/>
    <cellStyle name="Feeder Field 22 2" xfId="18039"/>
    <cellStyle name="Feeder Field 23" xfId="18040"/>
    <cellStyle name="Feeder Field 24" xfId="18041"/>
    <cellStyle name="Feeder Field 25" xfId="18042"/>
    <cellStyle name="Feeder Field 26" xfId="18043"/>
    <cellStyle name="Feeder Field 27" xfId="18044"/>
    <cellStyle name="Feeder Field 3" xfId="18045"/>
    <cellStyle name="Feeder Field 3 10" xfId="18046"/>
    <cellStyle name="Feeder Field 3 10 2" xfId="18047"/>
    <cellStyle name="Feeder Field 3 10 2 2" xfId="18048"/>
    <cellStyle name="Feeder Field 3 10 3" xfId="18049"/>
    <cellStyle name="Feeder Field 3 11" xfId="18050"/>
    <cellStyle name="Feeder Field 3 11 2" xfId="18051"/>
    <cellStyle name="Feeder Field 3 11 2 2" xfId="18052"/>
    <cellStyle name="Feeder Field 3 11 3" xfId="18053"/>
    <cellStyle name="Feeder Field 3 12" xfId="18054"/>
    <cellStyle name="Feeder Field 3 12 2" xfId="18055"/>
    <cellStyle name="Feeder Field 3 12 2 2" xfId="18056"/>
    <cellStyle name="Feeder Field 3 12 3" xfId="18057"/>
    <cellStyle name="Feeder Field 3 13" xfId="18058"/>
    <cellStyle name="Feeder Field 3 13 2" xfId="18059"/>
    <cellStyle name="Feeder Field 3 13 2 2" xfId="18060"/>
    <cellStyle name="Feeder Field 3 13 3" xfId="18061"/>
    <cellStyle name="Feeder Field 3 14" xfId="18062"/>
    <cellStyle name="Feeder Field 3 14 2" xfId="18063"/>
    <cellStyle name="Feeder Field 3 14 2 2" xfId="18064"/>
    <cellStyle name="Feeder Field 3 14 3" xfId="18065"/>
    <cellStyle name="Feeder Field 3 15" xfId="18066"/>
    <cellStyle name="Feeder Field 3 15 2" xfId="18067"/>
    <cellStyle name="Feeder Field 3 15 2 2" xfId="18068"/>
    <cellStyle name="Feeder Field 3 15 3" xfId="18069"/>
    <cellStyle name="Feeder Field 3 16" xfId="18070"/>
    <cellStyle name="Feeder Field 3 16 2" xfId="18071"/>
    <cellStyle name="Feeder Field 3 16 2 2" xfId="18072"/>
    <cellStyle name="Feeder Field 3 16 3" xfId="18073"/>
    <cellStyle name="Feeder Field 3 17" xfId="18074"/>
    <cellStyle name="Feeder Field 3 17 2" xfId="18075"/>
    <cellStyle name="Feeder Field 3 17 2 2" xfId="18076"/>
    <cellStyle name="Feeder Field 3 17 3" xfId="18077"/>
    <cellStyle name="Feeder Field 3 18" xfId="18078"/>
    <cellStyle name="Feeder Field 3 18 2" xfId="18079"/>
    <cellStyle name="Feeder Field 3 19" xfId="18080"/>
    <cellStyle name="Feeder Field 3 2" xfId="18081"/>
    <cellStyle name="Feeder Field 3 2 10" xfId="18082"/>
    <cellStyle name="Feeder Field 3 2 10 2" xfId="18083"/>
    <cellStyle name="Feeder Field 3 2 10 2 2" xfId="18084"/>
    <cellStyle name="Feeder Field 3 2 10 3" xfId="18085"/>
    <cellStyle name="Feeder Field 3 2 11" xfId="18086"/>
    <cellStyle name="Feeder Field 3 2 11 2" xfId="18087"/>
    <cellStyle name="Feeder Field 3 2 11 2 2" xfId="18088"/>
    <cellStyle name="Feeder Field 3 2 11 3" xfId="18089"/>
    <cellStyle name="Feeder Field 3 2 12" xfId="18090"/>
    <cellStyle name="Feeder Field 3 2 12 2" xfId="18091"/>
    <cellStyle name="Feeder Field 3 2 12 2 2" xfId="18092"/>
    <cellStyle name="Feeder Field 3 2 12 3" xfId="18093"/>
    <cellStyle name="Feeder Field 3 2 13" xfId="18094"/>
    <cellStyle name="Feeder Field 3 2 13 2" xfId="18095"/>
    <cellStyle name="Feeder Field 3 2 13 2 2" xfId="18096"/>
    <cellStyle name="Feeder Field 3 2 13 3" xfId="18097"/>
    <cellStyle name="Feeder Field 3 2 14" xfId="18098"/>
    <cellStyle name="Feeder Field 3 2 14 2" xfId="18099"/>
    <cellStyle name="Feeder Field 3 2 14 2 2" xfId="18100"/>
    <cellStyle name="Feeder Field 3 2 14 3" xfId="18101"/>
    <cellStyle name="Feeder Field 3 2 15" xfId="18102"/>
    <cellStyle name="Feeder Field 3 2 15 2" xfId="18103"/>
    <cellStyle name="Feeder Field 3 2 15 2 2" xfId="18104"/>
    <cellStyle name="Feeder Field 3 2 15 3" xfId="18105"/>
    <cellStyle name="Feeder Field 3 2 16" xfId="18106"/>
    <cellStyle name="Feeder Field 3 2 16 2" xfId="18107"/>
    <cellStyle name="Feeder Field 3 2 16 2 2" xfId="18108"/>
    <cellStyle name="Feeder Field 3 2 16 3" xfId="18109"/>
    <cellStyle name="Feeder Field 3 2 17" xfId="18110"/>
    <cellStyle name="Feeder Field 3 2 17 2" xfId="18111"/>
    <cellStyle name="Feeder Field 3 2 17 2 2" xfId="18112"/>
    <cellStyle name="Feeder Field 3 2 17 3" xfId="18113"/>
    <cellStyle name="Feeder Field 3 2 18" xfId="18114"/>
    <cellStyle name="Feeder Field 3 2 18 2" xfId="18115"/>
    <cellStyle name="Feeder Field 3 2 18 2 2" xfId="18116"/>
    <cellStyle name="Feeder Field 3 2 18 3" xfId="18117"/>
    <cellStyle name="Feeder Field 3 2 19" xfId="18118"/>
    <cellStyle name="Feeder Field 3 2 19 2" xfId="18119"/>
    <cellStyle name="Feeder Field 3 2 19 2 2" xfId="18120"/>
    <cellStyle name="Feeder Field 3 2 19 3" xfId="18121"/>
    <cellStyle name="Feeder Field 3 2 2" xfId="18122"/>
    <cellStyle name="Feeder Field 3 2 2 2" xfId="18123"/>
    <cellStyle name="Feeder Field 3 2 2 2 2" xfId="18124"/>
    <cellStyle name="Feeder Field 3 2 2 2 2 2" xfId="18125"/>
    <cellStyle name="Feeder Field 3 2 2 2 3" xfId="18126"/>
    <cellStyle name="Feeder Field 3 2 2 2 4" xfId="18127"/>
    <cellStyle name="Feeder Field 3 2 2 3" xfId="18128"/>
    <cellStyle name="Feeder Field 3 2 2 3 2" xfId="18129"/>
    <cellStyle name="Feeder Field 3 2 2 4" xfId="18130"/>
    <cellStyle name="Feeder Field 3 2 2 5" xfId="18131"/>
    <cellStyle name="Feeder Field 3 2 20" xfId="18132"/>
    <cellStyle name="Feeder Field 3 2 20 2" xfId="18133"/>
    <cellStyle name="Feeder Field 3 2 20 2 2" xfId="18134"/>
    <cellStyle name="Feeder Field 3 2 20 3" xfId="18135"/>
    <cellStyle name="Feeder Field 3 2 21" xfId="18136"/>
    <cellStyle name="Feeder Field 3 2 21 2" xfId="18137"/>
    <cellStyle name="Feeder Field 3 2 22" xfId="18138"/>
    <cellStyle name="Feeder Field 3 2 23" xfId="18139"/>
    <cellStyle name="Feeder Field 3 2 3" xfId="18140"/>
    <cellStyle name="Feeder Field 3 2 3 2" xfId="18141"/>
    <cellStyle name="Feeder Field 3 2 3 2 2" xfId="18142"/>
    <cellStyle name="Feeder Field 3 2 3 2 3" xfId="18143"/>
    <cellStyle name="Feeder Field 3 2 3 3" xfId="18144"/>
    <cellStyle name="Feeder Field 3 2 3 3 2" xfId="18145"/>
    <cellStyle name="Feeder Field 3 2 3 4" xfId="18146"/>
    <cellStyle name="Feeder Field 3 2 4" xfId="18147"/>
    <cellStyle name="Feeder Field 3 2 4 2" xfId="18148"/>
    <cellStyle name="Feeder Field 3 2 4 2 2" xfId="18149"/>
    <cellStyle name="Feeder Field 3 2 4 3" xfId="18150"/>
    <cellStyle name="Feeder Field 3 2 4 4" xfId="18151"/>
    <cellStyle name="Feeder Field 3 2 5" xfId="18152"/>
    <cellStyle name="Feeder Field 3 2 5 2" xfId="18153"/>
    <cellStyle name="Feeder Field 3 2 5 2 2" xfId="18154"/>
    <cellStyle name="Feeder Field 3 2 5 3" xfId="18155"/>
    <cellStyle name="Feeder Field 3 2 5 4" xfId="18156"/>
    <cellStyle name="Feeder Field 3 2 6" xfId="18157"/>
    <cellStyle name="Feeder Field 3 2 6 2" xfId="18158"/>
    <cellStyle name="Feeder Field 3 2 6 2 2" xfId="18159"/>
    <cellStyle name="Feeder Field 3 2 6 3" xfId="18160"/>
    <cellStyle name="Feeder Field 3 2 7" xfId="18161"/>
    <cellStyle name="Feeder Field 3 2 7 2" xfId="18162"/>
    <cellStyle name="Feeder Field 3 2 7 2 2" xfId="18163"/>
    <cellStyle name="Feeder Field 3 2 7 3" xfId="18164"/>
    <cellStyle name="Feeder Field 3 2 8" xfId="18165"/>
    <cellStyle name="Feeder Field 3 2 8 2" xfId="18166"/>
    <cellStyle name="Feeder Field 3 2 8 2 2" xfId="18167"/>
    <cellStyle name="Feeder Field 3 2 8 3" xfId="18168"/>
    <cellStyle name="Feeder Field 3 2 9" xfId="18169"/>
    <cellStyle name="Feeder Field 3 2 9 2" xfId="18170"/>
    <cellStyle name="Feeder Field 3 2 9 2 2" xfId="18171"/>
    <cellStyle name="Feeder Field 3 2 9 3" xfId="18172"/>
    <cellStyle name="Feeder Field 3 20" xfId="18173"/>
    <cellStyle name="Feeder Field 3 3" xfId="18174"/>
    <cellStyle name="Feeder Field 3 3 2" xfId="18175"/>
    <cellStyle name="Feeder Field 3 3 2 2" xfId="18176"/>
    <cellStyle name="Feeder Field 3 3 2 2 2" xfId="18177"/>
    <cellStyle name="Feeder Field 3 3 2 3" xfId="18178"/>
    <cellStyle name="Feeder Field 3 3 2 4" xfId="18179"/>
    <cellStyle name="Feeder Field 3 3 3" xfId="18180"/>
    <cellStyle name="Feeder Field 3 3 3 2" xfId="18181"/>
    <cellStyle name="Feeder Field 3 3 4" xfId="18182"/>
    <cellStyle name="Feeder Field 3 3 5" xfId="18183"/>
    <cellStyle name="Feeder Field 3 4" xfId="18184"/>
    <cellStyle name="Feeder Field 3 4 2" xfId="18185"/>
    <cellStyle name="Feeder Field 3 4 2 2" xfId="18186"/>
    <cellStyle name="Feeder Field 3 4 2 3" xfId="18187"/>
    <cellStyle name="Feeder Field 3 4 3" xfId="18188"/>
    <cellStyle name="Feeder Field 3 4 3 2" xfId="18189"/>
    <cellStyle name="Feeder Field 3 4 4" xfId="18190"/>
    <cellStyle name="Feeder Field 3 5" xfId="18191"/>
    <cellStyle name="Feeder Field 3 5 2" xfId="18192"/>
    <cellStyle name="Feeder Field 3 5 2 2" xfId="18193"/>
    <cellStyle name="Feeder Field 3 5 2 3" xfId="18194"/>
    <cellStyle name="Feeder Field 3 5 3" xfId="18195"/>
    <cellStyle name="Feeder Field 3 5 4" xfId="18196"/>
    <cellStyle name="Feeder Field 3 6" xfId="18197"/>
    <cellStyle name="Feeder Field 3 6 2" xfId="18198"/>
    <cellStyle name="Feeder Field 3 6 2 2" xfId="18199"/>
    <cellStyle name="Feeder Field 3 6 3" xfId="18200"/>
    <cellStyle name="Feeder Field 3 6 4" xfId="18201"/>
    <cellStyle name="Feeder Field 3 7" xfId="18202"/>
    <cellStyle name="Feeder Field 3 7 2" xfId="18203"/>
    <cellStyle name="Feeder Field 3 7 2 2" xfId="18204"/>
    <cellStyle name="Feeder Field 3 7 3" xfId="18205"/>
    <cellStyle name="Feeder Field 3 8" xfId="18206"/>
    <cellStyle name="Feeder Field 3 8 2" xfId="18207"/>
    <cellStyle name="Feeder Field 3 8 2 2" xfId="18208"/>
    <cellStyle name="Feeder Field 3 8 3" xfId="18209"/>
    <cellStyle name="Feeder Field 3 9" xfId="18210"/>
    <cellStyle name="Feeder Field 3 9 2" xfId="18211"/>
    <cellStyle name="Feeder Field 3 9 2 2" xfId="18212"/>
    <cellStyle name="Feeder Field 3 9 3" xfId="18213"/>
    <cellStyle name="Feeder Field 4" xfId="18214"/>
    <cellStyle name="Feeder Field 4 10" xfId="18215"/>
    <cellStyle name="Feeder Field 4 10 2" xfId="18216"/>
    <cellStyle name="Feeder Field 4 10 2 2" xfId="18217"/>
    <cellStyle name="Feeder Field 4 10 3" xfId="18218"/>
    <cellStyle name="Feeder Field 4 11" xfId="18219"/>
    <cellStyle name="Feeder Field 4 11 2" xfId="18220"/>
    <cellStyle name="Feeder Field 4 11 2 2" xfId="18221"/>
    <cellStyle name="Feeder Field 4 11 3" xfId="18222"/>
    <cellStyle name="Feeder Field 4 12" xfId="18223"/>
    <cellStyle name="Feeder Field 4 12 2" xfId="18224"/>
    <cellStyle name="Feeder Field 4 12 2 2" xfId="18225"/>
    <cellStyle name="Feeder Field 4 12 3" xfId="18226"/>
    <cellStyle name="Feeder Field 4 13" xfId="18227"/>
    <cellStyle name="Feeder Field 4 13 2" xfId="18228"/>
    <cellStyle name="Feeder Field 4 13 2 2" xfId="18229"/>
    <cellStyle name="Feeder Field 4 13 3" xfId="18230"/>
    <cellStyle name="Feeder Field 4 14" xfId="18231"/>
    <cellStyle name="Feeder Field 4 14 2" xfId="18232"/>
    <cellStyle name="Feeder Field 4 14 2 2" xfId="18233"/>
    <cellStyle name="Feeder Field 4 14 3" xfId="18234"/>
    <cellStyle name="Feeder Field 4 15" xfId="18235"/>
    <cellStyle name="Feeder Field 4 15 2" xfId="18236"/>
    <cellStyle name="Feeder Field 4 15 2 2" xfId="18237"/>
    <cellStyle name="Feeder Field 4 15 3" xfId="18238"/>
    <cellStyle name="Feeder Field 4 16" xfId="18239"/>
    <cellStyle name="Feeder Field 4 16 2" xfId="18240"/>
    <cellStyle name="Feeder Field 4 16 2 2" xfId="18241"/>
    <cellStyle name="Feeder Field 4 16 3" xfId="18242"/>
    <cellStyle name="Feeder Field 4 17" xfId="18243"/>
    <cellStyle name="Feeder Field 4 17 2" xfId="18244"/>
    <cellStyle name="Feeder Field 4 17 2 2" xfId="18245"/>
    <cellStyle name="Feeder Field 4 17 3" xfId="18246"/>
    <cellStyle name="Feeder Field 4 18" xfId="18247"/>
    <cellStyle name="Feeder Field 4 18 2" xfId="18248"/>
    <cellStyle name="Feeder Field 4 19" xfId="18249"/>
    <cellStyle name="Feeder Field 4 2" xfId="18250"/>
    <cellStyle name="Feeder Field 4 2 10" xfId="18251"/>
    <cellStyle name="Feeder Field 4 2 10 2" xfId="18252"/>
    <cellStyle name="Feeder Field 4 2 10 2 2" xfId="18253"/>
    <cellStyle name="Feeder Field 4 2 10 3" xfId="18254"/>
    <cellStyle name="Feeder Field 4 2 11" xfId="18255"/>
    <cellStyle name="Feeder Field 4 2 11 2" xfId="18256"/>
    <cellStyle name="Feeder Field 4 2 11 2 2" xfId="18257"/>
    <cellStyle name="Feeder Field 4 2 11 3" xfId="18258"/>
    <cellStyle name="Feeder Field 4 2 12" xfId="18259"/>
    <cellStyle name="Feeder Field 4 2 12 2" xfId="18260"/>
    <cellStyle name="Feeder Field 4 2 12 2 2" xfId="18261"/>
    <cellStyle name="Feeder Field 4 2 12 3" xfId="18262"/>
    <cellStyle name="Feeder Field 4 2 13" xfId="18263"/>
    <cellStyle name="Feeder Field 4 2 13 2" xfId="18264"/>
    <cellStyle name="Feeder Field 4 2 13 2 2" xfId="18265"/>
    <cellStyle name="Feeder Field 4 2 13 3" xfId="18266"/>
    <cellStyle name="Feeder Field 4 2 14" xfId="18267"/>
    <cellStyle name="Feeder Field 4 2 14 2" xfId="18268"/>
    <cellStyle name="Feeder Field 4 2 14 2 2" xfId="18269"/>
    <cellStyle name="Feeder Field 4 2 14 3" xfId="18270"/>
    <cellStyle name="Feeder Field 4 2 15" xfId="18271"/>
    <cellStyle name="Feeder Field 4 2 15 2" xfId="18272"/>
    <cellStyle name="Feeder Field 4 2 15 2 2" xfId="18273"/>
    <cellStyle name="Feeder Field 4 2 15 3" xfId="18274"/>
    <cellStyle name="Feeder Field 4 2 16" xfId="18275"/>
    <cellStyle name="Feeder Field 4 2 16 2" xfId="18276"/>
    <cellStyle name="Feeder Field 4 2 16 2 2" xfId="18277"/>
    <cellStyle name="Feeder Field 4 2 16 3" xfId="18278"/>
    <cellStyle name="Feeder Field 4 2 17" xfId="18279"/>
    <cellStyle name="Feeder Field 4 2 17 2" xfId="18280"/>
    <cellStyle name="Feeder Field 4 2 17 2 2" xfId="18281"/>
    <cellStyle name="Feeder Field 4 2 17 3" xfId="18282"/>
    <cellStyle name="Feeder Field 4 2 18" xfId="18283"/>
    <cellStyle name="Feeder Field 4 2 18 2" xfId="18284"/>
    <cellStyle name="Feeder Field 4 2 18 2 2" xfId="18285"/>
    <cellStyle name="Feeder Field 4 2 18 3" xfId="18286"/>
    <cellStyle name="Feeder Field 4 2 19" xfId="18287"/>
    <cellStyle name="Feeder Field 4 2 19 2" xfId="18288"/>
    <cellStyle name="Feeder Field 4 2 19 2 2" xfId="18289"/>
    <cellStyle name="Feeder Field 4 2 19 3" xfId="18290"/>
    <cellStyle name="Feeder Field 4 2 2" xfId="18291"/>
    <cellStyle name="Feeder Field 4 2 2 2" xfId="18292"/>
    <cellStyle name="Feeder Field 4 2 2 2 2" xfId="18293"/>
    <cellStyle name="Feeder Field 4 2 2 2 2 2" xfId="18294"/>
    <cellStyle name="Feeder Field 4 2 2 2 3" xfId="18295"/>
    <cellStyle name="Feeder Field 4 2 2 2 4" xfId="18296"/>
    <cellStyle name="Feeder Field 4 2 2 3" xfId="18297"/>
    <cellStyle name="Feeder Field 4 2 2 3 2" xfId="18298"/>
    <cellStyle name="Feeder Field 4 2 2 4" xfId="18299"/>
    <cellStyle name="Feeder Field 4 2 2 5" xfId="18300"/>
    <cellStyle name="Feeder Field 4 2 20" xfId="18301"/>
    <cellStyle name="Feeder Field 4 2 20 2" xfId="18302"/>
    <cellStyle name="Feeder Field 4 2 20 2 2" xfId="18303"/>
    <cellStyle name="Feeder Field 4 2 20 3" xfId="18304"/>
    <cellStyle name="Feeder Field 4 2 21" xfId="18305"/>
    <cellStyle name="Feeder Field 4 2 21 2" xfId="18306"/>
    <cellStyle name="Feeder Field 4 2 22" xfId="18307"/>
    <cellStyle name="Feeder Field 4 2 23" xfId="18308"/>
    <cellStyle name="Feeder Field 4 2 3" xfId="18309"/>
    <cellStyle name="Feeder Field 4 2 3 2" xfId="18310"/>
    <cellStyle name="Feeder Field 4 2 3 2 2" xfId="18311"/>
    <cellStyle name="Feeder Field 4 2 3 2 3" xfId="18312"/>
    <cellStyle name="Feeder Field 4 2 3 3" xfId="18313"/>
    <cellStyle name="Feeder Field 4 2 3 3 2" xfId="18314"/>
    <cellStyle name="Feeder Field 4 2 3 4" xfId="18315"/>
    <cellStyle name="Feeder Field 4 2 4" xfId="18316"/>
    <cellStyle name="Feeder Field 4 2 4 2" xfId="18317"/>
    <cellStyle name="Feeder Field 4 2 4 2 2" xfId="18318"/>
    <cellStyle name="Feeder Field 4 2 4 3" xfId="18319"/>
    <cellStyle name="Feeder Field 4 2 4 4" xfId="18320"/>
    <cellStyle name="Feeder Field 4 2 5" xfId="18321"/>
    <cellStyle name="Feeder Field 4 2 5 2" xfId="18322"/>
    <cellStyle name="Feeder Field 4 2 5 2 2" xfId="18323"/>
    <cellStyle name="Feeder Field 4 2 5 3" xfId="18324"/>
    <cellStyle name="Feeder Field 4 2 5 4" xfId="18325"/>
    <cellStyle name="Feeder Field 4 2 6" xfId="18326"/>
    <cellStyle name="Feeder Field 4 2 6 2" xfId="18327"/>
    <cellStyle name="Feeder Field 4 2 6 2 2" xfId="18328"/>
    <cellStyle name="Feeder Field 4 2 6 3" xfId="18329"/>
    <cellStyle name="Feeder Field 4 2 7" xfId="18330"/>
    <cellStyle name="Feeder Field 4 2 7 2" xfId="18331"/>
    <cellStyle name="Feeder Field 4 2 7 2 2" xfId="18332"/>
    <cellStyle name="Feeder Field 4 2 7 3" xfId="18333"/>
    <cellStyle name="Feeder Field 4 2 8" xfId="18334"/>
    <cellStyle name="Feeder Field 4 2 8 2" xfId="18335"/>
    <cellStyle name="Feeder Field 4 2 8 2 2" xfId="18336"/>
    <cellStyle name="Feeder Field 4 2 8 3" xfId="18337"/>
    <cellStyle name="Feeder Field 4 2 9" xfId="18338"/>
    <cellStyle name="Feeder Field 4 2 9 2" xfId="18339"/>
    <cellStyle name="Feeder Field 4 2 9 2 2" xfId="18340"/>
    <cellStyle name="Feeder Field 4 2 9 3" xfId="18341"/>
    <cellStyle name="Feeder Field 4 20" xfId="18342"/>
    <cellStyle name="Feeder Field 4 3" xfId="18343"/>
    <cellStyle name="Feeder Field 4 3 2" xfId="18344"/>
    <cellStyle name="Feeder Field 4 3 2 2" xfId="18345"/>
    <cellStyle name="Feeder Field 4 3 2 2 2" xfId="18346"/>
    <cellStyle name="Feeder Field 4 3 2 3" xfId="18347"/>
    <cellStyle name="Feeder Field 4 3 2 4" xfId="18348"/>
    <cellStyle name="Feeder Field 4 3 3" xfId="18349"/>
    <cellStyle name="Feeder Field 4 3 3 2" xfId="18350"/>
    <cellStyle name="Feeder Field 4 3 4" xfId="18351"/>
    <cellStyle name="Feeder Field 4 3 5" xfId="18352"/>
    <cellStyle name="Feeder Field 4 4" xfId="18353"/>
    <cellStyle name="Feeder Field 4 4 2" xfId="18354"/>
    <cellStyle name="Feeder Field 4 4 2 2" xfId="18355"/>
    <cellStyle name="Feeder Field 4 4 2 3" xfId="18356"/>
    <cellStyle name="Feeder Field 4 4 3" xfId="18357"/>
    <cellStyle name="Feeder Field 4 4 3 2" xfId="18358"/>
    <cellStyle name="Feeder Field 4 4 4" xfId="18359"/>
    <cellStyle name="Feeder Field 4 5" xfId="18360"/>
    <cellStyle name="Feeder Field 4 5 2" xfId="18361"/>
    <cellStyle name="Feeder Field 4 5 2 2" xfId="18362"/>
    <cellStyle name="Feeder Field 4 5 2 3" xfId="18363"/>
    <cellStyle name="Feeder Field 4 5 3" xfId="18364"/>
    <cellStyle name="Feeder Field 4 5 4" xfId="18365"/>
    <cellStyle name="Feeder Field 4 6" xfId="18366"/>
    <cellStyle name="Feeder Field 4 6 2" xfId="18367"/>
    <cellStyle name="Feeder Field 4 6 2 2" xfId="18368"/>
    <cellStyle name="Feeder Field 4 6 3" xfId="18369"/>
    <cellStyle name="Feeder Field 4 6 4" xfId="18370"/>
    <cellStyle name="Feeder Field 4 7" xfId="18371"/>
    <cellStyle name="Feeder Field 4 7 2" xfId="18372"/>
    <cellStyle name="Feeder Field 4 7 2 2" xfId="18373"/>
    <cellStyle name="Feeder Field 4 7 3" xfId="18374"/>
    <cellStyle name="Feeder Field 4 8" xfId="18375"/>
    <cellStyle name="Feeder Field 4 8 2" xfId="18376"/>
    <cellStyle name="Feeder Field 4 8 2 2" xfId="18377"/>
    <cellStyle name="Feeder Field 4 8 3" xfId="18378"/>
    <cellStyle name="Feeder Field 4 9" xfId="18379"/>
    <cellStyle name="Feeder Field 4 9 2" xfId="18380"/>
    <cellStyle name="Feeder Field 4 9 2 2" xfId="18381"/>
    <cellStyle name="Feeder Field 4 9 3" xfId="18382"/>
    <cellStyle name="Feeder Field 5" xfId="18383"/>
    <cellStyle name="Feeder Field 5 10" xfId="18384"/>
    <cellStyle name="Feeder Field 5 10 2" xfId="18385"/>
    <cellStyle name="Feeder Field 5 10 2 2" xfId="18386"/>
    <cellStyle name="Feeder Field 5 10 3" xfId="18387"/>
    <cellStyle name="Feeder Field 5 11" xfId="18388"/>
    <cellStyle name="Feeder Field 5 11 2" xfId="18389"/>
    <cellStyle name="Feeder Field 5 11 2 2" xfId="18390"/>
    <cellStyle name="Feeder Field 5 11 3" xfId="18391"/>
    <cellStyle name="Feeder Field 5 12" xfId="18392"/>
    <cellStyle name="Feeder Field 5 12 2" xfId="18393"/>
    <cellStyle name="Feeder Field 5 12 2 2" xfId="18394"/>
    <cellStyle name="Feeder Field 5 12 3" xfId="18395"/>
    <cellStyle name="Feeder Field 5 13" xfId="18396"/>
    <cellStyle name="Feeder Field 5 13 2" xfId="18397"/>
    <cellStyle name="Feeder Field 5 13 2 2" xfId="18398"/>
    <cellStyle name="Feeder Field 5 13 3" xfId="18399"/>
    <cellStyle name="Feeder Field 5 14" xfId="18400"/>
    <cellStyle name="Feeder Field 5 14 2" xfId="18401"/>
    <cellStyle name="Feeder Field 5 14 2 2" xfId="18402"/>
    <cellStyle name="Feeder Field 5 14 3" xfId="18403"/>
    <cellStyle name="Feeder Field 5 15" xfId="18404"/>
    <cellStyle name="Feeder Field 5 15 2" xfId="18405"/>
    <cellStyle name="Feeder Field 5 15 2 2" xfId="18406"/>
    <cellStyle name="Feeder Field 5 15 3" xfId="18407"/>
    <cellStyle name="Feeder Field 5 16" xfId="18408"/>
    <cellStyle name="Feeder Field 5 16 2" xfId="18409"/>
    <cellStyle name="Feeder Field 5 16 2 2" xfId="18410"/>
    <cellStyle name="Feeder Field 5 16 3" xfId="18411"/>
    <cellStyle name="Feeder Field 5 17" xfId="18412"/>
    <cellStyle name="Feeder Field 5 17 2" xfId="18413"/>
    <cellStyle name="Feeder Field 5 17 2 2" xfId="18414"/>
    <cellStyle name="Feeder Field 5 17 3" xfId="18415"/>
    <cellStyle name="Feeder Field 5 18" xfId="18416"/>
    <cellStyle name="Feeder Field 5 18 2" xfId="18417"/>
    <cellStyle name="Feeder Field 5 18 2 2" xfId="18418"/>
    <cellStyle name="Feeder Field 5 18 3" xfId="18419"/>
    <cellStyle name="Feeder Field 5 19" xfId="18420"/>
    <cellStyle name="Feeder Field 5 19 2" xfId="18421"/>
    <cellStyle name="Feeder Field 5 19 2 2" xfId="18422"/>
    <cellStyle name="Feeder Field 5 19 3" xfId="18423"/>
    <cellStyle name="Feeder Field 5 2" xfId="18424"/>
    <cellStyle name="Feeder Field 5 2 10" xfId="18425"/>
    <cellStyle name="Feeder Field 5 2 10 2" xfId="18426"/>
    <cellStyle name="Feeder Field 5 2 10 2 2" xfId="18427"/>
    <cellStyle name="Feeder Field 5 2 10 3" xfId="18428"/>
    <cellStyle name="Feeder Field 5 2 11" xfId="18429"/>
    <cellStyle name="Feeder Field 5 2 11 2" xfId="18430"/>
    <cellStyle name="Feeder Field 5 2 11 2 2" xfId="18431"/>
    <cellStyle name="Feeder Field 5 2 11 3" xfId="18432"/>
    <cellStyle name="Feeder Field 5 2 12" xfId="18433"/>
    <cellStyle name="Feeder Field 5 2 12 2" xfId="18434"/>
    <cellStyle name="Feeder Field 5 2 12 2 2" xfId="18435"/>
    <cellStyle name="Feeder Field 5 2 12 3" xfId="18436"/>
    <cellStyle name="Feeder Field 5 2 13" xfId="18437"/>
    <cellStyle name="Feeder Field 5 2 13 2" xfId="18438"/>
    <cellStyle name="Feeder Field 5 2 13 2 2" xfId="18439"/>
    <cellStyle name="Feeder Field 5 2 13 3" xfId="18440"/>
    <cellStyle name="Feeder Field 5 2 14" xfId="18441"/>
    <cellStyle name="Feeder Field 5 2 14 2" xfId="18442"/>
    <cellStyle name="Feeder Field 5 2 14 2 2" xfId="18443"/>
    <cellStyle name="Feeder Field 5 2 14 3" xfId="18444"/>
    <cellStyle name="Feeder Field 5 2 15" xfId="18445"/>
    <cellStyle name="Feeder Field 5 2 15 2" xfId="18446"/>
    <cellStyle name="Feeder Field 5 2 15 2 2" xfId="18447"/>
    <cellStyle name="Feeder Field 5 2 15 3" xfId="18448"/>
    <cellStyle name="Feeder Field 5 2 16" xfId="18449"/>
    <cellStyle name="Feeder Field 5 2 16 2" xfId="18450"/>
    <cellStyle name="Feeder Field 5 2 16 2 2" xfId="18451"/>
    <cellStyle name="Feeder Field 5 2 16 3" xfId="18452"/>
    <cellStyle name="Feeder Field 5 2 17" xfId="18453"/>
    <cellStyle name="Feeder Field 5 2 17 2" xfId="18454"/>
    <cellStyle name="Feeder Field 5 2 17 2 2" xfId="18455"/>
    <cellStyle name="Feeder Field 5 2 17 3" xfId="18456"/>
    <cellStyle name="Feeder Field 5 2 18" xfId="18457"/>
    <cellStyle name="Feeder Field 5 2 18 2" xfId="18458"/>
    <cellStyle name="Feeder Field 5 2 18 2 2" xfId="18459"/>
    <cellStyle name="Feeder Field 5 2 18 3" xfId="18460"/>
    <cellStyle name="Feeder Field 5 2 19" xfId="18461"/>
    <cellStyle name="Feeder Field 5 2 19 2" xfId="18462"/>
    <cellStyle name="Feeder Field 5 2 19 2 2" xfId="18463"/>
    <cellStyle name="Feeder Field 5 2 19 3" xfId="18464"/>
    <cellStyle name="Feeder Field 5 2 2" xfId="18465"/>
    <cellStyle name="Feeder Field 5 2 2 2" xfId="18466"/>
    <cellStyle name="Feeder Field 5 2 2 2 2" xfId="18467"/>
    <cellStyle name="Feeder Field 5 2 2 2 3" xfId="18468"/>
    <cellStyle name="Feeder Field 5 2 2 3" xfId="18469"/>
    <cellStyle name="Feeder Field 5 2 2 3 2" xfId="18470"/>
    <cellStyle name="Feeder Field 5 2 2 4" xfId="18471"/>
    <cellStyle name="Feeder Field 5 2 20" xfId="18472"/>
    <cellStyle name="Feeder Field 5 2 20 2" xfId="18473"/>
    <cellStyle name="Feeder Field 5 2 20 2 2" xfId="18474"/>
    <cellStyle name="Feeder Field 5 2 20 3" xfId="18475"/>
    <cellStyle name="Feeder Field 5 2 21" xfId="18476"/>
    <cellStyle name="Feeder Field 5 2 21 2" xfId="18477"/>
    <cellStyle name="Feeder Field 5 2 22" xfId="18478"/>
    <cellStyle name="Feeder Field 5 2 23" xfId="18479"/>
    <cellStyle name="Feeder Field 5 2 3" xfId="18480"/>
    <cellStyle name="Feeder Field 5 2 3 2" xfId="18481"/>
    <cellStyle name="Feeder Field 5 2 3 2 2" xfId="18482"/>
    <cellStyle name="Feeder Field 5 2 3 3" xfId="18483"/>
    <cellStyle name="Feeder Field 5 2 3 4" xfId="18484"/>
    <cellStyle name="Feeder Field 5 2 4" xfId="18485"/>
    <cellStyle name="Feeder Field 5 2 4 2" xfId="18486"/>
    <cellStyle name="Feeder Field 5 2 4 2 2" xfId="18487"/>
    <cellStyle name="Feeder Field 5 2 4 3" xfId="18488"/>
    <cellStyle name="Feeder Field 5 2 4 4" xfId="18489"/>
    <cellStyle name="Feeder Field 5 2 5" xfId="18490"/>
    <cellStyle name="Feeder Field 5 2 5 2" xfId="18491"/>
    <cellStyle name="Feeder Field 5 2 5 2 2" xfId="18492"/>
    <cellStyle name="Feeder Field 5 2 5 3" xfId="18493"/>
    <cellStyle name="Feeder Field 5 2 6" xfId="18494"/>
    <cellStyle name="Feeder Field 5 2 6 2" xfId="18495"/>
    <cellStyle name="Feeder Field 5 2 6 2 2" xfId="18496"/>
    <cellStyle name="Feeder Field 5 2 6 3" xfId="18497"/>
    <cellStyle name="Feeder Field 5 2 7" xfId="18498"/>
    <cellStyle name="Feeder Field 5 2 7 2" xfId="18499"/>
    <cellStyle name="Feeder Field 5 2 7 2 2" xfId="18500"/>
    <cellStyle name="Feeder Field 5 2 7 3" xfId="18501"/>
    <cellStyle name="Feeder Field 5 2 8" xfId="18502"/>
    <cellStyle name="Feeder Field 5 2 8 2" xfId="18503"/>
    <cellStyle name="Feeder Field 5 2 8 2 2" xfId="18504"/>
    <cellStyle name="Feeder Field 5 2 8 3" xfId="18505"/>
    <cellStyle name="Feeder Field 5 2 9" xfId="18506"/>
    <cellStyle name="Feeder Field 5 2 9 2" xfId="18507"/>
    <cellStyle name="Feeder Field 5 2 9 2 2" xfId="18508"/>
    <cellStyle name="Feeder Field 5 2 9 3" xfId="18509"/>
    <cellStyle name="Feeder Field 5 20" xfId="18510"/>
    <cellStyle name="Feeder Field 5 20 2" xfId="18511"/>
    <cellStyle name="Feeder Field 5 20 2 2" xfId="18512"/>
    <cellStyle name="Feeder Field 5 20 3" xfId="18513"/>
    <cellStyle name="Feeder Field 5 21" xfId="18514"/>
    <cellStyle name="Feeder Field 5 21 2" xfId="18515"/>
    <cellStyle name="Feeder Field 5 21 2 2" xfId="18516"/>
    <cellStyle name="Feeder Field 5 21 3" xfId="18517"/>
    <cellStyle name="Feeder Field 5 22" xfId="18518"/>
    <cellStyle name="Feeder Field 5 22 2" xfId="18519"/>
    <cellStyle name="Feeder Field 5 23" xfId="18520"/>
    <cellStyle name="Feeder Field 5 24" xfId="18521"/>
    <cellStyle name="Feeder Field 5 3" xfId="18522"/>
    <cellStyle name="Feeder Field 5 3 2" xfId="18523"/>
    <cellStyle name="Feeder Field 5 3 2 2" xfId="18524"/>
    <cellStyle name="Feeder Field 5 3 2 3" xfId="18525"/>
    <cellStyle name="Feeder Field 5 3 3" xfId="18526"/>
    <cellStyle name="Feeder Field 5 3 3 2" xfId="18527"/>
    <cellStyle name="Feeder Field 5 3 4" xfId="18528"/>
    <cellStyle name="Feeder Field 5 4" xfId="18529"/>
    <cellStyle name="Feeder Field 5 4 2" xfId="18530"/>
    <cellStyle name="Feeder Field 5 4 2 2" xfId="18531"/>
    <cellStyle name="Feeder Field 5 4 3" xfId="18532"/>
    <cellStyle name="Feeder Field 5 4 4" xfId="18533"/>
    <cellStyle name="Feeder Field 5 5" xfId="18534"/>
    <cellStyle name="Feeder Field 5 5 2" xfId="18535"/>
    <cellStyle name="Feeder Field 5 5 2 2" xfId="18536"/>
    <cellStyle name="Feeder Field 5 5 3" xfId="18537"/>
    <cellStyle name="Feeder Field 5 5 4" xfId="18538"/>
    <cellStyle name="Feeder Field 5 6" xfId="18539"/>
    <cellStyle name="Feeder Field 5 6 2" xfId="18540"/>
    <cellStyle name="Feeder Field 5 6 2 2" xfId="18541"/>
    <cellStyle name="Feeder Field 5 6 3" xfId="18542"/>
    <cellStyle name="Feeder Field 5 7" xfId="18543"/>
    <cellStyle name="Feeder Field 5 7 2" xfId="18544"/>
    <cellStyle name="Feeder Field 5 7 2 2" xfId="18545"/>
    <cellStyle name="Feeder Field 5 7 3" xfId="18546"/>
    <cellStyle name="Feeder Field 5 8" xfId="18547"/>
    <cellStyle name="Feeder Field 5 8 2" xfId="18548"/>
    <cellStyle name="Feeder Field 5 8 2 2" xfId="18549"/>
    <cellStyle name="Feeder Field 5 8 3" xfId="18550"/>
    <cellStyle name="Feeder Field 5 9" xfId="18551"/>
    <cellStyle name="Feeder Field 5 9 2" xfId="18552"/>
    <cellStyle name="Feeder Field 5 9 2 2" xfId="18553"/>
    <cellStyle name="Feeder Field 5 9 3" xfId="18554"/>
    <cellStyle name="Feeder Field 6" xfId="18555"/>
    <cellStyle name="Feeder Field 6 10" xfId="18556"/>
    <cellStyle name="Feeder Field 6 10 2" xfId="18557"/>
    <cellStyle name="Feeder Field 6 10 2 2" xfId="18558"/>
    <cellStyle name="Feeder Field 6 10 3" xfId="18559"/>
    <cellStyle name="Feeder Field 6 11" xfId="18560"/>
    <cellStyle name="Feeder Field 6 11 2" xfId="18561"/>
    <cellStyle name="Feeder Field 6 11 2 2" xfId="18562"/>
    <cellStyle name="Feeder Field 6 11 3" xfId="18563"/>
    <cellStyle name="Feeder Field 6 12" xfId="18564"/>
    <cellStyle name="Feeder Field 6 12 2" xfId="18565"/>
    <cellStyle name="Feeder Field 6 12 2 2" xfId="18566"/>
    <cellStyle name="Feeder Field 6 12 3" xfId="18567"/>
    <cellStyle name="Feeder Field 6 13" xfId="18568"/>
    <cellStyle name="Feeder Field 6 13 2" xfId="18569"/>
    <cellStyle name="Feeder Field 6 13 2 2" xfId="18570"/>
    <cellStyle name="Feeder Field 6 13 3" xfId="18571"/>
    <cellStyle name="Feeder Field 6 14" xfId="18572"/>
    <cellStyle name="Feeder Field 6 14 2" xfId="18573"/>
    <cellStyle name="Feeder Field 6 14 2 2" xfId="18574"/>
    <cellStyle name="Feeder Field 6 14 3" xfId="18575"/>
    <cellStyle name="Feeder Field 6 15" xfId="18576"/>
    <cellStyle name="Feeder Field 6 15 2" xfId="18577"/>
    <cellStyle name="Feeder Field 6 15 2 2" xfId="18578"/>
    <cellStyle name="Feeder Field 6 15 3" xfId="18579"/>
    <cellStyle name="Feeder Field 6 16" xfId="18580"/>
    <cellStyle name="Feeder Field 6 16 2" xfId="18581"/>
    <cellStyle name="Feeder Field 6 16 2 2" xfId="18582"/>
    <cellStyle name="Feeder Field 6 16 3" xfId="18583"/>
    <cellStyle name="Feeder Field 6 17" xfId="18584"/>
    <cellStyle name="Feeder Field 6 17 2" xfId="18585"/>
    <cellStyle name="Feeder Field 6 17 2 2" xfId="18586"/>
    <cellStyle name="Feeder Field 6 17 3" xfId="18587"/>
    <cellStyle name="Feeder Field 6 18" xfId="18588"/>
    <cellStyle name="Feeder Field 6 18 2" xfId="18589"/>
    <cellStyle name="Feeder Field 6 18 2 2" xfId="18590"/>
    <cellStyle name="Feeder Field 6 18 3" xfId="18591"/>
    <cellStyle name="Feeder Field 6 19" xfId="18592"/>
    <cellStyle name="Feeder Field 6 19 2" xfId="18593"/>
    <cellStyle name="Feeder Field 6 19 2 2" xfId="18594"/>
    <cellStyle name="Feeder Field 6 19 3" xfId="18595"/>
    <cellStyle name="Feeder Field 6 2" xfId="18596"/>
    <cellStyle name="Feeder Field 6 2 2" xfId="18597"/>
    <cellStyle name="Feeder Field 6 2 2 2" xfId="18598"/>
    <cellStyle name="Feeder Field 6 2 2 3" xfId="18599"/>
    <cellStyle name="Feeder Field 6 2 3" xfId="18600"/>
    <cellStyle name="Feeder Field 6 2 3 2" xfId="18601"/>
    <cellStyle name="Feeder Field 6 2 4" xfId="18602"/>
    <cellStyle name="Feeder Field 6 20" xfId="18603"/>
    <cellStyle name="Feeder Field 6 20 2" xfId="18604"/>
    <cellStyle name="Feeder Field 6 20 2 2" xfId="18605"/>
    <cellStyle name="Feeder Field 6 20 3" xfId="18606"/>
    <cellStyle name="Feeder Field 6 21" xfId="18607"/>
    <cellStyle name="Feeder Field 6 21 2" xfId="18608"/>
    <cellStyle name="Feeder Field 6 22" xfId="18609"/>
    <cellStyle name="Feeder Field 6 23" xfId="18610"/>
    <cellStyle name="Feeder Field 6 3" xfId="18611"/>
    <cellStyle name="Feeder Field 6 3 2" xfId="18612"/>
    <cellStyle name="Feeder Field 6 3 2 2" xfId="18613"/>
    <cellStyle name="Feeder Field 6 3 3" xfId="18614"/>
    <cellStyle name="Feeder Field 6 3 4" xfId="18615"/>
    <cellStyle name="Feeder Field 6 4" xfId="18616"/>
    <cellStyle name="Feeder Field 6 4 2" xfId="18617"/>
    <cellStyle name="Feeder Field 6 4 2 2" xfId="18618"/>
    <cellStyle name="Feeder Field 6 4 3" xfId="18619"/>
    <cellStyle name="Feeder Field 6 4 4" xfId="18620"/>
    <cellStyle name="Feeder Field 6 5" xfId="18621"/>
    <cellStyle name="Feeder Field 6 5 2" xfId="18622"/>
    <cellStyle name="Feeder Field 6 5 2 2" xfId="18623"/>
    <cellStyle name="Feeder Field 6 5 3" xfId="18624"/>
    <cellStyle name="Feeder Field 6 6" xfId="18625"/>
    <cellStyle name="Feeder Field 6 6 2" xfId="18626"/>
    <cellStyle name="Feeder Field 6 6 2 2" xfId="18627"/>
    <cellStyle name="Feeder Field 6 6 3" xfId="18628"/>
    <cellStyle name="Feeder Field 6 7" xfId="18629"/>
    <cellStyle name="Feeder Field 6 7 2" xfId="18630"/>
    <cellStyle name="Feeder Field 6 7 2 2" xfId="18631"/>
    <cellStyle name="Feeder Field 6 7 3" xfId="18632"/>
    <cellStyle name="Feeder Field 6 8" xfId="18633"/>
    <cellStyle name="Feeder Field 6 8 2" xfId="18634"/>
    <cellStyle name="Feeder Field 6 8 2 2" xfId="18635"/>
    <cellStyle name="Feeder Field 6 8 3" xfId="18636"/>
    <cellStyle name="Feeder Field 6 9" xfId="18637"/>
    <cellStyle name="Feeder Field 6 9 2" xfId="18638"/>
    <cellStyle name="Feeder Field 6 9 2 2" xfId="18639"/>
    <cellStyle name="Feeder Field 6 9 3" xfId="18640"/>
    <cellStyle name="Feeder Field 7" xfId="18641"/>
    <cellStyle name="Feeder Field 7 2" xfId="18642"/>
    <cellStyle name="Feeder Field 7 2 2" xfId="18643"/>
    <cellStyle name="Feeder Field 7 2 3" xfId="18644"/>
    <cellStyle name="Feeder Field 7 3" xfId="18645"/>
    <cellStyle name="Feeder Field 7 3 2" xfId="18646"/>
    <cellStyle name="Feeder Field 7 4" xfId="18647"/>
    <cellStyle name="Feeder Field 8" xfId="18648"/>
    <cellStyle name="Feeder Field 8 2" xfId="18649"/>
    <cellStyle name="Feeder Field 8 2 2" xfId="18650"/>
    <cellStyle name="Feeder Field 8 2 3" xfId="18651"/>
    <cellStyle name="Feeder Field 8 3" xfId="18652"/>
    <cellStyle name="Feeder Field 8 4" xfId="18653"/>
    <cellStyle name="Feeder Field 9" xfId="18654"/>
    <cellStyle name="Feeder Field 9 2" xfId="18655"/>
    <cellStyle name="Feeder Field 9 2 2" xfId="18656"/>
    <cellStyle name="Feeder Field 9 3" xfId="18657"/>
    <cellStyle name="Feeder Field 9 4" xfId="18658"/>
    <cellStyle name="Fijo" xfId="18659"/>
    <cellStyle name="Finance" xfId="18660"/>
    <cellStyle name="Financiero" xfId="18661"/>
    <cellStyle name="Fixed" xfId="18662"/>
    <cellStyle name="Flag" xfId="18663"/>
    <cellStyle name="Flash" xfId="18664"/>
    <cellStyle name="Fonts" xfId="18665"/>
    <cellStyle name="Footer SBILogo1" xfId="18666"/>
    <cellStyle name="Footer SBILogo2" xfId="18667"/>
    <cellStyle name="Footnote" xfId="18668"/>
    <cellStyle name="footnote ref" xfId="18669"/>
    <cellStyle name="Footnote Reference" xfId="18670"/>
    <cellStyle name="footnote text" xfId="18671"/>
    <cellStyle name="Footnote_% Change" xfId="18672"/>
    <cellStyle name="General" xfId="18673"/>
    <cellStyle name="General 2" xfId="18674"/>
    <cellStyle name="General 3" xfId="18675"/>
    <cellStyle name="General 4" xfId="18676"/>
    <cellStyle name="Good 2" xfId="18677"/>
    <cellStyle name="Good 3" xfId="18678"/>
    <cellStyle name="Good 4" xfId="18679"/>
    <cellStyle name="Good 5" xfId="18680"/>
    <cellStyle name="Good 6" xfId="18681"/>
    <cellStyle name="Good 7" xfId="18682"/>
    <cellStyle name="Good 8" xfId="18683"/>
    <cellStyle name="Grey" xfId="18684"/>
    <cellStyle name="Greyed" xfId="18685"/>
    <cellStyle name="Greyed 2" xfId="18686"/>
    <cellStyle name="Greyed 3" xfId="18687"/>
    <cellStyle name="Greyed out" xfId="18688"/>
    <cellStyle name="Greyed_5A4 PCT Slides 2010-11" xfId="18689"/>
    <cellStyle name="Group" xfId="18690"/>
    <cellStyle name="GroupNote" xfId="18691"/>
    <cellStyle name="H1" xfId="18692"/>
    <cellStyle name="H2" xfId="18693"/>
    <cellStyle name="H3" xfId="18694"/>
    <cellStyle name="H3Bold" xfId="18695"/>
    <cellStyle name="Hard Percent" xfId="18696"/>
    <cellStyle name="Header" xfId="18697"/>
    <cellStyle name="Header Draft Stamp" xfId="18698"/>
    <cellStyle name="Header_% Change" xfId="18699"/>
    <cellStyle name="Header0" xfId="18700"/>
    <cellStyle name="Header1" xfId="18701"/>
    <cellStyle name="Header2" xfId="18702"/>
    <cellStyle name="HeaderGrant" xfId="18703"/>
    <cellStyle name="HeaderLabel" xfId="18704"/>
    <cellStyle name="HeaderLEA" xfId="18705"/>
    <cellStyle name="HeaderText" xfId="18706"/>
    <cellStyle name="Heading" xfId="18707"/>
    <cellStyle name="Heading 1 2" xfId="18708"/>
    <cellStyle name="Heading 1 2 2" xfId="18709"/>
    <cellStyle name="Heading 1 2_asset sales" xfId="18710"/>
    <cellStyle name="Heading 1 3" xfId="18711"/>
    <cellStyle name="Heading 1 3 2" xfId="18712"/>
    <cellStyle name="Heading 1 4" xfId="18713"/>
    <cellStyle name="Heading 1 4 2" xfId="18714"/>
    <cellStyle name="Heading 1 5" xfId="18715"/>
    <cellStyle name="Heading 1 5 2" xfId="18716"/>
    <cellStyle name="Heading 1 5 3" xfId="18717"/>
    <cellStyle name="Heading 1 6" xfId="18718"/>
    <cellStyle name="Heading 1 7" xfId="18719"/>
    <cellStyle name="Heading 1 8" xfId="18720"/>
    <cellStyle name="Heading 1 Above" xfId="18721"/>
    <cellStyle name="Heading 1+" xfId="18722"/>
    <cellStyle name="Heading 2 2" xfId="18723"/>
    <cellStyle name="Heading 2 3" xfId="18724"/>
    <cellStyle name="Heading 2 3 2" xfId="18725"/>
    <cellStyle name="Heading 2 4" xfId="18726"/>
    <cellStyle name="Heading 2 4 2" xfId="18727"/>
    <cellStyle name="Heading 2 4 3" xfId="18728"/>
    <cellStyle name="Heading 2 5" xfId="18729"/>
    <cellStyle name="Heading 2 6" xfId="18730"/>
    <cellStyle name="Heading 2 7" xfId="18731"/>
    <cellStyle name="Heading 2 8" xfId="18732"/>
    <cellStyle name="Heading 2 Below" xfId="18733"/>
    <cellStyle name="Heading 2+" xfId="18734"/>
    <cellStyle name="Heading 3 10" xfId="18735"/>
    <cellStyle name="Heading 3 2" xfId="18736"/>
    <cellStyle name="Heading 3 2 2" xfId="18737"/>
    <cellStyle name="Heading 3 2 3" xfId="18738"/>
    <cellStyle name="Heading 3 3" xfId="18739"/>
    <cellStyle name="Heading 3 3 2" xfId="18740"/>
    <cellStyle name="Heading 3 4" xfId="18741"/>
    <cellStyle name="Heading 3 4 2" xfId="18742"/>
    <cellStyle name="Heading 3 4 3" xfId="18743"/>
    <cellStyle name="Heading 3 4 4" xfId="18744"/>
    <cellStyle name="Heading 3 5" xfId="18745"/>
    <cellStyle name="Heading 3 6" xfId="18746"/>
    <cellStyle name="Heading 3 7" xfId="18747"/>
    <cellStyle name="Heading 3 8" xfId="18748"/>
    <cellStyle name="Heading 3 9" xfId="18749"/>
    <cellStyle name="Heading 3+" xfId="18750"/>
    <cellStyle name="Heading 4 2" xfId="18751"/>
    <cellStyle name="Heading 4 3" xfId="18752"/>
    <cellStyle name="Heading 4 3 2" xfId="18753"/>
    <cellStyle name="Heading 4 4" xfId="18754"/>
    <cellStyle name="Heading 4 4 2" xfId="18755"/>
    <cellStyle name="Heading 4 4 3" xfId="18756"/>
    <cellStyle name="Heading 4 5" xfId="18757"/>
    <cellStyle name="Heading 4 6" xfId="18758"/>
    <cellStyle name="Heading 4 7" xfId="18759"/>
    <cellStyle name="Heading 4 8" xfId="18760"/>
    <cellStyle name="Heading 5" xfId="18761"/>
    <cellStyle name="Heading 6" xfId="18762"/>
    <cellStyle name="Heading 7" xfId="18763"/>
    <cellStyle name="Heading 8" xfId="18764"/>
    <cellStyle name="Heading1" xfId="18765"/>
    <cellStyle name="Heading2" xfId="18766"/>
    <cellStyle name="Heading3" xfId="18767"/>
    <cellStyle name="Heading4" xfId="18768"/>
    <cellStyle name="Heading5" xfId="18769"/>
    <cellStyle name="Headings" xfId="18770"/>
    <cellStyle name="Horizontal" xfId="18771"/>
    <cellStyle name="Hyperlink 2" xfId="18772"/>
    <cellStyle name="Hyperlink 2 2" xfId="18773"/>
    <cellStyle name="Hyperlink 2 2 2" xfId="18774"/>
    <cellStyle name="Hyperlink 2 2 3" xfId="18775"/>
    <cellStyle name="Hyperlink 2 3" xfId="18776"/>
    <cellStyle name="Hyperlink 2 3 2" xfId="18777"/>
    <cellStyle name="Hyperlink 2 4" xfId="18778"/>
    <cellStyle name="Hyperlink 2 5" xfId="18779"/>
    <cellStyle name="Hyperlink 3" xfId="18780"/>
    <cellStyle name="Hyperlink 3 2" xfId="18781"/>
    <cellStyle name="Hyperlink 3 3" xfId="18782"/>
    <cellStyle name="Hyperlink 4" xfId="18783"/>
    <cellStyle name="Hyperlink 4 2" xfId="18784"/>
    <cellStyle name="Hyperlink 4 3" xfId="18785"/>
    <cellStyle name="Hyperlink 5" xfId="18786"/>
    <cellStyle name="Hyperlink 6" xfId="18787"/>
    <cellStyle name="Hyperlink 7" xfId="18788"/>
    <cellStyle name="Hyperlink 8" xfId="18789"/>
    <cellStyle name="I'm here now" xfId="18790"/>
    <cellStyle name="Imported" xfId="18791"/>
    <cellStyle name="IndentedPlain" xfId="18792"/>
    <cellStyle name="Information" xfId="18793"/>
    <cellStyle name="Input [yellow]" xfId="18794"/>
    <cellStyle name="Input [yellow] 2" xfId="18795"/>
    <cellStyle name="Input [yellow] 3" xfId="18796"/>
    <cellStyle name="Input 1" xfId="18797"/>
    <cellStyle name="Input 10" xfId="18798"/>
    <cellStyle name="Input 10 2" xfId="18799"/>
    <cellStyle name="Input 10 3" xfId="18800"/>
    <cellStyle name="Input 10 4" xfId="18801"/>
    <cellStyle name="Input 10 5" xfId="18802"/>
    <cellStyle name="Input 11" xfId="18803"/>
    <cellStyle name="Input 11 2" xfId="18804"/>
    <cellStyle name="Input 11 3" xfId="18805"/>
    <cellStyle name="Input 11 4" xfId="18806"/>
    <cellStyle name="Input 11 5" xfId="18807"/>
    <cellStyle name="Input 12" xfId="18808"/>
    <cellStyle name="Input 12 2" xfId="18809"/>
    <cellStyle name="Input 12 3" xfId="18810"/>
    <cellStyle name="Input 12 4" xfId="18811"/>
    <cellStyle name="Input 12 5" xfId="18812"/>
    <cellStyle name="Input 13" xfId="18813"/>
    <cellStyle name="Input 13 2" xfId="18814"/>
    <cellStyle name="Input 13 3" xfId="18815"/>
    <cellStyle name="Input 13 4" xfId="18816"/>
    <cellStyle name="Input 13 5" xfId="18817"/>
    <cellStyle name="Input 14" xfId="18818"/>
    <cellStyle name="Input 14 2" xfId="18819"/>
    <cellStyle name="Input 14 3" xfId="18820"/>
    <cellStyle name="Input 14 4" xfId="18821"/>
    <cellStyle name="Input 14 5" xfId="18822"/>
    <cellStyle name="Input 15" xfId="18823"/>
    <cellStyle name="Input 15 2" xfId="18824"/>
    <cellStyle name="Input 15 3" xfId="18825"/>
    <cellStyle name="Input 15 4" xfId="18826"/>
    <cellStyle name="Input 15 5" xfId="18827"/>
    <cellStyle name="Input 16" xfId="18828"/>
    <cellStyle name="Input 16 2" xfId="18829"/>
    <cellStyle name="Input 16 3" xfId="18830"/>
    <cellStyle name="Input 16 4" xfId="18831"/>
    <cellStyle name="Input 16 5" xfId="18832"/>
    <cellStyle name="Input 17" xfId="18833"/>
    <cellStyle name="Input 17 2" xfId="18834"/>
    <cellStyle name="Input 17 3" xfId="18835"/>
    <cellStyle name="Input 17 4" xfId="18836"/>
    <cellStyle name="Input 17 5" xfId="18837"/>
    <cellStyle name="Input 18" xfId="18838"/>
    <cellStyle name="Input 18 2" xfId="18839"/>
    <cellStyle name="Input 18 3" xfId="18840"/>
    <cellStyle name="Input 18 4" xfId="18841"/>
    <cellStyle name="Input 18 5" xfId="18842"/>
    <cellStyle name="Input 19" xfId="18843"/>
    <cellStyle name="Input 19 2" xfId="18844"/>
    <cellStyle name="Input 19 3" xfId="18845"/>
    <cellStyle name="Input 19 4" xfId="18846"/>
    <cellStyle name="Input 19 5" xfId="18847"/>
    <cellStyle name="Input 2" xfId="18848"/>
    <cellStyle name="Input 2 10" xfId="18849"/>
    <cellStyle name="Input 2 10 10" xfId="18850"/>
    <cellStyle name="Input 2 10 10 2" xfId="18851"/>
    <cellStyle name="Input 2 10 10 2 2" xfId="18852"/>
    <cellStyle name="Input 2 10 10 3" xfId="18853"/>
    <cellStyle name="Input 2 10 11" xfId="18854"/>
    <cellStyle name="Input 2 10 11 2" xfId="18855"/>
    <cellStyle name="Input 2 10 11 2 2" xfId="18856"/>
    <cellStyle name="Input 2 10 11 3" xfId="18857"/>
    <cellStyle name="Input 2 10 12" xfId="18858"/>
    <cellStyle name="Input 2 10 12 2" xfId="18859"/>
    <cellStyle name="Input 2 10 12 2 2" xfId="18860"/>
    <cellStyle name="Input 2 10 12 3" xfId="18861"/>
    <cellStyle name="Input 2 10 13" xfId="18862"/>
    <cellStyle name="Input 2 10 13 2" xfId="18863"/>
    <cellStyle name="Input 2 10 13 2 2" xfId="18864"/>
    <cellStyle name="Input 2 10 13 3" xfId="18865"/>
    <cellStyle name="Input 2 10 14" xfId="18866"/>
    <cellStyle name="Input 2 10 14 2" xfId="18867"/>
    <cellStyle name="Input 2 10 14 2 2" xfId="18868"/>
    <cellStyle name="Input 2 10 14 3" xfId="18869"/>
    <cellStyle name="Input 2 10 15" xfId="18870"/>
    <cellStyle name="Input 2 10 15 2" xfId="18871"/>
    <cellStyle name="Input 2 10 15 2 2" xfId="18872"/>
    <cellStyle name="Input 2 10 15 3" xfId="18873"/>
    <cellStyle name="Input 2 10 16" xfId="18874"/>
    <cellStyle name="Input 2 10 16 2" xfId="18875"/>
    <cellStyle name="Input 2 10 16 2 2" xfId="18876"/>
    <cellStyle name="Input 2 10 16 3" xfId="18877"/>
    <cellStyle name="Input 2 10 17" xfId="18878"/>
    <cellStyle name="Input 2 10 17 2" xfId="18879"/>
    <cellStyle name="Input 2 10 17 2 2" xfId="18880"/>
    <cellStyle name="Input 2 10 17 3" xfId="18881"/>
    <cellStyle name="Input 2 10 18" xfId="18882"/>
    <cellStyle name="Input 2 10 18 2" xfId="18883"/>
    <cellStyle name="Input 2 10 18 2 2" xfId="18884"/>
    <cellStyle name="Input 2 10 18 3" xfId="18885"/>
    <cellStyle name="Input 2 10 19" xfId="18886"/>
    <cellStyle name="Input 2 10 19 2" xfId="18887"/>
    <cellStyle name="Input 2 10 19 2 2" xfId="18888"/>
    <cellStyle name="Input 2 10 19 3" xfId="18889"/>
    <cellStyle name="Input 2 10 2" xfId="18890"/>
    <cellStyle name="Input 2 10 2 10" xfId="18891"/>
    <cellStyle name="Input 2 10 2 10 2" xfId="18892"/>
    <cellStyle name="Input 2 10 2 10 2 2" xfId="18893"/>
    <cellStyle name="Input 2 10 2 10 3" xfId="18894"/>
    <cellStyle name="Input 2 10 2 11" xfId="18895"/>
    <cellStyle name="Input 2 10 2 11 2" xfId="18896"/>
    <cellStyle name="Input 2 10 2 11 2 2" xfId="18897"/>
    <cellStyle name="Input 2 10 2 11 3" xfId="18898"/>
    <cellStyle name="Input 2 10 2 12" xfId="18899"/>
    <cellStyle name="Input 2 10 2 12 2" xfId="18900"/>
    <cellStyle name="Input 2 10 2 12 2 2" xfId="18901"/>
    <cellStyle name="Input 2 10 2 12 3" xfId="18902"/>
    <cellStyle name="Input 2 10 2 13" xfId="18903"/>
    <cellStyle name="Input 2 10 2 13 2" xfId="18904"/>
    <cellStyle name="Input 2 10 2 13 2 2" xfId="18905"/>
    <cellStyle name="Input 2 10 2 13 3" xfId="18906"/>
    <cellStyle name="Input 2 10 2 14" xfId="18907"/>
    <cellStyle name="Input 2 10 2 14 2" xfId="18908"/>
    <cellStyle name="Input 2 10 2 14 2 2" xfId="18909"/>
    <cellStyle name="Input 2 10 2 14 3" xfId="18910"/>
    <cellStyle name="Input 2 10 2 15" xfId="18911"/>
    <cellStyle name="Input 2 10 2 15 2" xfId="18912"/>
    <cellStyle name="Input 2 10 2 15 2 2" xfId="18913"/>
    <cellStyle name="Input 2 10 2 15 3" xfId="18914"/>
    <cellStyle name="Input 2 10 2 16" xfId="18915"/>
    <cellStyle name="Input 2 10 2 16 2" xfId="18916"/>
    <cellStyle name="Input 2 10 2 16 2 2" xfId="18917"/>
    <cellStyle name="Input 2 10 2 16 3" xfId="18918"/>
    <cellStyle name="Input 2 10 2 17" xfId="18919"/>
    <cellStyle name="Input 2 10 2 17 2" xfId="18920"/>
    <cellStyle name="Input 2 10 2 17 2 2" xfId="18921"/>
    <cellStyle name="Input 2 10 2 17 3" xfId="18922"/>
    <cellStyle name="Input 2 10 2 18" xfId="18923"/>
    <cellStyle name="Input 2 10 2 18 2" xfId="18924"/>
    <cellStyle name="Input 2 10 2 18 2 2" xfId="18925"/>
    <cellStyle name="Input 2 10 2 18 3" xfId="18926"/>
    <cellStyle name="Input 2 10 2 19" xfId="18927"/>
    <cellStyle name="Input 2 10 2 19 2" xfId="18928"/>
    <cellStyle name="Input 2 10 2 19 2 2" xfId="18929"/>
    <cellStyle name="Input 2 10 2 19 3" xfId="18930"/>
    <cellStyle name="Input 2 10 2 2" xfId="18931"/>
    <cellStyle name="Input 2 10 2 2 2" xfId="18932"/>
    <cellStyle name="Input 2 10 2 2 2 2" xfId="18933"/>
    <cellStyle name="Input 2 10 2 2 2 3" xfId="18934"/>
    <cellStyle name="Input 2 10 2 2 3" xfId="18935"/>
    <cellStyle name="Input 2 10 2 2 3 2" xfId="18936"/>
    <cellStyle name="Input 2 10 2 2 4" xfId="18937"/>
    <cellStyle name="Input 2 10 2 20" xfId="18938"/>
    <cellStyle name="Input 2 10 2 20 2" xfId="18939"/>
    <cellStyle name="Input 2 10 2 20 2 2" xfId="18940"/>
    <cellStyle name="Input 2 10 2 20 3" xfId="18941"/>
    <cellStyle name="Input 2 10 2 21" xfId="18942"/>
    <cellStyle name="Input 2 10 2 21 2" xfId="18943"/>
    <cellStyle name="Input 2 10 2 22" xfId="18944"/>
    <cellStyle name="Input 2 10 2 23" xfId="18945"/>
    <cellStyle name="Input 2 10 2 3" xfId="18946"/>
    <cellStyle name="Input 2 10 2 3 2" xfId="18947"/>
    <cellStyle name="Input 2 10 2 3 2 2" xfId="18948"/>
    <cellStyle name="Input 2 10 2 3 3" xfId="18949"/>
    <cellStyle name="Input 2 10 2 3 4" xfId="18950"/>
    <cellStyle name="Input 2 10 2 4" xfId="18951"/>
    <cellStyle name="Input 2 10 2 4 2" xfId="18952"/>
    <cellStyle name="Input 2 10 2 4 2 2" xfId="18953"/>
    <cellStyle name="Input 2 10 2 4 3" xfId="18954"/>
    <cellStyle name="Input 2 10 2 4 4" xfId="18955"/>
    <cellStyle name="Input 2 10 2 5" xfId="18956"/>
    <cellStyle name="Input 2 10 2 5 2" xfId="18957"/>
    <cellStyle name="Input 2 10 2 5 2 2" xfId="18958"/>
    <cellStyle name="Input 2 10 2 5 3" xfId="18959"/>
    <cellStyle name="Input 2 10 2 6" xfId="18960"/>
    <cellStyle name="Input 2 10 2 6 2" xfId="18961"/>
    <cellStyle name="Input 2 10 2 6 2 2" xfId="18962"/>
    <cellStyle name="Input 2 10 2 6 3" xfId="18963"/>
    <cellStyle name="Input 2 10 2 7" xfId="18964"/>
    <cellStyle name="Input 2 10 2 7 2" xfId="18965"/>
    <cellStyle name="Input 2 10 2 7 2 2" xfId="18966"/>
    <cellStyle name="Input 2 10 2 7 3" xfId="18967"/>
    <cellStyle name="Input 2 10 2 8" xfId="18968"/>
    <cellStyle name="Input 2 10 2 8 2" xfId="18969"/>
    <cellStyle name="Input 2 10 2 8 2 2" xfId="18970"/>
    <cellStyle name="Input 2 10 2 8 3" xfId="18971"/>
    <cellStyle name="Input 2 10 2 9" xfId="18972"/>
    <cellStyle name="Input 2 10 2 9 2" xfId="18973"/>
    <cellStyle name="Input 2 10 2 9 2 2" xfId="18974"/>
    <cellStyle name="Input 2 10 2 9 3" xfId="18975"/>
    <cellStyle name="Input 2 10 20" xfId="18976"/>
    <cellStyle name="Input 2 10 20 2" xfId="18977"/>
    <cellStyle name="Input 2 10 20 2 2" xfId="18978"/>
    <cellStyle name="Input 2 10 20 3" xfId="18979"/>
    <cellStyle name="Input 2 10 21" xfId="18980"/>
    <cellStyle name="Input 2 10 21 2" xfId="18981"/>
    <cellStyle name="Input 2 10 21 2 2" xfId="18982"/>
    <cellStyle name="Input 2 10 21 3" xfId="18983"/>
    <cellStyle name="Input 2 10 22" xfId="18984"/>
    <cellStyle name="Input 2 10 22 2" xfId="18985"/>
    <cellStyle name="Input 2 10 23" xfId="18986"/>
    <cellStyle name="Input 2 10 24" xfId="18987"/>
    <cellStyle name="Input 2 10 3" xfId="18988"/>
    <cellStyle name="Input 2 10 3 2" xfId="18989"/>
    <cellStyle name="Input 2 10 3 2 2" xfId="18990"/>
    <cellStyle name="Input 2 10 3 2 3" xfId="18991"/>
    <cellStyle name="Input 2 10 3 3" xfId="18992"/>
    <cellStyle name="Input 2 10 3 3 2" xfId="18993"/>
    <cellStyle name="Input 2 10 3 4" xfId="18994"/>
    <cellStyle name="Input 2 10 4" xfId="18995"/>
    <cellStyle name="Input 2 10 4 2" xfId="18996"/>
    <cellStyle name="Input 2 10 4 2 2" xfId="18997"/>
    <cellStyle name="Input 2 10 4 3" xfId="18998"/>
    <cellStyle name="Input 2 10 4 4" xfId="18999"/>
    <cellStyle name="Input 2 10 5" xfId="19000"/>
    <cellStyle name="Input 2 10 5 2" xfId="19001"/>
    <cellStyle name="Input 2 10 5 2 2" xfId="19002"/>
    <cellStyle name="Input 2 10 5 3" xfId="19003"/>
    <cellStyle name="Input 2 10 5 4" xfId="19004"/>
    <cellStyle name="Input 2 10 6" xfId="19005"/>
    <cellStyle name="Input 2 10 6 2" xfId="19006"/>
    <cellStyle name="Input 2 10 6 2 2" xfId="19007"/>
    <cellStyle name="Input 2 10 6 3" xfId="19008"/>
    <cellStyle name="Input 2 10 7" xfId="19009"/>
    <cellStyle name="Input 2 10 7 2" xfId="19010"/>
    <cellStyle name="Input 2 10 7 2 2" xfId="19011"/>
    <cellStyle name="Input 2 10 7 3" xfId="19012"/>
    <cellStyle name="Input 2 10 8" xfId="19013"/>
    <cellStyle name="Input 2 10 8 2" xfId="19014"/>
    <cellStyle name="Input 2 10 8 2 2" xfId="19015"/>
    <cellStyle name="Input 2 10 8 3" xfId="19016"/>
    <cellStyle name="Input 2 10 9" xfId="19017"/>
    <cellStyle name="Input 2 10 9 2" xfId="19018"/>
    <cellStyle name="Input 2 10 9 2 2" xfId="19019"/>
    <cellStyle name="Input 2 10 9 3" xfId="19020"/>
    <cellStyle name="Input 2 11" xfId="19021"/>
    <cellStyle name="Input 2 11 10" xfId="19022"/>
    <cellStyle name="Input 2 11 10 2" xfId="19023"/>
    <cellStyle name="Input 2 11 10 2 2" xfId="19024"/>
    <cellStyle name="Input 2 11 10 3" xfId="19025"/>
    <cellStyle name="Input 2 11 11" xfId="19026"/>
    <cellStyle name="Input 2 11 11 2" xfId="19027"/>
    <cellStyle name="Input 2 11 11 2 2" xfId="19028"/>
    <cellStyle name="Input 2 11 11 3" xfId="19029"/>
    <cellStyle name="Input 2 11 12" xfId="19030"/>
    <cellStyle name="Input 2 11 12 2" xfId="19031"/>
    <cellStyle name="Input 2 11 12 2 2" xfId="19032"/>
    <cellStyle name="Input 2 11 12 3" xfId="19033"/>
    <cellStyle name="Input 2 11 13" xfId="19034"/>
    <cellStyle name="Input 2 11 13 2" xfId="19035"/>
    <cellStyle name="Input 2 11 13 2 2" xfId="19036"/>
    <cellStyle name="Input 2 11 13 3" xfId="19037"/>
    <cellStyle name="Input 2 11 14" xfId="19038"/>
    <cellStyle name="Input 2 11 14 2" xfId="19039"/>
    <cellStyle name="Input 2 11 14 2 2" xfId="19040"/>
    <cellStyle name="Input 2 11 14 3" xfId="19041"/>
    <cellStyle name="Input 2 11 15" xfId="19042"/>
    <cellStyle name="Input 2 11 15 2" xfId="19043"/>
    <cellStyle name="Input 2 11 15 2 2" xfId="19044"/>
    <cellStyle name="Input 2 11 15 3" xfId="19045"/>
    <cellStyle name="Input 2 11 16" xfId="19046"/>
    <cellStyle name="Input 2 11 16 2" xfId="19047"/>
    <cellStyle name="Input 2 11 16 2 2" xfId="19048"/>
    <cellStyle name="Input 2 11 16 3" xfId="19049"/>
    <cellStyle name="Input 2 11 17" xfId="19050"/>
    <cellStyle name="Input 2 11 17 2" xfId="19051"/>
    <cellStyle name="Input 2 11 17 2 2" xfId="19052"/>
    <cellStyle name="Input 2 11 17 3" xfId="19053"/>
    <cellStyle name="Input 2 11 18" xfId="19054"/>
    <cellStyle name="Input 2 11 18 2" xfId="19055"/>
    <cellStyle name="Input 2 11 18 2 2" xfId="19056"/>
    <cellStyle name="Input 2 11 18 3" xfId="19057"/>
    <cellStyle name="Input 2 11 19" xfId="19058"/>
    <cellStyle name="Input 2 11 19 2" xfId="19059"/>
    <cellStyle name="Input 2 11 19 2 2" xfId="19060"/>
    <cellStyle name="Input 2 11 19 3" xfId="19061"/>
    <cellStyle name="Input 2 11 2" xfId="19062"/>
    <cellStyle name="Input 2 11 2 2" xfId="19063"/>
    <cellStyle name="Input 2 11 2 2 2" xfId="19064"/>
    <cellStyle name="Input 2 11 2 2 3" xfId="19065"/>
    <cellStyle name="Input 2 11 2 3" xfId="19066"/>
    <cellStyle name="Input 2 11 2 3 2" xfId="19067"/>
    <cellStyle name="Input 2 11 2 4" xfId="19068"/>
    <cellStyle name="Input 2 11 20" xfId="19069"/>
    <cellStyle name="Input 2 11 20 2" xfId="19070"/>
    <cellStyle name="Input 2 11 20 2 2" xfId="19071"/>
    <cellStyle name="Input 2 11 20 3" xfId="19072"/>
    <cellStyle name="Input 2 11 21" xfId="19073"/>
    <cellStyle name="Input 2 11 21 2" xfId="19074"/>
    <cellStyle name="Input 2 11 22" xfId="19075"/>
    <cellStyle name="Input 2 11 23" xfId="19076"/>
    <cellStyle name="Input 2 11 3" xfId="19077"/>
    <cellStyle name="Input 2 11 3 2" xfId="19078"/>
    <cellStyle name="Input 2 11 3 2 2" xfId="19079"/>
    <cellStyle name="Input 2 11 3 3" xfId="19080"/>
    <cellStyle name="Input 2 11 3 4" xfId="19081"/>
    <cellStyle name="Input 2 11 4" xfId="19082"/>
    <cellStyle name="Input 2 11 4 2" xfId="19083"/>
    <cellStyle name="Input 2 11 4 2 2" xfId="19084"/>
    <cellStyle name="Input 2 11 4 3" xfId="19085"/>
    <cellStyle name="Input 2 11 4 4" xfId="19086"/>
    <cellStyle name="Input 2 11 5" xfId="19087"/>
    <cellStyle name="Input 2 11 5 2" xfId="19088"/>
    <cellStyle name="Input 2 11 5 2 2" xfId="19089"/>
    <cellStyle name="Input 2 11 5 3" xfId="19090"/>
    <cellStyle name="Input 2 11 6" xfId="19091"/>
    <cellStyle name="Input 2 11 6 2" xfId="19092"/>
    <cellStyle name="Input 2 11 6 2 2" xfId="19093"/>
    <cellStyle name="Input 2 11 6 3" xfId="19094"/>
    <cellStyle name="Input 2 11 7" xfId="19095"/>
    <cellStyle name="Input 2 11 7 2" xfId="19096"/>
    <cellStyle name="Input 2 11 7 2 2" xfId="19097"/>
    <cellStyle name="Input 2 11 7 3" xfId="19098"/>
    <cellStyle name="Input 2 11 8" xfId="19099"/>
    <cellStyle name="Input 2 11 8 2" xfId="19100"/>
    <cellStyle name="Input 2 11 8 2 2" xfId="19101"/>
    <cellStyle name="Input 2 11 8 3" xfId="19102"/>
    <cellStyle name="Input 2 11 9" xfId="19103"/>
    <cellStyle name="Input 2 11 9 2" xfId="19104"/>
    <cellStyle name="Input 2 11 9 2 2" xfId="19105"/>
    <cellStyle name="Input 2 11 9 3" xfId="19106"/>
    <cellStyle name="Input 2 12" xfId="19107"/>
    <cellStyle name="Input 2 12 2" xfId="19108"/>
    <cellStyle name="Input 2 12 2 2" xfId="19109"/>
    <cellStyle name="Input 2 12 2 3" xfId="19110"/>
    <cellStyle name="Input 2 12 3" xfId="19111"/>
    <cellStyle name="Input 2 12 3 2" xfId="19112"/>
    <cellStyle name="Input 2 12 4" xfId="19113"/>
    <cellStyle name="Input 2 13" xfId="19114"/>
    <cellStyle name="Input 2 13 2" xfId="19115"/>
    <cellStyle name="Input 2 13 2 2" xfId="19116"/>
    <cellStyle name="Input 2 13 2 3" xfId="19117"/>
    <cellStyle name="Input 2 13 3" xfId="19118"/>
    <cellStyle name="Input 2 13 4" xfId="19119"/>
    <cellStyle name="Input 2 14" xfId="19120"/>
    <cellStyle name="Input 2 14 2" xfId="19121"/>
    <cellStyle name="Input 2 14 2 2" xfId="19122"/>
    <cellStyle name="Input 2 14 3" xfId="19123"/>
    <cellStyle name="Input 2 14 4" xfId="19124"/>
    <cellStyle name="Input 2 15" xfId="19125"/>
    <cellStyle name="Input 2 15 2" xfId="19126"/>
    <cellStyle name="Input 2 15 2 2" xfId="19127"/>
    <cellStyle name="Input 2 15 3" xfId="19128"/>
    <cellStyle name="Input 2 16" xfId="19129"/>
    <cellStyle name="Input 2 16 2" xfId="19130"/>
    <cellStyle name="Input 2 16 2 2" xfId="19131"/>
    <cellStyle name="Input 2 16 3" xfId="19132"/>
    <cellStyle name="Input 2 17" xfId="19133"/>
    <cellStyle name="Input 2 17 2" xfId="19134"/>
    <cellStyle name="Input 2 17 2 2" xfId="19135"/>
    <cellStyle name="Input 2 17 3" xfId="19136"/>
    <cellStyle name="Input 2 18" xfId="19137"/>
    <cellStyle name="Input 2 18 2" xfId="19138"/>
    <cellStyle name="Input 2 18 2 2" xfId="19139"/>
    <cellStyle name="Input 2 18 3" xfId="19140"/>
    <cellStyle name="Input 2 19" xfId="19141"/>
    <cellStyle name="Input 2 19 2" xfId="19142"/>
    <cellStyle name="Input 2 19 2 2" xfId="19143"/>
    <cellStyle name="Input 2 19 3" xfId="19144"/>
    <cellStyle name="Input 2 2" xfId="19145"/>
    <cellStyle name="Input 2 2 2" xfId="19146"/>
    <cellStyle name="Input 2 2 3" xfId="19147"/>
    <cellStyle name="Input 2 2 4" xfId="19148"/>
    <cellStyle name="Input 2 20" xfId="19149"/>
    <cellStyle name="Input 2 20 2" xfId="19150"/>
    <cellStyle name="Input 2 20 2 2" xfId="19151"/>
    <cellStyle name="Input 2 20 3" xfId="19152"/>
    <cellStyle name="Input 2 21" xfId="19153"/>
    <cellStyle name="Input 2 21 2" xfId="19154"/>
    <cellStyle name="Input 2 21 2 2" xfId="19155"/>
    <cellStyle name="Input 2 21 3" xfId="19156"/>
    <cellStyle name="Input 2 22" xfId="19157"/>
    <cellStyle name="Input 2 22 2" xfId="19158"/>
    <cellStyle name="Input 2 22 2 2" xfId="19159"/>
    <cellStyle name="Input 2 22 3" xfId="19160"/>
    <cellStyle name="Input 2 23" xfId="19161"/>
    <cellStyle name="Input 2 23 2" xfId="19162"/>
    <cellStyle name="Input 2 23 2 2" xfId="19163"/>
    <cellStyle name="Input 2 23 3" xfId="19164"/>
    <cellStyle name="Input 2 24" xfId="19165"/>
    <cellStyle name="Input 2 24 2" xfId="19166"/>
    <cellStyle name="Input 2 24 2 2" xfId="19167"/>
    <cellStyle name="Input 2 24 3" xfId="19168"/>
    <cellStyle name="Input 2 25" xfId="19169"/>
    <cellStyle name="Input 2 25 2" xfId="19170"/>
    <cellStyle name="Input 2 25 2 2" xfId="19171"/>
    <cellStyle name="Input 2 25 3" xfId="19172"/>
    <cellStyle name="Input 2 26" xfId="19173"/>
    <cellStyle name="Input 2 26 2" xfId="19174"/>
    <cellStyle name="Input 2 26 2 2" xfId="19175"/>
    <cellStyle name="Input 2 26 3" xfId="19176"/>
    <cellStyle name="Input 2 27" xfId="19177"/>
    <cellStyle name="Input 2 27 2" xfId="19178"/>
    <cellStyle name="Input 2 28" xfId="19179"/>
    <cellStyle name="Input 2 29" xfId="19180"/>
    <cellStyle name="Input 2 3" xfId="19181"/>
    <cellStyle name="Input 2 30" xfId="19182"/>
    <cellStyle name="Input 2 31" xfId="19183"/>
    <cellStyle name="Input 2 32" xfId="19184"/>
    <cellStyle name="Input 2 33" xfId="19185"/>
    <cellStyle name="Input 2 34" xfId="19186"/>
    <cellStyle name="Input 2 35" xfId="19187"/>
    <cellStyle name="Input 2 36" xfId="19188"/>
    <cellStyle name="Input 2 4" xfId="19189"/>
    <cellStyle name="Input 2 5" xfId="19190"/>
    <cellStyle name="Input 2 6" xfId="19191"/>
    <cellStyle name="Input 2 7" xfId="19192"/>
    <cellStyle name="Input 2 7 10" xfId="19193"/>
    <cellStyle name="Input 2 7 10 2" xfId="19194"/>
    <cellStyle name="Input 2 7 10 2 2" xfId="19195"/>
    <cellStyle name="Input 2 7 10 3" xfId="19196"/>
    <cellStyle name="Input 2 7 11" xfId="19197"/>
    <cellStyle name="Input 2 7 11 2" xfId="19198"/>
    <cellStyle name="Input 2 7 11 2 2" xfId="19199"/>
    <cellStyle name="Input 2 7 11 3" xfId="19200"/>
    <cellStyle name="Input 2 7 12" xfId="19201"/>
    <cellStyle name="Input 2 7 12 2" xfId="19202"/>
    <cellStyle name="Input 2 7 12 2 2" xfId="19203"/>
    <cellStyle name="Input 2 7 12 3" xfId="19204"/>
    <cellStyle name="Input 2 7 13" xfId="19205"/>
    <cellStyle name="Input 2 7 13 2" xfId="19206"/>
    <cellStyle name="Input 2 7 13 2 2" xfId="19207"/>
    <cellStyle name="Input 2 7 13 3" xfId="19208"/>
    <cellStyle name="Input 2 7 14" xfId="19209"/>
    <cellStyle name="Input 2 7 14 2" xfId="19210"/>
    <cellStyle name="Input 2 7 14 2 2" xfId="19211"/>
    <cellStyle name="Input 2 7 14 3" xfId="19212"/>
    <cellStyle name="Input 2 7 15" xfId="19213"/>
    <cellStyle name="Input 2 7 15 2" xfId="19214"/>
    <cellStyle name="Input 2 7 15 2 2" xfId="19215"/>
    <cellStyle name="Input 2 7 15 3" xfId="19216"/>
    <cellStyle name="Input 2 7 16" xfId="19217"/>
    <cellStyle name="Input 2 7 16 2" xfId="19218"/>
    <cellStyle name="Input 2 7 16 2 2" xfId="19219"/>
    <cellStyle name="Input 2 7 16 3" xfId="19220"/>
    <cellStyle name="Input 2 7 17" xfId="19221"/>
    <cellStyle name="Input 2 7 17 2" xfId="19222"/>
    <cellStyle name="Input 2 7 17 2 2" xfId="19223"/>
    <cellStyle name="Input 2 7 17 3" xfId="19224"/>
    <cellStyle name="Input 2 7 18" xfId="19225"/>
    <cellStyle name="Input 2 7 18 2" xfId="19226"/>
    <cellStyle name="Input 2 7 18 2 2" xfId="19227"/>
    <cellStyle name="Input 2 7 18 3" xfId="19228"/>
    <cellStyle name="Input 2 7 19" xfId="19229"/>
    <cellStyle name="Input 2 7 19 2" xfId="19230"/>
    <cellStyle name="Input 2 7 19 2 2" xfId="19231"/>
    <cellStyle name="Input 2 7 19 3" xfId="19232"/>
    <cellStyle name="Input 2 7 2" xfId="19233"/>
    <cellStyle name="Input 2 7 2 10" xfId="19234"/>
    <cellStyle name="Input 2 7 2 10 2" xfId="19235"/>
    <cellStyle name="Input 2 7 2 10 2 2" xfId="19236"/>
    <cellStyle name="Input 2 7 2 10 3" xfId="19237"/>
    <cellStyle name="Input 2 7 2 11" xfId="19238"/>
    <cellStyle name="Input 2 7 2 11 2" xfId="19239"/>
    <cellStyle name="Input 2 7 2 11 2 2" xfId="19240"/>
    <cellStyle name="Input 2 7 2 11 3" xfId="19241"/>
    <cellStyle name="Input 2 7 2 12" xfId="19242"/>
    <cellStyle name="Input 2 7 2 12 2" xfId="19243"/>
    <cellStyle name="Input 2 7 2 12 2 2" xfId="19244"/>
    <cellStyle name="Input 2 7 2 12 3" xfId="19245"/>
    <cellStyle name="Input 2 7 2 13" xfId="19246"/>
    <cellStyle name="Input 2 7 2 13 2" xfId="19247"/>
    <cellStyle name="Input 2 7 2 13 2 2" xfId="19248"/>
    <cellStyle name="Input 2 7 2 13 3" xfId="19249"/>
    <cellStyle name="Input 2 7 2 14" xfId="19250"/>
    <cellStyle name="Input 2 7 2 14 2" xfId="19251"/>
    <cellStyle name="Input 2 7 2 14 2 2" xfId="19252"/>
    <cellStyle name="Input 2 7 2 14 3" xfId="19253"/>
    <cellStyle name="Input 2 7 2 15" xfId="19254"/>
    <cellStyle name="Input 2 7 2 15 2" xfId="19255"/>
    <cellStyle name="Input 2 7 2 15 2 2" xfId="19256"/>
    <cellStyle name="Input 2 7 2 15 3" xfId="19257"/>
    <cellStyle name="Input 2 7 2 16" xfId="19258"/>
    <cellStyle name="Input 2 7 2 16 2" xfId="19259"/>
    <cellStyle name="Input 2 7 2 16 2 2" xfId="19260"/>
    <cellStyle name="Input 2 7 2 16 3" xfId="19261"/>
    <cellStyle name="Input 2 7 2 17" xfId="19262"/>
    <cellStyle name="Input 2 7 2 17 2" xfId="19263"/>
    <cellStyle name="Input 2 7 2 17 2 2" xfId="19264"/>
    <cellStyle name="Input 2 7 2 17 3" xfId="19265"/>
    <cellStyle name="Input 2 7 2 18" xfId="19266"/>
    <cellStyle name="Input 2 7 2 18 2" xfId="19267"/>
    <cellStyle name="Input 2 7 2 19" xfId="19268"/>
    <cellStyle name="Input 2 7 2 2" xfId="19269"/>
    <cellStyle name="Input 2 7 2 2 10" xfId="19270"/>
    <cellStyle name="Input 2 7 2 2 10 2" xfId="19271"/>
    <cellStyle name="Input 2 7 2 2 10 2 2" xfId="19272"/>
    <cellStyle name="Input 2 7 2 2 10 3" xfId="19273"/>
    <cellStyle name="Input 2 7 2 2 11" xfId="19274"/>
    <cellStyle name="Input 2 7 2 2 11 2" xfId="19275"/>
    <cellStyle name="Input 2 7 2 2 11 2 2" xfId="19276"/>
    <cellStyle name="Input 2 7 2 2 11 3" xfId="19277"/>
    <cellStyle name="Input 2 7 2 2 12" xfId="19278"/>
    <cellStyle name="Input 2 7 2 2 12 2" xfId="19279"/>
    <cellStyle name="Input 2 7 2 2 12 2 2" xfId="19280"/>
    <cellStyle name="Input 2 7 2 2 12 3" xfId="19281"/>
    <cellStyle name="Input 2 7 2 2 13" xfId="19282"/>
    <cellStyle name="Input 2 7 2 2 13 2" xfId="19283"/>
    <cellStyle name="Input 2 7 2 2 13 2 2" xfId="19284"/>
    <cellStyle name="Input 2 7 2 2 13 3" xfId="19285"/>
    <cellStyle name="Input 2 7 2 2 14" xfId="19286"/>
    <cellStyle name="Input 2 7 2 2 14 2" xfId="19287"/>
    <cellStyle name="Input 2 7 2 2 14 2 2" xfId="19288"/>
    <cellStyle name="Input 2 7 2 2 14 3" xfId="19289"/>
    <cellStyle name="Input 2 7 2 2 15" xfId="19290"/>
    <cellStyle name="Input 2 7 2 2 15 2" xfId="19291"/>
    <cellStyle name="Input 2 7 2 2 15 2 2" xfId="19292"/>
    <cellStyle name="Input 2 7 2 2 15 3" xfId="19293"/>
    <cellStyle name="Input 2 7 2 2 16" xfId="19294"/>
    <cellStyle name="Input 2 7 2 2 16 2" xfId="19295"/>
    <cellStyle name="Input 2 7 2 2 16 2 2" xfId="19296"/>
    <cellStyle name="Input 2 7 2 2 16 3" xfId="19297"/>
    <cellStyle name="Input 2 7 2 2 17" xfId="19298"/>
    <cellStyle name="Input 2 7 2 2 17 2" xfId="19299"/>
    <cellStyle name="Input 2 7 2 2 17 2 2" xfId="19300"/>
    <cellStyle name="Input 2 7 2 2 17 3" xfId="19301"/>
    <cellStyle name="Input 2 7 2 2 18" xfId="19302"/>
    <cellStyle name="Input 2 7 2 2 18 2" xfId="19303"/>
    <cellStyle name="Input 2 7 2 2 18 2 2" xfId="19304"/>
    <cellStyle name="Input 2 7 2 2 18 3" xfId="19305"/>
    <cellStyle name="Input 2 7 2 2 19" xfId="19306"/>
    <cellStyle name="Input 2 7 2 2 19 2" xfId="19307"/>
    <cellStyle name="Input 2 7 2 2 19 2 2" xfId="19308"/>
    <cellStyle name="Input 2 7 2 2 19 3" xfId="19309"/>
    <cellStyle name="Input 2 7 2 2 2" xfId="19310"/>
    <cellStyle name="Input 2 7 2 2 2 2" xfId="19311"/>
    <cellStyle name="Input 2 7 2 2 2 2 2" xfId="19312"/>
    <cellStyle name="Input 2 7 2 2 2 2 3" xfId="19313"/>
    <cellStyle name="Input 2 7 2 2 2 3" xfId="19314"/>
    <cellStyle name="Input 2 7 2 2 2 3 2" xfId="19315"/>
    <cellStyle name="Input 2 7 2 2 2 4" xfId="19316"/>
    <cellStyle name="Input 2 7 2 2 20" xfId="19317"/>
    <cellStyle name="Input 2 7 2 2 20 2" xfId="19318"/>
    <cellStyle name="Input 2 7 2 2 20 2 2" xfId="19319"/>
    <cellStyle name="Input 2 7 2 2 20 3" xfId="19320"/>
    <cellStyle name="Input 2 7 2 2 21" xfId="19321"/>
    <cellStyle name="Input 2 7 2 2 21 2" xfId="19322"/>
    <cellStyle name="Input 2 7 2 2 22" xfId="19323"/>
    <cellStyle name="Input 2 7 2 2 23" xfId="19324"/>
    <cellStyle name="Input 2 7 2 2 3" xfId="19325"/>
    <cellStyle name="Input 2 7 2 2 3 2" xfId="19326"/>
    <cellStyle name="Input 2 7 2 2 3 2 2" xfId="19327"/>
    <cellStyle name="Input 2 7 2 2 3 3" xfId="19328"/>
    <cellStyle name="Input 2 7 2 2 3 4" xfId="19329"/>
    <cellStyle name="Input 2 7 2 2 4" xfId="19330"/>
    <cellStyle name="Input 2 7 2 2 4 2" xfId="19331"/>
    <cellStyle name="Input 2 7 2 2 4 2 2" xfId="19332"/>
    <cellStyle name="Input 2 7 2 2 4 3" xfId="19333"/>
    <cellStyle name="Input 2 7 2 2 4 4" xfId="19334"/>
    <cellStyle name="Input 2 7 2 2 5" xfId="19335"/>
    <cellStyle name="Input 2 7 2 2 5 2" xfId="19336"/>
    <cellStyle name="Input 2 7 2 2 5 2 2" xfId="19337"/>
    <cellStyle name="Input 2 7 2 2 5 3" xfId="19338"/>
    <cellStyle name="Input 2 7 2 2 6" xfId="19339"/>
    <cellStyle name="Input 2 7 2 2 6 2" xfId="19340"/>
    <cellStyle name="Input 2 7 2 2 6 2 2" xfId="19341"/>
    <cellStyle name="Input 2 7 2 2 6 3" xfId="19342"/>
    <cellStyle name="Input 2 7 2 2 7" xfId="19343"/>
    <cellStyle name="Input 2 7 2 2 7 2" xfId="19344"/>
    <cellStyle name="Input 2 7 2 2 7 2 2" xfId="19345"/>
    <cellStyle name="Input 2 7 2 2 7 3" xfId="19346"/>
    <cellStyle name="Input 2 7 2 2 8" xfId="19347"/>
    <cellStyle name="Input 2 7 2 2 8 2" xfId="19348"/>
    <cellStyle name="Input 2 7 2 2 8 2 2" xfId="19349"/>
    <cellStyle name="Input 2 7 2 2 8 3" xfId="19350"/>
    <cellStyle name="Input 2 7 2 2 9" xfId="19351"/>
    <cellStyle name="Input 2 7 2 2 9 2" xfId="19352"/>
    <cellStyle name="Input 2 7 2 2 9 2 2" xfId="19353"/>
    <cellStyle name="Input 2 7 2 2 9 3" xfId="19354"/>
    <cellStyle name="Input 2 7 2 20" xfId="19355"/>
    <cellStyle name="Input 2 7 2 3" xfId="19356"/>
    <cellStyle name="Input 2 7 2 3 2" xfId="19357"/>
    <cellStyle name="Input 2 7 2 3 2 2" xfId="19358"/>
    <cellStyle name="Input 2 7 2 3 2 3" xfId="19359"/>
    <cellStyle name="Input 2 7 2 3 3" xfId="19360"/>
    <cellStyle name="Input 2 7 2 3 3 2" xfId="19361"/>
    <cellStyle name="Input 2 7 2 3 4" xfId="19362"/>
    <cellStyle name="Input 2 7 2 4" xfId="19363"/>
    <cellStyle name="Input 2 7 2 4 2" xfId="19364"/>
    <cellStyle name="Input 2 7 2 4 2 2" xfId="19365"/>
    <cellStyle name="Input 2 7 2 4 3" xfId="19366"/>
    <cellStyle name="Input 2 7 2 4 4" xfId="19367"/>
    <cellStyle name="Input 2 7 2 5" xfId="19368"/>
    <cellStyle name="Input 2 7 2 5 2" xfId="19369"/>
    <cellStyle name="Input 2 7 2 5 2 2" xfId="19370"/>
    <cellStyle name="Input 2 7 2 5 3" xfId="19371"/>
    <cellStyle name="Input 2 7 2 5 4" xfId="19372"/>
    <cellStyle name="Input 2 7 2 6" xfId="19373"/>
    <cellStyle name="Input 2 7 2 6 2" xfId="19374"/>
    <cellStyle name="Input 2 7 2 6 2 2" xfId="19375"/>
    <cellStyle name="Input 2 7 2 6 3" xfId="19376"/>
    <cellStyle name="Input 2 7 2 7" xfId="19377"/>
    <cellStyle name="Input 2 7 2 7 2" xfId="19378"/>
    <cellStyle name="Input 2 7 2 7 2 2" xfId="19379"/>
    <cellStyle name="Input 2 7 2 7 3" xfId="19380"/>
    <cellStyle name="Input 2 7 2 8" xfId="19381"/>
    <cellStyle name="Input 2 7 2 8 2" xfId="19382"/>
    <cellStyle name="Input 2 7 2 8 2 2" xfId="19383"/>
    <cellStyle name="Input 2 7 2 8 3" xfId="19384"/>
    <cellStyle name="Input 2 7 2 9" xfId="19385"/>
    <cellStyle name="Input 2 7 2 9 2" xfId="19386"/>
    <cellStyle name="Input 2 7 2 9 2 2" xfId="19387"/>
    <cellStyle name="Input 2 7 2 9 3" xfId="19388"/>
    <cellStyle name="Input 2 7 20" xfId="19389"/>
    <cellStyle name="Input 2 7 20 2" xfId="19390"/>
    <cellStyle name="Input 2 7 20 2 2" xfId="19391"/>
    <cellStyle name="Input 2 7 20 3" xfId="19392"/>
    <cellStyle name="Input 2 7 21" xfId="19393"/>
    <cellStyle name="Input 2 7 21 2" xfId="19394"/>
    <cellStyle name="Input 2 7 22" xfId="19395"/>
    <cellStyle name="Input 2 7 23" xfId="19396"/>
    <cellStyle name="Input 2 7 3" xfId="19397"/>
    <cellStyle name="Input 2 7 3 10" xfId="19398"/>
    <cellStyle name="Input 2 7 3 10 2" xfId="19399"/>
    <cellStyle name="Input 2 7 3 10 2 2" xfId="19400"/>
    <cellStyle name="Input 2 7 3 10 3" xfId="19401"/>
    <cellStyle name="Input 2 7 3 11" xfId="19402"/>
    <cellStyle name="Input 2 7 3 11 2" xfId="19403"/>
    <cellStyle name="Input 2 7 3 11 2 2" xfId="19404"/>
    <cellStyle name="Input 2 7 3 11 3" xfId="19405"/>
    <cellStyle name="Input 2 7 3 12" xfId="19406"/>
    <cellStyle name="Input 2 7 3 12 2" xfId="19407"/>
    <cellStyle name="Input 2 7 3 12 2 2" xfId="19408"/>
    <cellStyle name="Input 2 7 3 12 3" xfId="19409"/>
    <cellStyle name="Input 2 7 3 13" xfId="19410"/>
    <cellStyle name="Input 2 7 3 13 2" xfId="19411"/>
    <cellStyle name="Input 2 7 3 13 2 2" xfId="19412"/>
    <cellStyle name="Input 2 7 3 13 3" xfId="19413"/>
    <cellStyle name="Input 2 7 3 14" xfId="19414"/>
    <cellStyle name="Input 2 7 3 14 2" xfId="19415"/>
    <cellStyle name="Input 2 7 3 14 2 2" xfId="19416"/>
    <cellStyle name="Input 2 7 3 14 3" xfId="19417"/>
    <cellStyle name="Input 2 7 3 15" xfId="19418"/>
    <cellStyle name="Input 2 7 3 15 2" xfId="19419"/>
    <cellStyle name="Input 2 7 3 15 2 2" xfId="19420"/>
    <cellStyle name="Input 2 7 3 15 3" xfId="19421"/>
    <cellStyle name="Input 2 7 3 16" xfId="19422"/>
    <cellStyle name="Input 2 7 3 16 2" xfId="19423"/>
    <cellStyle name="Input 2 7 3 16 2 2" xfId="19424"/>
    <cellStyle name="Input 2 7 3 16 3" xfId="19425"/>
    <cellStyle name="Input 2 7 3 17" xfId="19426"/>
    <cellStyle name="Input 2 7 3 17 2" xfId="19427"/>
    <cellStyle name="Input 2 7 3 17 2 2" xfId="19428"/>
    <cellStyle name="Input 2 7 3 17 3" xfId="19429"/>
    <cellStyle name="Input 2 7 3 18" xfId="19430"/>
    <cellStyle name="Input 2 7 3 18 2" xfId="19431"/>
    <cellStyle name="Input 2 7 3 19" xfId="19432"/>
    <cellStyle name="Input 2 7 3 2" xfId="19433"/>
    <cellStyle name="Input 2 7 3 2 10" xfId="19434"/>
    <cellStyle name="Input 2 7 3 2 10 2" xfId="19435"/>
    <cellStyle name="Input 2 7 3 2 10 2 2" xfId="19436"/>
    <cellStyle name="Input 2 7 3 2 10 3" xfId="19437"/>
    <cellStyle name="Input 2 7 3 2 11" xfId="19438"/>
    <cellStyle name="Input 2 7 3 2 11 2" xfId="19439"/>
    <cellStyle name="Input 2 7 3 2 11 2 2" xfId="19440"/>
    <cellStyle name="Input 2 7 3 2 11 3" xfId="19441"/>
    <cellStyle name="Input 2 7 3 2 12" xfId="19442"/>
    <cellStyle name="Input 2 7 3 2 12 2" xfId="19443"/>
    <cellStyle name="Input 2 7 3 2 12 2 2" xfId="19444"/>
    <cellStyle name="Input 2 7 3 2 12 3" xfId="19445"/>
    <cellStyle name="Input 2 7 3 2 13" xfId="19446"/>
    <cellStyle name="Input 2 7 3 2 13 2" xfId="19447"/>
    <cellStyle name="Input 2 7 3 2 13 2 2" xfId="19448"/>
    <cellStyle name="Input 2 7 3 2 13 3" xfId="19449"/>
    <cellStyle name="Input 2 7 3 2 14" xfId="19450"/>
    <cellStyle name="Input 2 7 3 2 14 2" xfId="19451"/>
    <cellStyle name="Input 2 7 3 2 14 2 2" xfId="19452"/>
    <cellStyle name="Input 2 7 3 2 14 3" xfId="19453"/>
    <cellStyle name="Input 2 7 3 2 15" xfId="19454"/>
    <cellStyle name="Input 2 7 3 2 15 2" xfId="19455"/>
    <cellStyle name="Input 2 7 3 2 15 2 2" xfId="19456"/>
    <cellStyle name="Input 2 7 3 2 15 3" xfId="19457"/>
    <cellStyle name="Input 2 7 3 2 16" xfId="19458"/>
    <cellStyle name="Input 2 7 3 2 16 2" xfId="19459"/>
    <cellStyle name="Input 2 7 3 2 16 2 2" xfId="19460"/>
    <cellStyle name="Input 2 7 3 2 16 3" xfId="19461"/>
    <cellStyle name="Input 2 7 3 2 17" xfId="19462"/>
    <cellStyle name="Input 2 7 3 2 17 2" xfId="19463"/>
    <cellStyle name="Input 2 7 3 2 17 2 2" xfId="19464"/>
    <cellStyle name="Input 2 7 3 2 17 3" xfId="19465"/>
    <cellStyle name="Input 2 7 3 2 18" xfId="19466"/>
    <cellStyle name="Input 2 7 3 2 18 2" xfId="19467"/>
    <cellStyle name="Input 2 7 3 2 18 2 2" xfId="19468"/>
    <cellStyle name="Input 2 7 3 2 18 3" xfId="19469"/>
    <cellStyle name="Input 2 7 3 2 19" xfId="19470"/>
    <cellStyle name="Input 2 7 3 2 19 2" xfId="19471"/>
    <cellStyle name="Input 2 7 3 2 19 2 2" xfId="19472"/>
    <cellStyle name="Input 2 7 3 2 19 3" xfId="19473"/>
    <cellStyle name="Input 2 7 3 2 2" xfId="19474"/>
    <cellStyle name="Input 2 7 3 2 2 2" xfId="19475"/>
    <cellStyle name="Input 2 7 3 2 2 2 2" xfId="19476"/>
    <cellStyle name="Input 2 7 3 2 2 3" xfId="19477"/>
    <cellStyle name="Input 2 7 3 2 2 4" xfId="19478"/>
    <cellStyle name="Input 2 7 3 2 20" xfId="19479"/>
    <cellStyle name="Input 2 7 3 2 20 2" xfId="19480"/>
    <cellStyle name="Input 2 7 3 2 20 2 2" xfId="19481"/>
    <cellStyle name="Input 2 7 3 2 20 3" xfId="19482"/>
    <cellStyle name="Input 2 7 3 2 21" xfId="19483"/>
    <cellStyle name="Input 2 7 3 2 21 2" xfId="19484"/>
    <cellStyle name="Input 2 7 3 2 22" xfId="19485"/>
    <cellStyle name="Input 2 7 3 2 23" xfId="19486"/>
    <cellStyle name="Input 2 7 3 2 3" xfId="19487"/>
    <cellStyle name="Input 2 7 3 2 3 2" xfId="19488"/>
    <cellStyle name="Input 2 7 3 2 3 2 2" xfId="19489"/>
    <cellStyle name="Input 2 7 3 2 3 3" xfId="19490"/>
    <cellStyle name="Input 2 7 3 2 3 4" xfId="19491"/>
    <cellStyle name="Input 2 7 3 2 4" xfId="19492"/>
    <cellStyle name="Input 2 7 3 2 4 2" xfId="19493"/>
    <cellStyle name="Input 2 7 3 2 4 2 2" xfId="19494"/>
    <cellStyle name="Input 2 7 3 2 4 3" xfId="19495"/>
    <cellStyle name="Input 2 7 3 2 5" xfId="19496"/>
    <cellStyle name="Input 2 7 3 2 5 2" xfId="19497"/>
    <cellStyle name="Input 2 7 3 2 5 2 2" xfId="19498"/>
    <cellStyle name="Input 2 7 3 2 5 3" xfId="19499"/>
    <cellStyle name="Input 2 7 3 2 6" xfId="19500"/>
    <cellStyle name="Input 2 7 3 2 6 2" xfId="19501"/>
    <cellStyle name="Input 2 7 3 2 6 2 2" xfId="19502"/>
    <cellStyle name="Input 2 7 3 2 6 3" xfId="19503"/>
    <cellStyle name="Input 2 7 3 2 7" xfId="19504"/>
    <cellStyle name="Input 2 7 3 2 7 2" xfId="19505"/>
    <cellStyle name="Input 2 7 3 2 7 2 2" xfId="19506"/>
    <cellStyle name="Input 2 7 3 2 7 3" xfId="19507"/>
    <cellStyle name="Input 2 7 3 2 8" xfId="19508"/>
    <cellStyle name="Input 2 7 3 2 8 2" xfId="19509"/>
    <cellStyle name="Input 2 7 3 2 8 2 2" xfId="19510"/>
    <cellStyle name="Input 2 7 3 2 8 3" xfId="19511"/>
    <cellStyle name="Input 2 7 3 2 9" xfId="19512"/>
    <cellStyle name="Input 2 7 3 2 9 2" xfId="19513"/>
    <cellStyle name="Input 2 7 3 2 9 2 2" xfId="19514"/>
    <cellStyle name="Input 2 7 3 2 9 3" xfId="19515"/>
    <cellStyle name="Input 2 7 3 20" xfId="19516"/>
    <cellStyle name="Input 2 7 3 3" xfId="19517"/>
    <cellStyle name="Input 2 7 3 3 2" xfId="19518"/>
    <cellStyle name="Input 2 7 3 3 2 2" xfId="19519"/>
    <cellStyle name="Input 2 7 3 3 3" xfId="19520"/>
    <cellStyle name="Input 2 7 3 3 4" xfId="19521"/>
    <cellStyle name="Input 2 7 3 4" xfId="19522"/>
    <cellStyle name="Input 2 7 3 4 2" xfId="19523"/>
    <cellStyle name="Input 2 7 3 4 2 2" xfId="19524"/>
    <cellStyle name="Input 2 7 3 4 3" xfId="19525"/>
    <cellStyle name="Input 2 7 3 4 4" xfId="19526"/>
    <cellStyle name="Input 2 7 3 5" xfId="19527"/>
    <cellStyle name="Input 2 7 3 5 2" xfId="19528"/>
    <cellStyle name="Input 2 7 3 5 2 2" xfId="19529"/>
    <cellStyle name="Input 2 7 3 5 3" xfId="19530"/>
    <cellStyle name="Input 2 7 3 6" xfId="19531"/>
    <cellStyle name="Input 2 7 3 6 2" xfId="19532"/>
    <cellStyle name="Input 2 7 3 6 2 2" xfId="19533"/>
    <cellStyle name="Input 2 7 3 6 3" xfId="19534"/>
    <cellStyle name="Input 2 7 3 7" xfId="19535"/>
    <cellStyle name="Input 2 7 3 7 2" xfId="19536"/>
    <cellStyle name="Input 2 7 3 7 2 2" xfId="19537"/>
    <cellStyle name="Input 2 7 3 7 3" xfId="19538"/>
    <cellStyle name="Input 2 7 3 8" xfId="19539"/>
    <cellStyle name="Input 2 7 3 8 2" xfId="19540"/>
    <cellStyle name="Input 2 7 3 8 2 2" xfId="19541"/>
    <cellStyle name="Input 2 7 3 8 3" xfId="19542"/>
    <cellStyle name="Input 2 7 3 9" xfId="19543"/>
    <cellStyle name="Input 2 7 3 9 2" xfId="19544"/>
    <cellStyle name="Input 2 7 3 9 2 2" xfId="19545"/>
    <cellStyle name="Input 2 7 3 9 3" xfId="19546"/>
    <cellStyle name="Input 2 7 4" xfId="19547"/>
    <cellStyle name="Input 2 7 4 10" xfId="19548"/>
    <cellStyle name="Input 2 7 4 10 2" xfId="19549"/>
    <cellStyle name="Input 2 7 4 10 2 2" xfId="19550"/>
    <cellStyle name="Input 2 7 4 10 3" xfId="19551"/>
    <cellStyle name="Input 2 7 4 11" xfId="19552"/>
    <cellStyle name="Input 2 7 4 11 2" xfId="19553"/>
    <cellStyle name="Input 2 7 4 11 2 2" xfId="19554"/>
    <cellStyle name="Input 2 7 4 11 3" xfId="19555"/>
    <cellStyle name="Input 2 7 4 12" xfId="19556"/>
    <cellStyle name="Input 2 7 4 12 2" xfId="19557"/>
    <cellStyle name="Input 2 7 4 12 2 2" xfId="19558"/>
    <cellStyle name="Input 2 7 4 12 3" xfId="19559"/>
    <cellStyle name="Input 2 7 4 13" xfId="19560"/>
    <cellStyle name="Input 2 7 4 13 2" xfId="19561"/>
    <cellStyle name="Input 2 7 4 13 2 2" xfId="19562"/>
    <cellStyle name="Input 2 7 4 13 3" xfId="19563"/>
    <cellStyle name="Input 2 7 4 14" xfId="19564"/>
    <cellStyle name="Input 2 7 4 14 2" xfId="19565"/>
    <cellStyle name="Input 2 7 4 14 2 2" xfId="19566"/>
    <cellStyle name="Input 2 7 4 14 3" xfId="19567"/>
    <cellStyle name="Input 2 7 4 15" xfId="19568"/>
    <cellStyle name="Input 2 7 4 15 2" xfId="19569"/>
    <cellStyle name="Input 2 7 4 15 2 2" xfId="19570"/>
    <cellStyle name="Input 2 7 4 15 3" xfId="19571"/>
    <cellStyle name="Input 2 7 4 16" xfId="19572"/>
    <cellStyle name="Input 2 7 4 16 2" xfId="19573"/>
    <cellStyle name="Input 2 7 4 16 2 2" xfId="19574"/>
    <cellStyle name="Input 2 7 4 16 3" xfId="19575"/>
    <cellStyle name="Input 2 7 4 17" xfId="19576"/>
    <cellStyle name="Input 2 7 4 17 2" xfId="19577"/>
    <cellStyle name="Input 2 7 4 17 2 2" xfId="19578"/>
    <cellStyle name="Input 2 7 4 17 3" xfId="19579"/>
    <cellStyle name="Input 2 7 4 18" xfId="19580"/>
    <cellStyle name="Input 2 7 4 18 2" xfId="19581"/>
    <cellStyle name="Input 2 7 4 18 2 2" xfId="19582"/>
    <cellStyle name="Input 2 7 4 18 3" xfId="19583"/>
    <cellStyle name="Input 2 7 4 19" xfId="19584"/>
    <cellStyle name="Input 2 7 4 19 2" xfId="19585"/>
    <cellStyle name="Input 2 7 4 19 2 2" xfId="19586"/>
    <cellStyle name="Input 2 7 4 19 3" xfId="19587"/>
    <cellStyle name="Input 2 7 4 2" xfId="19588"/>
    <cellStyle name="Input 2 7 4 2 10" xfId="19589"/>
    <cellStyle name="Input 2 7 4 2 10 2" xfId="19590"/>
    <cellStyle name="Input 2 7 4 2 10 2 2" xfId="19591"/>
    <cellStyle name="Input 2 7 4 2 10 3" xfId="19592"/>
    <cellStyle name="Input 2 7 4 2 11" xfId="19593"/>
    <cellStyle name="Input 2 7 4 2 11 2" xfId="19594"/>
    <cellStyle name="Input 2 7 4 2 11 2 2" xfId="19595"/>
    <cellStyle name="Input 2 7 4 2 11 3" xfId="19596"/>
    <cellStyle name="Input 2 7 4 2 12" xfId="19597"/>
    <cellStyle name="Input 2 7 4 2 12 2" xfId="19598"/>
    <cellStyle name="Input 2 7 4 2 12 2 2" xfId="19599"/>
    <cellStyle name="Input 2 7 4 2 12 3" xfId="19600"/>
    <cellStyle name="Input 2 7 4 2 13" xfId="19601"/>
    <cellStyle name="Input 2 7 4 2 13 2" xfId="19602"/>
    <cellStyle name="Input 2 7 4 2 13 2 2" xfId="19603"/>
    <cellStyle name="Input 2 7 4 2 13 3" xfId="19604"/>
    <cellStyle name="Input 2 7 4 2 14" xfId="19605"/>
    <cellStyle name="Input 2 7 4 2 14 2" xfId="19606"/>
    <cellStyle name="Input 2 7 4 2 14 2 2" xfId="19607"/>
    <cellStyle name="Input 2 7 4 2 14 3" xfId="19608"/>
    <cellStyle name="Input 2 7 4 2 15" xfId="19609"/>
    <cellStyle name="Input 2 7 4 2 15 2" xfId="19610"/>
    <cellStyle name="Input 2 7 4 2 15 2 2" xfId="19611"/>
    <cellStyle name="Input 2 7 4 2 15 3" xfId="19612"/>
    <cellStyle name="Input 2 7 4 2 16" xfId="19613"/>
    <cellStyle name="Input 2 7 4 2 16 2" xfId="19614"/>
    <cellStyle name="Input 2 7 4 2 16 2 2" xfId="19615"/>
    <cellStyle name="Input 2 7 4 2 16 3" xfId="19616"/>
    <cellStyle name="Input 2 7 4 2 17" xfId="19617"/>
    <cellStyle name="Input 2 7 4 2 17 2" xfId="19618"/>
    <cellStyle name="Input 2 7 4 2 17 2 2" xfId="19619"/>
    <cellStyle name="Input 2 7 4 2 17 3" xfId="19620"/>
    <cellStyle name="Input 2 7 4 2 18" xfId="19621"/>
    <cellStyle name="Input 2 7 4 2 18 2" xfId="19622"/>
    <cellStyle name="Input 2 7 4 2 18 2 2" xfId="19623"/>
    <cellStyle name="Input 2 7 4 2 18 3" xfId="19624"/>
    <cellStyle name="Input 2 7 4 2 19" xfId="19625"/>
    <cellStyle name="Input 2 7 4 2 19 2" xfId="19626"/>
    <cellStyle name="Input 2 7 4 2 19 2 2" xfId="19627"/>
    <cellStyle name="Input 2 7 4 2 19 3" xfId="19628"/>
    <cellStyle name="Input 2 7 4 2 2" xfId="19629"/>
    <cellStyle name="Input 2 7 4 2 2 2" xfId="19630"/>
    <cellStyle name="Input 2 7 4 2 2 2 2" xfId="19631"/>
    <cellStyle name="Input 2 7 4 2 2 3" xfId="19632"/>
    <cellStyle name="Input 2 7 4 2 2 4" xfId="19633"/>
    <cellStyle name="Input 2 7 4 2 20" xfId="19634"/>
    <cellStyle name="Input 2 7 4 2 20 2" xfId="19635"/>
    <cellStyle name="Input 2 7 4 2 20 2 2" xfId="19636"/>
    <cellStyle name="Input 2 7 4 2 20 3" xfId="19637"/>
    <cellStyle name="Input 2 7 4 2 21" xfId="19638"/>
    <cellStyle name="Input 2 7 4 2 21 2" xfId="19639"/>
    <cellStyle name="Input 2 7 4 2 22" xfId="19640"/>
    <cellStyle name="Input 2 7 4 2 23" xfId="19641"/>
    <cellStyle name="Input 2 7 4 2 3" xfId="19642"/>
    <cellStyle name="Input 2 7 4 2 3 2" xfId="19643"/>
    <cellStyle name="Input 2 7 4 2 3 2 2" xfId="19644"/>
    <cellStyle name="Input 2 7 4 2 3 3" xfId="19645"/>
    <cellStyle name="Input 2 7 4 2 4" xfId="19646"/>
    <cellStyle name="Input 2 7 4 2 4 2" xfId="19647"/>
    <cellStyle name="Input 2 7 4 2 4 2 2" xfId="19648"/>
    <cellStyle name="Input 2 7 4 2 4 3" xfId="19649"/>
    <cellStyle name="Input 2 7 4 2 5" xfId="19650"/>
    <cellStyle name="Input 2 7 4 2 5 2" xfId="19651"/>
    <cellStyle name="Input 2 7 4 2 5 2 2" xfId="19652"/>
    <cellStyle name="Input 2 7 4 2 5 3" xfId="19653"/>
    <cellStyle name="Input 2 7 4 2 6" xfId="19654"/>
    <cellStyle name="Input 2 7 4 2 6 2" xfId="19655"/>
    <cellStyle name="Input 2 7 4 2 6 2 2" xfId="19656"/>
    <cellStyle name="Input 2 7 4 2 6 3" xfId="19657"/>
    <cellStyle name="Input 2 7 4 2 7" xfId="19658"/>
    <cellStyle name="Input 2 7 4 2 7 2" xfId="19659"/>
    <cellStyle name="Input 2 7 4 2 7 2 2" xfId="19660"/>
    <cellStyle name="Input 2 7 4 2 7 3" xfId="19661"/>
    <cellStyle name="Input 2 7 4 2 8" xfId="19662"/>
    <cellStyle name="Input 2 7 4 2 8 2" xfId="19663"/>
    <cellStyle name="Input 2 7 4 2 8 2 2" xfId="19664"/>
    <cellStyle name="Input 2 7 4 2 8 3" xfId="19665"/>
    <cellStyle name="Input 2 7 4 2 9" xfId="19666"/>
    <cellStyle name="Input 2 7 4 2 9 2" xfId="19667"/>
    <cellStyle name="Input 2 7 4 2 9 2 2" xfId="19668"/>
    <cellStyle name="Input 2 7 4 2 9 3" xfId="19669"/>
    <cellStyle name="Input 2 7 4 20" xfId="19670"/>
    <cellStyle name="Input 2 7 4 20 2" xfId="19671"/>
    <cellStyle name="Input 2 7 4 20 2 2" xfId="19672"/>
    <cellStyle name="Input 2 7 4 20 3" xfId="19673"/>
    <cellStyle name="Input 2 7 4 21" xfId="19674"/>
    <cellStyle name="Input 2 7 4 21 2" xfId="19675"/>
    <cellStyle name="Input 2 7 4 21 2 2" xfId="19676"/>
    <cellStyle name="Input 2 7 4 21 3" xfId="19677"/>
    <cellStyle name="Input 2 7 4 22" xfId="19678"/>
    <cellStyle name="Input 2 7 4 22 2" xfId="19679"/>
    <cellStyle name="Input 2 7 4 23" xfId="19680"/>
    <cellStyle name="Input 2 7 4 24" xfId="19681"/>
    <cellStyle name="Input 2 7 4 3" xfId="19682"/>
    <cellStyle name="Input 2 7 4 3 2" xfId="19683"/>
    <cellStyle name="Input 2 7 4 3 2 2" xfId="19684"/>
    <cellStyle name="Input 2 7 4 3 3" xfId="19685"/>
    <cellStyle name="Input 2 7 4 3 4" xfId="19686"/>
    <cellStyle name="Input 2 7 4 4" xfId="19687"/>
    <cellStyle name="Input 2 7 4 4 2" xfId="19688"/>
    <cellStyle name="Input 2 7 4 4 2 2" xfId="19689"/>
    <cellStyle name="Input 2 7 4 4 3" xfId="19690"/>
    <cellStyle name="Input 2 7 4 4 4" xfId="19691"/>
    <cellStyle name="Input 2 7 4 5" xfId="19692"/>
    <cellStyle name="Input 2 7 4 5 2" xfId="19693"/>
    <cellStyle name="Input 2 7 4 5 2 2" xfId="19694"/>
    <cellStyle name="Input 2 7 4 5 3" xfId="19695"/>
    <cellStyle name="Input 2 7 4 6" xfId="19696"/>
    <cellStyle name="Input 2 7 4 6 2" xfId="19697"/>
    <cellStyle name="Input 2 7 4 6 2 2" xfId="19698"/>
    <cellStyle name="Input 2 7 4 6 3" xfId="19699"/>
    <cellStyle name="Input 2 7 4 7" xfId="19700"/>
    <cellStyle name="Input 2 7 4 7 2" xfId="19701"/>
    <cellStyle name="Input 2 7 4 7 2 2" xfId="19702"/>
    <cellStyle name="Input 2 7 4 7 3" xfId="19703"/>
    <cellStyle name="Input 2 7 4 8" xfId="19704"/>
    <cellStyle name="Input 2 7 4 8 2" xfId="19705"/>
    <cellStyle name="Input 2 7 4 8 2 2" xfId="19706"/>
    <cellStyle name="Input 2 7 4 8 3" xfId="19707"/>
    <cellStyle name="Input 2 7 4 9" xfId="19708"/>
    <cellStyle name="Input 2 7 4 9 2" xfId="19709"/>
    <cellStyle name="Input 2 7 4 9 2 2" xfId="19710"/>
    <cellStyle name="Input 2 7 4 9 3" xfId="19711"/>
    <cellStyle name="Input 2 7 5" xfId="19712"/>
    <cellStyle name="Input 2 7 5 10" xfId="19713"/>
    <cellStyle name="Input 2 7 5 10 2" xfId="19714"/>
    <cellStyle name="Input 2 7 5 10 2 2" xfId="19715"/>
    <cellStyle name="Input 2 7 5 10 3" xfId="19716"/>
    <cellStyle name="Input 2 7 5 11" xfId="19717"/>
    <cellStyle name="Input 2 7 5 11 2" xfId="19718"/>
    <cellStyle name="Input 2 7 5 11 2 2" xfId="19719"/>
    <cellStyle name="Input 2 7 5 11 3" xfId="19720"/>
    <cellStyle name="Input 2 7 5 12" xfId="19721"/>
    <cellStyle name="Input 2 7 5 12 2" xfId="19722"/>
    <cellStyle name="Input 2 7 5 12 2 2" xfId="19723"/>
    <cellStyle name="Input 2 7 5 12 3" xfId="19724"/>
    <cellStyle name="Input 2 7 5 13" xfId="19725"/>
    <cellStyle name="Input 2 7 5 13 2" xfId="19726"/>
    <cellStyle name="Input 2 7 5 13 2 2" xfId="19727"/>
    <cellStyle name="Input 2 7 5 13 3" xfId="19728"/>
    <cellStyle name="Input 2 7 5 14" xfId="19729"/>
    <cellStyle name="Input 2 7 5 14 2" xfId="19730"/>
    <cellStyle name="Input 2 7 5 14 2 2" xfId="19731"/>
    <cellStyle name="Input 2 7 5 14 3" xfId="19732"/>
    <cellStyle name="Input 2 7 5 15" xfId="19733"/>
    <cellStyle name="Input 2 7 5 15 2" xfId="19734"/>
    <cellStyle name="Input 2 7 5 15 2 2" xfId="19735"/>
    <cellStyle name="Input 2 7 5 15 3" xfId="19736"/>
    <cellStyle name="Input 2 7 5 16" xfId="19737"/>
    <cellStyle name="Input 2 7 5 16 2" xfId="19738"/>
    <cellStyle name="Input 2 7 5 16 2 2" xfId="19739"/>
    <cellStyle name="Input 2 7 5 16 3" xfId="19740"/>
    <cellStyle name="Input 2 7 5 17" xfId="19741"/>
    <cellStyle name="Input 2 7 5 17 2" xfId="19742"/>
    <cellStyle name="Input 2 7 5 17 2 2" xfId="19743"/>
    <cellStyle name="Input 2 7 5 17 3" xfId="19744"/>
    <cellStyle name="Input 2 7 5 18" xfId="19745"/>
    <cellStyle name="Input 2 7 5 18 2" xfId="19746"/>
    <cellStyle name="Input 2 7 5 18 2 2" xfId="19747"/>
    <cellStyle name="Input 2 7 5 18 3" xfId="19748"/>
    <cellStyle name="Input 2 7 5 19" xfId="19749"/>
    <cellStyle name="Input 2 7 5 19 2" xfId="19750"/>
    <cellStyle name="Input 2 7 5 19 2 2" xfId="19751"/>
    <cellStyle name="Input 2 7 5 19 3" xfId="19752"/>
    <cellStyle name="Input 2 7 5 2" xfId="19753"/>
    <cellStyle name="Input 2 7 5 2 2" xfId="19754"/>
    <cellStyle name="Input 2 7 5 2 2 2" xfId="19755"/>
    <cellStyle name="Input 2 7 5 2 3" xfId="19756"/>
    <cellStyle name="Input 2 7 5 2 4" xfId="19757"/>
    <cellStyle name="Input 2 7 5 20" xfId="19758"/>
    <cellStyle name="Input 2 7 5 20 2" xfId="19759"/>
    <cellStyle name="Input 2 7 5 20 2 2" xfId="19760"/>
    <cellStyle name="Input 2 7 5 20 3" xfId="19761"/>
    <cellStyle name="Input 2 7 5 21" xfId="19762"/>
    <cellStyle name="Input 2 7 5 21 2" xfId="19763"/>
    <cellStyle name="Input 2 7 5 22" xfId="19764"/>
    <cellStyle name="Input 2 7 5 23" xfId="19765"/>
    <cellStyle name="Input 2 7 5 3" xfId="19766"/>
    <cellStyle name="Input 2 7 5 3 2" xfId="19767"/>
    <cellStyle name="Input 2 7 5 3 2 2" xfId="19768"/>
    <cellStyle name="Input 2 7 5 3 3" xfId="19769"/>
    <cellStyle name="Input 2 7 5 4" xfId="19770"/>
    <cellStyle name="Input 2 7 5 4 2" xfId="19771"/>
    <cellStyle name="Input 2 7 5 4 2 2" xfId="19772"/>
    <cellStyle name="Input 2 7 5 4 3" xfId="19773"/>
    <cellStyle name="Input 2 7 5 5" xfId="19774"/>
    <cellStyle name="Input 2 7 5 5 2" xfId="19775"/>
    <cellStyle name="Input 2 7 5 5 2 2" xfId="19776"/>
    <cellStyle name="Input 2 7 5 5 3" xfId="19777"/>
    <cellStyle name="Input 2 7 5 6" xfId="19778"/>
    <cellStyle name="Input 2 7 5 6 2" xfId="19779"/>
    <cellStyle name="Input 2 7 5 6 2 2" xfId="19780"/>
    <cellStyle name="Input 2 7 5 6 3" xfId="19781"/>
    <cellStyle name="Input 2 7 5 7" xfId="19782"/>
    <cellStyle name="Input 2 7 5 7 2" xfId="19783"/>
    <cellStyle name="Input 2 7 5 7 2 2" xfId="19784"/>
    <cellStyle name="Input 2 7 5 7 3" xfId="19785"/>
    <cellStyle name="Input 2 7 5 8" xfId="19786"/>
    <cellStyle name="Input 2 7 5 8 2" xfId="19787"/>
    <cellStyle name="Input 2 7 5 8 2 2" xfId="19788"/>
    <cellStyle name="Input 2 7 5 8 3" xfId="19789"/>
    <cellStyle name="Input 2 7 5 9" xfId="19790"/>
    <cellStyle name="Input 2 7 5 9 2" xfId="19791"/>
    <cellStyle name="Input 2 7 5 9 2 2" xfId="19792"/>
    <cellStyle name="Input 2 7 5 9 3" xfId="19793"/>
    <cellStyle name="Input 2 7 6" xfId="19794"/>
    <cellStyle name="Input 2 7 6 2" xfId="19795"/>
    <cellStyle name="Input 2 7 6 2 2" xfId="19796"/>
    <cellStyle name="Input 2 7 6 3" xfId="19797"/>
    <cellStyle name="Input 2 7 6 4" xfId="19798"/>
    <cellStyle name="Input 2 7 7" xfId="19799"/>
    <cellStyle name="Input 2 7 7 2" xfId="19800"/>
    <cellStyle name="Input 2 7 7 2 2" xfId="19801"/>
    <cellStyle name="Input 2 7 7 3" xfId="19802"/>
    <cellStyle name="Input 2 7 8" xfId="19803"/>
    <cellStyle name="Input 2 7 8 2" xfId="19804"/>
    <cellStyle name="Input 2 7 8 2 2" xfId="19805"/>
    <cellStyle name="Input 2 7 8 3" xfId="19806"/>
    <cellStyle name="Input 2 7 9" xfId="19807"/>
    <cellStyle name="Input 2 7 9 2" xfId="19808"/>
    <cellStyle name="Input 2 7 9 2 2" xfId="19809"/>
    <cellStyle name="Input 2 7 9 3" xfId="19810"/>
    <cellStyle name="Input 2 8" xfId="19811"/>
    <cellStyle name="Input 2 8 10" xfId="19812"/>
    <cellStyle name="Input 2 8 10 2" xfId="19813"/>
    <cellStyle name="Input 2 8 10 2 2" xfId="19814"/>
    <cellStyle name="Input 2 8 10 3" xfId="19815"/>
    <cellStyle name="Input 2 8 11" xfId="19816"/>
    <cellStyle name="Input 2 8 11 2" xfId="19817"/>
    <cellStyle name="Input 2 8 11 2 2" xfId="19818"/>
    <cellStyle name="Input 2 8 11 3" xfId="19819"/>
    <cellStyle name="Input 2 8 12" xfId="19820"/>
    <cellStyle name="Input 2 8 12 2" xfId="19821"/>
    <cellStyle name="Input 2 8 12 2 2" xfId="19822"/>
    <cellStyle name="Input 2 8 12 3" xfId="19823"/>
    <cellStyle name="Input 2 8 13" xfId="19824"/>
    <cellStyle name="Input 2 8 13 2" xfId="19825"/>
    <cellStyle name="Input 2 8 13 2 2" xfId="19826"/>
    <cellStyle name="Input 2 8 13 3" xfId="19827"/>
    <cellStyle name="Input 2 8 14" xfId="19828"/>
    <cellStyle name="Input 2 8 14 2" xfId="19829"/>
    <cellStyle name="Input 2 8 14 2 2" xfId="19830"/>
    <cellStyle name="Input 2 8 14 3" xfId="19831"/>
    <cellStyle name="Input 2 8 15" xfId="19832"/>
    <cellStyle name="Input 2 8 15 2" xfId="19833"/>
    <cellStyle name="Input 2 8 15 2 2" xfId="19834"/>
    <cellStyle name="Input 2 8 15 3" xfId="19835"/>
    <cellStyle name="Input 2 8 16" xfId="19836"/>
    <cellStyle name="Input 2 8 16 2" xfId="19837"/>
    <cellStyle name="Input 2 8 16 2 2" xfId="19838"/>
    <cellStyle name="Input 2 8 16 3" xfId="19839"/>
    <cellStyle name="Input 2 8 17" xfId="19840"/>
    <cellStyle name="Input 2 8 17 2" xfId="19841"/>
    <cellStyle name="Input 2 8 17 2 2" xfId="19842"/>
    <cellStyle name="Input 2 8 17 3" xfId="19843"/>
    <cellStyle name="Input 2 8 18" xfId="19844"/>
    <cellStyle name="Input 2 8 18 2" xfId="19845"/>
    <cellStyle name="Input 2 8 19" xfId="19846"/>
    <cellStyle name="Input 2 8 2" xfId="19847"/>
    <cellStyle name="Input 2 8 2 10" xfId="19848"/>
    <cellStyle name="Input 2 8 2 10 2" xfId="19849"/>
    <cellStyle name="Input 2 8 2 10 2 2" xfId="19850"/>
    <cellStyle name="Input 2 8 2 10 3" xfId="19851"/>
    <cellStyle name="Input 2 8 2 11" xfId="19852"/>
    <cellStyle name="Input 2 8 2 11 2" xfId="19853"/>
    <cellStyle name="Input 2 8 2 11 2 2" xfId="19854"/>
    <cellStyle name="Input 2 8 2 11 3" xfId="19855"/>
    <cellStyle name="Input 2 8 2 12" xfId="19856"/>
    <cellStyle name="Input 2 8 2 12 2" xfId="19857"/>
    <cellStyle name="Input 2 8 2 12 2 2" xfId="19858"/>
    <cellStyle name="Input 2 8 2 12 3" xfId="19859"/>
    <cellStyle name="Input 2 8 2 13" xfId="19860"/>
    <cellStyle name="Input 2 8 2 13 2" xfId="19861"/>
    <cellStyle name="Input 2 8 2 13 2 2" xfId="19862"/>
    <cellStyle name="Input 2 8 2 13 3" xfId="19863"/>
    <cellStyle name="Input 2 8 2 14" xfId="19864"/>
    <cellStyle name="Input 2 8 2 14 2" xfId="19865"/>
    <cellStyle name="Input 2 8 2 14 2 2" xfId="19866"/>
    <cellStyle name="Input 2 8 2 14 3" xfId="19867"/>
    <cellStyle name="Input 2 8 2 15" xfId="19868"/>
    <cellStyle name="Input 2 8 2 15 2" xfId="19869"/>
    <cellStyle name="Input 2 8 2 15 2 2" xfId="19870"/>
    <cellStyle name="Input 2 8 2 15 3" xfId="19871"/>
    <cellStyle name="Input 2 8 2 16" xfId="19872"/>
    <cellStyle name="Input 2 8 2 16 2" xfId="19873"/>
    <cellStyle name="Input 2 8 2 16 2 2" xfId="19874"/>
    <cellStyle name="Input 2 8 2 16 3" xfId="19875"/>
    <cellStyle name="Input 2 8 2 17" xfId="19876"/>
    <cellStyle name="Input 2 8 2 17 2" xfId="19877"/>
    <cellStyle name="Input 2 8 2 17 2 2" xfId="19878"/>
    <cellStyle name="Input 2 8 2 17 3" xfId="19879"/>
    <cellStyle name="Input 2 8 2 18" xfId="19880"/>
    <cellStyle name="Input 2 8 2 18 2" xfId="19881"/>
    <cellStyle name="Input 2 8 2 18 2 2" xfId="19882"/>
    <cellStyle name="Input 2 8 2 18 3" xfId="19883"/>
    <cellStyle name="Input 2 8 2 19" xfId="19884"/>
    <cellStyle name="Input 2 8 2 19 2" xfId="19885"/>
    <cellStyle name="Input 2 8 2 19 2 2" xfId="19886"/>
    <cellStyle name="Input 2 8 2 19 3" xfId="19887"/>
    <cellStyle name="Input 2 8 2 2" xfId="19888"/>
    <cellStyle name="Input 2 8 2 2 2" xfId="19889"/>
    <cellStyle name="Input 2 8 2 2 2 2" xfId="19890"/>
    <cellStyle name="Input 2 8 2 2 2 2 2" xfId="19891"/>
    <cellStyle name="Input 2 8 2 2 2 3" xfId="19892"/>
    <cellStyle name="Input 2 8 2 2 2 4" xfId="19893"/>
    <cellStyle name="Input 2 8 2 2 3" xfId="19894"/>
    <cellStyle name="Input 2 8 2 2 3 2" xfId="19895"/>
    <cellStyle name="Input 2 8 2 2 4" xfId="19896"/>
    <cellStyle name="Input 2 8 2 2 5" xfId="19897"/>
    <cellStyle name="Input 2 8 2 20" xfId="19898"/>
    <cellStyle name="Input 2 8 2 20 2" xfId="19899"/>
    <cellStyle name="Input 2 8 2 20 2 2" xfId="19900"/>
    <cellStyle name="Input 2 8 2 20 3" xfId="19901"/>
    <cellStyle name="Input 2 8 2 21" xfId="19902"/>
    <cellStyle name="Input 2 8 2 21 2" xfId="19903"/>
    <cellStyle name="Input 2 8 2 22" xfId="19904"/>
    <cellStyle name="Input 2 8 2 23" xfId="19905"/>
    <cellStyle name="Input 2 8 2 3" xfId="19906"/>
    <cellStyle name="Input 2 8 2 3 2" xfId="19907"/>
    <cellStyle name="Input 2 8 2 3 2 2" xfId="19908"/>
    <cellStyle name="Input 2 8 2 3 2 3" xfId="19909"/>
    <cellStyle name="Input 2 8 2 3 3" xfId="19910"/>
    <cellStyle name="Input 2 8 2 3 3 2" xfId="19911"/>
    <cellStyle name="Input 2 8 2 3 4" xfId="19912"/>
    <cellStyle name="Input 2 8 2 4" xfId="19913"/>
    <cellStyle name="Input 2 8 2 4 2" xfId="19914"/>
    <cellStyle name="Input 2 8 2 4 2 2" xfId="19915"/>
    <cellStyle name="Input 2 8 2 4 3" xfId="19916"/>
    <cellStyle name="Input 2 8 2 4 4" xfId="19917"/>
    <cellStyle name="Input 2 8 2 5" xfId="19918"/>
    <cellStyle name="Input 2 8 2 5 2" xfId="19919"/>
    <cellStyle name="Input 2 8 2 5 2 2" xfId="19920"/>
    <cellStyle name="Input 2 8 2 5 3" xfId="19921"/>
    <cellStyle name="Input 2 8 2 5 4" xfId="19922"/>
    <cellStyle name="Input 2 8 2 6" xfId="19923"/>
    <cellStyle name="Input 2 8 2 6 2" xfId="19924"/>
    <cellStyle name="Input 2 8 2 6 2 2" xfId="19925"/>
    <cellStyle name="Input 2 8 2 6 3" xfId="19926"/>
    <cellStyle name="Input 2 8 2 7" xfId="19927"/>
    <cellStyle name="Input 2 8 2 7 2" xfId="19928"/>
    <cellStyle name="Input 2 8 2 7 2 2" xfId="19929"/>
    <cellStyle name="Input 2 8 2 7 3" xfId="19930"/>
    <cellStyle name="Input 2 8 2 8" xfId="19931"/>
    <cellStyle name="Input 2 8 2 8 2" xfId="19932"/>
    <cellStyle name="Input 2 8 2 8 2 2" xfId="19933"/>
    <cellStyle name="Input 2 8 2 8 3" xfId="19934"/>
    <cellStyle name="Input 2 8 2 9" xfId="19935"/>
    <cellStyle name="Input 2 8 2 9 2" xfId="19936"/>
    <cellStyle name="Input 2 8 2 9 2 2" xfId="19937"/>
    <cellStyle name="Input 2 8 2 9 3" xfId="19938"/>
    <cellStyle name="Input 2 8 20" xfId="19939"/>
    <cellStyle name="Input 2 8 3" xfId="19940"/>
    <cellStyle name="Input 2 8 3 2" xfId="19941"/>
    <cellStyle name="Input 2 8 3 2 2" xfId="19942"/>
    <cellStyle name="Input 2 8 3 2 2 2" xfId="19943"/>
    <cellStyle name="Input 2 8 3 2 3" xfId="19944"/>
    <cellStyle name="Input 2 8 3 2 4" xfId="19945"/>
    <cellStyle name="Input 2 8 3 3" xfId="19946"/>
    <cellStyle name="Input 2 8 3 3 2" xfId="19947"/>
    <cellStyle name="Input 2 8 3 4" xfId="19948"/>
    <cellStyle name="Input 2 8 3 5" xfId="19949"/>
    <cellStyle name="Input 2 8 4" xfId="19950"/>
    <cellStyle name="Input 2 8 4 2" xfId="19951"/>
    <cellStyle name="Input 2 8 4 2 2" xfId="19952"/>
    <cellStyle name="Input 2 8 4 2 3" xfId="19953"/>
    <cellStyle name="Input 2 8 4 3" xfId="19954"/>
    <cellStyle name="Input 2 8 4 3 2" xfId="19955"/>
    <cellStyle name="Input 2 8 4 4" xfId="19956"/>
    <cellStyle name="Input 2 8 5" xfId="19957"/>
    <cellStyle name="Input 2 8 5 2" xfId="19958"/>
    <cellStyle name="Input 2 8 5 2 2" xfId="19959"/>
    <cellStyle name="Input 2 8 5 2 3" xfId="19960"/>
    <cellStyle name="Input 2 8 5 3" xfId="19961"/>
    <cellStyle name="Input 2 8 5 4" xfId="19962"/>
    <cellStyle name="Input 2 8 6" xfId="19963"/>
    <cellStyle name="Input 2 8 6 2" xfId="19964"/>
    <cellStyle name="Input 2 8 6 2 2" xfId="19965"/>
    <cellStyle name="Input 2 8 6 3" xfId="19966"/>
    <cellStyle name="Input 2 8 6 4" xfId="19967"/>
    <cellStyle name="Input 2 8 7" xfId="19968"/>
    <cellStyle name="Input 2 8 7 2" xfId="19969"/>
    <cellStyle name="Input 2 8 7 2 2" xfId="19970"/>
    <cellStyle name="Input 2 8 7 3" xfId="19971"/>
    <cellStyle name="Input 2 8 8" xfId="19972"/>
    <cellStyle name="Input 2 8 8 2" xfId="19973"/>
    <cellStyle name="Input 2 8 8 2 2" xfId="19974"/>
    <cellStyle name="Input 2 8 8 3" xfId="19975"/>
    <cellStyle name="Input 2 8 9" xfId="19976"/>
    <cellStyle name="Input 2 8 9 2" xfId="19977"/>
    <cellStyle name="Input 2 8 9 2 2" xfId="19978"/>
    <cellStyle name="Input 2 8 9 3" xfId="19979"/>
    <cellStyle name="Input 2 9" xfId="19980"/>
    <cellStyle name="Input 2 9 10" xfId="19981"/>
    <cellStyle name="Input 2 9 10 2" xfId="19982"/>
    <cellStyle name="Input 2 9 10 2 2" xfId="19983"/>
    <cellStyle name="Input 2 9 10 3" xfId="19984"/>
    <cellStyle name="Input 2 9 11" xfId="19985"/>
    <cellStyle name="Input 2 9 11 2" xfId="19986"/>
    <cellStyle name="Input 2 9 11 2 2" xfId="19987"/>
    <cellStyle name="Input 2 9 11 3" xfId="19988"/>
    <cellStyle name="Input 2 9 12" xfId="19989"/>
    <cellStyle name="Input 2 9 12 2" xfId="19990"/>
    <cellStyle name="Input 2 9 12 2 2" xfId="19991"/>
    <cellStyle name="Input 2 9 12 3" xfId="19992"/>
    <cellStyle name="Input 2 9 13" xfId="19993"/>
    <cellStyle name="Input 2 9 13 2" xfId="19994"/>
    <cellStyle name="Input 2 9 13 2 2" xfId="19995"/>
    <cellStyle name="Input 2 9 13 3" xfId="19996"/>
    <cellStyle name="Input 2 9 14" xfId="19997"/>
    <cellStyle name="Input 2 9 14 2" xfId="19998"/>
    <cellStyle name="Input 2 9 14 2 2" xfId="19999"/>
    <cellStyle name="Input 2 9 14 3" xfId="20000"/>
    <cellStyle name="Input 2 9 15" xfId="20001"/>
    <cellStyle name="Input 2 9 15 2" xfId="20002"/>
    <cellStyle name="Input 2 9 15 2 2" xfId="20003"/>
    <cellStyle name="Input 2 9 15 3" xfId="20004"/>
    <cellStyle name="Input 2 9 16" xfId="20005"/>
    <cellStyle name="Input 2 9 16 2" xfId="20006"/>
    <cellStyle name="Input 2 9 16 2 2" xfId="20007"/>
    <cellStyle name="Input 2 9 16 3" xfId="20008"/>
    <cellStyle name="Input 2 9 17" xfId="20009"/>
    <cellStyle name="Input 2 9 17 2" xfId="20010"/>
    <cellStyle name="Input 2 9 17 2 2" xfId="20011"/>
    <cellStyle name="Input 2 9 17 3" xfId="20012"/>
    <cellStyle name="Input 2 9 18" xfId="20013"/>
    <cellStyle name="Input 2 9 18 2" xfId="20014"/>
    <cellStyle name="Input 2 9 19" xfId="20015"/>
    <cellStyle name="Input 2 9 2" xfId="20016"/>
    <cellStyle name="Input 2 9 2 10" xfId="20017"/>
    <cellStyle name="Input 2 9 2 10 2" xfId="20018"/>
    <cellStyle name="Input 2 9 2 10 2 2" xfId="20019"/>
    <cellStyle name="Input 2 9 2 10 3" xfId="20020"/>
    <cellStyle name="Input 2 9 2 11" xfId="20021"/>
    <cellStyle name="Input 2 9 2 11 2" xfId="20022"/>
    <cellStyle name="Input 2 9 2 11 2 2" xfId="20023"/>
    <cellStyle name="Input 2 9 2 11 3" xfId="20024"/>
    <cellStyle name="Input 2 9 2 12" xfId="20025"/>
    <cellStyle name="Input 2 9 2 12 2" xfId="20026"/>
    <cellStyle name="Input 2 9 2 12 2 2" xfId="20027"/>
    <cellStyle name="Input 2 9 2 12 3" xfId="20028"/>
    <cellStyle name="Input 2 9 2 13" xfId="20029"/>
    <cellStyle name="Input 2 9 2 13 2" xfId="20030"/>
    <cellStyle name="Input 2 9 2 13 2 2" xfId="20031"/>
    <cellStyle name="Input 2 9 2 13 3" xfId="20032"/>
    <cellStyle name="Input 2 9 2 14" xfId="20033"/>
    <cellStyle name="Input 2 9 2 14 2" xfId="20034"/>
    <cellStyle name="Input 2 9 2 14 2 2" xfId="20035"/>
    <cellStyle name="Input 2 9 2 14 3" xfId="20036"/>
    <cellStyle name="Input 2 9 2 15" xfId="20037"/>
    <cellStyle name="Input 2 9 2 15 2" xfId="20038"/>
    <cellStyle name="Input 2 9 2 15 2 2" xfId="20039"/>
    <cellStyle name="Input 2 9 2 15 3" xfId="20040"/>
    <cellStyle name="Input 2 9 2 16" xfId="20041"/>
    <cellStyle name="Input 2 9 2 16 2" xfId="20042"/>
    <cellStyle name="Input 2 9 2 16 2 2" xfId="20043"/>
    <cellStyle name="Input 2 9 2 16 3" xfId="20044"/>
    <cellStyle name="Input 2 9 2 17" xfId="20045"/>
    <cellStyle name="Input 2 9 2 17 2" xfId="20046"/>
    <cellStyle name="Input 2 9 2 17 2 2" xfId="20047"/>
    <cellStyle name="Input 2 9 2 17 3" xfId="20048"/>
    <cellStyle name="Input 2 9 2 18" xfId="20049"/>
    <cellStyle name="Input 2 9 2 18 2" xfId="20050"/>
    <cellStyle name="Input 2 9 2 18 2 2" xfId="20051"/>
    <cellStyle name="Input 2 9 2 18 3" xfId="20052"/>
    <cellStyle name="Input 2 9 2 19" xfId="20053"/>
    <cellStyle name="Input 2 9 2 19 2" xfId="20054"/>
    <cellStyle name="Input 2 9 2 19 2 2" xfId="20055"/>
    <cellStyle name="Input 2 9 2 19 3" xfId="20056"/>
    <cellStyle name="Input 2 9 2 2" xfId="20057"/>
    <cellStyle name="Input 2 9 2 2 2" xfId="20058"/>
    <cellStyle name="Input 2 9 2 2 2 2" xfId="20059"/>
    <cellStyle name="Input 2 9 2 2 2 2 2" xfId="20060"/>
    <cellStyle name="Input 2 9 2 2 2 3" xfId="20061"/>
    <cellStyle name="Input 2 9 2 2 2 4" xfId="20062"/>
    <cellStyle name="Input 2 9 2 2 3" xfId="20063"/>
    <cellStyle name="Input 2 9 2 2 3 2" xfId="20064"/>
    <cellStyle name="Input 2 9 2 2 4" xfId="20065"/>
    <cellStyle name="Input 2 9 2 2 5" xfId="20066"/>
    <cellStyle name="Input 2 9 2 20" xfId="20067"/>
    <cellStyle name="Input 2 9 2 20 2" xfId="20068"/>
    <cellStyle name="Input 2 9 2 20 2 2" xfId="20069"/>
    <cellStyle name="Input 2 9 2 20 3" xfId="20070"/>
    <cellStyle name="Input 2 9 2 21" xfId="20071"/>
    <cellStyle name="Input 2 9 2 21 2" xfId="20072"/>
    <cellStyle name="Input 2 9 2 22" xfId="20073"/>
    <cellStyle name="Input 2 9 2 23" xfId="20074"/>
    <cellStyle name="Input 2 9 2 3" xfId="20075"/>
    <cellStyle name="Input 2 9 2 3 2" xfId="20076"/>
    <cellStyle name="Input 2 9 2 3 2 2" xfId="20077"/>
    <cellStyle name="Input 2 9 2 3 2 3" xfId="20078"/>
    <cellStyle name="Input 2 9 2 3 3" xfId="20079"/>
    <cellStyle name="Input 2 9 2 3 3 2" xfId="20080"/>
    <cellStyle name="Input 2 9 2 3 4" xfId="20081"/>
    <cellStyle name="Input 2 9 2 4" xfId="20082"/>
    <cellStyle name="Input 2 9 2 4 2" xfId="20083"/>
    <cellStyle name="Input 2 9 2 4 2 2" xfId="20084"/>
    <cellStyle name="Input 2 9 2 4 3" xfId="20085"/>
    <cellStyle name="Input 2 9 2 4 4" xfId="20086"/>
    <cellStyle name="Input 2 9 2 5" xfId="20087"/>
    <cellStyle name="Input 2 9 2 5 2" xfId="20088"/>
    <cellStyle name="Input 2 9 2 5 2 2" xfId="20089"/>
    <cellStyle name="Input 2 9 2 5 3" xfId="20090"/>
    <cellStyle name="Input 2 9 2 5 4" xfId="20091"/>
    <cellStyle name="Input 2 9 2 6" xfId="20092"/>
    <cellStyle name="Input 2 9 2 6 2" xfId="20093"/>
    <cellStyle name="Input 2 9 2 6 2 2" xfId="20094"/>
    <cellStyle name="Input 2 9 2 6 3" xfId="20095"/>
    <cellStyle name="Input 2 9 2 7" xfId="20096"/>
    <cellStyle name="Input 2 9 2 7 2" xfId="20097"/>
    <cellStyle name="Input 2 9 2 7 2 2" xfId="20098"/>
    <cellStyle name="Input 2 9 2 7 3" xfId="20099"/>
    <cellStyle name="Input 2 9 2 8" xfId="20100"/>
    <cellStyle name="Input 2 9 2 8 2" xfId="20101"/>
    <cellStyle name="Input 2 9 2 8 2 2" xfId="20102"/>
    <cellStyle name="Input 2 9 2 8 3" xfId="20103"/>
    <cellStyle name="Input 2 9 2 9" xfId="20104"/>
    <cellStyle name="Input 2 9 2 9 2" xfId="20105"/>
    <cellStyle name="Input 2 9 2 9 2 2" xfId="20106"/>
    <cellStyle name="Input 2 9 2 9 3" xfId="20107"/>
    <cellStyle name="Input 2 9 20" xfId="20108"/>
    <cellStyle name="Input 2 9 3" xfId="20109"/>
    <cellStyle name="Input 2 9 3 2" xfId="20110"/>
    <cellStyle name="Input 2 9 3 2 2" xfId="20111"/>
    <cellStyle name="Input 2 9 3 2 2 2" xfId="20112"/>
    <cellStyle name="Input 2 9 3 2 3" xfId="20113"/>
    <cellStyle name="Input 2 9 3 2 4" xfId="20114"/>
    <cellStyle name="Input 2 9 3 3" xfId="20115"/>
    <cellStyle name="Input 2 9 3 3 2" xfId="20116"/>
    <cellStyle name="Input 2 9 3 4" xfId="20117"/>
    <cellStyle name="Input 2 9 3 5" xfId="20118"/>
    <cellStyle name="Input 2 9 4" xfId="20119"/>
    <cellStyle name="Input 2 9 4 2" xfId="20120"/>
    <cellStyle name="Input 2 9 4 2 2" xfId="20121"/>
    <cellStyle name="Input 2 9 4 2 3" xfId="20122"/>
    <cellStyle name="Input 2 9 4 3" xfId="20123"/>
    <cellStyle name="Input 2 9 4 3 2" xfId="20124"/>
    <cellStyle name="Input 2 9 4 4" xfId="20125"/>
    <cellStyle name="Input 2 9 5" xfId="20126"/>
    <cellStyle name="Input 2 9 5 2" xfId="20127"/>
    <cellStyle name="Input 2 9 5 2 2" xfId="20128"/>
    <cellStyle name="Input 2 9 5 2 3" xfId="20129"/>
    <cellStyle name="Input 2 9 5 3" xfId="20130"/>
    <cellStyle name="Input 2 9 5 4" xfId="20131"/>
    <cellStyle name="Input 2 9 6" xfId="20132"/>
    <cellStyle name="Input 2 9 6 2" xfId="20133"/>
    <cellStyle name="Input 2 9 6 2 2" xfId="20134"/>
    <cellStyle name="Input 2 9 6 3" xfId="20135"/>
    <cellStyle name="Input 2 9 6 4" xfId="20136"/>
    <cellStyle name="Input 2 9 7" xfId="20137"/>
    <cellStyle name="Input 2 9 7 2" xfId="20138"/>
    <cellStyle name="Input 2 9 7 2 2" xfId="20139"/>
    <cellStyle name="Input 2 9 7 3" xfId="20140"/>
    <cellStyle name="Input 2 9 8" xfId="20141"/>
    <cellStyle name="Input 2 9 8 2" xfId="20142"/>
    <cellStyle name="Input 2 9 8 2 2" xfId="20143"/>
    <cellStyle name="Input 2 9 8 3" xfId="20144"/>
    <cellStyle name="Input 2 9 9" xfId="20145"/>
    <cellStyle name="Input 2 9 9 2" xfId="20146"/>
    <cellStyle name="Input 2 9 9 2 2" xfId="20147"/>
    <cellStyle name="Input 2 9 9 3" xfId="20148"/>
    <cellStyle name="Input 2_5A4 10-11 Templates Final" xfId="20149"/>
    <cellStyle name="input 20" xfId="20150"/>
    <cellStyle name="Input 20 2" xfId="20151"/>
    <cellStyle name="Input 20 3" xfId="20152"/>
    <cellStyle name="input 21" xfId="20153"/>
    <cellStyle name="Input 22" xfId="20154"/>
    <cellStyle name="Input 23" xfId="20155"/>
    <cellStyle name="Input 24" xfId="20156"/>
    <cellStyle name="Input 25" xfId="20157"/>
    <cellStyle name="Input 26" xfId="20158"/>
    <cellStyle name="Input 27" xfId="20159"/>
    <cellStyle name="Input 28" xfId="20160"/>
    <cellStyle name="Input 29" xfId="20161"/>
    <cellStyle name="Input 3" xfId="20162"/>
    <cellStyle name="Input 3 10" xfId="20163"/>
    <cellStyle name="Input 3 10 2" xfId="20164"/>
    <cellStyle name="Input 3 10 2 2" xfId="20165"/>
    <cellStyle name="Input 3 10 3" xfId="20166"/>
    <cellStyle name="Input 3 11" xfId="20167"/>
    <cellStyle name="Input 3 11 2" xfId="20168"/>
    <cellStyle name="Input 3 11 2 2" xfId="20169"/>
    <cellStyle name="Input 3 11 3" xfId="20170"/>
    <cellStyle name="Input 3 12" xfId="20171"/>
    <cellStyle name="Input 3 12 2" xfId="20172"/>
    <cellStyle name="Input 3 12 2 2" xfId="20173"/>
    <cellStyle name="Input 3 12 3" xfId="20174"/>
    <cellStyle name="Input 3 13" xfId="20175"/>
    <cellStyle name="Input 3 13 2" xfId="20176"/>
    <cellStyle name="Input 3 13 2 2" xfId="20177"/>
    <cellStyle name="Input 3 13 3" xfId="20178"/>
    <cellStyle name="Input 3 14" xfId="20179"/>
    <cellStyle name="Input 3 14 2" xfId="20180"/>
    <cellStyle name="Input 3 14 2 2" xfId="20181"/>
    <cellStyle name="Input 3 14 3" xfId="20182"/>
    <cellStyle name="Input 3 15" xfId="20183"/>
    <cellStyle name="Input 3 15 2" xfId="20184"/>
    <cellStyle name="Input 3 15 2 2" xfId="20185"/>
    <cellStyle name="Input 3 15 3" xfId="20186"/>
    <cellStyle name="Input 3 16" xfId="20187"/>
    <cellStyle name="Input 3 16 2" xfId="20188"/>
    <cellStyle name="Input 3 16 2 2" xfId="20189"/>
    <cellStyle name="Input 3 16 3" xfId="20190"/>
    <cellStyle name="Input 3 17" xfId="20191"/>
    <cellStyle name="Input 3 17 2" xfId="20192"/>
    <cellStyle name="Input 3 17 2 2" xfId="20193"/>
    <cellStyle name="Input 3 17 3" xfId="20194"/>
    <cellStyle name="Input 3 18" xfId="20195"/>
    <cellStyle name="Input 3 18 2" xfId="20196"/>
    <cellStyle name="Input 3 18 2 2" xfId="20197"/>
    <cellStyle name="Input 3 18 3" xfId="20198"/>
    <cellStyle name="Input 3 19" xfId="20199"/>
    <cellStyle name="Input 3 19 2" xfId="20200"/>
    <cellStyle name="Input 3 19 2 2" xfId="20201"/>
    <cellStyle name="Input 3 19 3" xfId="20202"/>
    <cellStyle name="Input 3 2" xfId="20203"/>
    <cellStyle name="Input 3 2 10" xfId="20204"/>
    <cellStyle name="Input 3 2 10 2" xfId="20205"/>
    <cellStyle name="Input 3 2 10 2 2" xfId="20206"/>
    <cellStyle name="Input 3 2 10 3" xfId="20207"/>
    <cellStyle name="Input 3 2 11" xfId="20208"/>
    <cellStyle name="Input 3 2 11 2" xfId="20209"/>
    <cellStyle name="Input 3 2 11 2 2" xfId="20210"/>
    <cellStyle name="Input 3 2 11 3" xfId="20211"/>
    <cellStyle name="Input 3 2 12" xfId="20212"/>
    <cellStyle name="Input 3 2 12 2" xfId="20213"/>
    <cellStyle name="Input 3 2 12 2 2" xfId="20214"/>
    <cellStyle name="Input 3 2 12 3" xfId="20215"/>
    <cellStyle name="Input 3 2 13" xfId="20216"/>
    <cellStyle name="Input 3 2 13 2" xfId="20217"/>
    <cellStyle name="Input 3 2 13 2 2" xfId="20218"/>
    <cellStyle name="Input 3 2 13 3" xfId="20219"/>
    <cellStyle name="Input 3 2 14" xfId="20220"/>
    <cellStyle name="Input 3 2 14 2" xfId="20221"/>
    <cellStyle name="Input 3 2 14 2 2" xfId="20222"/>
    <cellStyle name="Input 3 2 14 3" xfId="20223"/>
    <cellStyle name="Input 3 2 15" xfId="20224"/>
    <cellStyle name="Input 3 2 15 2" xfId="20225"/>
    <cellStyle name="Input 3 2 15 2 2" xfId="20226"/>
    <cellStyle name="Input 3 2 15 3" xfId="20227"/>
    <cellStyle name="Input 3 2 16" xfId="20228"/>
    <cellStyle name="Input 3 2 16 2" xfId="20229"/>
    <cellStyle name="Input 3 2 16 2 2" xfId="20230"/>
    <cellStyle name="Input 3 2 16 3" xfId="20231"/>
    <cellStyle name="Input 3 2 17" xfId="20232"/>
    <cellStyle name="Input 3 2 17 2" xfId="20233"/>
    <cellStyle name="Input 3 2 17 2 2" xfId="20234"/>
    <cellStyle name="Input 3 2 17 3" xfId="20235"/>
    <cellStyle name="Input 3 2 18" xfId="20236"/>
    <cellStyle name="Input 3 2 18 2" xfId="20237"/>
    <cellStyle name="Input 3 2 18 2 2" xfId="20238"/>
    <cellStyle name="Input 3 2 18 3" xfId="20239"/>
    <cellStyle name="Input 3 2 19" xfId="20240"/>
    <cellStyle name="Input 3 2 19 2" xfId="20241"/>
    <cellStyle name="Input 3 2 19 2 2" xfId="20242"/>
    <cellStyle name="Input 3 2 19 3" xfId="20243"/>
    <cellStyle name="Input 3 2 2" xfId="20244"/>
    <cellStyle name="Input 3 2 2 10" xfId="20245"/>
    <cellStyle name="Input 3 2 2 10 2" xfId="20246"/>
    <cellStyle name="Input 3 2 2 10 2 2" xfId="20247"/>
    <cellStyle name="Input 3 2 2 10 3" xfId="20248"/>
    <cellStyle name="Input 3 2 2 11" xfId="20249"/>
    <cellStyle name="Input 3 2 2 11 2" xfId="20250"/>
    <cellStyle name="Input 3 2 2 11 2 2" xfId="20251"/>
    <cellStyle name="Input 3 2 2 11 3" xfId="20252"/>
    <cellStyle name="Input 3 2 2 12" xfId="20253"/>
    <cellStyle name="Input 3 2 2 12 2" xfId="20254"/>
    <cellStyle name="Input 3 2 2 12 2 2" xfId="20255"/>
    <cellStyle name="Input 3 2 2 12 3" xfId="20256"/>
    <cellStyle name="Input 3 2 2 13" xfId="20257"/>
    <cellStyle name="Input 3 2 2 13 2" xfId="20258"/>
    <cellStyle name="Input 3 2 2 13 2 2" xfId="20259"/>
    <cellStyle name="Input 3 2 2 13 3" xfId="20260"/>
    <cellStyle name="Input 3 2 2 14" xfId="20261"/>
    <cellStyle name="Input 3 2 2 14 2" xfId="20262"/>
    <cellStyle name="Input 3 2 2 14 2 2" xfId="20263"/>
    <cellStyle name="Input 3 2 2 14 3" xfId="20264"/>
    <cellStyle name="Input 3 2 2 15" xfId="20265"/>
    <cellStyle name="Input 3 2 2 15 2" xfId="20266"/>
    <cellStyle name="Input 3 2 2 15 2 2" xfId="20267"/>
    <cellStyle name="Input 3 2 2 15 3" xfId="20268"/>
    <cellStyle name="Input 3 2 2 16" xfId="20269"/>
    <cellStyle name="Input 3 2 2 16 2" xfId="20270"/>
    <cellStyle name="Input 3 2 2 16 2 2" xfId="20271"/>
    <cellStyle name="Input 3 2 2 16 3" xfId="20272"/>
    <cellStyle name="Input 3 2 2 17" xfId="20273"/>
    <cellStyle name="Input 3 2 2 17 2" xfId="20274"/>
    <cellStyle name="Input 3 2 2 17 2 2" xfId="20275"/>
    <cellStyle name="Input 3 2 2 17 3" xfId="20276"/>
    <cellStyle name="Input 3 2 2 18" xfId="20277"/>
    <cellStyle name="Input 3 2 2 18 2" xfId="20278"/>
    <cellStyle name="Input 3 2 2 19" xfId="20279"/>
    <cellStyle name="Input 3 2 2 2" xfId="20280"/>
    <cellStyle name="Input 3 2 2 2 10" xfId="20281"/>
    <cellStyle name="Input 3 2 2 2 10 2" xfId="20282"/>
    <cellStyle name="Input 3 2 2 2 10 2 2" xfId="20283"/>
    <cellStyle name="Input 3 2 2 2 10 3" xfId="20284"/>
    <cellStyle name="Input 3 2 2 2 11" xfId="20285"/>
    <cellStyle name="Input 3 2 2 2 11 2" xfId="20286"/>
    <cellStyle name="Input 3 2 2 2 11 2 2" xfId="20287"/>
    <cellStyle name="Input 3 2 2 2 11 3" xfId="20288"/>
    <cellStyle name="Input 3 2 2 2 12" xfId="20289"/>
    <cellStyle name="Input 3 2 2 2 12 2" xfId="20290"/>
    <cellStyle name="Input 3 2 2 2 12 2 2" xfId="20291"/>
    <cellStyle name="Input 3 2 2 2 12 3" xfId="20292"/>
    <cellStyle name="Input 3 2 2 2 13" xfId="20293"/>
    <cellStyle name="Input 3 2 2 2 13 2" xfId="20294"/>
    <cellStyle name="Input 3 2 2 2 13 2 2" xfId="20295"/>
    <cellStyle name="Input 3 2 2 2 13 3" xfId="20296"/>
    <cellStyle name="Input 3 2 2 2 14" xfId="20297"/>
    <cellStyle name="Input 3 2 2 2 14 2" xfId="20298"/>
    <cellStyle name="Input 3 2 2 2 14 2 2" xfId="20299"/>
    <cellStyle name="Input 3 2 2 2 14 3" xfId="20300"/>
    <cellStyle name="Input 3 2 2 2 15" xfId="20301"/>
    <cellStyle name="Input 3 2 2 2 15 2" xfId="20302"/>
    <cellStyle name="Input 3 2 2 2 15 2 2" xfId="20303"/>
    <cellStyle name="Input 3 2 2 2 15 3" xfId="20304"/>
    <cellStyle name="Input 3 2 2 2 16" xfId="20305"/>
    <cellStyle name="Input 3 2 2 2 16 2" xfId="20306"/>
    <cellStyle name="Input 3 2 2 2 16 2 2" xfId="20307"/>
    <cellStyle name="Input 3 2 2 2 16 3" xfId="20308"/>
    <cellStyle name="Input 3 2 2 2 17" xfId="20309"/>
    <cellStyle name="Input 3 2 2 2 17 2" xfId="20310"/>
    <cellStyle name="Input 3 2 2 2 17 2 2" xfId="20311"/>
    <cellStyle name="Input 3 2 2 2 17 3" xfId="20312"/>
    <cellStyle name="Input 3 2 2 2 18" xfId="20313"/>
    <cellStyle name="Input 3 2 2 2 18 2" xfId="20314"/>
    <cellStyle name="Input 3 2 2 2 18 2 2" xfId="20315"/>
    <cellStyle name="Input 3 2 2 2 18 3" xfId="20316"/>
    <cellStyle name="Input 3 2 2 2 19" xfId="20317"/>
    <cellStyle name="Input 3 2 2 2 19 2" xfId="20318"/>
    <cellStyle name="Input 3 2 2 2 19 2 2" xfId="20319"/>
    <cellStyle name="Input 3 2 2 2 19 3" xfId="20320"/>
    <cellStyle name="Input 3 2 2 2 2" xfId="20321"/>
    <cellStyle name="Input 3 2 2 2 2 2" xfId="20322"/>
    <cellStyle name="Input 3 2 2 2 2 2 2" xfId="20323"/>
    <cellStyle name="Input 3 2 2 2 2 2 3" xfId="20324"/>
    <cellStyle name="Input 3 2 2 2 2 3" xfId="20325"/>
    <cellStyle name="Input 3 2 2 2 2 3 2" xfId="20326"/>
    <cellStyle name="Input 3 2 2 2 2 4" xfId="20327"/>
    <cellStyle name="Input 3 2 2 2 20" xfId="20328"/>
    <cellStyle name="Input 3 2 2 2 20 2" xfId="20329"/>
    <cellStyle name="Input 3 2 2 2 20 2 2" xfId="20330"/>
    <cellStyle name="Input 3 2 2 2 20 3" xfId="20331"/>
    <cellStyle name="Input 3 2 2 2 21" xfId="20332"/>
    <cellStyle name="Input 3 2 2 2 21 2" xfId="20333"/>
    <cellStyle name="Input 3 2 2 2 22" xfId="20334"/>
    <cellStyle name="Input 3 2 2 2 23" xfId="20335"/>
    <cellStyle name="Input 3 2 2 2 3" xfId="20336"/>
    <cellStyle name="Input 3 2 2 2 3 2" xfId="20337"/>
    <cellStyle name="Input 3 2 2 2 3 2 2" xfId="20338"/>
    <cellStyle name="Input 3 2 2 2 3 3" xfId="20339"/>
    <cellStyle name="Input 3 2 2 2 3 4" xfId="20340"/>
    <cellStyle name="Input 3 2 2 2 4" xfId="20341"/>
    <cellStyle name="Input 3 2 2 2 4 2" xfId="20342"/>
    <cellStyle name="Input 3 2 2 2 4 2 2" xfId="20343"/>
    <cellStyle name="Input 3 2 2 2 4 3" xfId="20344"/>
    <cellStyle name="Input 3 2 2 2 4 4" xfId="20345"/>
    <cellStyle name="Input 3 2 2 2 5" xfId="20346"/>
    <cellStyle name="Input 3 2 2 2 5 2" xfId="20347"/>
    <cellStyle name="Input 3 2 2 2 5 2 2" xfId="20348"/>
    <cellStyle name="Input 3 2 2 2 5 3" xfId="20349"/>
    <cellStyle name="Input 3 2 2 2 6" xfId="20350"/>
    <cellStyle name="Input 3 2 2 2 6 2" xfId="20351"/>
    <cellStyle name="Input 3 2 2 2 6 2 2" xfId="20352"/>
    <cellStyle name="Input 3 2 2 2 6 3" xfId="20353"/>
    <cellStyle name="Input 3 2 2 2 7" xfId="20354"/>
    <cellStyle name="Input 3 2 2 2 7 2" xfId="20355"/>
    <cellStyle name="Input 3 2 2 2 7 2 2" xfId="20356"/>
    <cellStyle name="Input 3 2 2 2 7 3" xfId="20357"/>
    <cellStyle name="Input 3 2 2 2 8" xfId="20358"/>
    <cellStyle name="Input 3 2 2 2 8 2" xfId="20359"/>
    <cellStyle name="Input 3 2 2 2 8 2 2" xfId="20360"/>
    <cellStyle name="Input 3 2 2 2 8 3" xfId="20361"/>
    <cellStyle name="Input 3 2 2 2 9" xfId="20362"/>
    <cellStyle name="Input 3 2 2 2 9 2" xfId="20363"/>
    <cellStyle name="Input 3 2 2 2 9 2 2" xfId="20364"/>
    <cellStyle name="Input 3 2 2 2 9 3" xfId="20365"/>
    <cellStyle name="Input 3 2 2 20" xfId="20366"/>
    <cellStyle name="Input 3 2 2 3" xfId="20367"/>
    <cellStyle name="Input 3 2 2 3 2" xfId="20368"/>
    <cellStyle name="Input 3 2 2 3 2 2" xfId="20369"/>
    <cellStyle name="Input 3 2 2 3 2 3" xfId="20370"/>
    <cellStyle name="Input 3 2 2 3 3" xfId="20371"/>
    <cellStyle name="Input 3 2 2 3 3 2" xfId="20372"/>
    <cellStyle name="Input 3 2 2 3 4" xfId="20373"/>
    <cellStyle name="Input 3 2 2 4" xfId="20374"/>
    <cellStyle name="Input 3 2 2 4 2" xfId="20375"/>
    <cellStyle name="Input 3 2 2 4 2 2" xfId="20376"/>
    <cellStyle name="Input 3 2 2 4 3" xfId="20377"/>
    <cellStyle name="Input 3 2 2 4 4" xfId="20378"/>
    <cellStyle name="Input 3 2 2 5" xfId="20379"/>
    <cellStyle name="Input 3 2 2 5 2" xfId="20380"/>
    <cellStyle name="Input 3 2 2 5 2 2" xfId="20381"/>
    <cellStyle name="Input 3 2 2 5 3" xfId="20382"/>
    <cellStyle name="Input 3 2 2 5 4" xfId="20383"/>
    <cellStyle name="Input 3 2 2 6" xfId="20384"/>
    <cellStyle name="Input 3 2 2 6 2" xfId="20385"/>
    <cellStyle name="Input 3 2 2 6 2 2" xfId="20386"/>
    <cellStyle name="Input 3 2 2 6 3" xfId="20387"/>
    <cellStyle name="Input 3 2 2 7" xfId="20388"/>
    <cellStyle name="Input 3 2 2 7 2" xfId="20389"/>
    <cellStyle name="Input 3 2 2 7 2 2" xfId="20390"/>
    <cellStyle name="Input 3 2 2 7 3" xfId="20391"/>
    <cellStyle name="Input 3 2 2 8" xfId="20392"/>
    <cellStyle name="Input 3 2 2 8 2" xfId="20393"/>
    <cellStyle name="Input 3 2 2 8 2 2" xfId="20394"/>
    <cellStyle name="Input 3 2 2 8 3" xfId="20395"/>
    <cellStyle name="Input 3 2 2 9" xfId="20396"/>
    <cellStyle name="Input 3 2 2 9 2" xfId="20397"/>
    <cellStyle name="Input 3 2 2 9 2 2" xfId="20398"/>
    <cellStyle name="Input 3 2 2 9 3" xfId="20399"/>
    <cellStyle name="Input 3 2 20" xfId="20400"/>
    <cellStyle name="Input 3 2 20 2" xfId="20401"/>
    <cellStyle name="Input 3 2 20 2 2" xfId="20402"/>
    <cellStyle name="Input 3 2 20 3" xfId="20403"/>
    <cellStyle name="Input 3 2 21" xfId="20404"/>
    <cellStyle name="Input 3 2 21 2" xfId="20405"/>
    <cellStyle name="Input 3 2 22" xfId="20406"/>
    <cellStyle name="Input 3 2 23" xfId="20407"/>
    <cellStyle name="Input 3 2 3" xfId="20408"/>
    <cellStyle name="Input 3 2 3 10" xfId="20409"/>
    <cellStyle name="Input 3 2 3 10 2" xfId="20410"/>
    <cellStyle name="Input 3 2 3 10 2 2" xfId="20411"/>
    <cellStyle name="Input 3 2 3 10 3" xfId="20412"/>
    <cellStyle name="Input 3 2 3 11" xfId="20413"/>
    <cellStyle name="Input 3 2 3 11 2" xfId="20414"/>
    <cellStyle name="Input 3 2 3 11 2 2" xfId="20415"/>
    <cellStyle name="Input 3 2 3 11 3" xfId="20416"/>
    <cellStyle name="Input 3 2 3 12" xfId="20417"/>
    <cellStyle name="Input 3 2 3 12 2" xfId="20418"/>
    <cellStyle name="Input 3 2 3 12 2 2" xfId="20419"/>
    <cellStyle name="Input 3 2 3 12 3" xfId="20420"/>
    <cellStyle name="Input 3 2 3 13" xfId="20421"/>
    <cellStyle name="Input 3 2 3 13 2" xfId="20422"/>
    <cellStyle name="Input 3 2 3 13 2 2" xfId="20423"/>
    <cellStyle name="Input 3 2 3 13 3" xfId="20424"/>
    <cellStyle name="Input 3 2 3 14" xfId="20425"/>
    <cellStyle name="Input 3 2 3 14 2" xfId="20426"/>
    <cellStyle name="Input 3 2 3 14 2 2" xfId="20427"/>
    <cellStyle name="Input 3 2 3 14 3" xfId="20428"/>
    <cellStyle name="Input 3 2 3 15" xfId="20429"/>
    <cellStyle name="Input 3 2 3 15 2" xfId="20430"/>
    <cellStyle name="Input 3 2 3 15 2 2" xfId="20431"/>
    <cellStyle name="Input 3 2 3 15 3" xfId="20432"/>
    <cellStyle name="Input 3 2 3 16" xfId="20433"/>
    <cellStyle name="Input 3 2 3 16 2" xfId="20434"/>
    <cellStyle name="Input 3 2 3 16 2 2" xfId="20435"/>
    <cellStyle name="Input 3 2 3 16 3" xfId="20436"/>
    <cellStyle name="Input 3 2 3 17" xfId="20437"/>
    <cellStyle name="Input 3 2 3 17 2" xfId="20438"/>
    <cellStyle name="Input 3 2 3 17 2 2" xfId="20439"/>
    <cellStyle name="Input 3 2 3 17 3" xfId="20440"/>
    <cellStyle name="Input 3 2 3 18" xfId="20441"/>
    <cellStyle name="Input 3 2 3 18 2" xfId="20442"/>
    <cellStyle name="Input 3 2 3 19" xfId="20443"/>
    <cellStyle name="Input 3 2 3 2" xfId="20444"/>
    <cellStyle name="Input 3 2 3 2 10" xfId="20445"/>
    <cellStyle name="Input 3 2 3 2 10 2" xfId="20446"/>
    <cellStyle name="Input 3 2 3 2 10 2 2" xfId="20447"/>
    <cellStyle name="Input 3 2 3 2 10 3" xfId="20448"/>
    <cellStyle name="Input 3 2 3 2 11" xfId="20449"/>
    <cellStyle name="Input 3 2 3 2 11 2" xfId="20450"/>
    <cellStyle name="Input 3 2 3 2 11 2 2" xfId="20451"/>
    <cellStyle name="Input 3 2 3 2 11 3" xfId="20452"/>
    <cellStyle name="Input 3 2 3 2 12" xfId="20453"/>
    <cellStyle name="Input 3 2 3 2 12 2" xfId="20454"/>
    <cellStyle name="Input 3 2 3 2 12 2 2" xfId="20455"/>
    <cellStyle name="Input 3 2 3 2 12 3" xfId="20456"/>
    <cellStyle name="Input 3 2 3 2 13" xfId="20457"/>
    <cellStyle name="Input 3 2 3 2 13 2" xfId="20458"/>
    <cellStyle name="Input 3 2 3 2 13 2 2" xfId="20459"/>
    <cellStyle name="Input 3 2 3 2 13 3" xfId="20460"/>
    <cellStyle name="Input 3 2 3 2 14" xfId="20461"/>
    <cellStyle name="Input 3 2 3 2 14 2" xfId="20462"/>
    <cellStyle name="Input 3 2 3 2 14 2 2" xfId="20463"/>
    <cellStyle name="Input 3 2 3 2 14 3" xfId="20464"/>
    <cellStyle name="Input 3 2 3 2 15" xfId="20465"/>
    <cellStyle name="Input 3 2 3 2 15 2" xfId="20466"/>
    <cellStyle name="Input 3 2 3 2 15 2 2" xfId="20467"/>
    <cellStyle name="Input 3 2 3 2 15 3" xfId="20468"/>
    <cellStyle name="Input 3 2 3 2 16" xfId="20469"/>
    <cellStyle name="Input 3 2 3 2 16 2" xfId="20470"/>
    <cellStyle name="Input 3 2 3 2 16 2 2" xfId="20471"/>
    <cellStyle name="Input 3 2 3 2 16 3" xfId="20472"/>
    <cellStyle name="Input 3 2 3 2 17" xfId="20473"/>
    <cellStyle name="Input 3 2 3 2 17 2" xfId="20474"/>
    <cellStyle name="Input 3 2 3 2 17 2 2" xfId="20475"/>
    <cellStyle name="Input 3 2 3 2 17 3" xfId="20476"/>
    <cellStyle name="Input 3 2 3 2 18" xfId="20477"/>
    <cellStyle name="Input 3 2 3 2 18 2" xfId="20478"/>
    <cellStyle name="Input 3 2 3 2 18 2 2" xfId="20479"/>
    <cellStyle name="Input 3 2 3 2 18 3" xfId="20480"/>
    <cellStyle name="Input 3 2 3 2 19" xfId="20481"/>
    <cellStyle name="Input 3 2 3 2 19 2" xfId="20482"/>
    <cellStyle name="Input 3 2 3 2 19 2 2" xfId="20483"/>
    <cellStyle name="Input 3 2 3 2 19 3" xfId="20484"/>
    <cellStyle name="Input 3 2 3 2 2" xfId="20485"/>
    <cellStyle name="Input 3 2 3 2 2 2" xfId="20486"/>
    <cellStyle name="Input 3 2 3 2 2 2 2" xfId="20487"/>
    <cellStyle name="Input 3 2 3 2 2 3" xfId="20488"/>
    <cellStyle name="Input 3 2 3 2 2 4" xfId="20489"/>
    <cellStyle name="Input 3 2 3 2 20" xfId="20490"/>
    <cellStyle name="Input 3 2 3 2 20 2" xfId="20491"/>
    <cellStyle name="Input 3 2 3 2 20 2 2" xfId="20492"/>
    <cellStyle name="Input 3 2 3 2 20 3" xfId="20493"/>
    <cellStyle name="Input 3 2 3 2 21" xfId="20494"/>
    <cellStyle name="Input 3 2 3 2 21 2" xfId="20495"/>
    <cellStyle name="Input 3 2 3 2 22" xfId="20496"/>
    <cellStyle name="Input 3 2 3 2 23" xfId="20497"/>
    <cellStyle name="Input 3 2 3 2 3" xfId="20498"/>
    <cellStyle name="Input 3 2 3 2 3 2" xfId="20499"/>
    <cellStyle name="Input 3 2 3 2 3 2 2" xfId="20500"/>
    <cellStyle name="Input 3 2 3 2 3 3" xfId="20501"/>
    <cellStyle name="Input 3 2 3 2 3 4" xfId="20502"/>
    <cellStyle name="Input 3 2 3 2 4" xfId="20503"/>
    <cellStyle name="Input 3 2 3 2 4 2" xfId="20504"/>
    <cellStyle name="Input 3 2 3 2 4 2 2" xfId="20505"/>
    <cellStyle name="Input 3 2 3 2 4 3" xfId="20506"/>
    <cellStyle name="Input 3 2 3 2 5" xfId="20507"/>
    <cellStyle name="Input 3 2 3 2 5 2" xfId="20508"/>
    <cellStyle name="Input 3 2 3 2 5 2 2" xfId="20509"/>
    <cellStyle name="Input 3 2 3 2 5 3" xfId="20510"/>
    <cellStyle name="Input 3 2 3 2 6" xfId="20511"/>
    <cellStyle name="Input 3 2 3 2 6 2" xfId="20512"/>
    <cellStyle name="Input 3 2 3 2 6 2 2" xfId="20513"/>
    <cellStyle name="Input 3 2 3 2 6 3" xfId="20514"/>
    <cellStyle name="Input 3 2 3 2 7" xfId="20515"/>
    <cellStyle name="Input 3 2 3 2 7 2" xfId="20516"/>
    <cellStyle name="Input 3 2 3 2 7 2 2" xfId="20517"/>
    <cellStyle name="Input 3 2 3 2 7 3" xfId="20518"/>
    <cellStyle name="Input 3 2 3 2 8" xfId="20519"/>
    <cellStyle name="Input 3 2 3 2 8 2" xfId="20520"/>
    <cellStyle name="Input 3 2 3 2 8 2 2" xfId="20521"/>
    <cellStyle name="Input 3 2 3 2 8 3" xfId="20522"/>
    <cellStyle name="Input 3 2 3 2 9" xfId="20523"/>
    <cellStyle name="Input 3 2 3 2 9 2" xfId="20524"/>
    <cellStyle name="Input 3 2 3 2 9 2 2" xfId="20525"/>
    <cellStyle name="Input 3 2 3 2 9 3" xfId="20526"/>
    <cellStyle name="Input 3 2 3 20" xfId="20527"/>
    <cellStyle name="Input 3 2 3 3" xfId="20528"/>
    <cellStyle name="Input 3 2 3 3 2" xfId="20529"/>
    <cellStyle name="Input 3 2 3 3 2 2" xfId="20530"/>
    <cellStyle name="Input 3 2 3 3 3" xfId="20531"/>
    <cellStyle name="Input 3 2 3 3 4" xfId="20532"/>
    <cellStyle name="Input 3 2 3 4" xfId="20533"/>
    <cellStyle name="Input 3 2 3 4 2" xfId="20534"/>
    <cellStyle name="Input 3 2 3 4 2 2" xfId="20535"/>
    <cellStyle name="Input 3 2 3 4 3" xfId="20536"/>
    <cellStyle name="Input 3 2 3 4 4" xfId="20537"/>
    <cellStyle name="Input 3 2 3 5" xfId="20538"/>
    <cellStyle name="Input 3 2 3 5 2" xfId="20539"/>
    <cellStyle name="Input 3 2 3 5 2 2" xfId="20540"/>
    <cellStyle name="Input 3 2 3 5 3" xfId="20541"/>
    <cellStyle name="Input 3 2 3 6" xfId="20542"/>
    <cellStyle name="Input 3 2 3 6 2" xfId="20543"/>
    <cellStyle name="Input 3 2 3 6 2 2" xfId="20544"/>
    <cellStyle name="Input 3 2 3 6 3" xfId="20545"/>
    <cellStyle name="Input 3 2 3 7" xfId="20546"/>
    <cellStyle name="Input 3 2 3 7 2" xfId="20547"/>
    <cellStyle name="Input 3 2 3 7 2 2" xfId="20548"/>
    <cellStyle name="Input 3 2 3 7 3" xfId="20549"/>
    <cellStyle name="Input 3 2 3 8" xfId="20550"/>
    <cellStyle name="Input 3 2 3 8 2" xfId="20551"/>
    <cellStyle name="Input 3 2 3 8 2 2" xfId="20552"/>
    <cellStyle name="Input 3 2 3 8 3" xfId="20553"/>
    <cellStyle name="Input 3 2 3 9" xfId="20554"/>
    <cellStyle name="Input 3 2 3 9 2" xfId="20555"/>
    <cellStyle name="Input 3 2 3 9 2 2" xfId="20556"/>
    <cellStyle name="Input 3 2 3 9 3" xfId="20557"/>
    <cellStyle name="Input 3 2 4" xfId="20558"/>
    <cellStyle name="Input 3 2 4 10" xfId="20559"/>
    <cellStyle name="Input 3 2 4 10 2" xfId="20560"/>
    <cellStyle name="Input 3 2 4 10 2 2" xfId="20561"/>
    <cellStyle name="Input 3 2 4 10 3" xfId="20562"/>
    <cellStyle name="Input 3 2 4 11" xfId="20563"/>
    <cellStyle name="Input 3 2 4 11 2" xfId="20564"/>
    <cellStyle name="Input 3 2 4 11 2 2" xfId="20565"/>
    <cellStyle name="Input 3 2 4 11 3" xfId="20566"/>
    <cellStyle name="Input 3 2 4 12" xfId="20567"/>
    <cellStyle name="Input 3 2 4 12 2" xfId="20568"/>
    <cellStyle name="Input 3 2 4 12 2 2" xfId="20569"/>
    <cellStyle name="Input 3 2 4 12 3" xfId="20570"/>
    <cellStyle name="Input 3 2 4 13" xfId="20571"/>
    <cellStyle name="Input 3 2 4 13 2" xfId="20572"/>
    <cellStyle name="Input 3 2 4 13 2 2" xfId="20573"/>
    <cellStyle name="Input 3 2 4 13 3" xfId="20574"/>
    <cellStyle name="Input 3 2 4 14" xfId="20575"/>
    <cellStyle name="Input 3 2 4 14 2" xfId="20576"/>
    <cellStyle name="Input 3 2 4 14 2 2" xfId="20577"/>
    <cellStyle name="Input 3 2 4 14 3" xfId="20578"/>
    <cellStyle name="Input 3 2 4 15" xfId="20579"/>
    <cellStyle name="Input 3 2 4 15 2" xfId="20580"/>
    <cellStyle name="Input 3 2 4 15 2 2" xfId="20581"/>
    <cellStyle name="Input 3 2 4 15 3" xfId="20582"/>
    <cellStyle name="Input 3 2 4 16" xfId="20583"/>
    <cellStyle name="Input 3 2 4 16 2" xfId="20584"/>
    <cellStyle name="Input 3 2 4 16 2 2" xfId="20585"/>
    <cellStyle name="Input 3 2 4 16 3" xfId="20586"/>
    <cellStyle name="Input 3 2 4 17" xfId="20587"/>
    <cellStyle name="Input 3 2 4 17 2" xfId="20588"/>
    <cellStyle name="Input 3 2 4 17 2 2" xfId="20589"/>
    <cellStyle name="Input 3 2 4 17 3" xfId="20590"/>
    <cellStyle name="Input 3 2 4 18" xfId="20591"/>
    <cellStyle name="Input 3 2 4 18 2" xfId="20592"/>
    <cellStyle name="Input 3 2 4 18 2 2" xfId="20593"/>
    <cellStyle name="Input 3 2 4 18 3" xfId="20594"/>
    <cellStyle name="Input 3 2 4 19" xfId="20595"/>
    <cellStyle name="Input 3 2 4 19 2" xfId="20596"/>
    <cellStyle name="Input 3 2 4 19 2 2" xfId="20597"/>
    <cellStyle name="Input 3 2 4 19 3" xfId="20598"/>
    <cellStyle name="Input 3 2 4 2" xfId="20599"/>
    <cellStyle name="Input 3 2 4 2 10" xfId="20600"/>
    <cellStyle name="Input 3 2 4 2 10 2" xfId="20601"/>
    <cellStyle name="Input 3 2 4 2 10 2 2" xfId="20602"/>
    <cellStyle name="Input 3 2 4 2 10 3" xfId="20603"/>
    <cellStyle name="Input 3 2 4 2 11" xfId="20604"/>
    <cellStyle name="Input 3 2 4 2 11 2" xfId="20605"/>
    <cellStyle name="Input 3 2 4 2 11 2 2" xfId="20606"/>
    <cellStyle name="Input 3 2 4 2 11 3" xfId="20607"/>
    <cellStyle name="Input 3 2 4 2 12" xfId="20608"/>
    <cellStyle name="Input 3 2 4 2 12 2" xfId="20609"/>
    <cellStyle name="Input 3 2 4 2 12 2 2" xfId="20610"/>
    <cellStyle name="Input 3 2 4 2 12 3" xfId="20611"/>
    <cellStyle name="Input 3 2 4 2 13" xfId="20612"/>
    <cellStyle name="Input 3 2 4 2 13 2" xfId="20613"/>
    <cellStyle name="Input 3 2 4 2 13 2 2" xfId="20614"/>
    <cellStyle name="Input 3 2 4 2 13 3" xfId="20615"/>
    <cellStyle name="Input 3 2 4 2 14" xfId="20616"/>
    <cellStyle name="Input 3 2 4 2 14 2" xfId="20617"/>
    <cellStyle name="Input 3 2 4 2 14 2 2" xfId="20618"/>
    <cellStyle name="Input 3 2 4 2 14 3" xfId="20619"/>
    <cellStyle name="Input 3 2 4 2 15" xfId="20620"/>
    <cellStyle name="Input 3 2 4 2 15 2" xfId="20621"/>
    <cellStyle name="Input 3 2 4 2 15 2 2" xfId="20622"/>
    <cellStyle name="Input 3 2 4 2 15 3" xfId="20623"/>
    <cellStyle name="Input 3 2 4 2 16" xfId="20624"/>
    <cellStyle name="Input 3 2 4 2 16 2" xfId="20625"/>
    <cellStyle name="Input 3 2 4 2 16 2 2" xfId="20626"/>
    <cellStyle name="Input 3 2 4 2 16 3" xfId="20627"/>
    <cellStyle name="Input 3 2 4 2 17" xfId="20628"/>
    <cellStyle name="Input 3 2 4 2 17 2" xfId="20629"/>
    <cellStyle name="Input 3 2 4 2 17 2 2" xfId="20630"/>
    <cellStyle name="Input 3 2 4 2 17 3" xfId="20631"/>
    <cellStyle name="Input 3 2 4 2 18" xfId="20632"/>
    <cellStyle name="Input 3 2 4 2 18 2" xfId="20633"/>
    <cellStyle name="Input 3 2 4 2 18 2 2" xfId="20634"/>
    <cellStyle name="Input 3 2 4 2 18 3" xfId="20635"/>
    <cellStyle name="Input 3 2 4 2 19" xfId="20636"/>
    <cellStyle name="Input 3 2 4 2 19 2" xfId="20637"/>
    <cellStyle name="Input 3 2 4 2 19 2 2" xfId="20638"/>
    <cellStyle name="Input 3 2 4 2 19 3" xfId="20639"/>
    <cellStyle name="Input 3 2 4 2 2" xfId="20640"/>
    <cellStyle name="Input 3 2 4 2 2 2" xfId="20641"/>
    <cellStyle name="Input 3 2 4 2 2 2 2" xfId="20642"/>
    <cellStyle name="Input 3 2 4 2 2 3" xfId="20643"/>
    <cellStyle name="Input 3 2 4 2 2 4" xfId="20644"/>
    <cellStyle name="Input 3 2 4 2 20" xfId="20645"/>
    <cellStyle name="Input 3 2 4 2 20 2" xfId="20646"/>
    <cellStyle name="Input 3 2 4 2 20 2 2" xfId="20647"/>
    <cellStyle name="Input 3 2 4 2 20 3" xfId="20648"/>
    <cellStyle name="Input 3 2 4 2 21" xfId="20649"/>
    <cellStyle name="Input 3 2 4 2 21 2" xfId="20650"/>
    <cellStyle name="Input 3 2 4 2 22" xfId="20651"/>
    <cellStyle name="Input 3 2 4 2 23" xfId="20652"/>
    <cellStyle name="Input 3 2 4 2 3" xfId="20653"/>
    <cellStyle name="Input 3 2 4 2 3 2" xfId="20654"/>
    <cellStyle name="Input 3 2 4 2 3 2 2" xfId="20655"/>
    <cellStyle name="Input 3 2 4 2 3 3" xfId="20656"/>
    <cellStyle name="Input 3 2 4 2 4" xfId="20657"/>
    <cellStyle name="Input 3 2 4 2 4 2" xfId="20658"/>
    <cellStyle name="Input 3 2 4 2 4 2 2" xfId="20659"/>
    <cellStyle name="Input 3 2 4 2 4 3" xfId="20660"/>
    <cellStyle name="Input 3 2 4 2 5" xfId="20661"/>
    <cellStyle name="Input 3 2 4 2 5 2" xfId="20662"/>
    <cellStyle name="Input 3 2 4 2 5 2 2" xfId="20663"/>
    <cellStyle name="Input 3 2 4 2 5 3" xfId="20664"/>
    <cellStyle name="Input 3 2 4 2 6" xfId="20665"/>
    <cellStyle name="Input 3 2 4 2 6 2" xfId="20666"/>
    <cellStyle name="Input 3 2 4 2 6 2 2" xfId="20667"/>
    <cellStyle name="Input 3 2 4 2 6 3" xfId="20668"/>
    <cellStyle name="Input 3 2 4 2 7" xfId="20669"/>
    <cellStyle name="Input 3 2 4 2 7 2" xfId="20670"/>
    <cellStyle name="Input 3 2 4 2 7 2 2" xfId="20671"/>
    <cellStyle name="Input 3 2 4 2 7 3" xfId="20672"/>
    <cellStyle name="Input 3 2 4 2 8" xfId="20673"/>
    <cellStyle name="Input 3 2 4 2 8 2" xfId="20674"/>
    <cellStyle name="Input 3 2 4 2 8 2 2" xfId="20675"/>
    <cellStyle name="Input 3 2 4 2 8 3" xfId="20676"/>
    <cellStyle name="Input 3 2 4 2 9" xfId="20677"/>
    <cellStyle name="Input 3 2 4 2 9 2" xfId="20678"/>
    <cellStyle name="Input 3 2 4 2 9 2 2" xfId="20679"/>
    <cellStyle name="Input 3 2 4 2 9 3" xfId="20680"/>
    <cellStyle name="Input 3 2 4 20" xfId="20681"/>
    <cellStyle name="Input 3 2 4 20 2" xfId="20682"/>
    <cellStyle name="Input 3 2 4 20 2 2" xfId="20683"/>
    <cellStyle name="Input 3 2 4 20 3" xfId="20684"/>
    <cellStyle name="Input 3 2 4 21" xfId="20685"/>
    <cellStyle name="Input 3 2 4 21 2" xfId="20686"/>
    <cellStyle name="Input 3 2 4 21 2 2" xfId="20687"/>
    <cellStyle name="Input 3 2 4 21 3" xfId="20688"/>
    <cellStyle name="Input 3 2 4 22" xfId="20689"/>
    <cellStyle name="Input 3 2 4 22 2" xfId="20690"/>
    <cellStyle name="Input 3 2 4 23" xfId="20691"/>
    <cellStyle name="Input 3 2 4 24" xfId="20692"/>
    <cellStyle name="Input 3 2 4 3" xfId="20693"/>
    <cellStyle name="Input 3 2 4 3 2" xfId="20694"/>
    <cellStyle name="Input 3 2 4 3 2 2" xfId="20695"/>
    <cellStyle name="Input 3 2 4 3 3" xfId="20696"/>
    <cellStyle name="Input 3 2 4 3 4" xfId="20697"/>
    <cellStyle name="Input 3 2 4 4" xfId="20698"/>
    <cellStyle name="Input 3 2 4 4 2" xfId="20699"/>
    <cellStyle name="Input 3 2 4 4 2 2" xfId="20700"/>
    <cellStyle name="Input 3 2 4 4 3" xfId="20701"/>
    <cellStyle name="Input 3 2 4 4 4" xfId="20702"/>
    <cellStyle name="Input 3 2 4 5" xfId="20703"/>
    <cellStyle name="Input 3 2 4 5 2" xfId="20704"/>
    <cellStyle name="Input 3 2 4 5 2 2" xfId="20705"/>
    <cellStyle name="Input 3 2 4 5 3" xfId="20706"/>
    <cellStyle name="Input 3 2 4 6" xfId="20707"/>
    <cellStyle name="Input 3 2 4 6 2" xfId="20708"/>
    <cellStyle name="Input 3 2 4 6 2 2" xfId="20709"/>
    <cellStyle name="Input 3 2 4 6 3" xfId="20710"/>
    <cellStyle name="Input 3 2 4 7" xfId="20711"/>
    <cellStyle name="Input 3 2 4 7 2" xfId="20712"/>
    <cellStyle name="Input 3 2 4 7 2 2" xfId="20713"/>
    <cellStyle name="Input 3 2 4 7 3" xfId="20714"/>
    <cellStyle name="Input 3 2 4 8" xfId="20715"/>
    <cellStyle name="Input 3 2 4 8 2" xfId="20716"/>
    <cellStyle name="Input 3 2 4 8 2 2" xfId="20717"/>
    <cellStyle name="Input 3 2 4 8 3" xfId="20718"/>
    <cellStyle name="Input 3 2 4 9" xfId="20719"/>
    <cellStyle name="Input 3 2 4 9 2" xfId="20720"/>
    <cellStyle name="Input 3 2 4 9 2 2" xfId="20721"/>
    <cellStyle name="Input 3 2 4 9 3" xfId="20722"/>
    <cellStyle name="Input 3 2 5" xfId="20723"/>
    <cellStyle name="Input 3 2 5 10" xfId="20724"/>
    <cellStyle name="Input 3 2 5 10 2" xfId="20725"/>
    <cellStyle name="Input 3 2 5 10 2 2" xfId="20726"/>
    <cellStyle name="Input 3 2 5 10 3" xfId="20727"/>
    <cellStyle name="Input 3 2 5 11" xfId="20728"/>
    <cellStyle name="Input 3 2 5 11 2" xfId="20729"/>
    <cellStyle name="Input 3 2 5 11 2 2" xfId="20730"/>
    <cellStyle name="Input 3 2 5 11 3" xfId="20731"/>
    <cellStyle name="Input 3 2 5 12" xfId="20732"/>
    <cellStyle name="Input 3 2 5 12 2" xfId="20733"/>
    <cellStyle name="Input 3 2 5 12 2 2" xfId="20734"/>
    <cellStyle name="Input 3 2 5 12 3" xfId="20735"/>
    <cellStyle name="Input 3 2 5 13" xfId="20736"/>
    <cellStyle name="Input 3 2 5 13 2" xfId="20737"/>
    <cellStyle name="Input 3 2 5 13 2 2" xfId="20738"/>
    <cellStyle name="Input 3 2 5 13 3" xfId="20739"/>
    <cellStyle name="Input 3 2 5 14" xfId="20740"/>
    <cellStyle name="Input 3 2 5 14 2" xfId="20741"/>
    <cellStyle name="Input 3 2 5 14 2 2" xfId="20742"/>
    <cellStyle name="Input 3 2 5 14 3" xfId="20743"/>
    <cellStyle name="Input 3 2 5 15" xfId="20744"/>
    <cellStyle name="Input 3 2 5 15 2" xfId="20745"/>
    <cellStyle name="Input 3 2 5 15 2 2" xfId="20746"/>
    <cellStyle name="Input 3 2 5 15 3" xfId="20747"/>
    <cellStyle name="Input 3 2 5 16" xfId="20748"/>
    <cellStyle name="Input 3 2 5 16 2" xfId="20749"/>
    <cellStyle name="Input 3 2 5 16 2 2" xfId="20750"/>
    <cellStyle name="Input 3 2 5 16 3" xfId="20751"/>
    <cellStyle name="Input 3 2 5 17" xfId="20752"/>
    <cellStyle name="Input 3 2 5 17 2" xfId="20753"/>
    <cellStyle name="Input 3 2 5 17 2 2" xfId="20754"/>
    <cellStyle name="Input 3 2 5 17 3" xfId="20755"/>
    <cellStyle name="Input 3 2 5 18" xfId="20756"/>
    <cellStyle name="Input 3 2 5 18 2" xfId="20757"/>
    <cellStyle name="Input 3 2 5 18 2 2" xfId="20758"/>
    <cellStyle name="Input 3 2 5 18 3" xfId="20759"/>
    <cellStyle name="Input 3 2 5 19" xfId="20760"/>
    <cellStyle name="Input 3 2 5 19 2" xfId="20761"/>
    <cellStyle name="Input 3 2 5 19 2 2" xfId="20762"/>
    <cellStyle name="Input 3 2 5 19 3" xfId="20763"/>
    <cellStyle name="Input 3 2 5 2" xfId="20764"/>
    <cellStyle name="Input 3 2 5 2 2" xfId="20765"/>
    <cellStyle name="Input 3 2 5 2 2 2" xfId="20766"/>
    <cellStyle name="Input 3 2 5 2 3" xfId="20767"/>
    <cellStyle name="Input 3 2 5 2 4" xfId="20768"/>
    <cellStyle name="Input 3 2 5 20" xfId="20769"/>
    <cellStyle name="Input 3 2 5 20 2" xfId="20770"/>
    <cellStyle name="Input 3 2 5 20 2 2" xfId="20771"/>
    <cellStyle name="Input 3 2 5 20 3" xfId="20772"/>
    <cellStyle name="Input 3 2 5 21" xfId="20773"/>
    <cellStyle name="Input 3 2 5 21 2" xfId="20774"/>
    <cellStyle name="Input 3 2 5 22" xfId="20775"/>
    <cellStyle name="Input 3 2 5 23" xfId="20776"/>
    <cellStyle name="Input 3 2 5 3" xfId="20777"/>
    <cellStyle name="Input 3 2 5 3 2" xfId="20778"/>
    <cellStyle name="Input 3 2 5 3 2 2" xfId="20779"/>
    <cellStyle name="Input 3 2 5 3 3" xfId="20780"/>
    <cellStyle name="Input 3 2 5 4" xfId="20781"/>
    <cellStyle name="Input 3 2 5 4 2" xfId="20782"/>
    <cellStyle name="Input 3 2 5 4 2 2" xfId="20783"/>
    <cellStyle name="Input 3 2 5 4 3" xfId="20784"/>
    <cellStyle name="Input 3 2 5 5" xfId="20785"/>
    <cellStyle name="Input 3 2 5 5 2" xfId="20786"/>
    <cellStyle name="Input 3 2 5 5 2 2" xfId="20787"/>
    <cellStyle name="Input 3 2 5 5 3" xfId="20788"/>
    <cellStyle name="Input 3 2 5 6" xfId="20789"/>
    <cellStyle name="Input 3 2 5 6 2" xfId="20790"/>
    <cellStyle name="Input 3 2 5 6 2 2" xfId="20791"/>
    <cellStyle name="Input 3 2 5 6 3" xfId="20792"/>
    <cellStyle name="Input 3 2 5 7" xfId="20793"/>
    <cellStyle name="Input 3 2 5 7 2" xfId="20794"/>
    <cellStyle name="Input 3 2 5 7 2 2" xfId="20795"/>
    <cellStyle name="Input 3 2 5 7 3" xfId="20796"/>
    <cellStyle name="Input 3 2 5 8" xfId="20797"/>
    <cellStyle name="Input 3 2 5 8 2" xfId="20798"/>
    <cellStyle name="Input 3 2 5 8 2 2" xfId="20799"/>
    <cellStyle name="Input 3 2 5 8 3" xfId="20800"/>
    <cellStyle name="Input 3 2 5 9" xfId="20801"/>
    <cellStyle name="Input 3 2 5 9 2" xfId="20802"/>
    <cellStyle name="Input 3 2 5 9 2 2" xfId="20803"/>
    <cellStyle name="Input 3 2 5 9 3" xfId="20804"/>
    <cellStyle name="Input 3 2 6" xfId="20805"/>
    <cellStyle name="Input 3 2 6 2" xfId="20806"/>
    <cellStyle name="Input 3 2 6 2 2" xfId="20807"/>
    <cellStyle name="Input 3 2 6 3" xfId="20808"/>
    <cellStyle name="Input 3 2 6 4" xfId="20809"/>
    <cellStyle name="Input 3 2 7" xfId="20810"/>
    <cellStyle name="Input 3 2 7 2" xfId="20811"/>
    <cellStyle name="Input 3 2 7 2 2" xfId="20812"/>
    <cellStyle name="Input 3 2 7 3" xfId="20813"/>
    <cellStyle name="Input 3 2 8" xfId="20814"/>
    <cellStyle name="Input 3 2 8 2" xfId="20815"/>
    <cellStyle name="Input 3 2 8 2 2" xfId="20816"/>
    <cellStyle name="Input 3 2 8 3" xfId="20817"/>
    <cellStyle name="Input 3 2 9" xfId="20818"/>
    <cellStyle name="Input 3 2 9 2" xfId="20819"/>
    <cellStyle name="Input 3 2 9 2 2" xfId="20820"/>
    <cellStyle name="Input 3 2 9 3" xfId="20821"/>
    <cellStyle name="Input 3 20" xfId="20822"/>
    <cellStyle name="Input 3 20 2" xfId="20823"/>
    <cellStyle name="Input 3 20 2 2" xfId="20824"/>
    <cellStyle name="Input 3 20 3" xfId="20825"/>
    <cellStyle name="Input 3 21" xfId="20826"/>
    <cellStyle name="Input 3 21 2" xfId="20827"/>
    <cellStyle name="Input 3 21 2 2" xfId="20828"/>
    <cellStyle name="Input 3 21 3" xfId="20829"/>
    <cellStyle name="Input 3 22" xfId="20830"/>
    <cellStyle name="Input 3 22 2" xfId="20831"/>
    <cellStyle name="Input 3 23" xfId="20832"/>
    <cellStyle name="Input 3 24" xfId="20833"/>
    <cellStyle name="Input 3 25" xfId="20834"/>
    <cellStyle name="Input 3 26" xfId="20835"/>
    <cellStyle name="Input 3 27" xfId="20836"/>
    <cellStyle name="Input 3 28" xfId="20837"/>
    <cellStyle name="Input 3 29" xfId="20838"/>
    <cellStyle name="Input 3 3" xfId="20839"/>
    <cellStyle name="Input 3 3 10" xfId="20840"/>
    <cellStyle name="Input 3 3 10 2" xfId="20841"/>
    <cellStyle name="Input 3 3 10 2 2" xfId="20842"/>
    <cellStyle name="Input 3 3 10 3" xfId="20843"/>
    <cellStyle name="Input 3 3 11" xfId="20844"/>
    <cellStyle name="Input 3 3 11 2" xfId="20845"/>
    <cellStyle name="Input 3 3 11 2 2" xfId="20846"/>
    <cellStyle name="Input 3 3 11 3" xfId="20847"/>
    <cellStyle name="Input 3 3 12" xfId="20848"/>
    <cellStyle name="Input 3 3 12 2" xfId="20849"/>
    <cellStyle name="Input 3 3 12 2 2" xfId="20850"/>
    <cellStyle name="Input 3 3 12 3" xfId="20851"/>
    <cellStyle name="Input 3 3 13" xfId="20852"/>
    <cellStyle name="Input 3 3 13 2" xfId="20853"/>
    <cellStyle name="Input 3 3 13 2 2" xfId="20854"/>
    <cellStyle name="Input 3 3 13 3" xfId="20855"/>
    <cellStyle name="Input 3 3 14" xfId="20856"/>
    <cellStyle name="Input 3 3 14 2" xfId="20857"/>
    <cellStyle name="Input 3 3 14 2 2" xfId="20858"/>
    <cellStyle name="Input 3 3 14 3" xfId="20859"/>
    <cellStyle name="Input 3 3 15" xfId="20860"/>
    <cellStyle name="Input 3 3 15 2" xfId="20861"/>
    <cellStyle name="Input 3 3 15 2 2" xfId="20862"/>
    <cellStyle name="Input 3 3 15 3" xfId="20863"/>
    <cellStyle name="Input 3 3 16" xfId="20864"/>
    <cellStyle name="Input 3 3 16 2" xfId="20865"/>
    <cellStyle name="Input 3 3 16 2 2" xfId="20866"/>
    <cellStyle name="Input 3 3 16 3" xfId="20867"/>
    <cellStyle name="Input 3 3 17" xfId="20868"/>
    <cellStyle name="Input 3 3 17 2" xfId="20869"/>
    <cellStyle name="Input 3 3 17 2 2" xfId="20870"/>
    <cellStyle name="Input 3 3 17 3" xfId="20871"/>
    <cellStyle name="Input 3 3 18" xfId="20872"/>
    <cellStyle name="Input 3 3 18 2" xfId="20873"/>
    <cellStyle name="Input 3 3 19" xfId="20874"/>
    <cellStyle name="Input 3 3 2" xfId="20875"/>
    <cellStyle name="Input 3 3 2 10" xfId="20876"/>
    <cellStyle name="Input 3 3 2 10 2" xfId="20877"/>
    <cellStyle name="Input 3 3 2 10 2 2" xfId="20878"/>
    <cellStyle name="Input 3 3 2 10 3" xfId="20879"/>
    <cellStyle name="Input 3 3 2 11" xfId="20880"/>
    <cellStyle name="Input 3 3 2 11 2" xfId="20881"/>
    <cellStyle name="Input 3 3 2 11 2 2" xfId="20882"/>
    <cellStyle name="Input 3 3 2 11 3" xfId="20883"/>
    <cellStyle name="Input 3 3 2 12" xfId="20884"/>
    <cellStyle name="Input 3 3 2 12 2" xfId="20885"/>
    <cellStyle name="Input 3 3 2 12 2 2" xfId="20886"/>
    <cellStyle name="Input 3 3 2 12 3" xfId="20887"/>
    <cellStyle name="Input 3 3 2 13" xfId="20888"/>
    <cellStyle name="Input 3 3 2 13 2" xfId="20889"/>
    <cellStyle name="Input 3 3 2 13 2 2" xfId="20890"/>
    <cellStyle name="Input 3 3 2 13 3" xfId="20891"/>
    <cellStyle name="Input 3 3 2 14" xfId="20892"/>
    <cellStyle name="Input 3 3 2 14 2" xfId="20893"/>
    <cellStyle name="Input 3 3 2 14 2 2" xfId="20894"/>
    <cellStyle name="Input 3 3 2 14 3" xfId="20895"/>
    <cellStyle name="Input 3 3 2 15" xfId="20896"/>
    <cellStyle name="Input 3 3 2 15 2" xfId="20897"/>
    <cellStyle name="Input 3 3 2 15 2 2" xfId="20898"/>
    <cellStyle name="Input 3 3 2 15 3" xfId="20899"/>
    <cellStyle name="Input 3 3 2 16" xfId="20900"/>
    <cellStyle name="Input 3 3 2 16 2" xfId="20901"/>
    <cellStyle name="Input 3 3 2 16 2 2" xfId="20902"/>
    <cellStyle name="Input 3 3 2 16 3" xfId="20903"/>
    <cellStyle name="Input 3 3 2 17" xfId="20904"/>
    <cellStyle name="Input 3 3 2 17 2" xfId="20905"/>
    <cellStyle name="Input 3 3 2 17 2 2" xfId="20906"/>
    <cellStyle name="Input 3 3 2 17 3" xfId="20907"/>
    <cellStyle name="Input 3 3 2 18" xfId="20908"/>
    <cellStyle name="Input 3 3 2 18 2" xfId="20909"/>
    <cellStyle name="Input 3 3 2 18 2 2" xfId="20910"/>
    <cellStyle name="Input 3 3 2 18 3" xfId="20911"/>
    <cellStyle name="Input 3 3 2 19" xfId="20912"/>
    <cellStyle name="Input 3 3 2 19 2" xfId="20913"/>
    <cellStyle name="Input 3 3 2 19 2 2" xfId="20914"/>
    <cellStyle name="Input 3 3 2 19 3" xfId="20915"/>
    <cellStyle name="Input 3 3 2 2" xfId="20916"/>
    <cellStyle name="Input 3 3 2 2 2" xfId="20917"/>
    <cellStyle name="Input 3 3 2 2 2 2" xfId="20918"/>
    <cellStyle name="Input 3 3 2 2 2 2 2" xfId="20919"/>
    <cellStyle name="Input 3 3 2 2 2 3" xfId="20920"/>
    <cellStyle name="Input 3 3 2 2 2 4" xfId="20921"/>
    <cellStyle name="Input 3 3 2 2 3" xfId="20922"/>
    <cellStyle name="Input 3 3 2 2 3 2" xfId="20923"/>
    <cellStyle name="Input 3 3 2 2 4" xfId="20924"/>
    <cellStyle name="Input 3 3 2 2 5" xfId="20925"/>
    <cellStyle name="Input 3 3 2 20" xfId="20926"/>
    <cellStyle name="Input 3 3 2 20 2" xfId="20927"/>
    <cellStyle name="Input 3 3 2 20 2 2" xfId="20928"/>
    <cellStyle name="Input 3 3 2 20 3" xfId="20929"/>
    <cellStyle name="Input 3 3 2 21" xfId="20930"/>
    <cellStyle name="Input 3 3 2 21 2" xfId="20931"/>
    <cellStyle name="Input 3 3 2 22" xfId="20932"/>
    <cellStyle name="Input 3 3 2 23" xfId="20933"/>
    <cellStyle name="Input 3 3 2 3" xfId="20934"/>
    <cellStyle name="Input 3 3 2 3 2" xfId="20935"/>
    <cellStyle name="Input 3 3 2 3 2 2" xfId="20936"/>
    <cellStyle name="Input 3 3 2 3 2 3" xfId="20937"/>
    <cellStyle name="Input 3 3 2 3 3" xfId="20938"/>
    <cellStyle name="Input 3 3 2 3 3 2" xfId="20939"/>
    <cellStyle name="Input 3 3 2 3 4" xfId="20940"/>
    <cellStyle name="Input 3 3 2 4" xfId="20941"/>
    <cellStyle name="Input 3 3 2 4 2" xfId="20942"/>
    <cellStyle name="Input 3 3 2 4 2 2" xfId="20943"/>
    <cellStyle name="Input 3 3 2 4 3" xfId="20944"/>
    <cellStyle name="Input 3 3 2 4 4" xfId="20945"/>
    <cellStyle name="Input 3 3 2 5" xfId="20946"/>
    <cellStyle name="Input 3 3 2 5 2" xfId="20947"/>
    <cellStyle name="Input 3 3 2 5 2 2" xfId="20948"/>
    <cellStyle name="Input 3 3 2 5 3" xfId="20949"/>
    <cellStyle name="Input 3 3 2 5 4" xfId="20950"/>
    <cellStyle name="Input 3 3 2 6" xfId="20951"/>
    <cellStyle name="Input 3 3 2 6 2" xfId="20952"/>
    <cellStyle name="Input 3 3 2 6 2 2" xfId="20953"/>
    <cellStyle name="Input 3 3 2 6 3" xfId="20954"/>
    <cellStyle name="Input 3 3 2 7" xfId="20955"/>
    <cellStyle name="Input 3 3 2 7 2" xfId="20956"/>
    <cellStyle name="Input 3 3 2 7 2 2" xfId="20957"/>
    <cellStyle name="Input 3 3 2 7 3" xfId="20958"/>
    <cellStyle name="Input 3 3 2 8" xfId="20959"/>
    <cellStyle name="Input 3 3 2 8 2" xfId="20960"/>
    <cellStyle name="Input 3 3 2 8 2 2" xfId="20961"/>
    <cellStyle name="Input 3 3 2 8 3" xfId="20962"/>
    <cellStyle name="Input 3 3 2 9" xfId="20963"/>
    <cellStyle name="Input 3 3 2 9 2" xfId="20964"/>
    <cellStyle name="Input 3 3 2 9 2 2" xfId="20965"/>
    <cellStyle name="Input 3 3 2 9 3" xfId="20966"/>
    <cellStyle name="Input 3 3 20" xfId="20967"/>
    <cellStyle name="Input 3 3 3" xfId="20968"/>
    <cellStyle name="Input 3 3 3 2" xfId="20969"/>
    <cellStyle name="Input 3 3 3 2 2" xfId="20970"/>
    <cellStyle name="Input 3 3 3 2 2 2" xfId="20971"/>
    <cellStyle name="Input 3 3 3 2 3" xfId="20972"/>
    <cellStyle name="Input 3 3 3 2 4" xfId="20973"/>
    <cellStyle name="Input 3 3 3 3" xfId="20974"/>
    <cellStyle name="Input 3 3 3 3 2" xfId="20975"/>
    <cellStyle name="Input 3 3 3 4" xfId="20976"/>
    <cellStyle name="Input 3 3 3 5" xfId="20977"/>
    <cellStyle name="Input 3 3 4" xfId="20978"/>
    <cellStyle name="Input 3 3 4 2" xfId="20979"/>
    <cellStyle name="Input 3 3 4 2 2" xfId="20980"/>
    <cellStyle name="Input 3 3 4 2 3" xfId="20981"/>
    <cellStyle name="Input 3 3 4 3" xfId="20982"/>
    <cellStyle name="Input 3 3 4 3 2" xfId="20983"/>
    <cellStyle name="Input 3 3 4 4" xfId="20984"/>
    <cellStyle name="Input 3 3 5" xfId="20985"/>
    <cellStyle name="Input 3 3 5 2" xfId="20986"/>
    <cellStyle name="Input 3 3 5 2 2" xfId="20987"/>
    <cellStyle name="Input 3 3 5 2 3" xfId="20988"/>
    <cellStyle name="Input 3 3 5 3" xfId="20989"/>
    <cellStyle name="Input 3 3 5 4" xfId="20990"/>
    <cellStyle name="Input 3 3 6" xfId="20991"/>
    <cellStyle name="Input 3 3 6 2" xfId="20992"/>
    <cellStyle name="Input 3 3 6 2 2" xfId="20993"/>
    <cellStyle name="Input 3 3 6 3" xfId="20994"/>
    <cellStyle name="Input 3 3 6 4" xfId="20995"/>
    <cellStyle name="Input 3 3 7" xfId="20996"/>
    <cellStyle name="Input 3 3 7 2" xfId="20997"/>
    <cellStyle name="Input 3 3 7 2 2" xfId="20998"/>
    <cellStyle name="Input 3 3 7 3" xfId="20999"/>
    <cellStyle name="Input 3 3 8" xfId="21000"/>
    <cellStyle name="Input 3 3 8 2" xfId="21001"/>
    <cellStyle name="Input 3 3 8 2 2" xfId="21002"/>
    <cellStyle name="Input 3 3 8 3" xfId="21003"/>
    <cellStyle name="Input 3 3 9" xfId="21004"/>
    <cellStyle name="Input 3 3 9 2" xfId="21005"/>
    <cellStyle name="Input 3 3 9 2 2" xfId="21006"/>
    <cellStyle name="Input 3 3 9 3" xfId="21007"/>
    <cellStyle name="Input 3 30" xfId="21008"/>
    <cellStyle name="Input 3 31" xfId="21009"/>
    <cellStyle name="Input 3 4" xfId="21010"/>
    <cellStyle name="Input 3 4 10" xfId="21011"/>
    <cellStyle name="Input 3 4 10 2" xfId="21012"/>
    <cellStyle name="Input 3 4 10 2 2" xfId="21013"/>
    <cellStyle name="Input 3 4 10 3" xfId="21014"/>
    <cellStyle name="Input 3 4 11" xfId="21015"/>
    <cellStyle name="Input 3 4 11 2" xfId="21016"/>
    <cellStyle name="Input 3 4 11 2 2" xfId="21017"/>
    <cellStyle name="Input 3 4 11 3" xfId="21018"/>
    <cellStyle name="Input 3 4 12" xfId="21019"/>
    <cellStyle name="Input 3 4 12 2" xfId="21020"/>
    <cellStyle name="Input 3 4 12 2 2" xfId="21021"/>
    <cellStyle name="Input 3 4 12 3" xfId="21022"/>
    <cellStyle name="Input 3 4 13" xfId="21023"/>
    <cellStyle name="Input 3 4 13 2" xfId="21024"/>
    <cellStyle name="Input 3 4 13 2 2" xfId="21025"/>
    <cellStyle name="Input 3 4 13 3" xfId="21026"/>
    <cellStyle name="Input 3 4 14" xfId="21027"/>
    <cellStyle name="Input 3 4 14 2" xfId="21028"/>
    <cellStyle name="Input 3 4 14 2 2" xfId="21029"/>
    <cellStyle name="Input 3 4 14 3" xfId="21030"/>
    <cellStyle name="Input 3 4 15" xfId="21031"/>
    <cellStyle name="Input 3 4 15 2" xfId="21032"/>
    <cellStyle name="Input 3 4 15 2 2" xfId="21033"/>
    <cellStyle name="Input 3 4 15 3" xfId="21034"/>
    <cellStyle name="Input 3 4 16" xfId="21035"/>
    <cellStyle name="Input 3 4 16 2" xfId="21036"/>
    <cellStyle name="Input 3 4 16 2 2" xfId="21037"/>
    <cellStyle name="Input 3 4 16 3" xfId="21038"/>
    <cellStyle name="Input 3 4 17" xfId="21039"/>
    <cellStyle name="Input 3 4 17 2" xfId="21040"/>
    <cellStyle name="Input 3 4 17 2 2" xfId="21041"/>
    <cellStyle name="Input 3 4 17 3" xfId="21042"/>
    <cellStyle name="Input 3 4 18" xfId="21043"/>
    <cellStyle name="Input 3 4 18 2" xfId="21044"/>
    <cellStyle name="Input 3 4 19" xfId="21045"/>
    <cellStyle name="Input 3 4 2" xfId="21046"/>
    <cellStyle name="Input 3 4 2 10" xfId="21047"/>
    <cellStyle name="Input 3 4 2 10 2" xfId="21048"/>
    <cellStyle name="Input 3 4 2 10 2 2" xfId="21049"/>
    <cellStyle name="Input 3 4 2 10 3" xfId="21050"/>
    <cellStyle name="Input 3 4 2 11" xfId="21051"/>
    <cellStyle name="Input 3 4 2 11 2" xfId="21052"/>
    <cellStyle name="Input 3 4 2 11 2 2" xfId="21053"/>
    <cellStyle name="Input 3 4 2 11 3" xfId="21054"/>
    <cellStyle name="Input 3 4 2 12" xfId="21055"/>
    <cellStyle name="Input 3 4 2 12 2" xfId="21056"/>
    <cellStyle name="Input 3 4 2 12 2 2" xfId="21057"/>
    <cellStyle name="Input 3 4 2 12 3" xfId="21058"/>
    <cellStyle name="Input 3 4 2 13" xfId="21059"/>
    <cellStyle name="Input 3 4 2 13 2" xfId="21060"/>
    <cellStyle name="Input 3 4 2 13 2 2" xfId="21061"/>
    <cellStyle name="Input 3 4 2 13 3" xfId="21062"/>
    <cellStyle name="Input 3 4 2 14" xfId="21063"/>
    <cellStyle name="Input 3 4 2 14 2" xfId="21064"/>
    <cellStyle name="Input 3 4 2 14 2 2" xfId="21065"/>
    <cellStyle name="Input 3 4 2 14 3" xfId="21066"/>
    <cellStyle name="Input 3 4 2 15" xfId="21067"/>
    <cellStyle name="Input 3 4 2 15 2" xfId="21068"/>
    <cellStyle name="Input 3 4 2 15 2 2" xfId="21069"/>
    <cellStyle name="Input 3 4 2 15 3" xfId="21070"/>
    <cellStyle name="Input 3 4 2 16" xfId="21071"/>
    <cellStyle name="Input 3 4 2 16 2" xfId="21072"/>
    <cellStyle name="Input 3 4 2 16 2 2" xfId="21073"/>
    <cellStyle name="Input 3 4 2 16 3" xfId="21074"/>
    <cellStyle name="Input 3 4 2 17" xfId="21075"/>
    <cellStyle name="Input 3 4 2 17 2" xfId="21076"/>
    <cellStyle name="Input 3 4 2 17 2 2" xfId="21077"/>
    <cellStyle name="Input 3 4 2 17 3" xfId="21078"/>
    <cellStyle name="Input 3 4 2 18" xfId="21079"/>
    <cellStyle name="Input 3 4 2 18 2" xfId="21080"/>
    <cellStyle name="Input 3 4 2 18 2 2" xfId="21081"/>
    <cellStyle name="Input 3 4 2 18 3" xfId="21082"/>
    <cellStyle name="Input 3 4 2 19" xfId="21083"/>
    <cellStyle name="Input 3 4 2 19 2" xfId="21084"/>
    <cellStyle name="Input 3 4 2 19 2 2" xfId="21085"/>
    <cellStyle name="Input 3 4 2 19 3" xfId="21086"/>
    <cellStyle name="Input 3 4 2 2" xfId="21087"/>
    <cellStyle name="Input 3 4 2 2 2" xfId="21088"/>
    <cellStyle name="Input 3 4 2 2 2 2" xfId="21089"/>
    <cellStyle name="Input 3 4 2 2 2 2 2" xfId="21090"/>
    <cellStyle name="Input 3 4 2 2 2 3" xfId="21091"/>
    <cellStyle name="Input 3 4 2 2 2 4" xfId="21092"/>
    <cellStyle name="Input 3 4 2 2 3" xfId="21093"/>
    <cellStyle name="Input 3 4 2 2 3 2" xfId="21094"/>
    <cellStyle name="Input 3 4 2 2 4" xfId="21095"/>
    <cellStyle name="Input 3 4 2 2 5" xfId="21096"/>
    <cellStyle name="Input 3 4 2 20" xfId="21097"/>
    <cellStyle name="Input 3 4 2 20 2" xfId="21098"/>
    <cellStyle name="Input 3 4 2 20 2 2" xfId="21099"/>
    <cellStyle name="Input 3 4 2 20 3" xfId="21100"/>
    <cellStyle name="Input 3 4 2 21" xfId="21101"/>
    <cellStyle name="Input 3 4 2 21 2" xfId="21102"/>
    <cellStyle name="Input 3 4 2 22" xfId="21103"/>
    <cellStyle name="Input 3 4 2 23" xfId="21104"/>
    <cellStyle name="Input 3 4 2 3" xfId="21105"/>
    <cellStyle name="Input 3 4 2 3 2" xfId="21106"/>
    <cellStyle name="Input 3 4 2 3 2 2" xfId="21107"/>
    <cellStyle name="Input 3 4 2 3 2 3" xfId="21108"/>
    <cellStyle name="Input 3 4 2 3 3" xfId="21109"/>
    <cellStyle name="Input 3 4 2 3 3 2" xfId="21110"/>
    <cellStyle name="Input 3 4 2 3 4" xfId="21111"/>
    <cellStyle name="Input 3 4 2 4" xfId="21112"/>
    <cellStyle name="Input 3 4 2 4 2" xfId="21113"/>
    <cellStyle name="Input 3 4 2 4 2 2" xfId="21114"/>
    <cellStyle name="Input 3 4 2 4 3" xfId="21115"/>
    <cellStyle name="Input 3 4 2 4 4" xfId="21116"/>
    <cellStyle name="Input 3 4 2 5" xfId="21117"/>
    <cellStyle name="Input 3 4 2 5 2" xfId="21118"/>
    <cellStyle name="Input 3 4 2 5 2 2" xfId="21119"/>
    <cellStyle name="Input 3 4 2 5 3" xfId="21120"/>
    <cellStyle name="Input 3 4 2 5 4" xfId="21121"/>
    <cellStyle name="Input 3 4 2 6" xfId="21122"/>
    <cellStyle name="Input 3 4 2 6 2" xfId="21123"/>
    <cellStyle name="Input 3 4 2 6 2 2" xfId="21124"/>
    <cellStyle name="Input 3 4 2 6 3" xfId="21125"/>
    <cellStyle name="Input 3 4 2 7" xfId="21126"/>
    <cellStyle name="Input 3 4 2 7 2" xfId="21127"/>
    <cellStyle name="Input 3 4 2 7 2 2" xfId="21128"/>
    <cellStyle name="Input 3 4 2 7 3" xfId="21129"/>
    <cellStyle name="Input 3 4 2 8" xfId="21130"/>
    <cellStyle name="Input 3 4 2 8 2" xfId="21131"/>
    <cellStyle name="Input 3 4 2 8 2 2" xfId="21132"/>
    <cellStyle name="Input 3 4 2 8 3" xfId="21133"/>
    <cellStyle name="Input 3 4 2 9" xfId="21134"/>
    <cellStyle name="Input 3 4 2 9 2" xfId="21135"/>
    <cellStyle name="Input 3 4 2 9 2 2" xfId="21136"/>
    <cellStyle name="Input 3 4 2 9 3" xfId="21137"/>
    <cellStyle name="Input 3 4 20" xfId="21138"/>
    <cellStyle name="Input 3 4 3" xfId="21139"/>
    <cellStyle name="Input 3 4 3 2" xfId="21140"/>
    <cellStyle name="Input 3 4 3 2 2" xfId="21141"/>
    <cellStyle name="Input 3 4 3 2 2 2" xfId="21142"/>
    <cellStyle name="Input 3 4 3 2 3" xfId="21143"/>
    <cellStyle name="Input 3 4 3 2 4" xfId="21144"/>
    <cellStyle name="Input 3 4 3 3" xfId="21145"/>
    <cellStyle name="Input 3 4 3 3 2" xfId="21146"/>
    <cellStyle name="Input 3 4 3 4" xfId="21147"/>
    <cellStyle name="Input 3 4 3 5" xfId="21148"/>
    <cellStyle name="Input 3 4 4" xfId="21149"/>
    <cellStyle name="Input 3 4 4 2" xfId="21150"/>
    <cellStyle name="Input 3 4 4 2 2" xfId="21151"/>
    <cellStyle name="Input 3 4 4 2 3" xfId="21152"/>
    <cellStyle name="Input 3 4 4 3" xfId="21153"/>
    <cellStyle name="Input 3 4 4 3 2" xfId="21154"/>
    <cellStyle name="Input 3 4 4 4" xfId="21155"/>
    <cellStyle name="Input 3 4 5" xfId="21156"/>
    <cellStyle name="Input 3 4 5 2" xfId="21157"/>
    <cellStyle name="Input 3 4 5 2 2" xfId="21158"/>
    <cellStyle name="Input 3 4 5 2 3" xfId="21159"/>
    <cellStyle name="Input 3 4 5 3" xfId="21160"/>
    <cellStyle name="Input 3 4 5 4" xfId="21161"/>
    <cellStyle name="Input 3 4 6" xfId="21162"/>
    <cellStyle name="Input 3 4 6 2" xfId="21163"/>
    <cellStyle name="Input 3 4 6 2 2" xfId="21164"/>
    <cellStyle name="Input 3 4 6 3" xfId="21165"/>
    <cellStyle name="Input 3 4 6 4" xfId="21166"/>
    <cellStyle name="Input 3 4 7" xfId="21167"/>
    <cellStyle name="Input 3 4 7 2" xfId="21168"/>
    <cellStyle name="Input 3 4 7 2 2" xfId="21169"/>
    <cellStyle name="Input 3 4 7 3" xfId="21170"/>
    <cellStyle name="Input 3 4 8" xfId="21171"/>
    <cellStyle name="Input 3 4 8 2" xfId="21172"/>
    <cellStyle name="Input 3 4 8 2 2" xfId="21173"/>
    <cellStyle name="Input 3 4 8 3" xfId="21174"/>
    <cellStyle name="Input 3 4 9" xfId="21175"/>
    <cellStyle name="Input 3 4 9 2" xfId="21176"/>
    <cellStyle name="Input 3 4 9 2 2" xfId="21177"/>
    <cellStyle name="Input 3 4 9 3" xfId="21178"/>
    <cellStyle name="Input 3 5" xfId="21179"/>
    <cellStyle name="Input 3 5 10" xfId="21180"/>
    <cellStyle name="Input 3 5 10 2" xfId="21181"/>
    <cellStyle name="Input 3 5 10 2 2" xfId="21182"/>
    <cellStyle name="Input 3 5 10 3" xfId="21183"/>
    <cellStyle name="Input 3 5 11" xfId="21184"/>
    <cellStyle name="Input 3 5 11 2" xfId="21185"/>
    <cellStyle name="Input 3 5 11 2 2" xfId="21186"/>
    <cellStyle name="Input 3 5 11 3" xfId="21187"/>
    <cellStyle name="Input 3 5 12" xfId="21188"/>
    <cellStyle name="Input 3 5 12 2" xfId="21189"/>
    <cellStyle name="Input 3 5 12 2 2" xfId="21190"/>
    <cellStyle name="Input 3 5 12 3" xfId="21191"/>
    <cellStyle name="Input 3 5 13" xfId="21192"/>
    <cellStyle name="Input 3 5 13 2" xfId="21193"/>
    <cellStyle name="Input 3 5 13 2 2" xfId="21194"/>
    <cellStyle name="Input 3 5 13 3" xfId="21195"/>
    <cellStyle name="Input 3 5 14" xfId="21196"/>
    <cellStyle name="Input 3 5 14 2" xfId="21197"/>
    <cellStyle name="Input 3 5 14 2 2" xfId="21198"/>
    <cellStyle name="Input 3 5 14 3" xfId="21199"/>
    <cellStyle name="Input 3 5 15" xfId="21200"/>
    <cellStyle name="Input 3 5 15 2" xfId="21201"/>
    <cellStyle name="Input 3 5 15 2 2" xfId="21202"/>
    <cellStyle name="Input 3 5 15 3" xfId="21203"/>
    <cellStyle name="Input 3 5 16" xfId="21204"/>
    <cellStyle name="Input 3 5 16 2" xfId="21205"/>
    <cellStyle name="Input 3 5 16 2 2" xfId="21206"/>
    <cellStyle name="Input 3 5 16 3" xfId="21207"/>
    <cellStyle name="Input 3 5 17" xfId="21208"/>
    <cellStyle name="Input 3 5 17 2" xfId="21209"/>
    <cellStyle name="Input 3 5 17 2 2" xfId="21210"/>
    <cellStyle name="Input 3 5 17 3" xfId="21211"/>
    <cellStyle name="Input 3 5 18" xfId="21212"/>
    <cellStyle name="Input 3 5 18 2" xfId="21213"/>
    <cellStyle name="Input 3 5 18 2 2" xfId="21214"/>
    <cellStyle name="Input 3 5 18 3" xfId="21215"/>
    <cellStyle name="Input 3 5 19" xfId="21216"/>
    <cellStyle name="Input 3 5 19 2" xfId="21217"/>
    <cellStyle name="Input 3 5 19 2 2" xfId="21218"/>
    <cellStyle name="Input 3 5 19 3" xfId="21219"/>
    <cellStyle name="Input 3 5 2" xfId="21220"/>
    <cellStyle name="Input 3 5 2 10" xfId="21221"/>
    <cellStyle name="Input 3 5 2 10 2" xfId="21222"/>
    <cellStyle name="Input 3 5 2 10 2 2" xfId="21223"/>
    <cellStyle name="Input 3 5 2 10 3" xfId="21224"/>
    <cellStyle name="Input 3 5 2 11" xfId="21225"/>
    <cellStyle name="Input 3 5 2 11 2" xfId="21226"/>
    <cellStyle name="Input 3 5 2 11 2 2" xfId="21227"/>
    <cellStyle name="Input 3 5 2 11 3" xfId="21228"/>
    <cellStyle name="Input 3 5 2 12" xfId="21229"/>
    <cellStyle name="Input 3 5 2 12 2" xfId="21230"/>
    <cellStyle name="Input 3 5 2 12 2 2" xfId="21231"/>
    <cellStyle name="Input 3 5 2 12 3" xfId="21232"/>
    <cellStyle name="Input 3 5 2 13" xfId="21233"/>
    <cellStyle name="Input 3 5 2 13 2" xfId="21234"/>
    <cellStyle name="Input 3 5 2 13 2 2" xfId="21235"/>
    <cellStyle name="Input 3 5 2 13 3" xfId="21236"/>
    <cellStyle name="Input 3 5 2 14" xfId="21237"/>
    <cellStyle name="Input 3 5 2 14 2" xfId="21238"/>
    <cellStyle name="Input 3 5 2 14 2 2" xfId="21239"/>
    <cellStyle name="Input 3 5 2 14 3" xfId="21240"/>
    <cellStyle name="Input 3 5 2 15" xfId="21241"/>
    <cellStyle name="Input 3 5 2 15 2" xfId="21242"/>
    <cellStyle name="Input 3 5 2 15 2 2" xfId="21243"/>
    <cellStyle name="Input 3 5 2 15 3" xfId="21244"/>
    <cellStyle name="Input 3 5 2 16" xfId="21245"/>
    <cellStyle name="Input 3 5 2 16 2" xfId="21246"/>
    <cellStyle name="Input 3 5 2 16 2 2" xfId="21247"/>
    <cellStyle name="Input 3 5 2 16 3" xfId="21248"/>
    <cellStyle name="Input 3 5 2 17" xfId="21249"/>
    <cellStyle name="Input 3 5 2 17 2" xfId="21250"/>
    <cellStyle name="Input 3 5 2 17 2 2" xfId="21251"/>
    <cellStyle name="Input 3 5 2 17 3" xfId="21252"/>
    <cellStyle name="Input 3 5 2 18" xfId="21253"/>
    <cellStyle name="Input 3 5 2 18 2" xfId="21254"/>
    <cellStyle name="Input 3 5 2 18 2 2" xfId="21255"/>
    <cellStyle name="Input 3 5 2 18 3" xfId="21256"/>
    <cellStyle name="Input 3 5 2 19" xfId="21257"/>
    <cellStyle name="Input 3 5 2 19 2" xfId="21258"/>
    <cellStyle name="Input 3 5 2 19 2 2" xfId="21259"/>
    <cellStyle name="Input 3 5 2 19 3" xfId="21260"/>
    <cellStyle name="Input 3 5 2 2" xfId="21261"/>
    <cellStyle name="Input 3 5 2 2 2" xfId="21262"/>
    <cellStyle name="Input 3 5 2 2 2 2" xfId="21263"/>
    <cellStyle name="Input 3 5 2 2 2 3" xfId="21264"/>
    <cellStyle name="Input 3 5 2 2 3" xfId="21265"/>
    <cellStyle name="Input 3 5 2 2 3 2" xfId="21266"/>
    <cellStyle name="Input 3 5 2 2 4" xfId="21267"/>
    <cellStyle name="Input 3 5 2 20" xfId="21268"/>
    <cellStyle name="Input 3 5 2 20 2" xfId="21269"/>
    <cellStyle name="Input 3 5 2 20 2 2" xfId="21270"/>
    <cellStyle name="Input 3 5 2 20 3" xfId="21271"/>
    <cellStyle name="Input 3 5 2 21" xfId="21272"/>
    <cellStyle name="Input 3 5 2 21 2" xfId="21273"/>
    <cellStyle name="Input 3 5 2 22" xfId="21274"/>
    <cellStyle name="Input 3 5 2 23" xfId="21275"/>
    <cellStyle name="Input 3 5 2 3" xfId="21276"/>
    <cellStyle name="Input 3 5 2 3 2" xfId="21277"/>
    <cellStyle name="Input 3 5 2 3 2 2" xfId="21278"/>
    <cellStyle name="Input 3 5 2 3 3" xfId="21279"/>
    <cellStyle name="Input 3 5 2 3 4" xfId="21280"/>
    <cellStyle name="Input 3 5 2 4" xfId="21281"/>
    <cellStyle name="Input 3 5 2 4 2" xfId="21282"/>
    <cellStyle name="Input 3 5 2 4 2 2" xfId="21283"/>
    <cellStyle name="Input 3 5 2 4 3" xfId="21284"/>
    <cellStyle name="Input 3 5 2 4 4" xfId="21285"/>
    <cellStyle name="Input 3 5 2 5" xfId="21286"/>
    <cellStyle name="Input 3 5 2 5 2" xfId="21287"/>
    <cellStyle name="Input 3 5 2 5 2 2" xfId="21288"/>
    <cellStyle name="Input 3 5 2 5 3" xfId="21289"/>
    <cellStyle name="Input 3 5 2 6" xfId="21290"/>
    <cellStyle name="Input 3 5 2 6 2" xfId="21291"/>
    <cellStyle name="Input 3 5 2 6 2 2" xfId="21292"/>
    <cellStyle name="Input 3 5 2 6 3" xfId="21293"/>
    <cellStyle name="Input 3 5 2 7" xfId="21294"/>
    <cellStyle name="Input 3 5 2 7 2" xfId="21295"/>
    <cellStyle name="Input 3 5 2 7 2 2" xfId="21296"/>
    <cellStyle name="Input 3 5 2 7 3" xfId="21297"/>
    <cellStyle name="Input 3 5 2 8" xfId="21298"/>
    <cellStyle name="Input 3 5 2 8 2" xfId="21299"/>
    <cellStyle name="Input 3 5 2 8 2 2" xfId="21300"/>
    <cellStyle name="Input 3 5 2 8 3" xfId="21301"/>
    <cellStyle name="Input 3 5 2 9" xfId="21302"/>
    <cellStyle name="Input 3 5 2 9 2" xfId="21303"/>
    <cellStyle name="Input 3 5 2 9 2 2" xfId="21304"/>
    <cellStyle name="Input 3 5 2 9 3" xfId="21305"/>
    <cellStyle name="Input 3 5 20" xfId="21306"/>
    <cellStyle name="Input 3 5 20 2" xfId="21307"/>
    <cellStyle name="Input 3 5 20 2 2" xfId="21308"/>
    <cellStyle name="Input 3 5 20 3" xfId="21309"/>
    <cellStyle name="Input 3 5 21" xfId="21310"/>
    <cellStyle name="Input 3 5 21 2" xfId="21311"/>
    <cellStyle name="Input 3 5 21 2 2" xfId="21312"/>
    <cellStyle name="Input 3 5 21 3" xfId="21313"/>
    <cellStyle name="Input 3 5 22" xfId="21314"/>
    <cellStyle name="Input 3 5 22 2" xfId="21315"/>
    <cellStyle name="Input 3 5 23" xfId="21316"/>
    <cellStyle name="Input 3 5 24" xfId="21317"/>
    <cellStyle name="Input 3 5 3" xfId="21318"/>
    <cellStyle name="Input 3 5 3 2" xfId="21319"/>
    <cellStyle name="Input 3 5 3 2 2" xfId="21320"/>
    <cellStyle name="Input 3 5 3 2 3" xfId="21321"/>
    <cellStyle name="Input 3 5 3 3" xfId="21322"/>
    <cellStyle name="Input 3 5 3 3 2" xfId="21323"/>
    <cellStyle name="Input 3 5 3 4" xfId="21324"/>
    <cellStyle name="Input 3 5 4" xfId="21325"/>
    <cellStyle name="Input 3 5 4 2" xfId="21326"/>
    <cellStyle name="Input 3 5 4 2 2" xfId="21327"/>
    <cellStyle name="Input 3 5 4 3" xfId="21328"/>
    <cellStyle name="Input 3 5 4 4" xfId="21329"/>
    <cellStyle name="Input 3 5 5" xfId="21330"/>
    <cellStyle name="Input 3 5 5 2" xfId="21331"/>
    <cellStyle name="Input 3 5 5 2 2" xfId="21332"/>
    <cellStyle name="Input 3 5 5 3" xfId="21333"/>
    <cellStyle name="Input 3 5 5 4" xfId="21334"/>
    <cellStyle name="Input 3 5 6" xfId="21335"/>
    <cellStyle name="Input 3 5 6 2" xfId="21336"/>
    <cellStyle name="Input 3 5 6 2 2" xfId="21337"/>
    <cellStyle name="Input 3 5 6 3" xfId="21338"/>
    <cellStyle name="Input 3 5 7" xfId="21339"/>
    <cellStyle name="Input 3 5 7 2" xfId="21340"/>
    <cellStyle name="Input 3 5 7 2 2" xfId="21341"/>
    <cellStyle name="Input 3 5 7 3" xfId="21342"/>
    <cellStyle name="Input 3 5 8" xfId="21343"/>
    <cellStyle name="Input 3 5 8 2" xfId="21344"/>
    <cellStyle name="Input 3 5 8 2 2" xfId="21345"/>
    <cellStyle name="Input 3 5 8 3" xfId="21346"/>
    <cellStyle name="Input 3 5 9" xfId="21347"/>
    <cellStyle name="Input 3 5 9 2" xfId="21348"/>
    <cellStyle name="Input 3 5 9 2 2" xfId="21349"/>
    <cellStyle name="Input 3 5 9 3" xfId="21350"/>
    <cellStyle name="Input 3 6" xfId="21351"/>
    <cellStyle name="Input 3 6 10" xfId="21352"/>
    <cellStyle name="Input 3 6 10 2" xfId="21353"/>
    <cellStyle name="Input 3 6 10 2 2" xfId="21354"/>
    <cellStyle name="Input 3 6 10 3" xfId="21355"/>
    <cellStyle name="Input 3 6 11" xfId="21356"/>
    <cellStyle name="Input 3 6 11 2" xfId="21357"/>
    <cellStyle name="Input 3 6 11 2 2" xfId="21358"/>
    <cellStyle name="Input 3 6 11 3" xfId="21359"/>
    <cellStyle name="Input 3 6 12" xfId="21360"/>
    <cellStyle name="Input 3 6 12 2" xfId="21361"/>
    <cellStyle name="Input 3 6 12 2 2" xfId="21362"/>
    <cellStyle name="Input 3 6 12 3" xfId="21363"/>
    <cellStyle name="Input 3 6 13" xfId="21364"/>
    <cellStyle name="Input 3 6 13 2" xfId="21365"/>
    <cellStyle name="Input 3 6 13 2 2" xfId="21366"/>
    <cellStyle name="Input 3 6 13 3" xfId="21367"/>
    <cellStyle name="Input 3 6 14" xfId="21368"/>
    <cellStyle name="Input 3 6 14 2" xfId="21369"/>
    <cellStyle name="Input 3 6 14 2 2" xfId="21370"/>
    <cellStyle name="Input 3 6 14 3" xfId="21371"/>
    <cellStyle name="Input 3 6 15" xfId="21372"/>
    <cellStyle name="Input 3 6 15 2" xfId="21373"/>
    <cellStyle name="Input 3 6 15 2 2" xfId="21374"/>
    <cellStyle name="Input 3 6 15 3" xfId="21375"/>
    <cellStyle name="Input 3 6 16" xfId="21376"/>
    <cellStyle name="Input 3 6 16 2" xfId="21377"/>
    <cellStyle name="Input 3 6 16 2 2" xfId="21378"/>
    <cellStyle name="Input 3 6 16 3" xfId="21379"/>
    <cellStyle name="Input 3 6 17" xfId="21380"/>
    <cellStyle name="Input 3 6 17 2" xfId="21381"/>
    <cellStyle name="Input 3 6 17 2 2" xfId="21382"/>
    <cellStyle name="Input 3 6 17 3" xfId="21383"/>
    <cellStyle name="Input 3 6 18" xfId="21384"/>
    <cellStyle name="Input 3 6 18 2" xfId="21385"/>
    <cellStyle name="Input 3 6 18 2 2" xfId="21386"/>
    <cellStyle name="Input 3 6 18 3" xfId="21387"/>
    <cellStyle name="Input 3 6 19" xfId="21388"/>
    <cellStyle name="Input 3 6 19 2" xfId="21389"/>
    <cellStyle name="Input 3 6 19 2 2" xfId="21390"/>
    <cellStyle name="Input 3 6 19 3" xfId="21391"/>
    <cellStyle name="Input 3 6 2" xfId="21392"/>
    <cellStyle name="Input 3 6 2 2" xfId="21393"/>
    <cellStyle name="Input 3 6 2 2 2" xfId="21394"/>
    <cellStyle name="Input 3 6 2 2 3" xfId="21395"/>
    <cellStyle name="Input 3 6 2 3" xfId="21396"/>
    <cellStyle name="Input 3 6 2 3 2" xfId="21397"/>
    <cellStyle name="Input 3 6 2 4" xfId="21398"/>
    <cellStyle name="Input 3 6 20" xfId="21399"/>
    <cellStyle name="Input 3 6 20 2" xfId="21400"/>
    <cellStyle name="Input 3 6 20 2 2" xfId="21401"/>
    <cellStyle name="Input 3 6 20 3" xfId="21402"/>
    <cellStyle name="Input 3 6 21" xfId="21403"/>
    <cellStyle name="Input 3 6 21 2" xfId="21404"/>
    <cellStyle name="Input 3 6 22" xfId="21405"/>
    <cellStyle name="Input 3 6 23" xfId="21406"/>
    <cellStyle name="Input 3 6 3" xfId="21407"/>
    <cellStyle name="Input 3 6 3 2" xfId="21408"/>
    <cellStyle name="Input 3 6 3 2 2" xfId="21409"/>
    <cellStyle name="Input 3 6 3 3" xfId="21410"/>
    <cellStyle name="Input 3 6 3 4" xfId="21411"/>
    <cellStyle name="Input 3 6 4" xfId="21412"/>
    <cellStyle name="Input 3 6 4 2" xfId="21413"/>
    <cellStyle name="Input 3 6 4 2 2" xfId="21414"/>
    <cellStyle name="Input 3 6 4 3" xfId="21415"/>
    <cellStyle name="Input 3 6 4 4" xfId="21416"/>
    <cellStyle name="Input 3 6 5" xfId="21417"/>
    <cellStyle name="Input 3 6 5 2" xfId="21418"/>
    <cellStyle name="Input 3 6 5 2 2" xfId="21419"/>
    <cellStyle name="Input 3 6 5 3" xfId="21420"/>
    <cellStyle name="Input 3 6 6" xfId="21421"/>
    <cellStyle name="Input 3 6 6 2" xfId="21422"/>
    <cellStyle name="Input 3 6 6 2 2" xfId="21423"/>
    <cellStyle name="Input 3 6 6 3" xfId="21424"/>
    <cellStyle name="Input 3 6 7" xfId="21425"/>
    <cellStyle name="Input 3 6 7 2" xfId="21426"/>
    <cellStyle name="Input 3 6 7 2 2" xfId="21427"/>
    <cellStyle name="Input 3 6 7 3" xfId="21428"/>
    <cellStyle name="Input 3 6 8" xfId="21429"/>
    <cellStyle name="Input 3 6 8 2" xfId="21430"/>
    <cellStyle name="Input 3 6 8 2 2" xfId="21431"/>
    <cellStyle name="Input 3 6 8 3" xfId="21432"/>
    <cellStyle name="Input 3 6 9" xfId="21433"/>
    <cellStyle name="Input 3 6 9 2" xfId="21434"/>
    <cellStyle name="Input 3 6 9 2 2" xfId="21435"/>
    <cellStyle name="Input 3 6 9 3" xfId="21436"/>
    <cellStyle name="Input 3 7" xfId="21437"/>
    <cellStyle name="Input 3 7 2" xfId="21438"/>
    <cellStyle name="Input 3 7 2 2" xfId="21439"/>
    <cellStyle name="Input 3 7 2 3" xfId="21440"/>
    <cellStyle name="Input 3 7 3" xfId="21441"/>
    <cellStyle name="Input 3 7 3 2" xfId="21442"/>
    <cellStyle name="Input 3 7 4" xfId="21443"/>
    <cellStyle name="Input 3 8" xfId="21444"/>
    <cellStyle name="Input 3 8 2" xfId="21445"/>
    <cellStyle name="Input 3 8 2 2" xfId="21446"/>
    <cellStyle name="Input 3 8 2 3" xfId="21447"/>
    <cellStyle name="Input 3 8 3" xfId="21448"/>
    <cellStyle name="Input 3 8 4" xfId="21449"/>
    <cellStyle name="Input 3 9" xfId="21450"/>
    <cellStyle name="Input 3 9 2" xfId="21451"/>
    <cellStyle name="Input 3 9 2 2" xfId="21452"/>
    <cellStyle name="Input 3 9 3" xfId="21453"/>
    <cellStyle name="Input 3 9 4" xfId="21454"/>
    <cellStyle name="Input 30" xfId="21455"/>
    <cellStyle name="Input 31" xfId="21456"/>
    <cellStyle name="Input 32" xfId="21457"/>
    <cellStyle name="Input 4" xfId="21458"/>
    <cellStyle name="Input 4 10" xfId="21459"/>
    <cellStyle name="Input 4 10 2" xfId="21460"/>
    <cellStyle name="Input 4 10 2 2" xfId="21461"/>
    <cellStyle name="Input 4 10 3" xfId="21462"/>
    <cellStyle name="Input 4 11" xfId="21463"/>
    <cellStyle name="Input 4 11 2" xfId="21464"/>
    <cellStyle name="Input 4 11 2 2" xfId="21465"/>
    <cellStyle name="Input 4 11 3" xfId="21466"/>
    <cellStyle name="Input 4 12" xfId="21467"/>
    <cellStyle name="Input 4 12 2" xfId="21468"/>
    <cellStyle name="Input 4 12 2 2" xfId="21469"/>
    <cellStyle name="Input 4 12 3" xfId="21470"/>
    <cellStyle name="Input 4 13" xfId="21471"/>
    <cellStyle name="Input 4 13 2" xfId="21472"/>
    <cellStyle name="Input 4 13 2 2" xfId="21473"/>
    <cellStyle name="Input 4 13 3" xfId="21474"/>
    <cellStyle name="Input 4 14" xfId="21475"/>
    <cellStyle name="Input 4 14 2" xfId="21476"/>
    <cellStyle name="Input 4 14 2 2" xfId="21477"/>
    <cellStyle name="Input 4 14 3" xfId="21478"/>
    <cellStyle name="Input 4 15" xfId="21479"/>
    <cellStyle name="Input 4 15 2" xfId="21480"/>
    <cellStyle name="Input 4 15 2 2" xfId="21481"/>
    <cellStyle name="Input 4 15 3" xfId="21482"/>
    <cellStyle name="Input 4 16" xfId="21483"/>
    <cellStyle name="Input 4 16 2" xfId="21484"/>
    <cellStyle name="Input 4 16 2 2" xfId="21485"/>
    <cellStyle name="Input 4 16 3" xfId="21486"/>
    <cellStyle name="Input 4 17" xfId="21487"/>
    <cellStyle name="Input 4 17 2" xfId="21488"/>
    <cellStyle name="Input 4 17 2 2" xfId="21489"/>
    <cellStyle name="Input 4 17 3" xfId="21490"/>
    <cellStyle name="Input 4 18" xfId="21491"/>
    <cellStyle name="Input 4 18 2" xfId="21492"/>
    <cellStyle name="Input 4 18 2 2" xfId="21493"/>
    <cellStyle name="Input 4 18 3" xfId="21494"/>
    <cellStyle name="Input 4 19" xfId="21495"/>
    <cellStyle name="Input 4 19 2" xfId="21496"/>
    <cellStyle name="Input 4 19 2 2" xfId="21497"/>
    <cellStyle name="Input 4 19 3" xfId="21498"/>
    <cellStyle name="Input 4 2" xfId="21499"/>
    <cellStyle name="Input 4 2 10" xfId="21500"/>
    <cellStyle name="Input 4 2 10 2" xfId="21501"/>
    <cellStyle name="Input 4 2 10 2 2" xfId="21502"/>
    <cellStyle name="Input 4 2 10 3" xfId="21503"/>
    <cellStyle name="Input 4 2 11" xfId="21504"/>
    <cellStyle name="Input 4 2 11 2" xfId="21505"/>
    <cellStyle name="Input 4 2 11 2 2" xfId="21506"/>
    <cellStyle name="Input 4 2 11 3" xfId="21507"/>
    <cellStyle name="Input 4 2 12" xfId="21508"/>
    <cellStyle name="Input 4 2 12 2" xfId="21509"/>
    <cellStyle name="Input 4 2 12 2 2" xfId="21510"/>
    <cellStyle name="Input 4 2 12 3" xfId="21511"/>
    <cellStyle name="Input 4 2 13" xfId="21512"/>
    <cellStyle name="Input 4 2 13 2" xfId="21513"/>
    <cellStyle name="Input 4 2 13 2 2" xfId="21514"/>
    <cellStyle name="Input 4 2 13 3" xfId="21515"/>
    <cellStyle name="Input 4 2 14" xfId="21516"/>
    <cellStyle name="Input 4 2 14 2" xfId="21517"/>
    <cellStyle name="Input 4 2 14 2 2" xfId="21518"/>
    <cellStyle name="Input 4 2 14 3" xfId="21519"/>
    <cellStyle name="Input 4 2 15" xfId="21520"/>
    <cellStyle name="Input 4 2 15 2" xfId="21521"/>
    <cellStyle name="Input 4 2 15 2 2" xfId="21522"/>
    <cellStyle name="Input 4 2 15 3" xfId="21523"/>
    <cellStyle name="Input 4 2 16" xfId="21524"/>
    <cellStyle name="Input 4 2 16 2" xfId="21525"/>
    <cellStyle name="Input 4 2 16 2 2" xfId="21526"/>
    <cellStyle name="Input 4 2 16 3" xfId="21527"/>
    <cellStyle name="Input 4 2 17" xfId="21528"/>
    <cellStyle name="Input 4 2 17 2" xfId="21529"/>
    <cellStyle name="Input 4 2 17 2 2" xfId="21530"/>
    <cellStyle name="Input 4 2 17 3" xfId="21531"/>
    <cellStyle name="Input 4 2 18" xfId="21532"/>
    <cellStyle name="Input 4 2 18 2" xfId="21533"/>
    <cellStyle name="Input 4 2 18 2 2" xfId="21534"/>
    <cellStyle name="Input 4 2 18 3" xfId="21535"/>
    <cellStyle name="Input 4 2 19" xfId="21536"/>
    <cellStyle name="Input 4 2 19 2" xfId="21537"/>
    <cellStyle name="Input 4 2 19 2 2" xfId="21538"/>
    <cellStyle name="Input 4 2 19 3" xfId="21539"/>
    <cellStyle name="Input 4 2 2" xfId="21540"/>
    <cellStyle name="Input 4 2 2 10" xfId="21541"/>
    <cellStyle name="Input 4 2 2 10 2" xfId="21542"/>
    <cellStyle name="Input 4 2 2 10 2 2" xfId="21543"/>
    <cellStyle name="Input 4 2 2 10 3" xfId="21544"/>
    <cellStyle name="Input 4 2 2 11" xfId="21545"/>
    <cellStyle name="Input 4 2 2 11 2" xfId="21546"/>
    <cellStyle name="Input 4 2 2 11 2 2" xfId="21547"/>
    <cellStyle name="Input 4 2 2 11 3" xfId="21548"/>
    <cellStyle name="Input 4 2 2 12" xfId="21549"/>
    <cellStyle name="Input 4 2 2 12 2" xfId="21550"/>
    <cellStyle name="Input 4 2 2 12 2 2" xfId="21551"/>
    <cellStyle name="Input 4 2 2 12 3" xfId="21552"/>
    <cellStyle name="Input 4 2 2 13" xfId="21553"/>
    <cellStyle name="Input 4 2 2 13 2" xfId="21554"/>
    <cellStyle name="Input 4 2 2 13 2 2" xfId="21555"/>
    <cellStyle name="Input 4 2 2 13 3" xfId="21556"/>
    <cellStyle name="Input 4 2 2 14" xfId="21557"/>
    <cellStyle name="Input 4 2 2 14 2" xfId="21558"/>
    <cellStyle name="Input 4 2 2 14 2 2" xfId="21559"/>
    <cellStyle name="Input 4 2 2 14 3" xfId="21560"/>
    <cellStyle name="Input 4 2 2 15" xfId="21561"/>
    <cellStyle name="Input 4 2 2 15 2" xfId="21562"/>
    <cellStyle name="Input 4 2 2 15 2 2" xfId="21563"/>
    <cellStyle name="Input 4 2 2 15 3" xfId="21564"/>
    <cellStyle name="Input 4 2 2 16" xfId="21565"/>
    <cellStyle name="Input 4 2 2 16 2" xfId="21566"/>
    <cellStyle name="Input 4 2 2 16 2 2" xfId="21567"/>
    <cellStyle name="Input 4 2 2 16 3" xfId="21568"/>
    <cellStyle name="Input 4 2 2 17" xfId="21569"/>
    <cellStyle name="Input 4 2 2 17 2" xfId="21570"/>
    <cellStyle name="Input 4 2 2 17 2 2" xfId="21571"/>
    <cellStyle name="Input 4 2 2 17 3" xfId="21572"/>
    <cellStyle name="Input 4 2 2 18" xfId="21573"/>
    <cellStyle name="Input 4 2 2 18 2" xfId="21574"/>
    <cellStyle name="Input 4 2 2 19" xfId="21575"/>
    <cellStyle name="Input 4 2 2 2" xfId="21576"/>
    <cellStyle name="Input 4 2 2 2 10" xfId="21577"/>
    <cellStyle name="Input 4 2 2 2 10 2" xfId="21578"/>
    <cellStyle name="Input 4 2 2 2 10 2 2" xfId="21579"/>
    <cellStyle name="Input 4 2 2 2 10 3" xfId="21580"/>
    <cellStyle name="Input 4 2 2 2 11" xfId="21581"/>
    <cellStyle name="Input 4 2 2 2 11 2" xfId="21582"/>
    <cellStyle name="Input 4 2 2 2 11 2 2" xfId="21583"/>
    <cellStyle name="Input 4 2 2 2 11 3" xfId="21584"/>
    <cellStyle name="Input 4 2 2 2 12" xfId="21585"/>
    <cellStyle name="Input 4 2 2 2 12 2" xfId="21586"/>
    <cellStyle name="Input 4 2 2 2 12 2 2" xfId="21587"/>
    <cellStyle name="Input 4 2 2 2 12 3" xfId="21588"/>
    <cellStyle name="Input 4 2 2 2 13" xfId="21589"/>
    <cellStyle name="Input 4 2 2 2 13 2" xfId="21590"/>
    <cellStyle name="Input 4 2 2 2 13 2 2" xfId="21591"/>
    <cellStyle name="Input 4 2 2 2 13 3" xfId="21592"/>
    <cellStyle name="Input 4 2 2 2 14" xfId="21593"/>
    <cellStyle name="Input 4 2 2 2 14 2" xfId="21594"/>
    <cellStyle name="Input 4 2 2 2 14 2 2" xfId="21595"/>
    <cellStyle name="Input 4 2 2 2 14 3" xfId="21596"/>
    <cellStyle name="Input 4 2 2 2 15" xfId="21597"/>
    <cellStyle name="Input 4 2 2 2 15 2" xfId="21598"/>
    <cellStyle name="Input 4 2 2 2 15 2 2" xfId="21599"/>
    <cellStyle name="Input 4 2 2 2 15 3" xfId="21600"/>
    <cellStyle name="Input 4 2 2 2 16" xfId="21601"/>
    <cellStyle name="Input 4 2 2 2 16 2" xfId="21602"/>
    <cellStyle name="Input 4 2 2 2 16 2 2" xfId="21603"/>
    <cellStyle name="Input 4 2 2 2 16 3" xfId="21604"/>
    <cellStyle name="Input 4 2 2 2 17" xfId="21605"/>
    <cellStyle name="Input 4 2 2 2 17 2" xfId="21606"/>
    <cellStyle name="Input 4 2 2 2 17 2 2" xfId="21607"/>
    <cellStyle name="Input 4 2 2 2 17 3" xfId="21608"/>
    <cellStyle name="Input 4 2 2 2 18" xfId="21609"/>
    <cellStyle name="Input 4 2 2 2 18 2" xfId="21610"/>
    <cellStyle name="Input 4 2 2 2 18 2 2" xfId="21611"/>
    <cellStyle name="Input 4 2 2 2 18 3" xfId="21612"/>
    <cellStyle name="Input 4 2 2 2 19" xfId="21613"/>
    <cellStyle name="Input 4 2 2 2 19 2" xfId="21614"/>
    <cellStyle name="Input 4 2 2 2 19 2 2" xfId="21615"/>
    <cellStyle name="Input 4 2 2 2 19 3" xfId="21616"/>
    <cellStyle name="Input 4 2 2 2 2" xfId="21617"/>
    <cellStyle name="Input 4 2 2 2 2 2" xfId="21618"/>
    <cellStyle name="Input 4 2 2 2 2 2 2" xfId="21619"/>
    <cellStyle name="Input 4 2 2 2 2 2 3" xfId="21620"/>
    <cellStyle name="Input 4 2 2 2 2 3" xfId="21621"/>
    <cellStyle name="Input 4 2 2 2 2 3 2" xfId="21622"/>
    <cellStyle name="Input 4 2 2 2 2 4" xfId="21623"/>
    <cellStyle name="Input 4 2 2 2 20" xfId="21624"/>
    <cellStyle name="Input 4 2 2 2 20 2" xfId="21625"/>
    <cellStyle name="Input 4 2 2 2 20 2 2" xfId="21626"/>
    <cellStyle name="Input 4 2 2 2 20 3" xfId="21627"/>
    <cellStyle name="Input 4 2 2 2 21" xfId="21628"/>
    <cellStyle name="Input 4 2 2 2 21 2" xfId="21629"/>
    <cellStyle name="Input 4 2 2 2 22" xfId="21630"/>
    <cellStyle name="Input 4 2 2 2 23" xfId="21631"/>
    <cellStyle name="Input 4 2 2 2 3" xfId="21632"/>
    <cellStyle name="Input 4 2 2 2 3 2" xfId="21633"/>
    <cellStyle name="Input 4 2 2 2 3 2 2" xfId="21634"/>
    <cellStyle name="Input 4 2 2 2 3 3" xfId="21635"/>
    <cellStyle name="Input 4 2 2 2 3 4" xfId="21636"/>
    <cellStyle name="Input 4 2 2 2 4" xfId="21637"/>
    <cellStyle name="Input 4 2 2 2 4 2" xfId="21638"/>
    <cellStyle name="Input 4 2 2 2 4 2 2" xfId="21639"/>
    <cellStyle name="Input 4 2 2 2 4 3" xfId="21640"/>
    <cellStyle name="Input 4 2 2 2 4 4" xfId="21641"/>
    <cellStyle name="Input 4 2 2 2 5" xfId="21642"/>
    <cellStyle name="Input 4 2 2 2 5 2" xfId="21643"/>
    <cellStyle name="Input 4 2 2 2 5 2 2" xfId="21644"/>
    <cellStyle name="Input 4 2 2 2 5 3" xfId="21645"/>
    <cellStyle name="Input 4 2 2 2 6" xfId="21646"/>
    <cellStyle name="Input 4 2 2 2 6 2" xfId="21647"/>
    <cellStyle name="Input 4 2 2 2 6 2 2" xfId="21648"/>
    <cellStyle name="Input 4 2 2 2 6 3" xfId="21649"/>
    <cellStyle name="Input 4 2 2 2 7" xfId="21650"/>
    <cellStyle name="Input 4 2 2 2 7 2" xfId="21651"/>
    <cellStyle name="Input 4 2 2 2 7 2 2" xfId="21652"/>
    <cellStyle name="Input 4 2 2 2 7 3" xfId="21653"/>
    <cellStyle name="Input 4 2 2 2 8" xfId="21654"/>
    <cellStyle name="Input 4 2 2 2 8 2" xfId="21655"/>
    <cellStyle name="Input 4 2 2 2 8 2 2" xfId="21656"/>
    <cellStyle name="Input 4 2 2 2 8 3" xfId="21657"/>
    <cellStyle name="Input 4 2 2 2 9" xfId="21658"/>
    <cellStyle name="Input 4 2 2 2 9 2" xfId="21659"/>
    <cellStyle name="Input 4 2 2 2 9 2 2" xfId="21660"/>
    <cellStyle name="Input 4 2 2 2 9 3" xfId="21661"/>
    <cellStyle name="Input 4 2 2 20" xfId="21662"/>
    <cellStyle name="Input 4 2 2 3" xfId="21663"/>
    <cellStyle name="Input 4 2 2 3 2" xfId="21664"/>
    <cellStyle name="Input 4 2 2 3 2 2" xfId="21665"/>
    <cellStyle name="Input 4 2 2 3 2 3" xfId="21666"/>
    <cellStyle name="Input 4 2 2 3 3" xfId="21667"/>
    <cellStyle name="Input 4 2 2 3 3 2" xfId="21668"/>
    <cellStyle name="Input 4 2 2 3 4" xfId="21669"/>
    <cellStyle name="Input 4 2 2 4" xfId="21670"/>
    <cellStyle name="Input 4 2 2 4 2" xfId="21671"/>
    <cellStyle name="Input 4 2 2 4 2 2" xfId="21672"/>
    <cellStyle name="Input 4 2 2 4 3" xfId="21673"/>
    <cellStyle name="Input 4 2 2 4 4" xfId="21674"/>
    <cellStyle name="Input 4 2 2 5" xfId="21675"/>
    <cellStyle name="Input 4 2 2 5 2" xfId="21676"/>
    <cellStyle name="Input 4 2 2 5 2 2" xfId="21677"/>
    <cellStyle name="Input 4 2 2 5 3" xfId="21678"/>
    <cellStyle name="Input 4 2 2 5 4" xfId="21679"/>
    <cellStyle name="Input 4 2 2 6" xfId="21680"/>
    <cellStyle name="Input 4 2 2 6 2" xfId="21681"/>
    <cellStyle name="Input 4 2 2 6 2 2" xfId="21682"/>
    <cellStyle name="Input 4 2 2 6 3" xfId="21683"/>
    <cellStyle name="Input 4 2 2 7" xfId="21684"/>
    <cellStyle name="Input 4 2 2 7 2" xfId="21685"/>
    <cellStyle name="Input 4 2 2 7 2 2" xfId="21686"/>
    <cellStyle name="Input 4 2 2 7 3" xfId="21687"/>
    <cellStyle name="Input 4 2 2 8" xfId="21688"/>
    <cellStyle name="Input 4 2 2 8 2" xfId="21689"/>
    <cellStyle name="Input 4 2 2 8 2 2" xfId="21690"/>
    <cellStyle name="Input 4 2 2 8 3" xfId="21691"/>
    <cellStyle name="Input 4 2 2 9" xfId="21692"/>
    <cellStyle name="Input 4 2 2 9 2" xfId="21693"/>
    <cellStyle name="Input 4 2 2 9 2 2" xfId="21694"/>
    <cellStyle name="Input 4 2 2 9 3" xfId="21695"/>
    <cellStyle name="Input 4 2 20" xfId="21696"/>
    <cellStyle name="Input 4 2 20 2" xfId="21697"/>
    <cellStyle name="Input 4 2 20 2 2" xfId="21698"/>
    <cellStyle name="Input 4 2 20 3" xfId="21699"/>
    <cellStyle name="Input 4 2 21" xfId="21700"/>
    <cellStyle name="Input 4 2 21 2" xfId="21701"/>
    <cellStyle name="Input 4 2 22" xfId="21702"/>
    <cellStyle name="Input 4 2 23" xfId="21703"/>
    <cellStyle name="Input 4 2 3" xfId="21704"/>
    <cellStyle name="Input 4 2 3 10" xfId="21705"/>
    <cellStyle name="Input 4 2 3 10 2" xfId="21706"/>
    <cellStyle name="Input 4 2 3 10 2 2" xfId="21707"/>
    <cellStyle name="Input 4 2 3 10 3" xfId="21708"/>
    <cellStyle name="Input 4 2 3 11" xfId="21709"/>
    <cellStyle name="Input 4 2 3 11 2" xfId="21710"/>
    <cellStyle name="Input 4 2 3 11 2 2" xfId="21711"/>
    <cellStyle name="Input 4 2 3 11 3" xfId="21712"/>
    <cellStyle name="Input 4 2 3 12" xfId="21713"/>
    <cellStyle name="Input 4 2 3 12 2" xfId="21714"/>
    <cellStyle name="Input 4 2 3 12 2 2" xfId="21715"/>
    <cellStyle name="Input 4 2 3 12 3" xfId="21716"/>
    <cellStyle name="Input 4 2 3 13" xfId="21717"/>
    <cellStyle name="Input 4 2 3 13 2" xfId="21718"/>
    <cellStyle name="Input 4 2 3 13 2 2" xfId="21719"/>
    <cellStyle name="Input 4 2 3 13 3" xfId="21720"/>
    <cellStyle name="Input 4 2 3 14" xfId="21721"/>
    <cellStyle name="Input 4 2 3 14 2" xfId="21722"/>
    <cellStyle name="Input 4 2 3 14 2 2" xfId="21723"/>
    <cellStyle name="Input 4 2 3 14 3" xfId="21724"/>
    <cellStyle name="Input 4 2 3 15" xfId="21725"/>
    <cellStyle name="Input 4 2 3 15 2" xfId="21726"/>
    <cellStyle name="Input 4 2 3 15 2 2" xfId="21727"/>
    <cellStyle name="Input 4 2 3 15 3" xfId="21728"/>
    <cellStyle name="Input 4 2 3 16" xfId="21729"/>
    <cellStyle name="Input 4 2 3 16 2" xfId="21730"/>
    <cellStyle name="Input 4 2 3 16 2 2" xfId="21731"/>
    <cellStyle name="Input 4 2 3 16 3" xfId="21732"/>
    <cellStyle name="Input 4 2 3 17" xfId="21733"/>
    <cellStyle name="Input 4 2 3 17 2" xfId="21734"/>
    <cellStyle name="Input 4 2 3 17 2 2" xfId="21735"/>
    <cellStyle name="Input 4 2 3 17 3" xfId="21736"/>
    <cellStyle name="Input 4 2 3 18" xfId="21737"/>
    <cellStyle name="Input 4 2 3 18 2" xfId="21738"/>
    <cellStyle name="Input 4 2 3 19" xfId="21739"/>
    <cellStyle name="Input 4 2 3 2" xfId="21740"/>
    <cellStyle name="Input 4 2 3 2 10" xfId="21741"/>
    <cellStyle name="Input 4 2 3 2 10 2" xfId="21742"/>
    <cellStyle name="Input 4 2 3 2 10 2 2" xfId="21743"/>
    <cellStyle name="Input 4 2 3 2 10 3" xfId="21744"/>
    <cellStyle name="Input 4 2 3 2 11" xfId="21745"/>
    <cellStyle name="Input 4 2 3 2 11 2" xfId="21746"/>
    <cellStyle name="Input 4 2 3 2 11 2 2" xfId="21747"/>
    <cellStyle name="Input 4 2 3 2 11 3" xfId="21748"/>
    <cellStyle name="Input 4 2 3 2 12" xfId="21749"/>
    <cellStyle name="Input 4 2 3 2 12 2" xfId="21750"/>
    <cellStyle name="Input 4 2 3 2 12 2 2" xfId="21751"/>
    <cellStyle name="Input 4 2 3 2 12 3" xfId="21752"/>
    <cellStyle name="Input 4 2 3 2 13" xfId="21753"/>
    <cellStyle name="Input 4 2 3 2 13 2" xfId="21754"/>
    <cellStyle name="Input 4 2 3 2 13 2 2" xfId="21755"/>
    <cellStyle name="Input 4 2 3 2 13 3" xfId="21756"/>
    <cellStyle name="Input 4 2 3 2 14" xfId="21757"/>
    <cellStyle name="Input 4 2 3 2 14 2" xfId="21758"/>
    <cellStyle name="Input 4 2 3 2 14 2 2" xfId="21759"/>
    <cellStyle name="Input 4 2 3 2 14 3" xfId="21760"/>
    <cellStyle name="Input 4 2 3 2 15" xfId="21761"/>
    <cellStyle name="Input 4 2 3 2 15 2" xfId="21762"/>
    <cellStyle name="Input 4 2 3 2 15 2 2" xfId="21763"/>
    <cellStyle name="Input 4 2 3 2 15 3" xfId="21764"/>
    <cellStyle name="Input 4 2 3 2 16" xfId="21765"/>
    <cellStyle name="Input 4 2 3 2 16 2" xfId="21766"/>
    <cellStyle name="Input 4 2 3 2 16 2 2" xfId="21767"/>
    <cellStyle name="Input 4 2 3 2 16 3" xfId="21768"/>
    <cellStyle name="Input 4 2 3 2 17" xfId="21769"/>
    <cellStyle name="Input 4 2 3 2 17 2" xfId="21770"/>
    <cellStyle name="Input 4 2 3 2 17 2 2" xfId="21771"/>
    <cellStyle name="Input 4 2 3 2 17 3" xfId="21772"/>
    <cellStyle name="Input 4 2 3 2 18" xfId="21773"/>
    <cellStyle name="Input 4 2 3 2 18 2" xfId="21774"/>
    <cellStyle name="Input 4 2 3 2 18 2 2" xfId="21775"/>
    <cellStyle name="Input 4 2 3 2 18 3" xfId="21776"/>
    <cellStyle name="Input 4 2 3 2 19" xfId="21777"/>
    <cellStyle name="Input 4 2 3 2 19 2" xfId="21778"/>
    <cellStyle name="Input 4 2 3 2 19 2 2" xfId="21779"/>
    <cellStyle name="Input 4 2 3 2 19 3" xfId="21780"/>
    <cellStyle name="Input 4 2 3 2 2" xfId="21781"/>
    <cellStyle name="Input 4 2 3 2 2 2" xfId="21782"/>
    <cellStyle name="Input 4 2 3 2 2 2 2" xfId="21783"/>
    <cellStyle name="Input 4 2 3 2 2 3" xfId="21784"/>
    <cellStyle name="Input 4 2 3 2 2 4" xfId="21785"/>
    <cellStyle name="Input 4 2 3 2 20" xfId="21786"/>
    <cellStyle name="Input 4 2 3 2 20 2" xfId="21787"/>
    <cellStyle name="Input 4 2 3 2 20 2 2" xfId="21788"/>
    <cellStyle name="Input 4 2 3 2 20 3" xfId="21789"/>
    <cellStyle name="Input 4 2 3 2 21" xfId="21790"/>
    <cellStyle name="Input 4 2 3 2 21 2" xfId="21791"/>
    <cellStyle name="Input 4 2 3 2 22" xfId="21792"/>
    <cellStyle name="Input 4 2 3 2 23" xfId="21793"/>
    <cellStyle name="Input 4 2 3 2 3" xfId="21794"/>
    <cellStyle name="Input 4 2 3 2 3 2" xfId="21795"/>
    <cellStyle name="Input 4 2 3 2 3 2 2" xfId="21796"/>
    <cellStyle name="Input 4 2 3 2 3 3" xfId="21797"/>
    <cellStyle name="Input 4 2 3 2 3 4" xfId="21798"/>
    <cellStyle name="Input 4 2 3 2 4" xfId="21799"/>
    <cellStyle name="Input 4 2 3 2 4 2" xfId="21800"/>
    <cellStyle name="Input 4 2 3 2 4 2 2" xfId="21801"/>
    <cellStyle name="Input 4 2 3 2 4 3" xfId="21802"/>
    <cellStyle name="Input 4 2 3 2 5" xfId="21803"/>
    <cellStyle name="Input 4 2 3 2 5 2" xfId="21804"/>
    <cellStyle name="Input 4 2 3 2 5 2 2" xfId="21805"/>
    <cellStyle name="Input 4 2 3 2 5 3" xfId="21806"/>
    <cellStyle name="Input 4 2 3 2 6" xfId="21807"/>
    <cellStyle name="Input 4 2 3 2 6 2" xfId="21808"/>
    <cellStyle name="Input 4 2 3 2 6 2 2" xfId="21809"/>
    <cellStyle name="Input 4 2 3 2 6 3" xfId="21810"/>
    <cellStyle name="Input 4 2 3 2 7" xfId="21811"/>
    <cellStyle name="Input 4 2 3 2 7 2" xfId="21812"/>
    <cellStyle name="Input 4 2 3 2 7 2 2" xfId="21813"/>
    <cellStyle name="Input 4 2 3 2 7 3" xfId="21814"/>
    <cellStyle name="Input 4 2 3 2 8" xfId="21815"/>
    <cellStyle name="Input 4 2 3 2 8 2" xfId="21816"/>
    <cellStyle name="Input 4 2 3 2 8 2 2" xfId="21817"/>
    <cellStyle name="Input 4 2 3 2 8 3" xfId="21818"/>
    <cellStyle name="Input 4 2 3 2 9" xfId="21819"/>
    <cellStyle name="Input 4 2 3 2 9 2" xfId="21820"/>
    <cellStyle name="Input 4 2 3 2 9 2 2" xfId="21821"/>
    <cellStyle name="Input 4 2 3 2 9 3" xfId="21822"/>
    <cellStyle name="Input 4 2 3 20" xfId="21823"/>
    <cellStyle name="Input 4 2 3 3" xfId="21824"/>
    <cellStyle name="Input 4 2 3 3 2" xfId="21825"/>
    <cellStyle name="Input 4 2 3 3 2 2" xfId="21826"/>
    <cellStyle name="Input 4 2 3 3 3" xfId="21827"/>
    <cellStyle name="Input 4 2 3 3 4" xfId="21828"/>
    <cellStyle name="Input 4 2 3 4" xfId="21829"/>
    <cellStyle name="Input 4 2 3 4 2" xfId="21830"/>
    <cellStyle name="Input 4 2 3 4 2 2" xfId="21831"/>
    <cellStyle name="Input 4 2 3 4 3" xfId="21832"/>
    <cellStyle name="Input 4 2 3 4 4" xfId="21833"/>
    <cellStyle name="Input 4 2 3 5" xfId="21834"/>
    <cellStyle name="Input 4 2 3 5 2" xfId="21835"/>
    <cellStyle name="Input 4 2 3 5 2 2" xfId="21836"/>
    <cellStyle name="Input 4 2 3 5 3" xfId="21837"/>
    <cellStyle name="Input 4 2 3 6" xfId="21838"/>
    <cellStyle name="Input 4 2 3 6 2" xfId="21839"/>
    <cellStyle name="Input 4 2 3 6 2 2" xfId="21840"/>
    <cellStyle name="Input 4 2 3 6 3" xfId="21841"/>
    <cellStyle name="Input 4 2 3 7" xfId="21842"/>
    <cellStyle name="Input 4 2 3 7 2" xfId="21843"/>
    <cellStyle name="Input 4 2 3 7 2 2" xfId="21844"/>
    <cellStyle name="Input 4 2 3 7 3" xfId="21845"/>
    <cellStyle name="Input 4 2 3 8" xfId="21846"/>
    <cellStyle name="Input 4 2 3 8 2" xfId="21847"/>
    <cellStyle name="Input 4 2 3 8 2 2" xfId="21848"/>
    <cellStyle name="Input 4 2 3 8 3" xfId="21849"/>
    <cellStyle name="Input 4 2 3 9" xfId="21850"/>
    <cellStyle name="Input 4 2 3 9 2" xfId="21851"/>
    <cellStyle name="Input 4 2 3 9 2 2" xfId="21852"/>
    <cellStyle name="Input 4 2 3 9 3" xfId="21853"/>
    <cellStyle name="Input 4 2 4" xfId="21854"/>
    <cellStyle name="Input 4 2 4 10" xfId="21855"/>
    <cellStyle name="Input 4 2 4 10 2" xfId="21856"/>
    <cellStyle name="Input 4 2 4 10 2 2" xfId="21857"/>
    <cellStyle name="Input 4 2 4 10 3" xfId="21858"/>
    <cellStyle name="Input 4 2 4 11" xfId="21859"/>
    <cellStyle name="Input 4 2 4 11 2" xfId="21860"/>
    <cellStyle name="Input 4 2 4 11 2 2" xfId="21861"/>
    <cellStyle name="Input 4 2 4 11 3" xfId="21862"/>
    <cellStyle name="Input 4 2 4 12" xfId="21863"/>
    <cellStyle name="Input 4 2 4 12 2" xfId="21864"/>
    <cellStyle name="Input 4 2 4 12 2 2" xfId="21865"/>
    <cellStyle name="Input 4 2 4 12 3" xfId="21866"/>
    <cellStyle name="Input 4 2 4 13" xfId="21867"/>
    <cellStyle name="Input 4 2 4 13 2" xfId="21868"/>
    <cellStyle name="Input 4 2 4 13 2 2" xfId="21869"/>
    <cellStyle name="Input 4 2 4 13 3" xfId="21870"/>
    <cellStyle name="Input 4 2 4 14" xfId="21871"/>
    <cellStyle name="Input 4 2 4 14 2" xfId="21872"/>
    <cellStyle name="Input 4 2 4 14 2 2" xfId="21873"/>
    <cellStyle name="Input 4 2 4 14 3" xfId="21874"/>
    <cellStyle name="Input 4 2 4 15" xfId="21875"/>
    <cellStyle name="Input 4 2 4 15 2" xfId="21876"/>
    <cellStyle name="Input 4 2 4 15 2 2" xfId="21877"/>
    <cellStyle name="Input 4 2 4 15 3" xfId="21878"/>
    <cellStyle name="Input 4 2 4 16" xfId="21879"/>
    <cellStyle name="Input 4 2 4 16 2" xfId="21880"/>
    <cellStyle name="Input 4 2 4 16 2 2" xfId="21881"/>
    <cellStyle name="Input 4 2 4 16 3" xfId="21882"/>
    <cellStyle name="Input 4 2 4 17" xfId="21883"/>
    <cellStyle name="Input 4 2 4 17 2" xfId="21884"/>
    <cellStyle name="Input 4 2 4 17 2 2" xfId="21885"/>
    <cellStyle name="Input 4 2 4 17 3" xfId="21886"/>
    <cellStyle name="Input 4 2 4 18" xfId="21887"/>
    <cellStyle name="Input 4 2 4 18 2" xfId="21888"/>
    <cellStyle name="Input 4 2 4 18 2 2" xfId="21889"/>
    <cellStyle name="Input 4 2 4 18 3" xfId="21890"/>
    <cellStyle name="Input 4 2 4 19" xfId="21891"/>
    <cellStyle name="Input 4 2 4 19 2" xfId="21892"/>
    <cellStyle name="Input 4 2 4 19 2 2" xfId="21893"/>
    <cellStyle name="Input 4 2 4 19 3" xfId="21894"/>
    <cellStyle name="Input 4 2 4 2" xfId="21895"/>
    <cellStyle name="Input 4 2 4 2 10" xfId="21896"/>
    <cellStyle name="Input 4 2 4 2 10 2" xfId="21897"/>
    <cellStyle name="Input 4 2 4 2 10 2 2" xfId="21898"/>
    <cellStyle name="Input 4 2 4 2 10 3" xfId="21899"/>
    <cellStyle name="Input 4 2 4 2 11" xfId="21900"/>
    <cellStyle name="Input 4 2 4 2 11 2" xfId="21901"/>
    <cellStyle name="Input 4 2 4 2 11 2 2" xfId="21902"/>
    <cellStyle name="Input 4 2 4 2 11 3" xfId="21903"/>
    <cellStyle name="Input 4 2 4 2 12" xfId="21904"/>
    <cellStyle name="Input 4 2 4 2 12 2" xfId="21905"/>
    <cellStyle name="Input 4 2 4 2 12 2 2" xfId="21906"/>
    <cellStyle name="Input 4 2 4 2 12 3" xfId="21907"/>
    <cellStyle name="Input 4 2 4 2 13" xfId="21908"/>
    <cellStyle name="Input 4 2 4 2 13 2" xfId="21909"/>
    <cellStyle name="Input 4 2 4 2 13 2 2" xfId="21910"/>
    <cellStyle name="Input 4 2 4 2 13 3" xfId="21911"/>
    <cellStyle name="Input 4 2 4 2 14" xfId="21912"/>
    <cellStyle name="Input 4 2 4 2 14 2" xfId="21913"/>
    <cellStyle name="Input 4 2 4 2 14 2 2" xfId="21914"/>
    <cellStyle name="Input 4 2 4 2 14 3" xfId="21915"/>
    <cellStyle name="Input 4 2 4 2 15" xfId="21916"/>
    <cellStyle name="Input 4 2 4 2 15 2" xfId="21917"/>
    <cellStyle name="Input 4 2 4 2 15 2 2" xfId="21918"/>
    <cellStyle name="Input 4 2 4 2 15 3" xfId="21919"/>
    <cellStyle name="Input 4 2 4 2 16" xfId="21920"/>
    <cellStyle name="Input 4 2 4 2 16 2" xfId="21921"/>
    <cellStyle name="Input 4 2 4 2 16 2 2" xfId="21922"/>
    <cellStyle name="Input 4 2 4 2 16 3" xfId="21923"/>
    <cellStyle name="Input 4 2 4 2 17" xfId="21924"/>
    <cellStyle name="Input 4 2 4 2 17 2" xfId="21925"/>
    <cellStyle name="Input 4 2 4 2 17 2 2" xfId="21926"/>
    <cellStyle name="Input 4 2 4 2 17 3" xfId="21927"/>
    <cellStyle name="Input 4 2 4 2 18" xfId="21928"/>
    <cellStyle name="Input 4 2 4 2 18 2" xfId="21929"/>
    <cellStyle name="Input 4 2 4 2 18 2 2" xfId="21930"/>
    <cellStyle name="Input 4 2 4 2 18 3" xfId="21931"/>
    <cellStyle name="Input 4 2 4 2 19" xfId="21932"/>
    <cellStyle name="Input 4 2 4 2 19 2" xfId="21933"/>
    <cellStyle name="Input 4 2 4 2 19 2 2" xfId="21934"/>
    <cellStyle name="Input 4 2 4 2 19 3" xfId="21935"/>
    <cellStyle name="Input 4 2 4 2 2" xfId="21936"/>
    <cellStyle name="Input 4 2 4 2 2 2" xfId="21937"/>
    <cellStyle name="Input 4 2 4 2 2 2 2" xfId="21938"/>
    <cellStyle name="Input 4 2 4 2 2 3" xfId="21939"/>
    <cellStyle name="Input 4 2 4 2 2 4" xfId="21940"/>
    <cellStyle name="Input 4 2 4 2 20" xfId="21941"/>
    <cellStyle name="Input 4 2 4 2 20 2" xfId="21942"/>
    <cellStyle name="Input 4 2 4 2 20 2 2" xfId="21943"/>
    <cellStyle name="Input 4 2 4 2 20 3" xfId="21944"/>
    <cellStyle name="Input 4 2 4 2 21" xfId="21945"/>
    <cellStyle name="Input 4 2 4 2 21 2" xfId="21946"/>
    <cellStyle name="Input 4 2 4 2 22" xfId="21947"/>
    <cellStyle name="Input 4 2 4 2 23" xfId="21948"/>
    <cellStyle name="Input 4 2 4 2 3" xfId="21949"/>
    <cellStyle name="Input 4 2 4 2 3 2" xfId="21950"/>
    <cellStyle name="Input 4 2 4 2 3 2 2" xfId="21951"/>
    <cellStyle name="Input 4 2 4 2 3 3" xfId="21952"/>
    <cellStyle name="Input 4 2 4 2 4" xfId="21953"/>
    <cellStyle name="Input 4 2 4 2 4 2" xfId="21954"/>
    <cellStyle name="Input 4 2 4 2 4 2 2" xfId="21955"/>
    <cellStyle name="Input 4 2 4 2 4 3" xfId="21956"/>
    <cellStyle name="Input 4 2 4 2 5" xfId="21957"/>
    <cellStyle name="Input 4 2 4 2 5 2" xfId="21958"/>
    <cellStyle name="Input 4 2 4 2 5 2 2" xfId="21959"/>
    <cellStyle name="Input 4 2 4 2 5 3" xfId="21960"/>
    <cellStyle name="Input 4 2 4 2 6" xfId="21961"/>
    <cellStyle name="Input 4 2 4 2 6 2" xfId="21962"/>
    <cellStyle name="Input 4 2 4 2 6 2 2" xfId="21963"/>
    <cellStyle name="Input 4 2 4 2 6 3" xfId="21964"/>
    <cellStyle name="Input 4 2 4 2 7" xfId="21965"/>
    <cellStyle name="Input 4 2 4 2 7 2" xfId="21966"/>
    <cellStyle name="Input 4 2 4 2 7 2 2" xfId="21967"/>
    <cellStyle name="Input 4 2 4 2 7 3" xfId="21968"/>
    <cellStyle name="Input 4 2 4 2 8" xfId="21969"/>
    <cellStyle name="Input 4 2 4 2 8 2" xfId="21970"/>
    <cellStyle name="Input 4 2 4 2 8 2 2" xfId="21971"/>
    <cellStyle name="Input 4 2 4 2 8 3" xfId="21972"/>
    <cellStyle name="Input 4 2 4 2 9" xfId="21973"/>
    <cellStyle name="Input 4 2 4 2 9 2" xfId="21974"/>
    <cellStyle name="Input 4 2 4 2 9 2 2" xfId="21975"/>
    <cellStyle name="Input 4 2 4 2 9 3" xfId="21976"/>
    <cellStyle name="Input 4 2 4 20" xfId="21977"/>
    <cellStyle name="Input 4 2 4 20 2" xfId="21978"/>
    <cellStyle name="Input 4 2 4 20 2 2" xfId="21979"/>
    <cellStyle name="Input 4 2 4 20 3" xfId="21980"/>
    <cellStyle name="Input 4 2 4 21" xfId="21981"/>
    <cellStyle name="Input 4 2 4 21 2" xfId="21982"/>
    <cellStyle name="Input 4 2 4 21 2 2" xfId="21983"/>
    <cellStyle name="Input 4 2 4 21 3" xfId="21984"/>
    <cellStyle name="Input 4 2 4 22" xfId="21985"/>
    <cellStyle name="Input 4 2 4 22 2" xfId="21986"/>
    <cellStyle name="Input 4 2 4 23" xfId="21987"/>
    <cellStyle name="Input 4 2 4 24" xfId="21988"/>
    <cellStyle name="Input 4 2 4 3" xfId="21989"/>
    <cellStyle name="Input 4 2 4 3 2" xfId="21990"/>
    <cellStyle name="Input 4 2 4 3 2 2" xfId="21991"/>
    <cellStyle name="Input 4 2 4 3 3" xfId="21992"/>
    <cellStyle name="Input 4 2 4 3 4" xfId="21993"/>
    <cellStyle name="Input 4 2 4 4" xfId="21994"/>
    <cellStyle name="Input 4 2 4 4 2" xfId="21995"/>
    <cellStyle name="Input 4 2 4 4 2 2" xfId="21996"/>
    <cellStyle name="Input 4 2 4 4 3" xfId="21997"/>
    <cellStyle name="Input 4 2 4 4 4" xfId="21998"/>
    <cellStyle name="Input 4 2 4 5" xfId="21999"/>
    <cellStyle name="Input 4 2 4 5 2" xfId="22000"/>
    <cellStyle name="Input 4 2 4 5 2 2" xfId="22001"/>
    <cellStyle name="Input 4 2 4 5 3" xfId="22002"/>
    <cellStyle name="Input 4 2 4 6" xfId="22003"/>
    <cellStyle name="Input 4 2 4 6 2" xfId="22004"/>
    <cellStyle name="Input 4 2 4 6 2 2" xfId="22005"/>
    <cellStyle name="Input 4 2 4 6 3" xfId="22006"/>
    <cellStyle name="Input 4 2 4 7" xfId="22007"/>
    <cellStyle name="Input 4 2 4 7 2" xfId="22008"/>
    <cellStyle name="Input 4 2 4 7 2 2" xfId="22009"/>
    <cellStyle name="Input 4 2 4 7 3" xfId="22010"/>
    <cellStyle name="Input 4 2 4 8" xfId="22011"/>
    <cellStyle name="Input 4 2 4 8 2" xfId="22012"/>
    <cellStyle name="Input 4 2 4 8 2 2" xfId="22013"/>
    <cellStyle name="Input 4 2 4 8 3" xfId="22014"/>
    <cellStyle name="Input 4 2 4 9" xfId="22015"/>
    <cellStyle name="Input 4 2 4 9 2" xfId="22016"/>
    <cellStyle name="Input 4 2 4 9 2 2" xfId="22017"/>
    <cellStyle name="Input 4 2 4 9 3" xfId="22018"/>
    <cellStyle name="Input 4 2 5" xfId="22019"/>
    <cellStyle name="Input 4 2 5 10" xfId="22020"/>
    <cellStyle name="Input 4 2 5 10 2" xfId="22021"/>
    <cellStyle name="Input 4 2 5 10 2 2" xfId="22022"/>
    <cellStyle name="Input 4 2 5 10 3" xfId="22023"/>
    <cellStyle name="Input 4 2 5 11" xfId="22024"/>
    <cellStyle name="Input 4 2 5 11 2" xfId="22025"/>
    <cellStyle name="Input 4 2 5 11 2 2" xfId="22026"/>
    <cellStyle name="Input 4 2 5 11 3" xfId="22027"/>
    <cellStyle name="Input 4 2 5 12" xfId="22028"/>
    <cellStyle name="Input 4 2 5 12 2" xfId="22029"/>
    <cellStyle name="Input 4 2 5 12 2 2" xfId="22030"/>
    <cellStyle name="Input 4 2 5 12 3" xfId="22031"/>
    <cellStyle name="Input 4 2 5 13" xfId="22032"/>
    <cellStyle name="Input 4 2 5 13 2" xfId="22033"/>
    <cellStyle name="Input 4 2 5 13 2 2" xfId="22034"/>
    <cellStyle name="Input 4 2 5 13 3" xfId="22035"/>
    <cellStyle name="Input 4 2 5 14" xfId="22036"/>
    <cellStyle name="Input 4 2 5 14 2" xfId="22037"/>
    <cellStyle name="Input 4 2 5 14 2 2" xfId="22038"/>
    <cellStyle name="Input 4 2 5 14 3" xfId="22039"/>
    <cellStyle name="Input 4 2 5 15" xfId="22040"/>
    <cellStyle name="Input 4 2 5 15 2" xfId="22041"/>
    <cellStyle name="Input 4 2 5 15 2 2" xfId="22042"/>
    <cellStyle name="Input 4 2 5 15 3" xfId="22043"/>
    <cellStyle name="Input 4 2 5 16" xfId="22044"/>
    <cellStyle name="Input 4 2 5 16 2" xfId="22045"/>
    <cellStyle name="Input 4 2 5 16 2 2" xfId="22046"/>
    <cellStyle name="Input 4 2 5 16 3" xfId="22047"/>
    <cellStyle name="Input 4 2 5 17" xfId="22048"/>
    <cellStyle name="Input 4 2 5 17 2" xfId="22049"/>
    <cellStyle name="Input 4 2 5 17 2 2" xfId="22050"/>
    <cellStyle name="Input 4 2 5 17 3" xfId="22051"/>
    <cellStyle name="Input 4 2 5 18" xfId="22052"/>
    <cellStyle name="Input 4 2 5 18 2" xfId="22053"/>
    <cellStyle name="Input 4 2 5 18 2 2" xfId="22054"/>
    <cellStyle name="Input 4 2 5 18 3" xfId="22055"/>
    <cellStyle name="Input 4 2 5 19" xfId="22056"/>
    <cellStyle name="Input 4 2 5 19 2" xfId="22057"/>
    <cellStyle name="Input 4 2 5 19 2 2" xfId="22058"/>
    <cellStyle name="Input 4 2 5 19 3" xfId="22059"/>
    <cellStyle name="Input 4 2 5 2" xfId="22060"/>
    <cellStyle name="Input 4 2 5 2 2" xfId="22061"/>
    <cellStyle name="Input 4 2 5 2 2 2" xfId="22062"/>
    <cellStyle name="Input 4 2 5 2 3" xfId="22063"/>
    <cellStyle name="Input 4 2 5 2 4" xfId="22064"/>
    <cellStyle name="Input 4 2 5 20" xfId="22065"/>
    <cellStyle name="Input 4 2 5 20 2" xfId="22066"/>
    <cellStyle name="Input 4 2 5 20 2 2" xfId="22067"/>
    <cellStyle name="Input 4 2 5 20 3" xfId="22068"/>
    <cellStyle name="Input 4 2 5 21" xfId="22069"/>
    <cellStyle name="Input 4 2 5 21 2" xfId="22070"/>
    <cellStyle name="Input 4 2 5 22" xfId="22071"/>
    <cellStyle name="Input 4 2 5 23" xfId="22072"/>
    <cellStyle name="Input 4 2 5 3" xfId="22073"/>
    <cellStyle name="Input 4 2 5 3 2" xfId="22074"/>
    <cellStyle name="Input 4 2 5 3 2 2" xfId="22075"/>
    <cellStyle name="Input 4 2 5 3 3" xfId="22076"/>
    <cellStyle name="Input 4 2 5 4" xfId="22077"/>
    <cellStyle name="Input 4 2 5 4 2" xfId="22078"/>
    <cellStyle name="Input 4 2 5 4 2 2" xfId="22079"/>
    <cellStyle name="Input 4 2 5 4 3" xfId="22080"/>
    <cellStyle name="Input 4 2 5 5" xfId="22081"/>
    <cellStyle name="Input 4 2 5 5 2" xfId="22082"/>
    <cellStyle name="Input 4 2 5 5 2 2" xfId="22083"/>
    <cellStyle name="Input 4 2 5 5 3" xfId="22084"/>
    <cellStyle name="Input 4 2 5 6" xfId="22085"/>
    <cellStyle name="Input 4 2 5 6 2" xfId="22086"/>
    <cellStyle name="Input 4 2 5 6 2 2" xfId="22087"/>
    <cellStyle name="Input 4 2 5 6 3" xfId="22088"/>
    <cellStyle name="Input 4 2 5 7" xfId="22089"/>
    <cellStyle name="Input 4 2 5 7 2" xfId="22090"/>
    <cellStyle name="Input 4 2 5 7 2 2" xfId="22091"/>
    <cellStyle name="Input 4 2 5 7 3" xfId="22092"/>
    <cellStyle name="Input 4 2 5 8" xfId="22093"/>
    <cellStyle name="Input 4 2 5 8 2" xfId="22094"/>
    <cellStyle name="Input 4 2 5 8 2 2" xfId="22095"/>
    <cellStyle name="Input 4 2 5 8 3" xfId="22096"/>
    <cellStyle name="Input 4 2 5 9" xfId="22097"/>
    <cellStyle name="Input 4 2 5 9 2" xfId="22098"/>
    <cellStyle name="Input 4 2 5 9 2 2" xfId="22099"/>
    <cellStyle name="Input 4 2 5 9 3" xfId="22100"/>
    <cellStyle name="Input 4 2 6" xfId="22101"/>
    <cellStyle name="Input 4 2 6 2" xfId="22102"/>
    <cellStyle name="Input 4 2 6 2 2" xfId="22103"/>
    <cellStyle name="Input 4 2 6 3" xfId="22104"/>
    <cellStyle name="Input 4 2 6 4" xfId="22105"/>
    <cellStyle name="Input 4 2 7" xfId="22106"/>
    <cellStyle name="Input 4 2 7 2" xfId="22107"/>
    <cellStyle name="Input 4 2 7 2 2" xfId="22108"/>
    <cellStyle name="Input 4 2 7 3" xfId="22109"/>
    <cellStyle name="Input 4 2 8" xfId="22110"/>
    <cellStyle name="Input 4 2 8 2" xfId="22111"/>
    <cellStyle name="Input 4 2 8 2 2" xfId="22112"/>
    <cellStyle name="Input 4 2 8 3" xfId="22113"/>
    <cellStyle name="Input 4 2 9" xfId="22114"/>
    <cellStyle name="Input 4 2 9 2" xfId="22115"/>
    <cellStyle name="Input 4 2 9 2 2" xfId="22116"/>
    <cellStyle name="Input 4 2 9 3" xfId="22117"/>
    <cellStyle name="Input 4 20" xfId="22118"/>
    <cellStyle name="Input 4 20 2" xfId="22119"/>
    <cellStyle name="Input 4 20 2 2" xfId="22120"/>
    <cellStyle name="Input 4 20 3" xfId="22121"/>
    <cellStyle name="Input 4 21" xfId="22122"/>
    <cellStyle name="Input 4 21 2" xfId="22123"/>
    <cellStyle name="Input 4 21 2 2" xfId="22124"/>
    <cellStyle name="Input 4 21 3" xfId="22125"/>
    <cellStyle name="Input 4 22" xfId="22126"/>
    <cellStyle name="Input 4 22 2" xfId="22127"/>
    <cellStyle name="Input 4 23" xfId="22128"/>
    <cellStyle name="Input 4 24" xfId="22129"/>
    <cellStyle name="Input 4 25" xfId="22130"/>
    <cellStyle name="Input 4 26" xfId="22131"/>
    <cellStyle name="Input 4 27" xfId="22132"/>
    <cellStyle name="Input 4 28" xfId="22133"/>
    <cellStyle name="Input 4 29" xfId="22134"/>
    <cellStyle name="Input 4 3" xfId="22135"/>
    <cellStyle name="Input 4 3 10" xfId="22136"/>
    <cellStyle name="Input 4 3 10 2" xfId="22137"/>
    <cellStyle name="Input 4 3 10 2 2" xfId="22138"/>
    <cellStyle name="Input 4 3 10 3" xfId="22139"/>
    <cellStyle name="Input 4 3 11" xfId="22140"/>
    <cellStyle name="Input 4 3 11 2" xfId="22141"/>
    <cellStyle name="Input 4 3 11 2 2" xfId="22142"/>
    <cellStyle name="Input 4 3 11 3" xfId="22143"/>
    <cellStyle name="Input 4 3 12" xfId="22144"/>
    <cellStyle name="Input 4 3 12 2" xfId="22145"/>
    <cellStyle name="Input 4 3 12 2 2" xfId="22146"/>
    <cellStyle name="Input 4 3 12 3" xfId="22147"/>
    <cellStyle name="Input 4 3 13" xfId="22148"/>
    <cellStyle name="Input 4 3 13 2" xfId="22149"/>
    <cellStyle name="Input 4 3 13 2 2" xfId="22150"/>
    <cellStyle name="Input 4 3 13 3" xfId="22151"/>
    <cellStyle name="Input 4 3 14" xfId="22152"/>
    <cellStyle name="Input 4 3 14 2" xfId="22153"/>
    <cellStyle name="Input 4 3 14 2 2" xfId="22154"/>
    <cellStyle name="Input 4 3 14 3" xfId="22155"/>
    <cellStyle name="Input 4 3 15" xfId="22156"/>
    <cellStyle name="Input 4 3 15 2" xfId="22157"/>
    <cellStyle name="Input 4 3 15 2 2" xfId="22158"/>
    <cellStyle name="Input 4 3 15 3" xfId="22159"/>
    <cellStyle name="Input 4 3 16" xfId="22160"/>
    <cellStyle name="Input 4 3 16 2" xfId="22161"/>
    <cellStyle name="Input 4 3 16 2 2" xfId="22162"/>
    <cellStyle name="Input 4 3 16 3" xfId="22163"/>
    <cellStyle name="Input 4 3 17" xfId="22164"/>
    <cellStyle name="Input 4 3 17 2" xfId="22165"/>
    <cellStyle name="Input 4 3 17 2 2" xfId="22166"/>
    <cellStyle name="Input 4 3 17 3" xfId="22167"/>
    <cellStyle name="Input 4 3 18" xfId="22168"/>
    <cellStyle name="Input 4 3 18 2" xfId="22169"/>
    <cellStyle name="Input 4 3 19" xfId="22170"/>
    <cellStyle name="Input 4 3 2" xfId="22171"/>
    <cellStyle name="Input 4 3 2 10" xfId="22172"/>
    <cellStyle name="Input 4 3 2 10 2" xfId="22173"/>
    <cellStyle name="Input 4 3 2 10 2 2" xfId="22174"/>
    <cellStyle name="Input 4 3 2 10 3" xfId="22175"/>
    <cellStyle name="Input 4 3 2 11" xfId="22176"/>
    <cellStyle name="Input 4 3 2 11 2" xfId="22177"/>
    <cellStyle name="Input 4 3 2 11 2 2" xfId="22178"/>
    <cellStyle name="Input 4 3 2 11 3" xfId="22179"/>
    <cellStyle name="Input 4 3 2 12" xfId="22180"/>
    <cellStyle name="Input 4 3 2 12 2" xfId="22181"/>
    <cellStyle name="Input 4 3 2 12 2 2" xfId="22182"/>
    <cellStyle name="Input 4 3 2 12 3" xfId="22183"/>
    <cellStyle name="Input 4 3 2 13" xfId="22184"/>
    <cellStyle name="Input 4 3 2 13 2" xfId="22185"/>
    <cellStyle name="Input 4 3 2 13 2 2" xfId="22186"/>
    <cellStyle name="Input 4 3 2 13 3" xfId="22187"/>
    <cellStyle name="Input 4 3 2 14" xfId="22188"/>
    <cellStyle name="Input 4 3 2 14 2" xfId="22189"/>
    <cellStyle name="Input 4 3 2 14 2 2" xfId="22190"/>
    <cellStyle name="Input 4 3 2 14 3" xfId="22191"/>
    <cellStyle name="Input 4 3 2 15" xfId="22192"/>
    <cellStyle name="Input 4 3 2 15 2" xfId="22193"/>
    <cellStyle name="Input 4 3 2 15 2 2" xfId="22194"/>
    <cellStyle name="Input 4 3 2 15 3" xfId="22195"/>
    <cellStyle name="Input 4 3 2 16" xfId="22196"/>
    <cellStyle name="Input 4 3 2 16 2" xfId="22197"/>
    <cellStyle name="Input 4 3 2 16 2 2" xfId="22198"/>
    <cellStyle name="Input 4 3 2 16 3" xfId="22199"/>
    <cellStyle name="Input 4 3 2 17" xfId="22200"/>
    <cellStyle name="Input 4 3 2 17 2" xfId="22201"/>
    <cellStyle name="Input 4 3 2 17 2 2" xfId="22202"/>
    <cellStyle name="Input 4 3 2 17 3" xfId="22203"/>
    <cellStyle name="Input 4 3 2 18" xfId="22204"/>
    <cellStyle name="Input 4 3 2 18 2" xfId="22205"/>
    <cellStyle name="Input 4 3 2 18 2 2" xfId="22206"/>
    <cellStyle name="Input 4 3 2 18 3" xfId="22207"/>
    <cellStyle name="Input 4 3 2 19" xfId="22208"/>
    <cellStyle name="Input 4 3 2 19 2" xfId="22209"/>
    <cellStyle name="Input 4 3 2 19 2 2" xfId="22210"/>
    <cellStyle name="Input 4 3 2 19 3" xfId="22211"/>
    <cellStyle name="Input 4 3 2 2" xfId="22212"/>
    <cellStyle name="Input 4 3 2 2 2" xfId="22213"/>
    <cellStyle name="Input 4 3 2 2 2 2" xfId="22214"/>
    <cellStyle name="Input 4 3 2 2 2 2 2" xfId="22215"/>
    <cellStyle name="Input 4 3 2 2 2 3" xfId="22216"/>
    <cellStyle name="Input 4 3 2 2 2 4" xfId="22217"/>
    <cellStyle name="Input 4 3 2 2 3" xfId="22218"/>
    <cellStyle name="Input 4 3 2 2 3 2" xfId="22219"/>
    <cellStyle name="Input 4 3 2 2 4" xfId="22220"/>
    <cellStyle name="Input 4 3 2 2 5" xfId="22221"/>
    <cellStyle name="Input 4 3 2 20" xfId="22222"/>
    <cellStyle name="Input 4 3 2 20 2" xfId="22223"/>
    <cellStyle name="Input 4 3 2 20 2 2" xfId="22224"/>
    <cellStyle name="Input 4 3 2 20 3" xfId="22225"/>
    <cellStyle name="Input 4 3 2 21" xfId="22226"/>
    <cellStyle name="Input 4 3 2 21 2" xfId="22227"/>
    <cellStyle name="Input 4 3 2 22" xfId="22228"/>
    <cellStyle name="Input 4 3 2 23" xfId="22229"/>
    <cellStyle name="Input 4 3 2 3" xfId="22230"/>
    <cellStyle name="Input 4 3 2 3 2" xfId="22231"/>
    <cellStyle name="Input 4 3 2 3 2 2" xfId="22232"/>
    <cellStyle name="Input 4 3 2 3 2 3" xfId="22233"/>
    <cellStyle name="Input 4 3 2 3 3" xfId="22234"/>
    <cellStyle name="Input 4 3 2 3 3 2" xfId="22235"/>
    <cellStyle name="Input 4 3 2 3 4" xfId="22236"/>
    <cellStyle name="Input 4 3 2 4" xfId="22237"/>
    <cellStyle name="Input 4 3 2 4 2" xfId="22238"/>
    <cellStyle name="Input 4 3 2 4 2 2" xfId="22239"/>
    <cellStyle name="Input 4 3 2 4 3" xfId="22240"/>
    <cellStyle name="Input 4 3 2 4 4" xfId="22241"/>
    <cellStyle name="Input 4 3 2 5" xfId="22242"/>
    <cellStyle name="Input 4 3 2 5 2" xfId="22243"/>
    <cellStyle name="Input 4 3 2 5 2 2" xfId="22244"/>
    <cellStyle name="Input 4 3 2 5 3" xfId="22245"/>
    <cellStyle name="Input 4 3 2 5 4" xfId="22246"/>
    <cellStyle name="Input 4 3 2 6" xfId="22247"/>
    <cellStyle name="Input 4 3 2 6 2" xfId="22248"/>
    <cellStyle name="Input 4 3 2 6 2 2" xfId="22249"/>
    <cellStyle name="Input 4 3 2 6 3" xfId="22250"/>
    <cellStyle name="Input 4 3 2 7" xfId="22251"/>
    <cellStyle name="Input 4 3 2 7 2" xfId="22252"/>
    <cellStyle name="Input 4 3 2 7 2 2" xfId="22253"/>
    <cellStyle name="Input 4 3 2 7 3" xfId="22254"/>
    <cellStyle name="Input 4 3 2 8" xfId="22255"/>
    <cellStyle name="Input 4 3 2 8 2" xfId="22256"/>
    <cellStyle name="Input 4 3 2 8 2 2" xfId="22257"/>
    <cellStyle name="Input 4 3 2 8 3" xfId="22258"/>
    <cellStyle name="Input 4 3 2 9" xfId="22259"/>
    <cellStyle name="Input 4 3 2 9 2" xfId="22260"/>
    <cellStyle name="Input 4 3 2 9 2 2" xfId="22261"/>
    <cellStyle name="Input 4 3 2 9 3" xfId="22262"/>
    <cellStyle name="Input 4 3 20" xfId="22263"/>
    <cellStyle name="Input 4 3 3" xfId="22264"/>
    <cellStyle name="Input 4 3 3 2" xfId="22265"/>
    <cellStyle name="Input 4 3 3 2 2" xfId="22266"/>
    <cellStyle name="Input 4 3 3 2 2 2" xfId="22267"/>
    <cellStyle name="Input 4 3 3 2 3" xfId="22268"/>
    <cellStyle name="Input 4 3 3 2 4" xfId="22269"/>
    <cellStyle name="Input 4 3 3 3" xfId="22270"/>
    <cellStyle name="Input 4 3 3 3 2" xfId="22271"/>
    <cellStyle name="Input 4 3 3 4" xfId="22272"/>
    <cellStyle name="Input 4 3 3 5" xfId="22273"/>
    <cellStyle name="Input 4 3 4" xfId="22274"/>
    <cellStyle name="Input 4 3 4 2" xfId="22275"/>
    <cellStyle name="Input 4 3 4 2 2" xfId="22276"/>
    <cellStyle name="Input 4 3 4 2 3" xfId="22277"/>
    <cellStyle name="Input 4 3 4 3" xfId="22278"/>
    <cellStyle name="Input 4 3 4 3 2" xfId="22279"/>
    <cellStyle name="Input 4 3 4 4" xfId="22280"/>
    <cellStyle name="Input 4 3 5" xfId="22281"/>
    <cellStyle name="Input 4 3 5 2" xfId="22282"/>
    <cellStyle name="Input 4 3 5 2 2" xfId="22283"/>
    <cellStyle name="Input 4 3 5 2 3" xfId="22284"/>
    <cellStyle name="Input 4 3 5 3" xfId="22285"/>
    <cellStyle name="Input 4 3 5 4" xfId="22286"/>
    <cellStyle name="Input 4 3 6" xfId="22287"/>
    <cellStyle name="Input 4 3 6 2" xfId="22288"/>
    <cellStyle name="Input 4 3 6 2 2" xfId="22289"/>
    <cellStyle name="Input 4 3 6 3" xfId="22290"/>
    <cellStyle name="Input 4 3 6 4" xfId="22291"/>
    <cellStyle name="Input 4 3 7" xfId="22292"/>
    <cellStyle name="Input 4 3 7 2" xfId="22293"/>
    <cellStyle name="Input 4 3 7 2 2" xfId="22294"/>
    <cellStyle name="Input 4 3 7 3" xfId="22295"/>
    <cellStyle name="Input 4 3 8" xfId="22296"/>
    <cellStyle name="Input 4 3 8 2" xfId="22297"/>
    <cellStyle name="Input 4 3 8 2 2" xfId="22298"/>
    <cellStyle name="Input 4 3 8 3" xfId="22299"/>
    <cellStyle name="Input 4 3 9" xfId="22300"/>
    <cellStyle name="Input 4 3 9 2" xfId="22301"/>
    <cellStyle name="Input 4 3 9 2 2" xfId="22302"/>
    <cellStyle name="Input 4 3 9 3" xfId="22303"/>
    <cellStyle name="Input 4 30" xfId="22304"/>
    <cellStyle name="Input 4 31" xfId="22305"/>
    <cellStyle name="Input 4 4" xfId="22306"/>
    <cellStyle name="Input 4 4 10" xfId="22307"/>
    <cellStyle name="Input 4 4 10 2" xfId="22308"/>
    <cellStyle name="Input 4 4 10 2 2" xfId="22309"/>
    <cellStyle name="Input 4 4 10 3" xfId="22310"/>
    <cellStyle name="Input 4 4 11" xfId="22311"/>
    <cellStyle name="Input 4 4 11 2" xfId="22312"/>
    <cellStyle name="Input 4 4 11 2 2" xfId="22313"/>
    <cellStyle name="Input 4 4 11 3" xfId="22314"/>
    <cellStyle name="Input 4 4 12" xfId="22315"/>
    <cellStyle name="Input 4 4 12 2" xfId="22316"/>
    <cellStyle name="Input 4 4 12 2 2" xfId="22317"/>
    <cellStyle name="Input 4 4 12 3" xfId="22318"/>
    <cellStyle name="Input 4 4 13" xfId="22319"/>
    <cellStyle name="Input 4 4 13 2" xfId="22320"/>
    <cellStyle name="Input 4 4 13 2 2" xfId="22321"/>
    <cellStyle name="Input 4 4 13 3" xfId="22322"/>
    <cellStyle name="Input 4 4 14" xfId="22323"/>
    <cellStyle name="Input 4 4 14 2" xfId="22324"/>
    <cellStyle name="Input 4 4 14 2 2" xfId="22325"/>
    <cellStyle name="Input 4 4 14 3" xfId="22326"/>
    <cellStyle name="Input 4 4 15" xfId="22327"/>
    <cellStyle name="Input 4 4 15 2" xfId="22328"/>
    <cellStyle name="Input 4 4 15 2 2" xfId="22329"/>
    <cellStyle name="Input 4 4 15 3" xfId="22330"/>
    <cellStyle name="Input 4 4 16" xfId="22331"/>
    <cellStyle name="Input 4 4 16 2" xfId="22332"/>
    <cellStyle name="Input 4 4 16 2 2" xfId="22333"/>
    <cellStyle name="Input 4 4 16 3" xfId="22334"/>
    <cellStyle name="Input 4 4 17" xfId="22335"/>
    <cellStyle name="Input 4 4 17 2" xfId="22336"/>
    <cellStyle name="Input 4 4 17 2 2" xfId="22337"/>
    <cellStyle name="Input 4 4 17 3" xfId="22338"/>
    <cellStyle name="Input 4 4 18" xfId="22339"/>
    <cellStyle name="Input 4 4 18 2" xfId="22340"/>
    <cellStyle name="Input 4 4 19" xfId="22341"/>
    <cellStyle name="Input 4 4 2" xfId="22342"/>
    <cellStyle name="Input 4 4 2 10" xfId="22343"/>
    <cellStyle name="Input 4 4 2 10 2" xfId="22344"/>
    <cellStyle name="Input 4 4 2 10 2 2" xfId="22345"/>
    <cellStyle name="Input 4 4 2 10 3" xfId="22346"/>
    <cellStyle name="Input 4 4 2 11" xfId="22347"/>
    <cellStyle name="Input 4 4 2 11 2" xfId="22348"/>
    <cellStyle name="Input 4 4 2 11 2 2" xfId="22349"/>
    <cellStyle name="Input 4 4 2 11 3" xfId="22350"/>
    <cellStyle name="Input 4 4 2 12" xfId="22351"/>
    <cellStyle name="Input 4 4 2 12 2" xfId="22352"/>
    <cellStyle name="Input 4 4 2 12 2 2" xfId="22353"/>
    <cellStyle name="Input 4 4 2 12 3" xfId="22354"/>
    <cellStyle name="Input 4 4 2 13" xfId="22355"/>
    <cellStyle name="Input 4 4 2 13 2" xfId="22356"/>
    <cellStyle name="Input 4 4 2 13 2 2" xfId="22357"/>
    <cellStyle name="Input 4 4 2 13 3" xfId="22358"/>
    <cellStyle name="Input 4 4 2 14" xfId="22359"/>
    <cellStyle name="Input 4 4 2 14 2" xfId="22360"/>
    <cellStyle name="Input 4 4 2 14 2 2" xfId="22361"/>
    <cellStyle name="Input 4 4 2 14 3" xfId="22362"/>
    <cellStyle name="Input 4 4 2 15" xfId="22363"/>
    <cellStyle name="Input 4 4 2 15 2" xfId="22364"/>
    <cellStyle name="Input 4 4 2 15 2 2" xfId="22365"/>
    <cellStyle name="Input 4 4 2 15 3" xfId="22366"/>
    <cellStyle name="Input 4 4 2 16" xfId="22367"/>
    <cellStyle name="Input 4 4 2 16 2" xfId="22368"/>
    <cellStyle name="Input 4 4 2 16 2 2" xfId="22369"/>
    <cellStyle name="Input 4 4 2 16 3" xfId="22370"/>
    <cellStyle name="Input 4 4 2 17" xfId="22371"/>
    <cellStyle name="Input 4 4 2 17 2" xfId="22372"/>
    <cellStyle name="Input 4 4 2 17 2 2" xfId="22373"/>
    <cellStyle name="Input 4 4 2 17 3" xfId="22374"/>
    <cellStyle name="Input 4 4 2 18" xfId="22375"/>
    <cellStyle name="Input 4 4 2 18 2" xfId="22376"/>
    <cellStyle name="Input 4 4 2 18 2 2" xfId="22377"/>
    <cellStyle name="Input 4 4 2 18 3" xfId="22378"/>
    <cellStyle name="Input 4 4 2 19" xfId="22379"/>
    <cellStyle name="Input 4 4 2 19 2" xfId="22380"/>
    <cellStyle name="Input 4 4 2 19 2 2" xfId="22381"/>
    <cellStyle name="Input 4 4 2 19 3" xfId="22382"/>
    <cellStyle name="Input 4 4 2 2" xfId="22383"/>
    <cellStyle name="Input 4 4 2 2 2" xfId="22384"/>
    <cellStyle name="Input 4 4 2 2 2 2" xfId="22385"/>
    <cellStyle name="Input 4 4 2 2 2 2 2" xfId="22386"/>
    <cellStyle name="Input 4 4 2 2 2 3" xfId="22387"/>
    <cellStyle name="Input 4 4 2 2 2 4" xfId="22388"/>
    <cellStyle name="Input 4 4 2 2 3" xfId="22389"/>
    <cellStyle name="Input 4 4 2 2 3 2" xfId="22390"/>
    <cellStyle name="Input 4 4 2 2 4" xfId="22391"/>
    <cellStyle name="Input 4 4 2 2 5" xfId="22392"/>
    <cellStyle name="Input 4 4 2 20" xfId="22393"/>
    <cellStyle name="Input 4 4 2 20 2" xfId="22394"/>
    <cellStyle name="Input 4 4 2 20 2 2" xfId="22395"/>
    <cellStyle name="Input 4 4 2 20 3" xfId="22396"/>
    <cellStyle name="Input 4 4 2 21" xfId="22397"/>
    <cellStyle name="Input 4 4 2 21 2" xfId="22398"/>
    <cellStyle name="Input 4 4 2 22" xfId="22399"/>
    <cellStyle name="Input 4 4 2 23" xfId="22400"/>
    <cellStyle name="Input 4 4 2 3" xfId="22401"/>
    <cellStyle name="Input 4 4 2 3 2" xfId="22402"/>
    <cellStyle name="Input 4 4 2 3 2 2" xfId="22403"/>
    <cellStyle name="Input 4 4 2 3 2 3" xfId="22404"/>
    <cellStyle name="Input 4 4 2 3 3" xfId="22405"/>
    <cellStyle name="Input 4 4 2 3 3 2" xfId="22406"/>
    <cellStyle name="Input 4 4 2 3 4" xfId="22407"/>
    <cellStyle name="Input 4 4 2 4" xfId="22408"/>
    <cellStyle name="Input 4 4 2 4 2" xfId="22409"/>
    <cellStyle name="Input 4 4 2 4 2 2" xfId="22410"/>
    <cellStyle name="Input 4 4 2 4 3" xfId="22411"/>
    <cellStyle name="Input 4 4 2 4 4" xfId="22412"/>
    <cellStyle name="Input 4 4 2 5" xfId="22413"/>
    <cellStyle name="Input 4 4 2 5 2" xfId="22414"/>
    <cellStyle name="Input 4 4 2 5 2 2" xfId="22415"/>
    <cellStyle name="Input 4 4 2 5 3" xfId="22416"/>
    <cellStyle name="Input 4 4 2 5 4" xfId="22417"/>
    <cellStyle name="Input 4 4 2 6" xfId="22418"/>
    <cellStyle name="Input 4 4 2 6 2" xfId="22419"/>
    <cellStyle name="Input 4 4 2 6 2 2" xfId="22420"/>
    <cellStyle name="Input 4 4 2 6 3" xfId="22421"/>
    <cellStyle name="Input 4 4 2 7" xfId="22422"/>
    <cellStyle name="Input 4 4 2 7 2" xfId="22423"/>
    <cellStyle name="Input 4 4 2 7 2 2" xfId="22424"/>
    <cellStyle name="Input 4 4 2 7 3" xfId="22425"/>
    <cellStyle name="Input 4 4 2 8" xfId="22426"/>
    <cellStyle name="Input 4 4 2 8 2" xfId="22427"/>
    <cellStyle name="Input 4 4 2 8 2 2" xfId="22428"/>
    <cellStyle name="Input 4 4 2 8 3" xfId="22429"/>
    <cellStyle name="Input 4 4 2 9" xfId="22430"/>
    <cellStyle name="Input 4 4 2 9 2" xfId="22431"/>
    <cellStyle name="Input 4 4 2 9 2 2" xfId="22432"/>
    <cellStyle name="Input 4 4 2 9 3" xfId="22433"/>
    <cellStyle name="Input 4 4 20" xfId="22434"/>
    <cellStyle name="Input 4 4 3" xfId="22435"/>
    <cellStyle name="Input 4 4 3 2" xfId="22436"/>
    <cellStyle name="Input 4 4 3 2 2" xfId="22437"/>
    <cellStyle name="Input 4 4 3 2 2 2" xfId="22438"/>
    <cellStyle name="Input 4 4 3 2 3" xfId="22439"/>
    <cellStyle name="Input 4 4 3 2 4" xfId="22440"/>
    <cellStyle name="Input 4 4 3 3" xfId="22441"/>
    <cellStyle name="Input 4 4 3 3 2" xfId="22442"/>
    <cellStyle name="Input 4 4 3 4" xfId="22443"/>
    <cellStyle name="Input 4 4 3 5" xfId="22444"/>
    <cellStyle name="Input 4 4 4" xfId="22445"/>
    <cellStyle name="Input 4 4 4 2" xfId="22446"/>
    <cellStyle name="Input 4 4 4 2 2" xfId="22447"/>
    <cellStyle name="Input 4 4 4 2 3" xfId="22448"/>
    <cellStyle name="Input 4 4 4 3" xfId="22449"/>
    <cellStyle name="Input 4 4 4 3 2" xfId="22450"/>
    <cellStyle name="Input 4 4 4 4" xfId="22451"/>
    <cellStyle name="Input 4 4 5" xfId="22452"/>
    <cellStyle name="Input 4 4 5 2" xfId="22453"/>
    <cellStyle name="Input 4 4 5 2 2" xfId="22454"/>
    <cellStyle name="Input 4 4 5 2 3" xfId="22455"/>
    <cellStyle name="Input 4 4 5 3" xfId="22456"/>
    <cellStyle name="Input 4 4 5 4" xfId="22457"/>
    <cellStyle name="Input 4 4 6" xfId="22458"/>
    <cellStyle name="Input 4 4 6 2" xfId="22459"/>
    <cellStyle name="Input 4 4 6 2 2" xfId="22460"/>
    <cellStyle name="Input 4 4 6 3" xfId="22461"/>
    <cellStyle name="Input 4 4 6 4" xfId="22462"/>
    <cellStyle name="Input 4 4 7" xfId="22463"/>
    <cellStyle name="Input 4 4 7 2" xfId="22464"/>
    <cellStyle name="Input 4 4 7 2 2" xfId="22465"/>
    <cellStyle name="Input 4 4 7 3" xfId="22466"/>
    <cellStyle name="Input 4 4 8" xfId="22467"/>
    <cellStyle name="Input 4 4 8 2" xfId="22468"/>
    <cellStyle name="Input 4 4 8 2 2" xfId="22469"/>
    <cellStyle name="Input 4 4 8 3" xfId="22470"/>
    <cellStyle name="Input 4 4 9" xfId="22471"/>
    <cellStyle name="Input 4 4 9 2" xfId="22472"/>
    <cellStyle name="Input 4 4 9 2 2" xfId="22473"/>
    <cellStyle name="Input 4 4 9 3" xfId="22474"/>
    <cellStyle name="Input 4 5" xfId="22475"/>
    <cellStyle name="Input 4 5 10" xfId="22476"/>
    <cellStyle name="Input 4 5 10 2" xfId="22477"/>
    <cellStyle name="Input 4 5 10 2 2" xfId="22478"/>
    <cellStyle name="Input 4 5 10 3" xfId="22479"/>
    <cellStyle name="Input 4 5 11" xfId="22480"/>
    <cellStyle name="Input 4 5 11 2" xfId="22481"/>
    <cellStyle name="Input 4 5 11 2 2" xfId="22482"/>
    <cellStyle name="Input 4 5 11 3" xfId="22483"/>
    <cellStyle name="Input 4 5 12" xfId="22484"/>
    <cellStyle name="Input 4 5 12 2" xfId="22485"/>
    <cellStyle name="Input 4 5 12 2 2" xfId="22486"/>
    <cellStyle name="Input 4 5 12 3" xfId="22487"/>
    <cellStyle name="Input 4 5 13" xfId="22488"/>
    <cellStyle name="Input 4 5 13 2" xfId="22489"/>
    <cellStyle name="Input 4 5 13 2 2" xfId="22490"/>
    <cellStyle name="Input 4 5 13 3" xfId="22491"/>
    <cellStyle name="Input 4 5 14" xfId="22492"/>
    <cellStyle name="Input 4 5 14 2" xfId="22493"/>
    <cellStyle name="Input 4 5 14 2 2" xfId="22494"/>
    <cellStyle name="Input 4 5 14 3" xfId="22495"/>
    <cellStyle name="Input 4 5 15" xfId="22496"/>
    <cellStyle name="Input 4 5 15 2" xfId="22497"/>
    <cellStyle name="Input 4 5 15 2 2" xfId="22498"/>
    <cellStyle name="Input 4 5 15 3" xfId="22499"/>
    <cellStyle name="Input 4 5 16" xfId="22500"/>
    <cellStyle name="Input 4 5 16 2" xfId="22501"/>
    <cellStyle name="Input 4 5 16 2 2" xfId="22502"/>
    <cellStyle name="Input 4 5 16 3" xfId="22503"/>
    <cellStyle name="Input 4 5 17" xfId="22504"/>
    <cellStyle name="Input 4 5 17 2" xfId="22505"/>
    <cellStyle name="Input 4 5 17 2 2" xfId="22506"/>
    <cellStyle name="Input 4 5 17 3" xfId="22507"/>
    <cellStyle name="Input 4 5 18" xfId="22508"/>
    <cellStyle name="Input 4 5 18 2" xfId="22509"/>
    <cellStyle name="Input 4 5 18 2 2" xfId="22510"/>
    <cellStyle name="Input 4 5 18 3" xfId="22511"/>
    <cellStyle name="Input 4 5 19" xfId="22512"/>
    <cellStyle name="Input 4 5 19 2" xfId="22513"/>
    <cellStyle name="Input 4 5 19 2 2" xfId="22514"/>
    <cellStyle name="Input 4 5 19 3" xfId="22515"/>
    <cellStyle name="Input 4 5 2" xfId="22516"/>
    <cellStyle name="Input 4 5 2 10" xfId="22517"/>
    <cellStyle name="Input 4 5 2 10 2" xfId="22518"/>
    <cellStyle name="Input 4 5 2 10 2 2" xfId="22519"/>
    <cellStyle name="Input 4 5 2 10 3" xfId="22520"/>
    <cellStyle name="Input 4 5 2 11" xfId="22521"/>
    <cellStyle name="Input 4 5 2 11 2" xfId="22522"/>
    <cellStyle name="Input 4 5 2 11 2 2" xfId="22523"/>
    <cellStyle name="Input 4 5 2 11 3" xfId="22524"/>
    <cellStyle name="Input 4 5 2 12" xfId="22525"/>
    <cellStyle name="Input 4 5 2 12 2" xfId="22526"/>
    <cellStyle name="Input 4 5 2 12 2 2" xfId="22527"/>
    <cellStyle name="Input 4 5 2 12 3" xfId="22528"/>
    <cellStyle name="Input 4 5 2 13" xfId="22529"/>
    <cellStyle name="Input 4 5 2 13 2" xfId="22530"/>
    <cellStyle name="Input 4 5 2 13 2 2" xfId="22531"/>
    <cellStyle name="Input 4 5 2 13 3" xfId="22532"/>
    <cellStyle name="Input 4 5 2 14" xfId="22533"/>
    <cellStyle name="Input 4 5 2 14 2" xfId="22534"/>
    <cellStyle name="Input 4 5 2 14 2 2" xfId="22535"/>
    <cellStyle name="Input 4 5 2 14 3" xfId="22536"/>
    <cellStyle name="Input 4 5 2 15" xfId="22537"/>
    <cellStyle name="Input 4 5 2 15 2" xfId="22538"/>
    <cellStyle name="Input 4 5 2 15 2 2" xfId="22539"/>
    <cellStyle name="Input 4 5 2 15 3" xfId="22540"/>
    <cellStyle name="Input 4 5 2 16" xfId="22541"/>
    <cellStyle name="Input 4 5 2 16 2" xfId="22542"/>
    <cellStyle name="Input 4 5 2 16 2 2" xfId="22543"/>
    <cellStyle name="Input 4 5 2 16 3" xfId="22544"/>
    <cellStyle name="Input 4 5 2 17" xfId="22545"/>
    <cellStyle name="Input 4 5 2 17 2" xfId="22546"/>
    <cellStyle name="Input 4 5 2 17 2 2" xfId="22547"/>
    <cellStyle name="Input 4 5 2 17 3" xfId="22548"/>
    <cellStyle name="Input 4 5 2 18" xfId="22549"/>
    <cellStyle name="Input 4 5 2 18 2" xfId="22550"/>
    <cellStyle name="Input 4 5 2 18 2 2" xfId="22551"/>
    <cellStyle name="Input 4 5 2 18 3" xfId="22552"/>
    <cellStyle name="Input 4 5 2 19" xfId="22553"/>
    <cellStyle name="Input 4 5 2 19 2" xfId="22554"/>
    <cellStyle name="Input 4 5 2 19 2 2" xfId="22555"/>
    <cellStyle name="Input 4 5 2 19 3" xfId="22556"/>
    <cellStyle name="Input 4 5 2 2" xfId="22557"/>
    <cellStyle name="Input 4 5 2 2 2" xfId="22558"/>
    <cellStyle name="Input 4 5 2 2 2 2" xfId="22559"/>
    <cellStyle name="Input 4 5 2 2 2 3" xfId="22560"/>
    <cellStyle name="Input 4 5 2 2 3" xfId="22561"/>
    <cellStyle name="Input 4 5 2 2 3 2" xfId="22562"/>
    <cellStyle name="Input 4 5 2 2 4" xfId="22563"/>
    <cellStyle name="Input 4 5 2 20" xfId="22564"/>
    <cellStyle name="Input 4 5 2 20 2" xfId="22565"/>
    <cellStyle name="Input 4 5 2 20 2 2" xfId="22566"/>
    <cellStyle name="Input 4 5 2 20 3" xfId="22567"/>
    <cellStyle name="Input 4 5 2 21" xfId="22568"/>
    <cellStyle name="Input 4 5 2 21 2" xfId="22569"/>
    <cellStyle name="Input 4 5 2 22" xfId="22570"/>
    <cellStyle name="Input 4 5 2 23" xfId="22571"/>
    <cellStyle name="Input 4 5 2 3" xfId="22572"/>
    <cellStyle name="Input 4 5 2 3 2" xfId="22573"/>
    <cellStyle name="Input 4 5 2 3 2 2" xfId="22574"/>
    <cellStyle name="Input 4 5 2 3 3" xfId="22575"/>
    <cellStyle name="Input 4 5 2 3 4" xfId="22576"/>
    <cellStyle name="Input 4 5 2 4" xfId="22577"/>
    <cellStyle name="Input 4 5 2 4 2" xfId="22578"/>
    <cellStyle name="Input 4 5 2 4 2 2" xfId="22579"/>
    <cellStyle name="Input 4 5 2 4 3" xfId="22580"/>
    <cellStyle name="Input 4 5 2 4 4" xfId="22581"/>
    <cellStyle name="Input 4 5 2 5" xfId="22582"/>
    <cellStyle name="Input 4 5 2 5 2" xfId="22583"/>
    <cellStyle name="Input 4 5 2 5 2 2" xfId="22584"/>
    <cellStyle name="Input 4 5 2 5 3" xfId="22585"/>
    <cellStyle name="Input 4 5 2 6" xfId="22586"/>
    <cellStyle name="Input 4 5 2 6 2" xfId="22587"/>
    <cellStyle name="Input 4 5 2 6 2 2" xfId="22588"/>
    <cellStyle name="Input 4 5 2 6 3" xfId="22589"/>
    <cellStyle name="Input 4 5 2 7" xfId="22590"/>
    <cellStyle name="Input 4 5 2 7 2" xfId="22591"/>
    <cellStyle name="Input 4 5 2 7 2 2" xfId="22592"/>
    <cellStyle name="Input 4 5 2 7 3" xfId="22593"/>
    <cellStyle name="Input 4 5 2 8" xfId="22594"/>
    <cellStyle name="Input 4 5 2 8 2" xfId="22595"/>
    <cellStyle name="Input 4 5 2 8 2 2" xfId="22596"/>
    <cellStyle name="Input 4 5 2 8 3" xfId="22597"/>
    <cellStyle name="Input 4 5 2 9" xfId="22598"/>
    <cellStyle name="Input 4 5 2 9 2" xfId="22599"/>
    <cellStyle name="Input 4 5 2 9 2 2" xfId="22600"/>
    <cellStyle name="Input 4 5 2 9 3" xfId="22601"/>
    <cellStyle name="Input 4 5 20" xfId="22602"/>
    <cellStyle name="Input 4 5 20 2" xfId="22603"/>
    <cellStyle name="Input 4 5 20 2 2" xfId="22604"/>
    <cellStyle name="Input 4 5 20 3" xfId="22605"/>
    <cellStyle name="Input 4 5 21" xfId="22606"/>
    <cellStyle name="Input 4 5 21 2" xfId="22607"/>
    <cellStyle name="Input 4 5 21 2 2" xfId="22608"/>
    <cellStyle name="Input 4 5 21 3" xfId="22609"/>
    <cellStyle name="Input 4 5 22" xfId="22610"/>
    <cellStyle name="Input 4 5 22 2" xfId="22611"/>
    <cellStyle name="Input 4 5 23" xfId="22612"/>
    <cellStyle name="Input 4 5 24" xfId="22613"/>
    <cellStyle name="Input 4 5 3" xfId="22614"/>
    <cellStyle name="Input 4 5 3 2" xfId="22615"/>
    <cellStyle name="Input 4 5 3 2 2" xfId="22616"/>
    <cellStyle name="Input 4 5 3 2 3" xfId="22617"/>
    <cellStyle name="Input 4 5 3 3" xfId="22618"/>
    <cellStyle name="Input 4 5 3 3 2" xfId="22619"/>
    <cellStyle name="Input 4 5 3 4" xfId="22620"/>
    <cellStyle name="Input 4 5 4" xfId="22621"/>
    <cellStyle name="Input 4 5 4 2" xfId="22622"/>
    <cellStyle name="Input 4 5 4 2 2" xfId="22623"/>
    <cellStyle name="Input 4 5 4 3" xfId="22624"/>
    <cellStyle name="Input 4 5 4 4" xfId="22625"/>
    <cellStyle name="Input 4 5 5" xfId="22626"/>
    <cellStyle name="Input 4 5 5 2" xfId="22627"/>
    <cellStyle name="Input 4 5 5 2 2" xfId="22628"/>
    <cellStyle name="Input 4 5 5 3" xfId="22629"/>
    <cellStyle name="Input 4 5 5 4" xfId="22630"/>
    <cellStyle name="Input 4 5 6" xfId="22631"/>
    <cellStyle name="Input 4 5 6 2" xfId="22632"/>
    <cellStyle name="Input 4 5 6 2 2" xfId="22633"/>
    <cellStyle name="Input 4 5 6 3" xfId="22634"/>
    <cellStyle name="Input 4 5 7" xfId="22635"/>
    <cellStyle name="Input 4 5 7 2" xfId="22636"/>
    <cellStyle name="Input 4 5 7 2 2" xfId="22637"/>
    <cellStyle name="Input 4 5 7 3" xfId="22638"/>
    <cellStyle name="Input 4 5 8" xfId="22639"/>
    <cellStyle name="Input 4 5 8 2" xfId="22640"/>
    <cellStyle name="Input 4 5 8 2 2" xfId="22641"/>
    <cellStyle name="Input 4 5 8 3" xfId="22642"/>
    <cellStyle name="Input 4 5 9" xfId="22643"/>
    <cellStyle name="Input 4 5 9 2" xfId="22644"/>
    <cellStyle name="Input 4 5 9 2 2" xfId="22645"/>
    <cellStyle name="Input 4 5 9 3" xfId="22646"/>
    <cellStyle name="Input 4 6" xfId="22647"/>
    <cellStyle name="Input 4 6 10" xfId="22648"/>
    <cellStyle name="Input 4 6 10 2" xfId="22649"/>
    <cellStyle name="Input 4 6 10 2 2" xfId="22650"/>
    <cellStyle name="Input 4 6 10 3" xfId="22651"/>
    <cellStyle name="Input 4 6 11" xfId="22652"/>
    <cellStyle name="Input 4 6 11 2" xfId="22653"/>
    <cellStyle name="Input 4 6 11 2 2" xfId="22654"/>
    <cellStyle name="Input 4 6 11 3" xfId="22655"/>
    <cellStyle name="Input 4 6 12" xfId="22656"/>
    <cellStyle name="Input 4 6 12 2" xfId="22657"/>
    <cellStyle name="Input 4 6 12 2 2" xfId="22658"/>
    <cellStyle name="Input 4 6 12 3" xfId="22659"/>
    <cellStyle name="Input 4 6 13" xfId="22660"/>
    <cellStyle name="Input 4 6 13 2" xfId="22661"/>
    <cellStyle name="Input 4 6 13 2 2" xfId="22662"/>
    <cellStyle name="Input 4 6 13 3" xfId="22663"/>
    <cellStyle name="Input 4 6 14" xfId="22664"/>
    <cellStyle name="Input 4 6 14 2" xfId="22665"/>
    <cellStyle name="Input 4 6 14 2 2" xfId="22666"/>
    <cellStyle name="Input 4 6 14 3" xfId="22667"/>
    <cellStyle name="Input 4 6 15" xfId="22668"/>
    <cellStyle name="Input 4 6 15 2" xfId="22669"/>
    <cellStyle name="Input 4 6 15 2 2" xfId="22670"/>
    <cellStyle name="Input 4 6 15 3" xfId="22671"/>
    <cellStyle name="Input 4 6 16" xfId="22672"/>
    <cellStyle name="Input 4 6 16 2" xfId="22673"/>
    <cellStyle name="Input 4 6 16 2 2" xfId="22674"/>
    <cellStyle name="Input 4 6 16 3" xfId="22675"/>
    <cellStyle name="Input 4 6 17" xfId="22676"/>
    <cellStyle name="Input 4 6 17 2" xfId="22677"/>
    <cellStyle name="Input 4 6 17 2 2" xfId="22678"/>
    <cellStyle name="Input 4 6 17 3" xfId="22679"/>
    <cellStyle name="Input 4 6 18" xfId="22680"/>
    <cellStyle name="Input 4 6 18 2" xfId="22681"/>
    <cellStyle name="Input 4 6 18 2 2" xfId="22682"/>
    <cellStyle name="Input 4 6 18 3" xfId="22683"/>
    <cellStyle name="Input 4 6 19" xfId="22684"/>
    <cellStyle name="Input 4 6 19 2" xfId="22685"/>
    <cellStyle name="Input 4 6 19 2 2" xfId="22686"/>
    <cellStyle name="Input 4 6 19 3" xfId="22687"/>
    <cellStyle name="Input 4 6 2" xfId="22688"/>
    <cellStyle name="Input 4 6 2 2" xfId="22689"/>
    <cellStyle name="Input 4 6 2 2 2" xfId="22690"/>
    <cellStyle name="Input 4 6 2 2 3" xfId="22691"/>
    <cellStyle name="Input 4 6 2 3" xfId="22692"/>
    <cellStyle name="Input 4 6 2 3 2" xfId="22693"/>
    <cellStyle name="Input 4 6 2 4" xfId="22694"/>
    <cellStyle name="Input 4 6 20" xfId="22695"/>
    <cellStyle name="Input 4 6 20 2" xfId="22696"/>
    <cellStyle name="Input 4 6 20 2 2" xfId="22697"/>
    <cellStyle name="Input 4 6 20 3" xfId="22698"/>
    <cellStyle name="Input 4 6 21" xfId="22699"/>
    <cellStyle name="Input 4 6 21 2" xfId="22700"/>
    <cellStyle name="Input 4 6 22" xfId="22701"/>
    <cellStyle name="Input 4 6 23" xfId="22702"/>
    <cellStyle name="Input 4 6 3" xfId="22703"/>
    <cellStyle name="Input 4 6 3 2" xfId="22704"/>
    <cellStyle name="Input 4 6 3 2 2" xfId="22705"/>
    <cellStyle name="Input 4 6 3 3" xfId="22706"/>
    <cellStyle name="Input 4 6 3 4" xfId="22707"/>
    <cellStyle name="Input 4 6 4" xfId="22708"/>
    <cellStyle name="Input 4 6 4 2" xfId="22709"/>
    <cellStyle name="Input 4 6 4 2 2" xfId="22710"/>
    <cellStyle name="Input 4 6 4 3" xfId="22711"/>
    <cellStyle name="Input 4 6 4 4" xfId="22712"/>
    <cellStyle name="Input 4 6 5" xfId="22713"/>
    <cellStyle name="Input 4 6 5 2" xfId="22714"/>
    <cellStyle name="Input 4 6 5 2 2" xfId="22715"/>
    <cellStyle name="Input 4 6 5 3" xfId="22716"/>
    <cellStyle name="Input 4 6 6" xfId="22717"/>
    <cellStyle name="Input 4 6 6 2" xfId="22718"/>
    <cellStyle name="Input 4 6 6 2 2" xfId="22719"/>
    <cellStyle name="Input 4 6 6 3" xfId="22720"/>
    <cellStyle name="Input 4 6 7" xfId="22721"/>
    <cellStyle name="Input 4 6 7 2" xfId="22722"/>
    <cellStyle name="Input 4 6 7 2 2" xfId="22723"/>
    <cellStyle name="Input 4 6 7 3" xfId="22724"/>
    <cellStyle name="Input 4 6 8" xfId="22725"/>
    <cellStyle name="Input 4 6 8 2" xfId="22726"/>
    <cellStyle name="Input 4 6 8 2 2" xfId="22727"/>
    <cellStyle name="Input 4 6 8 3" xfId="22728"/>
    <cellStyle name="Input 4 6 9" xfId="22729"/>
    <cellStyle name="Input 4 6 9 2" xfId="22730"/>
    <cellStyle name="Input 4 6 9 2 2" xfId="22731"/>
    <cellStyle name="Input 4 6 9 3" xfId="22732"/>
    <cellStyle name="Input 4 7" xfId="22733"/>
    <cellStyle name="Input 4 7 2" xfId="22734"/>
    <cellStyle name="Input 4 7 2 2" xfId="22735"/>
    <cellStyle name="Input 4 7 2 3" xfId="22736"/>
    <cellStyle name="Input 4 7 3" xfId="22737"/>
    <cellStyle name="Input 4 7 3 2" xfId="22738"/>
    <cellStyle name="Input 4 7 4" xfId="22739"/>
    <cellStyle name="Input 4 8" xfId="22740"/>
    <cellStyle name="Input 4 8 2" xfId="22741"/>
    <cellStyle name="Input 4 8 2 2" xfId="22742"/>
    <cellStyle name="Input 4 8 2 3" xfId="22743"/>
    <cellStyle name="Input 4 8 3" xfId="22744"/>
    <cellStyle name="Input 4 8 4" xfId="22745"/>
    <cellStyle name="Input 4 9" xfId="22746"/>
    <cellStyle name="Input 4 9 2" xfId="22747"/>
    <cellStyle name="Input 4 9 2 2" xfId="22748"/>
    <cellStyle name="Input 4 9 3" xfId="22749"/>
    <cellStyle name="Input 4 9 4" xfId="22750"/>
    <cellStyle name="Input 5" xfId="22751"/>
    <cellStyle name="Input 5 10" xfId="22752"/>
    <cellStyle name="Input 5 10 2" xfId="22753"/>
    <cellStyle name="Input 5 10 2 2" xfId="22754"/>
    <cellStyle name="Input 5 10 3" xfId="22755"/>
    <cellStyle name="Input 5 11" xfId="22756"/>
    <cellStyle name="Input 5 11 2" xfId="22757"/>
    <cellStyle name="Input 5 11 2 2" xfId="22758"/>
    <cellStyle name="Input 5 11 3" xfId="22759"/>
    <cellStyle name="Input 5 12" xfId="22760"/>
    <cellStyle name="Input 5 12 2" xfId="22761"/>
    <cellStyle name="Input 5 12 2 2" xfId="22762"/>
    <cellStyle name="Input 5 12 3" xfId="22763"/>
    <cellStyle name="Input 5 13" xfId="22764"/>
    <cellStyle name="Input 5 13 2" xfId="22765"/>
    <cellStyle name="Input 5 13 2 2" xfId="22766"/>
    <cellStyle name="Input 5 13 3" xfId="22767"/>
    <cellStyle name="Input 5 14" xfId="22768"/>
    <cellStyle name="Input 5 14 2" xfId="22769"/>
    <cellStyle name="Input 5 14 2 2" xfId="22770"/>
    <cellStyle name="Input 5 14 3" xfId="22771"/>
    <cellStyle name="Input 5 15" xfId="22772"/>
    <cellStyle name="Input 5 15 2" xfId="22773"/>
    <cellStyle name="Input 5 15 2 2" xfId="22774"/>
    <cellStyle name="Input 5 15 3" xfId="22775"/>
    <cellStyle name="Input 5 16" xfId="22776"/>
    <cellStyle name="Input 5 16 2" xfId="22777"/>
    <cellStyle name="Input 5 16 2 2" xfId="22778"/>
    <cellStyle name="Input 5 16 3" xfId="22779"/>
    <cellStyle name="Input 5 17" xfId="22780"/>
    <cellStyle name="Input 5 17 2" xfId="22781"/>
    <cellStyle name="Input 5 17 2 2" xfId="22782"/>
    <cellStyle name="Input 5 17 3" xfId="22783"/>
    <cellStyle name="Input 5 18" xfId="22784"/>
    <cellStyle name="Input 5 18 2" xfId="22785"/>
    <cellStyle name="Input 5 18 2 2" xfId="22786"/>
    <cellStyle name="Input 5 18 3" xfId="22787"/>
    <cellStyle name="Input 5 19" xfId="22788"/>
    <cellStyle name="Input 5 19 2" xfId="22789"/>
    <cellStyle name="Input 5 19 2 2" xfId="22790"/>
    <cellStyle name="Input 5 19 3" xfId="22791"/>
    <cellStyle name="Input 5 2" xfId="22792"/>
    <cellStyle name="Input 5 2 10" xfId="22793"/>
    <cellStyle name="Input 5 2 10 2" xfId="22794"/>
    <cellStyle name="Input 5 2 10 2 2" xfId="22795"/>
    <cellStyle name="Input 5 2 10 3" xfId="22796"/>
    <cellStyle name="Input 5 2 11" xfId="22797"/>
    <cellStyle name="Input 5 2 11 2" xfId="22798"/>
    <cellStyle name="Input 5 2 11 2 2" xfId="22799"/>
    <cellStyle name="Input 5 2 11 3" xfId="22800"/>
    <cellStyle name="Input 5 2 12" xfId="22801"/>
    <cellStyle name="Input 5 2 12 2" xfId="22802"/>
    <cellStyle name="Input 5 2 12 2 2" xfId="22803"/>
    <cellStyle name="Input 5 2 12 3" xfId="22804"/>
    <cellStyle name="Input 5 2 13" xfId="22805"/>
    <cellStyle name="Input 5 2 13 2" xfId="22806"/>
    <cellStyle name="Input 5 2 13 2 2" xfId="22807"/>
    <cellStyle name="Input 5 2 13 3" xfId="22808"/>
    <cellStyle name="Input 5 2 14" xfId="22809"/>
    <cellStyle name="Input 5 2 14 2" xfId="22810"/>
    <cellStyle name="Input 5 2 14 2 2" xfId="22811"/>
    <cellStyle name="Input 5 2 14 3" xfId="22812"/>
    <cellStyle name="Input 5 2 15" xfId="22813"/>
    <cellStyle name="Input 5 2 15 2" xfId="22814"/>
    <cellStyle name="Input 5 2 15 2 2" xfId="22815"/>
    <cellStyle name="Input 5 2 15 3" xfId="22816"/>
    <cellStyle name="Input 5 2 16" xfId="22817"/>
    <cellStyle name="Input 5 2 16 2" xfId="22818"/>
    <cellStyle name="Input 5 2 16 2 2" xfId="22819"/>
    <cellStyle name="Input 5 2 16 3" xfId="22820"/>
    <cellStyle name="Input 5 2 17" xfId="22821"/>
    <cellStyle name="Input 5 2 17 2" xfId="22822"/>
    <cellStyle name="Input 5 2 17 2 2" xfId="22823"/>
    <cellStyle name="Input 5 2 17 3" xfId="22824"/>
    <cellStyle name="Input 5 2 18" xfId="22825"/>
    <cellStyle name="Input 5 2 18 2" xfId="22826"/>
    <cellStyle name="Input 5 2 18 2 2" xfId="22827"/>
    <cellStyle name="Input 5 2 18 3" xfId="22828"/>
    <cellStyle name="Input 5 2 19" xfId="22829"/>
    <cellStyle name="Input 5 2 19 2" xfId="22830"/>
    <cellStyle name="Input 5 2 19 2 2" xfId="22831"/>
    <cellStyle name="Input 5 2 19 3" xfId="22832"/>
    <cellStyle name="Input 5 2 2" xfId="22833"/>
    <cellStyle name="Input 5 2 2 10" xfId="22834"/>
    <cellStyle name="Input 5 2 2 10 2" xfId="22835"/>
    <cellStyle name="Input 5 2 2 10 2 2" xfId="22836"/>
    <cellStyle name="Input 5 2 2 10 3" xfId="22837"/>
    <cellStyle name="Input 5 2 2 11" xfId="22838"/>
    <cellStyle name="Input 5 2 2 11 2" xfId="22839"/>
    <cellStyle name="Input 5 2 2 11 2 2" xfId="22840"/>
    <cellStyle name="Input 5 2 2 11 3" xfId="22841"/>
    <cellStyle name="Input 5 2 2 12" xfId="22842"/>
    <cellStyle name="Input 5 2 2 12 2" xfId="22843"/>
    <cellStyle name="Input 5 2 2 12 2 2" xfId="22844"/>
    <cellStyle name="Input 5 2 2 12 3" xfId="22845"/>
    <cellStyle name="Input 5 2 2 13" xfId="22846"/>
    <cellStyle name="Input 5 2 2 13 2" xfId="22847"/>
    <cellStyle name="Input 5 2 2 13 2 2" xfId="22848"/>
    <cellStyle name="Input 5 2 2 13 3" xfId="22849"/>
    <cellStyle name="Input 5 2 2 14" xfId="22850"/>
    <cellStyle name="Input 5 2 2 14 2" xfId="22851"/>
    <cellStyle name="Input 5 2 2 14 2 2" xfId="22852"/>
    <cellStyle name="Input 5 2 2 14 3" xfId="22853"/>
    <cellStyle name="Input 5 2 2 15" xfId="22854"/>
    <cellStyle name="Input 5 2 2 15 2" xfId="22855"/>
    <cellStyle name="Input 5 2 2 15 2 2" xfId="22856"/>
    <cellStyle name="Input 5 2 2 15 3" xfId="22857"/>
    <cellStyle name="Input 5 2 2 16" xfId="22858"/>
    <cellStyle name="Input 5 2 2 16 2" xfId="22859"/>
    <cellStyle name="Input 5 2 2 16 2 2" xfId="22860"/>
    <cellStyle name="Input 5 2 2 16 3" xfId="22861"/>
    <cellStyle name="Input 5 2 2 17" xfId="22862"/>
    <cellStyle name="Input 5 2 2 17 2" xfId="22863"/>
    <cellStyle name="Input 5 2 2 17 2 2" xfId="22864"/>
    <cellStyle name="Input 5 2 2 17 3" xfId="22865"/>
    <cellStyle name="Input 5 2 2 18" xfId="22866"/>
    <cellStyle name="Input 5 2 2 18 2" xfId="22867"/>
    <cellStyle name="Input 5 2 2 19" xfId="22868"/>
    <cellStyle name="Input 5 2 2 2" xfId="22869"/>
    <cellStyle name="Input 5 2 2 2 10" xfId="22870"/>
    <cellStyle name="Input 5 2 2 2 10 2" xfId="22871"/>
    <cellStyle name="Input 5 2 2 2 10 2 2" xfId="22872"/>
    <cellStyle name="Input 5 2 2 2 10 3" xfId="22873"/>
    <cellStyle name="Input 5 2 2 2 11" xfId="22874"/>
    <cellStyle name="Input 5 2 2 2 11 2" xfId="22875"/>
    <cellStyle name="Input 5 2 2 2 11 2 2" xfId="22876"/>
    <cellStyle name="Input 5 2 2 2 11 3" xfId="22877"/>
    <cellStyle name="Input 5 2 2 2 12" xfId="22878"/>
    <cellStyle name="Input 5 2 2 2 12 2" xfId="22879"/>
    <cellStyle name="Input 5 2 2 2 12 2 2" xfId="22880"/>
    <cellStyle name="Input 5 2 2 2 12 3" xfId="22881"/>
    <cellStyle name="Input 5 2 2 2 13" xfId="22882"/>
    <cellStyle name="Input 5 2 2 2 13 2" xfId="22883"/>
    <cellStyle name="Input 5 2 2 2 13 2 2" xfId="22884"/>
    <cellStyle name="Input 5 2 2 2 13 3" xfId="22885"/>
    <cellStyle name="Input 5 2 2 2 14" xfId="22886"/>
    <cellStyle name="Input 5 2 2 2 14 2" xfId="22887"/>
    <cellStyle name="Input 5 2 2 2 14 2 2" xfId="22888"/>
    <cellStyle name="Input 5 2 2 2 14 3" xfId="22889"/>
    <cellStyle name="Input 5 2 2 2 15" xfId="22890"/>
    <cellStyle name="Input 5 2 2 2 15 2" xfId="22891"/>
    <cellStyle name="Input 5 2 2 2 15 2 2" xfId="22892"/>
    <cellStyle name="Input 5 2 2 2 15 3" xfId="22893"/>
    <cellStyle name="Input 5 2 2 2 16" xfId="22894"/>
    <cellStyle name="Input 5 2 2 2 16 2" xfId="22895"/>
    <cellStyle name="Input 5 2 2 2 16 2 2" xfId="22896"/>
    <cellStyle name="Input 5 2 2 2 16 3" xfId="22897"/>
    <cellStyle name="Input 5 2 2 2 17" xfId="22898"/>
    <cellStyle name="Input 5 2 2 2 17 2" xfId="22899"/>
    <cellStyle name="Input 5 2 2 2 17 2 2" xfId="22900"/>
    <cellStyle name="Input 5 2 2 2 17 3" xfId="22901"/>
    <cellStyle name="Input 5 2 2 2 18" xfId="22902"/>
    <cellStyle name="Input 5 2 2 2 18 2" xfId="22903"/>
    <cellStyle name="Input 5 2 2 2 18 2 2" xfId="22904"/>
    <cellStyle name="Input 5 2 2 2 18 3" xfId="22905"/>
    <cellStyle name="Input 5 2 2 2 19" xfId="22906"/>
    <cellStyle name="Input 5 2 2 2 19 2" xfId="22907"/>
    <cellStyle name="Input 5 2 2 2 19 2 2" xfId="22908"/>
    <cellStyle name="Input 5 2 2 2 19 3" xfId="22909"/>
    <cellStyle name="Input 5 2 2 2 2" xfId="22910"/>
    <cellStyle name="Input 5 2 2 2 2 2" xfId="22911"/>
    <cellStyle name="Input 5 2 2 2 2 2 2" xfId="22912"/>
    <cellStyle name="Input 5 2 2 2 2 2 3" xfId="22913"/>
    <cellStyle name="Input 5 2 2 2 2 3" xfId="22914"/>
    <cellStyle name="Input 5 2 2 2 2 3 2" xfId="22915"/>
    <cellStyle name="Input 5 2 2 2 2 4" xfId="22916"/>
    <cellStyle name="Input 5 2 2 2 20" xfId="22917"/>
    <cellStyle name="Input 5 2 2 2 20 2" xfId="22918"/>
    <cellStyle name="Input 5 2 2 2 20 2 2" xfId="22919"/>
    <cellStyle name="Input 5 2 2 2 20 3" xfId="22920"/>
    <cellStyle name="Input 5 2 2 2 21" xfId="22921"/>
    <cellStyle name="Input 5 2 2 2 21 2" xfId="22922"/>
    <cellStyle name="Input 5 2 2 2 22" xfId="22923"/>
    <cellStyle name="Input 5 2 2 2 23" xfId="22924"/>
    <cellStyle name="Input 5 2 2 2 3" xfId="22925"/>
    <cellStyle name="Input 5 2 2 2 3 2" xfId="22926"/>
    <cellStyle name="Input 5 2 2 2 3 2 2" xfId="22927"/>
    <cellStyle name="Input 5 2 2 2 3 3" xfId="22928"/>
    <cellStyle name="Input 5 2 2 2 3 4" xfId="22929"/>
    <cellStyle name="Input 5 2 2 2 4" xfId="22930"/>
    <cellStyle name="Input 5 2 2 2 4 2" xfId="22931"/>
    <cellStyle name="Input 5 2 2 2 4 2 2" xfId="22932"/>
    <cellStyle name="Input 5 2 2 2 4 3" xfId="22933"/>
    <cellStyle name="Input 5 2 2 2 4 4" xfId="22934"/>
    <cellStyle name="Input 5 2 2 2 5" xfId="22935"/>
    <cellStyle name="Input 5 2 2 2 5 2" xfId="22936"/>
    <cellStyle name="Input 5 2 2 2 5 2 2" xfId="22937"/>
    <cellStyle name="Input 5 2 2 2 5 3" xfId="22938"/>
    <cellStyle name="Input 5 2 2 2 6" xfId="22939"/>
    <cellStyle name="Input 5 2 2 2 6 2" xfId="22940"/>
    <cellStyle name="Input 5 2 2 2 6 2 2" xfId="22941"/>
    <cellStyle name="Input 5 2 2 2 6 3" xfId="22942"/>
    <cellStyle name="Input 5 2 2 2 7" xfId="22943"/>
    <cellStyle name="Input 5 2 2 2 7 2" xfId="22944"/>
    <cellStyle name="Input 5 2 2 2 7 2 2" xfId="22945"/>
    <cellStyle name="Input 5 2 2 2 7 3" xfId="22946"/>
    <cellStyle name="Input 5 2 2 2 8" xfId="22947"/>
    <cellStyle name="Input 5 2 2 2 8 2" xfId="22948"/>
    <cellStyle name="Input 5 2 2 2 8 2 2" xfId="22949"/>
    <cellStyle name="Input 5 2 2 2 8 3" xfId="22950"/>
    <cellStyle name="Input 5 2 2 2 9" xfId="22951"/>
    <cellStyle name="Input 5 2 2 2 9 2" xfId="22952"/>
    <cellStyle name="Input 5 2 2 2 9 2 2" xfId="22953"/>
    <cellStyle name="Input 5 2 2 2 9 3" xfId="22954"/>
    <cellStyle name="Input 5 2 2 20" xfId="22955"/>
    <cellStyle name="Input 5 2 2 3" xfId="22956"/>
    <cellStyle name="Input 5 2 2 3 2" xfId="22957"/>
    <cellStyle name="Input 5 2 2 3 2 2" xfId="22958"/>
    <cellStyle name="Input 5 2 2 3 2 3" xfId="22959"/>
    <cellStyle name="Input 5 2 2 3 3" xfId="22960"/>
    <cellStyle name="Input 5 2 2 3 3 2" xfId="22961"/>
    <cellStyle name="Input 5 2 2 3 4" xfId="22962"/>
    <cellStyle name="Input 5 2 2 4" xfId="22963"/>
    <cellStyle name="Input 5 2 2 4 2" xfId="22964"/>
    <cellStyle name="Input 5 2 2 4 2 2" xfId="22965"/>
    <cellStyle name="Input 5 2 2 4 3" xfId="22966"/>
    <cellStyle name="Input 5 2 2 4 4" xfId="22967"/>
    <cellStyle name="Input 5 2 2 5" xfId="22968"/>
    <cellStyle name="Input 5 2 2 5 2" xfId="22969"/>
    <cellStyle name="Input 5 2 2 5 2 2" xfId="22970"/>
    <cellStyle name="Input 5 2 2 5 3" xfId="22971"/>
    <cellStyle name="Input 5 2 2 5 4" xfId="22972"/>
    <cellStyle name="Input 5 2 2 6" xfId="22973"/>
    <cellStyle name="Input 5 2 2 6 2" xfId="22974"/>
    <cellStyle name="Input 5 2 2 6 2 2" xfId="22975"/>
    <cellStyle name="Input 5 2 2 6 3" xfId="22976"/>
    <cellStyle name="Input 5 2 2 7" xfId="22977"/>
    <cellStyle name="Input 5 2 2 7 2" xfId="22978"/>
    <cellStyle name="Input 5 2 2 7 2 2" xfId="22979"/>
    <cellStyle name="Input 5 2 2 7 3" xfId="22980"/>
    <cellStyle name="Input 5 2 2 8" xfId="22981"/>
    <cellStyle name="Input 5 2 2 8 2" xfId="22982"/>
    <cellStyle name="Input 5 2 2 8 2 2" xfId="22983"/>
    <cellStyle name="Input 5 2 2 8 3" xfId="22984"/>
    <cellStyle name="Input 5 2 2 9" xfId="22985"/>
    <cellStyle name="Input 5 2 2 9 2" xfId="22986"/>
    <cellStyle name="Input 5 2 2 9 2 2" xfId="22987"/>
    <cellStyle name="Input 5 2 2 9 3" xfId="22988"/>
    <cellStyle name="Input 5 2 20" xfId="22989"/>
    <cellStyle name="Input 5 2 20 2" xfId="22990"/>
    <cellStyle name="Input 5 2 20 2 2" xfId="22991"/>
    <cellStyle name="Input 5 2 20 3" xfId="22992"/>
    <cellStyle name="Input 5 2 21" xfId="22993"/>
    <cellStyle name="Input 5 2 21 2" xfId="22994"/>
    <cellStyle name="Input 5 2 22" xfId="22995"/>
    <cellStyle name="Input 5 2 23" xfId="22996"/>
    <cellStyle name="Input 5 2 3" xfId="22997"/>
    <cellStyle name="Input 5 2 3 10" xfId="22998"/>
    <cellStyle name="Input 5 2 3 10 2" xfId="22999"/>
    <cellStyle name="Input 5 2 3 10 2 2" xfId="23000"/>
    <cellStyle name="Input 5 2 3 10 3" xfId="23001"/>
    <cellStyle name="Input 5 2 3 11" xfId="23002"/>
    <cellStyle name="Input 5 2 3 11 2" xfId="23003"/>
    <cellStyle name="Input 5 2 3 11 2 2" xfId="23004"/>
    <cellStyle name="Input 5 2 3 11 3" xfId="23005"/>
    <cellStyle name="Input 5 2 3 12" xfId="23006"/>
    <cellStyle name="Input 5 2 3 12 2" xfId="23007"/>
    <cellStyle name="Input 5 2 3 12 2 2" xfId="23008"/>
    <cellStyle name="Input 5 2 3 12 3" xfId="23009"/>
    <cellStyle name="Input 5 2 3 13" xfId="23010"/>
    <cellStyle name="Input 5 2 3 13 2" xfId="23011"/>
    <cellStyle name="Input 5 2 3 13 2 2" xfId="23012"/>
    <cellStyle name="Input 5 2 3 13 3" xfId="23013"/>
    <cellStyle name="Input 5 2 3 14" xfId="23014"/>
    <cellStyle name="Input 5 2 3 14 2" xfId="23015"/>
    <cellStyle name="Input 5 2 3 14 2 2" xfId="23016"/>
    <cellStyle name="Input 5 2 3 14 3" xfId="23017"/>
    <cellStyle name="Input 5 2 3 15" xfId="23018"/>
    <cellStyle name="Input 5 2 3 15 2" xfId="23019"/>
    <cellStyle name="Input 5 2 3 15 2 2" xfId="23020"/>
    <cellStyle name="Input 5 2 3 15 3" xfId="23021"/>
    <cellStyle name="Input 5 2 3 16" xfId="23022"/>
    <cellStyle name="Input 5 2 3 16 2" xfId="23023"/>
    <cellStyle name="Input 5 2 3 16 2 2" xfId="23024"/>
    <cellStyle name="Input 5 2 3 16 3" xfId="23025"/>
    <cellStyle name="Input 5 2 3 17" xfId="23026"/>
    <cellStyle name="Input 5 2 3 17 2" xfId="23027"/>
    <cellStyle name="Input 5 2 3 17 2 2" xfId="23028"/>
    <cellStyle name="Input 5 2 3 17 3" xfId="23029"/>
    <cellStyle name="Input 5 2 3 18" xfId="23030"/>
    <cellStyle name="Input 5 2 3 18 2" xfId="23031"/>
    <cellStyle name="Input 5 2 3 19" xfId="23032"/>
    <cellStyle name="Input 5 2 3 2" xfId="23033"/>
    <cellStyle name="Input 5 2 3 2 10" xfId="23034"/>
    <cellStyle name="Input 5 2 3 2 10 2" xfId="23035"/>
    <cellStyle name="Input 5 2 3 2 10 2 2" xfId="23036"/>
    <cellStyle name="Input 5 2 3 2 10 3" xfId="23037"/>
    <cellStyle name="Input 5 2 3 2 11" xfId="23038"/>
    <cellStyle name="Input 5 2 3 2 11 2" xfId="23039"/>
    <cellStyle name="Input 5 2 3 2 11 2 2" xfId="23040"/>
    <cellStyle name="Input 5 2 3 2 11 3" xfId="23041"/>
    <cellStyle name="Input 5 2 3 2 12" xfId="23042"/>
    <cellStyle name="Input 5 2 3 2 12 2" xfId="23043"/>
    <cellStyle name="Input 5 2 3 2 12 2 2" xfId="23044"/>
    <cellStyle name="Input 5 2 3 2 12 3" xfId="23045"/>
    <cellStyle name="Input 5 2 3 2 13" xfId="23046"/>
    <cellStyle name="Input 5 2 3 2 13 2" xfId="23047"/>
    <cellStyle name="Input 5 2 3 2 13 2 2" xfId="23048"/>
    <cellStyle name="Input 5 2 3 2 13 3" xfId="23049"/>
    <cellStyle name="Input 5 2 3 2 14" xfId="23050"/>
    <cellStyle name="Input 5 2 3 2 14 2" xfId="23051"/>
    <cellStyle name="Input 5 2 3 2 14 2 2" xfId="23052"/>
    <cellStyle name="Input 5 2 3 2 14 3" xfId="23053"/>
    <cellStyle name="Input 5 2 3 2 15" xfId="23054"/>
    <cellStyle name="Input 5 2 3 2 15 2" xfId="23055"/>
    <cellStyle name="Input 5 2 3 2 15 2 2" xfId="23056"/>
    <cellStyle name="Input 5 2 3 2 15 3" xfId="23057"/>
    <cellStyle name="Input 5 2 3 2 16" xfId="23058"/>
    <cellStyle name="Input 5 2 3 2 16 2" xfId="23059"/>
    <cellStyle name="Input 5 2 3 2 16 2 2" xfId="23060"/>
    <cellStyle name="Input 5 2 3 2 16 3" xfId="23061"/>
    <cellStyle name="Input 5 2 3 2 17" xfId="23062"/>
    <cellStyle name="Input 5 2 3 2 17 2" xfId="23063"/>
    <cellStyle name="Input 5 2 3 2 17 2 2" xfId="23064"/>
    <cellStyle name="Input 5 2 3 2 17 3" xfId="23065"/>
    <cellStyle name="Input 5 2 3 2 18" xfId="23066"/>
    <cellStyle name="Input 5 2 3 2 18 2" xfId="23067"/>
    <cellStyle name="Input 5 2 3 2 18 2 2" xfId="23068"/>
    <cellStyle name="Input 5 2 3 2 18 3" xfId="23069"/>
    <cellStyle name="Input 5 2 3 2 19" xfId="23070"/>
    <cellStyle name="Input 5 2 3 2 19 2" xfId="23071"/>
    <cellStyle name="Input 5 2 3 2 19 2 2" xfId="23072"/>
    <cellStyle name="Input 5 2 3 2 19 3" xfId="23073"/>
    <cellStyle name="Input 5 2 3 2 2" xfId="23074"/>
    <cellStyle name="Input 5 2 3 2 2 2" xfId="23075"/>
    <cellStyle name="Input 5 2 3 2 2 2 2" xfId="23076"/>
    <cellStyle name="Input 5 2 3 2 2 3" xfId="23077"/>
    <cellStyle name="Input 5 2 3 2 2 4" xfId="23078"/>
    <cellStyle name="Input 5 2 3 2 20" xfId="23079"/>
    <cellStyle name="Input 5 2 3 2 20 2" xfId="23080"/>
    <cellStyle name="Input 5 2 3 2 20 2 2" xfId="23081"/>
    <cellStyle name="Input 5 2 3 2 20 3" xfId="23082"/>
    <cellStyle name="Input 5 2 3 2 21" xfId="23083"/>
    <cellStyle name="Input 5 2 3 2 21 2" xfId="23084"/>
    <cellStyle name="Input 5 2 3 2 22" xfId="23085"/>
    <cellStyle name="Input 5 2 3 2 23" xfId="23086"/>
    <cellStyle name="Input 5 2 3 2 3" xfId="23087"/>
    <cellStyle name="Input 5 2 3 2 3 2" xfId="23088"/>
    <cellStyle name="Input 5 2 3 2 3 2 2" xfId="23089"/>
    <cellStyle name="Input 5 2 3 2 3 3" xfId="23090"/>
    <cellStyle name="Input 5 2 3 2 3 4" xfId="23091"/>
    <cellStyle name="Input 5 2 3 2 4" xfId="23092"/>
    <cellStyle name="Input 5 2 3 2 4 2" xfId="23093"/>
    <cellStyle name="Input 5 2 3 2 4 2 2" xfId="23094"/>
    <cellStyle name="Input 5 2 3 2 4 3" xfId="23095"/>
    <cellStyle name="Input 5 2 3 2 5" xfId="23096"/>
    <cellStyle name="Input 5 2 3 2 5 2" xfId="23097"/>
    <cellStyle name="Input 5 2 3 2 5 2 2" xfId="23098"/>
    <cellStyle name="Input 5 2 3 2 5 3" xfId="23099"/>
    <cellStyle name="Input 5 2 3 2 6" xfId="23100"/>
    <cellStyle name="Input 5 2 3 2 6 2" xfId="23101"/>
    <cellStyle name="Input 5 2 3 2 6 2 2" xfId="23102"/>
    <cellStyle name="Input 5 2 3 2 6 3" xfId="23103"/>
    <cellStyle name="Input 5 2 3 2 7" xfId="23104"/>
    <cellStyle name="Input 5 2 3 2 7 2" xfId="23105"/>
    <cellStyle name="Input 5 2 3 2 7 2 2" xfId="23106"/>
    <cellStyle name="Input 5 2 3 2 7 3" xfId="23107"/>
    <cellStyle name="Input 5 2 3 2 8" xfId="23108"/>
    <cellStyle name="Input 5 2 3 2 8 2" xfId="23109"/>
    <cellStyle name="Input 5 2 3 2 8 2 2" xfId="23110"/>
    <cellStyle name="Input 5 2 3 2 8 3" xfId="23111"/>
    <cellStyle name="Input 5 2 3 2 9" xfId="23112"/>
    <cellStyle name="Input 5 2 3 2 9 2" xfId="23113"/>
    <cellStyle name="Input 5 2 3 2 9 2 2" xfId="23114"/>
    <cellStyle name="Input 5 2 3 2 9 3" xfId="23115"/>
    <cellStyle name="Input 5 2 3 20" xfId="23116"/>
    <cellStyle name="Input 5 2 3 3" xfId="23117"/>
    <cellStyle name="Input 5 2 3 3 2" xfId="23118"/>
    <cellStyle name="Input 5 2 3 3 2 2" xfId="23119"/>
    <cellStyle name="Input 5 2 3 3 3" xfId="23120"/>
    <cellStyle name="Input 5 2 3 3 4" xfId="23121"/>
    <cellStyle name="Input 5 2 3 4" xfId="23122"/>
    <cellStyle name="Input 5 2 3 4 2" xfId="23123"/>
    <cellStyle name="Input 5 2 3 4 2 2" xfId="23124"/>
    <cellStyle name="Input 5 2 3 4 3" xfId="23125"/>
    <cellStyle name="Input 5 2 3 4 4" xfId="23126"/>
    <cellStyle name="Input 5 2 3 5" xfId="23127"/>
    <cellStyle name="Input 5 2 3 5 2" xfId="23128"/>
    <cellStyle name="Input 5 2 3 5 2 2" xfId="23129"/>
    <cellStyle name="Input 5 2 3 5 3" xfId="23130"/>
    <cellStyle name="Input 5 2 3 6" xfId="23131"/>
    <cellStyle name="Input 5 2 3 6 2" xfId="23132"/>
    <cellStyle name="Input 5 2 3 6 2 2" xfId="23133"/>
    <cellStyle name="Input 5 2 3 6 3" xfId="23134"/>
    <cellStyle name="Input 5 2 3 7" xfId="23135"/>
    <cellStyle name="Input 5 2 3 7 2" xfId="23136"/>
    <cellStyle name="Input 5 2 3 7 2 2" xfId="23137"/>
    <cellStyle name="Input 5 2 3 7 3" xfId="23138"/>
    <cellStyle name="Input 5 2 3 8" xfId="23139"/>
    <cellStyle name="Input 5 2 3 8 2" xfId="23140"/>
    <cellStyle name="Input 5 2 3 8 2 2" xfId="23141"/>
    <cellStyle name="Input 5 2 3 8 3" xfId="23142"/>
    <cellStyle name="Input 5 2 3 9" xfId="23143"/>
    <cellStyle name="Input 5 2 3 9 2" xfId="23144"/>
    <cellStyle name="Input 5 2 3 9 2 2" xfId="23145"/>
    <cellStyle name="Input 5 2 3 9 3" xfId="23146"/>
    <cellStyle name="Input 5 2 4" xfId="23147"/>
    <cellStyle name="Input 5 2 4 10" xfId="23148"/>
    <cellStyle name="Input 5 2 4 10 2" xfId="23149"/>
    <cellStyle name="Input 5 2 4 10 2 2" xfId="23150"/>
    <cellStyle name="Input 5 2 4 10 3" xfId="23151"/>
    <cellStyle name="Input 5 2 4 11" xfId="23152"/>
    <cellStyle name="Input 5 2 4 11 2" xfId="23153"/>
    <cellStyle name="Input 5 2 4 11 2 2" xfId="23154"/>
    <cellStyle name="Input 5 2 4 11 3" xfId="23155"/>
    <cellStyle name="Input 5 2 4 12" xfId="23156"/>
    <cellStyle name="Input 5 2 4 12 2" xfId="23157"/>
    <cellStyle name="Input 5 2 4 12 2 2" xfId="23158"/>
    <cellStyle name="Input 5 2 4 12 3" xfId="23159"/>
    <cellStyle name="Input 5 2 4 13" xfId="23160"/>
    <cellStyle name="Input 5 2 4 13 2" xfId="23161"/>
    <cellStyle name="Input 5 2 4 13 2 2" xfId="23162"/>
    <cellStyle name="Input 5 2 4 13 3" xfId="23163"/>
    <cellStyle name="Input 5 2 4 14" xfId="23164"/>
    <cellStyle name="Input 5 2 4 14 2" xfId="23165"/>
    <cellStyle name="Input 5 2 4 14 2 2" xfId="23166"/>
    <cellStyle name="Input 5 2 4 14 3" xfId="23167"/>
    <cellStyle name="Input 5 2 4 15" xfId="23168"/>
    <cellStyle name="Input 5 2 4 15 2" xfId="23169"/>
    <cellStyle name="Input 5 2 4 15 2 2" xfId="23170"/>
    <cellStyle name="Input 5 2 4 15 3" xfId="23171"/>
    <cellStyle name="Input 5 2 4 16" xfId="23172"/>
    <cellStyle name="Input 5 2 4 16 2" xfId="23173"/>
    <cellStyle name="Input 5 2 4 16 2 2" xfId="23174"/>
    <cellStyle name="Input 5 2 4 16 3" xfId="23175"/>
    <cellStyle name="Input 5 2 4 17" xfId="23176"/>
    <cellStyle name="Input 5 2 4 17 2" xfId="23177"/>
    <cellStyle name="Input 5 2 4 17 2 2" xfId="23178"/>
    <cellStyle name="Input 5 2 4 17 3" xfId="23179"/>
    <cellStyle name="Input 5 2 4 18" xfId="23180"/>
    <cellStyle name="Input 5 2 4 18 2" xfId="23181"/>
    <cellStyle name="Input 5 2 4 18 2 2" xfId="23182"/>
    <cellStyle name="Input 5 2 4 18 3" xfId="23183"/>
    <cellStyle name="Input 5 2 4 19" xfId="23184"/>
    <cellStyle name="Input 5 2 4 19 2" xfId="23185"/>
    <cellStyle name="Input 5 2 4 19 2 2" xfId="23186"/>
    <cellStyle name="Input 5 2 4 19 3" xfId="23187"/>
    <cellStyle name="Input 5 2 4 2" xfId="23188"/>
    <cellStyle name="Input 5 2 4 2 10" xfId="23189"/>
    <cellStyle name="Input 5 2 4 2 10 2" xfId="23190"/>
    <cellStyle name="Input 5 2 4 2 10 2 2" xfId="23191"/>
    <cellStyle name="Input 5 2 4 2 10 3" xfId="23192"/>
    <cellStyle name="Input 5 2 4 2 11" xfId="23193"/>
    <cellStyle name="Input 5 2 4 2 11 2" xfId="23194"/>
    <cellStyle name="Input 5 2 4 2 11 2 2" xfId="23195"/>
    <cellStyle name="Input 5 2 4 2 11 3" xfId="23196"/>
    <cellStyle name="Input 5 2 4 2 12" xfId="23197"/>
    <cellStyle name="Input 5 2 4 2 12 2" xfId="23198"/>
    <cellStyle name="Input 5 2 4 2 12 2 2" xfId="23199"/>
    <cellStyle name="Input 5 2 4 2 12 3" xfId="23200"/>
    <cellStyle name="Input 5 2 4 2 13" xfId="23201"/>
    <cellStyle name="Input 5 2 4 2 13 2" xfId="23202"/>
    <cellStyle name="Input 5 2 4 2 13 2 2" xfId="23203"/>
    <cellStyle name="Input 5 2 4 2 13 3" xfId="23204"/>
    <cellStyle name="Input 5 2 4 2 14" xfId="23205"/>
    <cellStyle name="Input 5 2 4 2 14 2" xfId="23206"/>
    <cellStyle name="Input 5 2 4 2 14 2 2" xfId="23207"/>
    <cellStyle name="Input 5 2 4 2 14 3" xfId="23208"/>
    <cellStyle name="Input 5 2 4 2 15" xfId="23209"/>
    <cellStyle name="Input 5 2 4 2 15 2" xfId="23210"/>
    <cellStyle name="Input 5 2 4 2 15 2 2" xfId="23211"/>
    <cellStyle name="Input 5 2 4 2 15 3" xfId="23212"/>
    <cellStyle name="Input 5 2 4 2 16" xfId="23213"/>
    <cellStyle name="Input 5 2 4 2 16 2" xfId="23214"/>
    <cellStyle name="Input 5 2 4 2 16 2 2" xfId="23215"/>
    <cellStyle name="Input 5 2 4 2 16 3" xfId="23216"/>
    <cellStyle name="Input 5 2 4 2 17" xfId="23217"/>
    <cellStyle name="Input 5 2 4 2 17 2" xfId="23218"/>
    <cellStyle name="Input 5 2 4 2 17 2 2" xfId="23219"/>
    <cellStyle name="Input 5 2 4 2 17 3" xfId="23220"/>
    <cellStyle name="Input 5 2 4 2 18" xfId="23221"/>
    <cellStyle name="Input 5 2 4 2 18 2" xfId="23222"/>
    <cellStyle name="Input 5 2 4 2 18 2 2" xfId="23223"/>
    <cellStyle name="Input 5 2 4 2 18 3" xfId="23224"/>
    <cellStyle name="Input 5 2 4 2 19" xfId="23225"/>
    <cellStyle name="Input 5 2 4 2 19 2" xfId="23226"/>
    <cellStyle name="Input 5 2 4 2 19 2 2" xfId="23227"/>
    <cellStyle name="Input 5 2 4 2 19 3" xfId="23228"/>
    <cellStyle name="Input 5 2 4 2 2" xfId="23229"/>
    <cellStyle name="Input 5 2 4 2 2 2" xfId="23230"/>
    <cellStyle name="Input 5 2 4 2 2 2 2" xfId="23231"/>
    <cellStyle name="Input 5 2 4 2 2 3" xfId="23232"/>
    <cellStyle name="Input 5 2 4 2 2 4" xfId="23233"/>
    <cellStyle name="Input 5 2 4 2 20" xfId="23234"/>
    <cellStyle name="Input 5 2 4 2 20 2" xfId="23235"/>
    <cellStyle name="Input 5 2 4 2 20 2 2" xfId="23236"/>
    <cellStyle name="Input 5 2 4 2 20 3" xfId="23237"/>
    <cellStyle name="Input 5 2 4 2 21" xfId="23238"/>
    <cellStyle name="Input 5 2 4 2 21 2" xfId="23239"/>
    <cellStyle name="Input 5 2 4 2 22" xfId="23240"/>
    <cellStyle name="Input 5 2 4 2 23" xfId="23241"/>
    <cellStyle name="Input 5 2 4 2 3" xfId="23242"/>
    <cellStyle name="Input 5 2 4 2 3 2" xfId="23243"/>
    <cellStyle name="Input 5 2 4 2 3 2 2" xfId="23244"/>
    <cellStyle name="Input 5 2 4 2 3 3" xfId="23245"/>
    <cellStyle name="Input 5 2 4 2 4" xfId="23246"/>
    <cellStyle name="Input 5 2 4 2 4 2" xfId="23247"/>
    <cellStyle name="Input 5 2 4 2 4 2 2" xfId="23248"/>
    <cellStyle name="Input 5 2 4 2 4 3" xfId="23249"/>
    <cellStyle name="Input 5 2 4 2 5" xfId="23250"/>
    <cellStyle name="Input 5 2 4 2 5 2" xfId="23251"/>
    <cellStyle name="Input 5 2 4 2 5 2 2" xfId="23252"/>
    <cellStyle name="Input 5 2 4 2 5 3" xfId="23253"/>
    <cellStyle name="Input 5 2 4 2 6" xfId="23254"/>
    <cellStyle name="Input 5 2 4 2 6 2" xfId="23255"/>
    <cellStyle name="Input 5 2 4 2 6 2 2" xfId="23256"/>
    <cellStyle name="Input 5 2 4 2 6 3" xfId="23257"/>
    <cellStyle name="Input 5 2 4 2 7" xfId="23258"/>
    <cellStyle name="Input 5 2 4 2 7 2" xfId="23259"/>
    <cellStyle name="Input 5 2 4 2 7 2 2" xfId="23260"/>
    <cellStyle name="Input 5 2 4 2 7 3" xfId="23261"/>
    <cellStyle name="Input 5 2 4 2 8" xfId="23262"/>
    <cellStyle name="Input 5 2 4 2 8 2" xfId="23263"/>
    <cellStyle name="Input 5 2 4 2 8 2 2" xfId="23264"/>
    <cellStyle name="Input 5 2 4 2 8 3" xfId="23265"/>
    <cellStyle name="Input 5 2 4 2 9" xfId="23266"/>
    <cellStyle name="Input 5 2 4 2 9 2" xfId="23267"/>
    <cellStyle name="Input 5 2 4 2 9 2 2" xfId="23268"/>
    <cellStyle name="Input 5 2 4 2 9 3" xfId="23269"/>
    <cellStyle name="Input 5 2 4 20" xfId="23270"/>
    <cellStyle name="Input 5 2 4 20 2" xfId="23271"/>
    <cellStyle name="Input 5 2 4 20 2 2" xfId="23272"/>
    <cellStyle name="Input 5 2 4 20 3" xfId="23273"/>
    <cellStyle name="Input 5 2 4 21" xfId="23274"/>
    <cellStyle name="Input 5 2 4 21 2" xfId="23275"/>
    <cellStyle name="Input 5 2 4 21 2 2" xfId="23276"/>
    <cellStyle name="Input 5 2 4 21 3" xfId="23277"/>
    <cellStyle name="Input 5 2 4 22" xfId="23278"/>
    <cellStyle name="Input 5 2 4 22 2" xfId="23279"/>
    <cellStyle name="Input 5 2 4 23" xfId="23280"/>
    <cellStyle name="Input 5 2 4 24" xfId="23281"/>
    <cellStyle name="Input 5 2 4 3" xfId="23282"/>
    <cellStyle name="Input 5 2 4 3 2" xfId="23283"/>
    <cellStyle name="Input 5 2 4 3 2 2" xfId="23284"/>
    <cellStyle name="Input 5 2 4 3 3" xfId="23285"/>
    <cellStyle name="Input 5 2 4 3 4" xfId="23286"/>
    <cellStyle name="Input 5 2 4 4" xfId="23287"/>
    <cellStyle name="Input 5 2 4 4 2" xfId="23288"/>
    <cellStyle name="Input 5 2 4 4 2 2" xfId="23289"/>
    <cellStyle name="Input 5 2 4 4 3" xfId="23290"/>
    <cellStyle name="Input 5 2 4 4 4" xfId="23291"/>
    <cellStyle name="Input 5 2 4 5" xfId="23292"/>
    <cellStyle name="Input 5 2 4 5 2" xfId="23293"/>
    <cellStyle name="Input 5 2 4 5 2 2" xfId="23294"/>
    <cellStyle name="Input 5 2 4 5 3" xfId="23295"/>
    <cellStyle name="Input 5 2 4 6" xfId="23296"/>
    <cellStyle name="Input 5 2 4 6 2" xfId="23297"/>
    <cellStyle name="Input 5 2 4 6 2 2" xfId="23298"/>
    <cellStyle name="Input 5 2 4 6 3" xfId="23299"/>
    <cellStyle name="Input 5 2 4 7" xfId="23300"/>
    <cellStyle name="Input 5 2 4 7 2" xfId="23301"/>
    <cellStyle name="Input 5 2 4 7 2 2" xfId="23302"/>
    <cellStyle name="Input 5 2 4 7 3" xfId="23303"/>
    <cellStyle name="Input 5 2 4 8" xfId="23304"/>
    <cellStyle name="Input 5 2 4 8 2" xfId="23305"/>
    <cellStyle name="Input 5 2 4 8 2 2" xfId="23306"/>
    <cellStyle name="Input 5 2 4 8 3" xfId="23307"/>
    <cellStyle name="Input 5 2 4 9" xfId="23308"/>
    <cellStyle name="Input 5 2 4 9 2" xfId="23309"/>
    <cellStyle name="Input 5 2 4 9 2 2" xfId="23310"/>
    <cellStyle name="Input 5 2 4 9 3" xfId="23311"/>
    <cellStyle name="Input 5 2 5" xfId="23312"/>
    <cellStyle name="Input 5 2 5 10" xfId="23313"/>
    <cellStyle name="Input 5 2 5 10 2" xfId="23314"/>
    <cellStyle name="Input 5 2 5 10 2 2" xfId="23315"/>
    <cellStyle name="Input 5 2 5 10 3" xfId="23316"/>
    <cellStyle name="Input 5 2 5 11" xfId="23317"/>
    <cellStyle name="Input 5 2 5 11 2" xfId="23318"/>
    <cellStyle name="Input 5 2 5 11 2 2" xfId="23319"/>
    <cellStyle name="Input 5 2 5 11 3" xfId="23320"/>
    <cellStyle name="Input 5 2 5 12" xfId="23321"/>
    <cellStyle name="Input 5 2 5 12 2" xfId="23322"/>
    <cellStyle name="Input 5 2 5 12 2 2" xfId="23323"/>
    <cellStyle name="Input 5 2 5 12 3" xfId="23324"/>
    <cellStyle name="Input 5 2 5 13" xfId="23325"/>
    <cellStyle name="Input 5 2 5 13 2" xfId="23326"/>
    <cellStyle name="Input 5 2 5 13 2 2" xfId="23327"/>
    <cellStyle name="Input 5 2 5 13 3" xfId="23328"/>
    <cellStyle name="Input 5 2 5 14" xfId="23329"/>
    <cellStyle name="Input 5 2 5 14 2" xfId="23330"/>
    <cellStyle name="Input 5 2 5 14 2 2" xfId="23331"/>
    <cellStyle name="Input 5 2 5 14 3" xfId="23332"/>
    <cellStyle name="Input 5 2 5 15" xfId="23333"/>
    <cellStyle name="Input 5 2 5 15 2" xfId="23334"/>
    <cellStyle name="Input 5 2 5 15 2 2" xfId="23335"/>
    <cellStyle name="Input 5 2 5 15 3" xfId="23336"/>
    <cellStyle name="Input 5 2 5 16" xfId="23337"/>
    <cellStyle name="Input 5 2 5 16 2" xfId="23338"/>
    <cellStyle name="Input 5 2 5 16 2 2" xfId="23339"/>
    <cellStyle name="Input 5 2 5 16 3" xfId="23340"/>
    <cellStyle name="Input 5 2 5 17" xfId="23341"/>
    <cellStyle name="Input 5 2 5 17 2" xfId="23342"/>
    <cellStyle name="Input 5 2 5 17 2 2" xfId="23343"/>
    <cellStyle name="Input 5 2 5 17 3" xfId="23344"/>
    <cellStyle name="Input 5 2 5 18" xfId="23345"/>
    <cellStyle name="Input 5 2 5 18 2" xfId="23346"/>
    <cellStyle name="Input 5 2 5 18 2 2" xfId="23347"/>
    <cellStyle name="Input 5 2 5 18 3" xfId="23348"/>
    <cellStyle name="Input 5 2 5 19" xfId="23349"/>
    <cellStyle name="Input 5 2 5 19 2" xfId="23350"/>
    <cellStyle name="Input 5 2 5 19 2 2" xfId="23351"/>
    <cellStyle name="Input 5 2 5 19 3" xfId="23352"/>
    <cellStyle name="Input 5 2 5 2" xfId="23353"/>
    <cellStyle name="Input 5 2 5 2 2" xfId="23354"/>
    <cellStyle name="Input 5 2 5 2 2 2" xfId="23355"/>
    <cellStyle name="Input 5 2 5 2 3" xfId="23356"/>
    <cellStyle name="Input 5 2 5 2 4" xfId="23357"/>
    <cellStyle name="Input 5 2 5 20" xfId="23358"/>
    <cellStyle name="Input 5 2 5 20 2" xfId="23359"/>
    <cellStyle name="Input 5 2 5 20 2 2" xfId="23360"/>
    <cellStyle name="Input 5 2 5 20 3" xfId="23361"/>
    <cellStyle name="Input 5 2 5 21" xfId="23362"/>
    <cellStyle name="Input 5 2 5 21 2" xfId="23363"/>
    <cellStyle name="Input 5 2 5 22" xfId="23364"/>
    <cellStyle name="Input 5 2 5 23" xfId="23365"/>
    <cellStyle name="Input 5 2 5 3" xfId="23366"/>
    <cellStyle name="Input 5 2 5 3 2" xfId="23367"/>
    <cellStyle name="Input 5 2 5 3 2 2" xfId="23368"/>
    <cellStyle name="Input 5 2 5 3 3" xfId="23369"/>
    <cellStyle name="Input 5 2 5 4" xfId="23370"/>
    <cellStyle name="Input 5 2 5 4 2" xfId="23371"/>
    <cellStyle name="Input 5 2 5 4 2 2" xfId="23372"/>
    <cellStyle name="Input 5 2 5 4 3" xfId="23373"/>
    <cellStyle name="Input 5 2 5 5" xfId="23374"/>
    <cellStyle name="Input 5 2 5 5 2" xfId="23375"/>
    <cellStyle name="Input 5 2 5 5 2 2" xfId="23376"/>
    <cellStyle name="Input 5 2 5 5 3" xfId="23377"/>
    <cellStyle name="Input 5 2 5 6" xfId="23378"/>
    <cellStyle name="Input 5 2 5 6 2" xfId="23379"/>
    <cellStyle name="Input 5 2 5 6 2 2" xfId="23380"/>
    <cellStyle name="Input 5 2 5 6 3" xfId="23381"/>
    <cellStyle name="Input 5 2 5 7" xfId="23382"/>
    <cellStyle name="Input 5 2 5 7 2" xfId="23383"/>
    <cellStyle name="Input 5 2 5 7 2 2" xfId="23384"/>
    <cellStyle name="Input 5 2 5 7 3" xfId="23385"/>
    <cellStyle name="Input 5 2 5 8" xfId="23386"/>
    <cellStyle name="Input 5 2 5 8 2" xfId="23387"/>
    <cellStyle name="Input 5 2 5 8 2 2" xfId="23388"/>
    <cellStyle name="Input 5 2 5 8 3" xfId="23389"/>
    <cellStyle name="Input 5 2 5 9" xfId="23390"/>
    <cellStyle name="Input 5 2 5 9 2" xfId="23391"/>
    <cellStyle name="Input 5 2 5 9 2 2" xfId="23392"/>
    <cellStyle name="Input 5 2 5 9 3" xfId="23393"/>
    <cellStyle name="Input 5 2 6" xfId="23394"/>
    <cellStyle name="Input 5 2 6 2" xfId="23395"/>
    <cellStyle name="Input 5 2 6 2 2" xfId="23396"/>
    <cellStyle name="Input 5 2 6 3" xfId="23397"/>
    <cellStyle name="Input 5 2 6 4" xfId="23398"/>
    <cellStyle name="Input 5 2 7" xfId="23399"/>
    <cellStyle name="Input 5 2 7 2" xfId="23400"/>
    <cellStyle name="Input 5 2 7 2 2" xfId="23401"/>
    <cellStyle name="Input 5 2 7 3" xfId="23402"/>
    <cellStyle name="Input 5 2 8" xfId="23403"/>
    <cellStyle name="Input 5 2 8 2" xfId="23404"/>
    <cellStyle name="Input 5 2 8 2 2" xfId="23405"/>
    <cellStyle name="Input 5 2 8 3" xfId="23406"/>
    <cellStyle name="Input 5 2 9" xfId="23407"/>
    <cellStyle name="Input 5 2 9 2" xfId="23408"/>
    <cellStyle name="Input 5 2 9 2 2" xfId="23409"/>
    <cellStyle name="Input 5 2 9 3" xfId="23410"/>
    <cellStyle name="Input 5 20" xfId="23411"/>
    <cellStyle name="Input 5 20 2" xfId="23412"/>
    <cellStyle name="Input 5 20 2 2" xfId="23413"/>
    <cellStyle name="Input 5 20 3" xfId="23414"/>
    <cellStyle name="Input 5 21" xfId="23415"/>
    <cellStyle name="Input 5 21 2" xfId="23416"/>
    <cellStyle name="Input 5 21 2 2" xfId="23417"/>
    <cellStyle name="Input 5 21 3" xfId="23418"/>
    <cellStyle name="Input 5 22" xfId="23419"/>
    <cellStyle name="Input 5 22 2" xfId="23420"/>
    <cellStyle name="Input 5 23" xfId="23421"/>
    <cellStyle name="Input 5 24" xfId="23422"/>
    <cellStyle name="Input 5 25" xfId="23423"/>
    <cellStyle name="Input 5 26" xfId="23424"/>
    <cellStyle name="Input 5 27" xfId="23425"/>
    <cellStyle name="Input 5 28" xfId="23426"/>
    <cellStyle name="Input 5 29" xfId="23427"/>
    <cellStyle name="Input 5 3" xfId="23428"/>
    <cellStyle name="Input 5 3 10" xfId="23429"/>
    <cellStyle name="Input 5 3 10 2" xfId="23430"/>
    <cellStyle name="Input 5 3 10 2 2" xfId="23431"/>
    <cellStyle name="Input 5 3 10 3" xfId="23432"/>
    <cellStyle name="Input 5 3 11" xfId="23433"/>
    <cellStyle name="Input 5 3 11 2" xfId="23434"/>
    <cellStyle name="Input 5 3 11 2 2" xfId="23435"/>
    <cellStyle name="Input 5 3 11 3" xfId="23436"/>
    <cellStyle name="Input 5 3 12" xfId="23437"/>
    <cellStyle name="Input 5 3 12 2" xfId="23438"/>
    <cellStyle name="Input 5 3 12 2 2" xfId="23439"/>
    <cellStyle name="Input 5 3 12 3" xfId="23440"/>
    <cellStyle name="Input 5 3 13" xfId="23441"/>
    <cellStyle name="Input 5 3 13 2" xfId="23442"/>
    <cellStyle name="Input 5 3 13 2 2" xfId="23443"/>
    <cellStyle name="Input 5 3 13 3" xfId="23444"/>
    <cellStyle name="Input 5 3 14" xfId="23445"/>
    <cellStyle name="Input 5 3 14 2" xfId="23446"/>
    <cellStyle name="Input 5 3 14 2 2" xfId="23447"/>
    <cellStyle name="Input 5 3 14 3" xfId="23448"/>
    <cellStyle name="Input 5 3 15" xfId="23449"/>
    <cellStyle name="Input 5 3 15 2" xfId="23450"/>
    <cellStyle name="Input 5 3 15 2 2" xfId="23451"/>
    <cellStyle name="Input 5 3 15 3" xfId="23452"/>
    <cellStyle name="Input 5 3 16" xfId="23453"/>
    <cellStyle name="Input 5 3 16 2" xfId="23454"/>
    <cellStyle name="Input 5 3 16 2 2" xfId="23455"/>
    <cellStyle name="Input 5 3 16 3" xfId="23456"/>
    <cellStyle name="Input 5 3 17" xfId="23457"/>
    <cellStyle name="Input 5 3 17 2" xfId="23458"/>
    <cellStyle name="Input 5 3 17 2 2" xfId="23459"/>
    <cellStyle name="Input 5 3 17 3" xfId="23460"/>
    <cellStyle name="Input 5 3 18" xfId="23461"/>
    <cellStyle name="Input 5 3 18 2" xfId="23462"/>
    <cellStyle name="Input 5 3 19" xfId="23463"/>
    <cellStyle name="Input 5 3 2" xfId="23464"/>
    <cellStyle name="Input 5 3 2 10" xfId="23465"/>
    <cellStyle name="Input 5 3 2 10 2" xfId="23466"/>
    <cellStyle name="Input 5 3 2 10 2 2" xfId="23467"/>
    <cellStyle name="Input 5 3 2 10 3" xfId="23468"/>
    <cellStyle name="Input 5 3 2 11" xfId="23469"/>
    <cellStyle name="Input 5 3 2 11 2" xfId="23470"/>
    <cellStyle name="Input 5 3 2 11 2 2" xfId="23471"/>
    <cellStyle name="Input 5 3 2 11 3" xfId="23472"/>
    <cellStyle name="Input 5 3 2 12" xfId="23473"/>
    <cellStyle name="Input 5 3 2 12 2" xfId="23474"/>
    <cellStyle name="Input 5 3 2 12 2 2" xfId="23475"/>
    <cellStyle name="Input 5 3 2 12 3" xfId="23476"/>
    <cellStyle name="Input 5 3 2 13" xfId="23477"/>
    <cellStyle name="Input 5 3 2 13 2" xfId="23478"/>
    <cellStyle name="Input 5 3 2 13 2 2" xfId="23479"/>
    <cellStyle name="Input 5 3 2 13 3" xfId="23480"/>
    <cellStyle name="Input 5 3 2 14" xfId="23481"/>
    <cellStyle name="Input 5 3 2 14 2" xfId="23482"/>
    <cellStyle name="Input 5 3 2 14 2 2" xfId="23483"/>
    <cellStyle name="Input 5 3 2 14 3" xfId="23484"/>
    <cellStyle name="Input 5 3 2 15" xfId="23485"/>
    <cellStyle name="Input 5 3 2 15 2" xfId="23486"/>
    <cellStyle name="Input 5 3 2 15 2 2" xfId="23487"/>
    <cellStyle name="Input 5 3 2 15 3" xfId="23488"/>
    <cellStyle name="Input 5 3 2 16" xfId="23489"/>
    <cellStyle name="Input 5 3 2 16 2" xfId="23490"/>
    <cellStyle name="Input 5 3 2 16 2 2" xfId="23491"/>
    <cellStyle name="Input 5 3 2 16 3" xfId="23492"/>
    <cellStyle name="Input 5 3 2 17" xfId="23493"/>
    <cellStyle name="Input 5 3 2 17 2" xfId="23494"/>
    <cellStyle name="Input 5 3 2 17 2 2" xfId="23495"/>
    <cellStyle name="Input 5 3 2 17 3" xfId="23496"/>
    <cellStyle name="Input 5 3 2 18" xfId="23497"/>
    <cellStyle name="Input 5 3 2 18 2" xfId="23498"/>
    <cellStyle name="Input 5 3 2 18 2 2" xfId="23499"/>
    <cellStyle name="Input 5 3 2 18 3" xfId="23500"/>
    <cellStyle name="Input 5 3 2 19" xfId="23501"/>
    <cellStyle name="Input 5 3 2 19 2" xfId="23502"/>
    <cellStyle name="Input 5 3 2 19 2 2" xfId="23503"/>
    <cellStyle name="Input 5 3 2 19 3" xfId="23504"/>
    <cellStyle name="Input 5 3 2 2" xfId="23505"/>
    <cellStyle name="Input 5 3 2 2 2" xfId="23506"/>
    <cellStyle name="Input 5 3 2 2 2 2" xfId="23507"/>
    <cellStyle name="Input 5 3 2 2 2 2 2" xfId="23508"/>
    <cellStyle name="Input 5 3 2 2 2 3" xfId="23509"/>
    <cellStyle name="Input 5 3 2 2 2 4" xfId="23510"/>
    <cellStyle name="Input 5 3 2 2 3" xfId="23511"/>
    <cellStyle name="Input 5 3 2 2 3 2" xfId="23512"/>
    <cellStyle name="Input 5 3 2 2 4" xfId="23513"/>
    <cellStyle name="Input 5 3 2 2 5" xfId="23514"/>
    <cellStyle name="Input 5 3 2 20" xfId="23515"/>
    <cellStyle name="Input 5 3 2 20 2" xfId="23516"/>
    <cellStyle name="Input 5 3 2 20 2 2" xfId="23517"/>
    <cellStyle name="Input 5 3 2 20 3" xfId="23518"/>
    <cellStyle name="Input 5 3 2 21" xfId="23519"/>
    <cellStyle name="Input 5 3 2 21 2" xfId="23520"/>
    <cellStyle name="Input 5 3 2 22" xfId="23521"/>
    <cellStyle name="Input 5 3 2 23" xfId="23522"/>
    <cellStyle name="Input 5 3 2 3" xfId="23523"/>
    <cellStyle name="Input 5 3 2 3 2" xfId="23524"/>
    <cellStyle name="Input 5 3 2 3 2 2" xfId="23525"/>
    <cellStyle name="Input 5 3 2 3 2 3" xfId="23526"/>
    <cellStyle name="Input 5 3 2 3 3" xfId="23527"/>
    <cellStyle name="Input 5 3 2 3 3 2" xfId="23528"/>
    <cellStyle name="Input 5 3 2 3 4" xfId="23529"/>
    <cellStyle name="Input 5 3 2 4" xfId="23530"/>
    <cellStyle name="Input 5 3 2 4 2" xfId="23531"/>
    <cellStyle name="Input 5 3 2 4 2 2" xfId="23532"/>
    <cellStyle name="Input 5 3 2 4 3" xfId="23533"/>
    <cellStyle name="Input 5 3 2 4 4" xfId="23534"/>
    <cellStyle name="Input 5 3 2 5" xfId="23535"/>
    <cellStyle name="Input 5 3 2 5 2" xfId="23536"/>
    <cellStyle name="Input 5 3 2 5 2 2" xfId="23537"/>
    <cellStyle name="Input 5 3 2 5 3" xfId="23538"/>
    <cellStyle name="Input 5 3 2 5 4" xfId="23539"/>
    <cellStyle name="Input 5 3 2 6" xfId="23540"/>
    <cellStyle name="Input 5 3 2 6 2" xfId="23541"/>
    <cellStyle name="Input 5 3 2 6 2 2" xfId="23542"/>
    <cellStyle name="Input 5 3 2 6 3" xfId="23543"/>
    <cellStyle name="Input 5 3 2 7" xfId="23544"/>
    <cellStyle name="Input 5 3 2 7 2" xfId="23545"/>
    <cellStyle name="Input 5 3 2 7 2 2" xfId="23546"/>
    <cellStyle name="Input 5 3 2 7 3" xfId="23547"/>
    <cellStyle name="Input 5 3 2 8" xfId="23548"/>
    <cellStyle name="Input 5 3 2 8 2" xfId="23549"/>
    <cellStyle name="Input 5 3 2 8 2 2" xfId="23550"/>
    <cellStyle name="Input 5 3 2 8 3" xfId="23551"/>
    <cellStyle name="Input 5 3 2 9" xfId="23552"/>
    <cellStyle name="Input 5 3 2 9 2" xfId="23553"/>
    <cellStyle name="Input 5 3 2 9 2 2" xfId="23554"/>
    <cellStyle name="Input 5 3 2 9 3" xfId="23555"/>
    <cellStyle name="Input 5 3 20" xfId="23556"/>
    <cellStyle name="Input 5 3 3" xfId="23557"/>
    <cellStyle name="Input 5 3 3 2" xfId="23558"/>
    <cellStyle name="Input 5 3 3 2 2" xfId="23559"/>
    <cellStyle name="Input 5 3 3 2 2 2" xfId="23560"/>
    <cellStyle name="Input 5 3 3 2 3" xfId="23561"/>
    <cellStyle name="Input 5 3 3 2 4" xfId="23562"/>
    <cellStyle name="Input 5 3 3 3" xfId="23563"/>
    <cellStyle name="Input 5 3 3 3 2" xfId="23564"/>
    <cellStyle name="Input 5 3 3 4" xfId="23565"/>
    <cellStyle name="Input 5 3 3 5" xfId="23566"/>
    <cellStyle name="Input 5 3 4" xfId="23567"/>
    <cellStyle name="Input 5 3 4 2" xfId="23568"/>
    <cellStyle name="Input 5 3 4 2 2" xfId="23569"/>
    <cellStyle name="Input 5 3 4 2 3" xfId="23570"/>
    <cellStyle name="Input 5 3 4 3" xfId="23571"/>
    <cellStyle name="Input 5 3 4 3 2" xfId="23572"/>
    <cellStyle name="Input 5 3 4 4" xfId="23573"/>
    <cellStyle name="Input 5 3 5" xfId="23574"/>
    <cellStyle name="Input 5 3 5 2" xfId="23575"/>
    <cellStyle name="Input 5 3 5 2 2" xfId="23576"/>
    <cellStyle name="Input 5 3 5 2 3" xfId="23577"/>
    <cellStyle name="Input 5 3 5 3" xfId="23578"/>
    <cellStyle name="Input 5 3 5 4" xfId="23579"/>
    <cellStyle name="Input 5 3 6" xfId="23580"/>
    <cellStyle name="Input 5 3 6 2" xfId="23581"/>
    <cellStyle name="Input 5 3 6 2 2" xfId="23582"/>
    <cellStyle name="Input 5 3 6 3" xfId="23583"/>
    <cellStyle name="Input 5 3 6 4" xfId="23584"/>
    <cellStyle name="Input 5 3 7" xfId="23585"/>
    <cellStyle name="Input 5 3 7 2" xfId="23586"/>
    <cellStyle name="Input 5 3 7 2 2" xfId="23587"/>
    <cellStyle name="Input 5 3 7 3" xfId="23588"/>
    <cellStyle name="Input 5 3 8" xfId="23589"/>
    <cellStyle name="Input 5 3 8 2" xfId="23590"/>
    <cellStyle name="Input 5 3 8 2 2" xfId="23591"/>
    <cellStyle name="Input 5 3 8 3" xfId="23592"/>
    <cellStyle name="Input 5 3 9" xfId="23593"/>
    <cellStyle name="Input 5 3 9 2" xfId="23594"/>
    <cellStyle name="Input 5 3 9 2 2" xfId="23595"/>
    <cellStyle name="Input 5 3 9 3" xfId="23596"/>
    <cellStyle name="Input 5 30" xfId="23597"/>
    <cellStyle name="Input 5 31" xfId="23598"/>
    <cellStyle name="Input 5 4" xfId="23599"/>
    <cellStyle name="Input 5 4 10" xfId="23600"/>
    <cellStyle name="Input 5 4 10 2" xfId="23601"/>
    <cellStyle name="Input 5 4 10 2 2" xfId="23602"/>
    <cellStyle name="Input 5 4 10 3" xfId="23603"/>
    <cellStyle name="Input 5 4 11" xfId="23604"/>
    <cellStyle name="Input 5 4 11 2" xfId="23605"/>
    <cellStyle name="Input 5 4 11 2 2" xfId="23606"/>
    <cellStyle name="Input 5 4 11 3" xfId="23607"/>
    <cellStyle name="Input 5 4 12" xfId="23608"/>
    <cellStyle name="Input 5 4 12 2" xfId="23609"/>
    <cellStyle name="Input 5 4 12 2 2" xfId="23610"/>
    <cellStyle name="Input 5 4 12 3" xfId="23611"/>
    <cellStyle name="Input 5 4 13" xfId="23612"/>
    <cellStyle name="Input 5 4 13 2" xfId="23613"/>
    <cellStyle name="Input 5 4 13 2 2" xfId="23614"/>
    <cellStyle name="Input 5 4 13 3" xfId="23615"/>
    <cellStyle name="Input 5 4 14" xfId="23616"/>
    <cellStyle name="Input 5 4 14 2" xfId="23617"/>
    <cellStyle name="Input 5 4 14 2 2" xfId="23618"/>
    <cellStyle name="Input 5 4 14 3" xfId="23619"/>
    <cellStyle name="Input 5 4 15" xfId="23620"/>
    <cellStyle name="Input 5 4 15 2" xfId="23621"/>
    <cellStyle name="Input 5 4 15 2 2" xfId="23622"/>
    <cellStyle name="Input 5 4 15 3" xfId="23623"/>
    <cellStyle name="Input 5 4 16" xfId="23624"/>
    <cellStyle name="Input 5 4 16 2" xfId="23625"/>
    <cellStyle name="Input 5 4 16 2 2" xfId="23626"/>
    <cellStyle name="Input 5 4 16 3" xfId="23627"/>
    <cellStyle name="Input 5 4 17" xfId="23628"/>
    <cellStyle name="Input 5 4 17 2" xfId="23629"/>
    <cellStyle name="Input 5 4 17 2 2" xfId="23630"/>
    <cellStyle name="Input 5 4 17 3" xfId="23631"/>
    <cellStyle name="Input 5 4 18" xfId="23632"/>
    <cellStyle name="Input 5 4 18 2" xfId="23633"/>
    <cellStyle name="Input 5 4 19" xfId="23634"/>
    <cellStyle name="Input 5 4 2" xfId="23635"/>
    <cellStyle name="Input 5 4 2 10" xfId="23636"/>
    <cellStyle name="Input 5 4 2 10 2" xfId="23637"/>
    <cellStyle name="Input 5 4 2 10 2 2" xfId="23638"/>
    <cellStyle name="Input 5 4 2 10 3" xfId="23639"/>
    <cellStyle name="Input 5 4 2 11" xfId="23640"/>
    <cellStyle name="Input 5 4 2 11 2" xfId="23641"/>
    <cellStyle name="Input 5 4 2 11 2 2" xfId="23642"/>
    <cellStyle name="Input 5 4 2 11 3" xfId="23643"/>
    <cellStyle name="Input 5 4 2 12" xfId="23644"/>
    <cellStyle name="Input 5 4 2 12 2" xfId="23645"/>
    <cellStyle name="Input 5 4 2 12 2 2" xfId="23646"/>
    <cellStyle name="Input 5 4 2 12 3" xfId="23647"/>
    <cellStyle name="Input 5 4 2 13" xfId="23648"/>
    <cellStyle name="Input 5 4 2 13 2" xfId="23649"/>
    <cellStyle name="Input 5 4 2 13 2 2" xfId="23650"/>
    <cellStyle name="Input 5 4 2 13 3" xfId="23651"/>
    <cellStyle name="Input 5 4 2 14" xfId="23652"/>
    <cellStyle name="Input 5 4 2 14 2" xfId="23653"/>
    <cellStyle name="Input 5 4 2 14 2 2" xfId="23654"/>
    <cellStyle name="Input 5 4 2 14 3" xfId="23655"/>
    <cellStyle name="Input 5 4 2 15" xfId="23656"/>
    <cellStyle name="Input 5 4 2 15 2" xfId="23657"/>
    <cellStyle name="Input 5 4 2 15 2 2" xfId="23658"/>
    <cellStyle name="Input 5 4 2 15 3" xfId="23659"/>
    <cellStyle name="Input 5 4 2 16" xfId="23660"/>
    <cellStyle name="Input 5 4 2 16 2" xfId="23661"/>
    <cellStyle name="Input 5 4 2 16 2 2" xfId="23662"/>
    <cellStyle name="Input 5 4 2 16 3" xfId="23663"/>
    <cellStyle name="Input 5 4 2 17" xfId="23664"/>
    <cellStyle name="Input 5 4 2 17 2" xfId="23665"/>
    <cellStyle name="Input 5 4 2 17 2 2" xfId="23666"/>
    <cellStyle name="Input 5 4 2 17 3" xfId="23667"/>
    <cellStyle name="Input 5 4 2 18" xfId="23668"/>
    <cellStyle name="Input 5 4 2 18 2" xfId="23669"/>
    <cellStyle name="Input 5 4 2 18 2 2" xfId="23670"/>
    <cellStyle name="Input 5 4 2 18 3" xfId="23671"/>
    <cellStyle name="Input 5 4 2 19" xfId="23672"/>
    <cellStyle name="Input 5 4 2 19 2" xfId="23673"/>
    <cellStyle name="Input 5 4 2 19 2 2" xfId="23674"/>
    <cellStyle name="Input 5 4 2 19 3" xfId="23675"/>
    <cellStyle name="Input 5 4 2 2" xfId="23676"/>
    <cellStyle name="Input 5 4 2 2 2" xfId="23677"/>
    <cellStyle name="Input 5 4 2 2 2 2" xfId="23678"/>
    <cellStyle name="Input 5 4 2 2 2 2 2" xfId="23679"/>
    <cellStyle name="Input 5 4 2 2 2 3" xfId="23680"/>
    <cellStyle name="Input 5 4 2 2 2 4" xfId="23681"/>
    <cellStyle name="Input 5 4 2 2 3" xfId="23682"/>
    <cellStyle name="Input 5 4 2 2 3 2" xfId="23683"/>
    <cellStyle name="Input 5 4 2 2 4" xfId="23684"/>
    <cellStyle name="Input 5 4 2 2 5" xfId="23685"/>
    <cellStyle name="Input 5 4 2 20" xfId="23686"/>
    <cellStyle name="Input 5 4 2 20 2" xfId="23687"/>
    <cellStyle name="Input 5 4 2 20 2 2" xfId="23688"/>
    <cellStyle name="Input 5 4 2 20 3" xfId="23689"/>
    <cellStyle name="Input 5 4 2 21" xfId="23690"/>
    <cellStyle name="Input 5 4 2 21 2" xfId="23691"/>
    <cellStyle name="Input 5 4 2 22" xfId="23692"/>
    <cellStyle name="Input 5 4 2 23" xfId="23693"/>
    <cellStyle name="Input 5 4 2 3" xfId="23694"/>
    <cellStyle name="Input 5 4 2 3 2" xfId="23695"/>
    <cellStyle name="Input 5 4 2 3 2 2" xfId="23696"/>
    <cellStyle name="Input 5 4 2 3 2 3" xfId="23697"/>
    <cellStyle name="Input 5 4 2 3 3" xfId="23698"/>
    <cellStyle name="Input 5 4 2 3 3 2" xfId="23699"/>
    <cellStyle name="Input 5 4 2 3 4" xfId="23700"/>
    <cellStyle name="Input 5 4 2 4" xfId="23701"/>
    <cellStyle name="Input 5 4 2 4 2" xfId="23702"/>
    <cellStyle name="Input 5 4 2 4 2 2" xfId="23703"/>
    <cellStyle name="Input 5 4 2 4 3" xfId="23704"/>
    <cellStyle name="Input 5 4 2 4 4" xfId="23705"/>
    <cellStyle name="Input 5 4 2 5" xfId="23706"/>
    <cellStyle name="Input 5 4 2 5 2" xfId="23707"/>
    <cellStyle name="Input 5 4 2 5 2 2" xfId="23708"/>
    <cellStyle name="Input 5 4 2 5 3" xfId="23709"/>
    <cellStyle name="Input 5 4 2 5 4" xfId="23710"/>
    <cellStyle name="Input 5 4 2 6" xfId="23711"/>
    <cellStyle name="Input 5 4 2 6 2" xfId="23712"/>
    <cellStyle name="Input 5 4 2 6 2 2" xfId="23713"/>
    <cellStyle name="Input 5 4 2 6 3" xfId="23714"/>
    <cellStyle name="Input 5 4 2 7" xfId="23715"/>
    <cellStyle name="Input 5 4 2 7 2" xfId="23716"/>
    <cellStyle name="Input 5 4 2 7 2 2" xfId="23717"/>
    <cellStyle name="Input 5 4 2 7 3" xfId="23718"/>
    <cellStyle name="Input 5 4 2 8" xfId="23719"/>
    <cellStyle name="Input 5 4 2 8 2" xfId="23720"/>
    <cellStyle name="Input 5 4 2 8 2 2" xfId="23721"/>
    <cellStyle name="Input 5 4 2 8 3" xfId="23722"/>
    <cellStyle name="Input 5 4 2 9" xfId="23723"/>
    <cellStyle name="Input 5 4 2 9 2" xfId="23724"/>
    <cellStyle name="Input 5 4 2 9 2 2" xfId="23725"/>
    <cellStyle name="Input 5 4 2 9 3" xfId="23726"/>
    <cellStyle name="Input 5 4 20" xfId="23727"/>
    <cellStyle name="Input 5 4 3" xfId="23728"/>
    <cellStyle name="Input 5 4 3 2" xfId="23729"/>
    <cellStyle name="Input 5 4 3 2 2" xfId="23730"/>
    <cellStyle name="Input 5 4 3 2 2 2" xfId="23731"/>
    <cellStyle name="Input 5 4 3 2 3" xfId="23732"/>
    <cellStyle name="Input 5 4 3 2 4" xfId="23733"/>
    <cellStyle name="Input 5 4 3 3" xfId="23734"/>
    <cellStyle name="Input 5 4 3 3 2" xfId="23735"/>
    <cellStyle name="Input 5 4 3 4" xfId="23736"/>
    <cellStyle name="Input 5 4 3 5" xfId="23737"/>
    <cellStyle name="Input 5 4 4" xfId="23738"/>
    <cellStyle name="Input 5 4 4 2" xfId="23739"/>
    <cellStyle name="Input 5 4 4 2 2" xfId="23740"/>
    <cellStyle name="Input 5 4 4 2 3" xfId="23741"/>
    <cellStyle name="Input 5 4 4 3" xfId="23742"/>
    <cellStyle name="Input 5 4 4 3 2" xfId="23743"/>
    <cellStyle name="Input 5 4 4 4" xfId="23744"/>
    <cellStyle name="Input 5 4 5" xfId="23745"/>
    <cellStyle name="Input 5 4 5 2" xfId="23746"/>
    <cellStyle name="Input 5 4 5 2 2" xfId="23747"/>
    <cellStyle name="Input 5 4 5 2 3" xfId="23748"/>
    <cellStyle name="Input 5 4 5 3" xfId="23749"/>
    <cellStyle name="Input 5 4 5 4" xfId="23750"/>
    <cellStyle name="Input 5 4 6" xfId="23751"/>
    <cellStyle name="Input 5 4 6 2" xfId="23752"/>
    <cellStyle name="Input 5 4 6 2 2" xfId="23753"/>
    <cellStyle name="Input 5 4 6 3" xfId="23754"/>
    <cellStyle name="Input 5 4 6 4" xfId="23755"/>
    <cellStyle name="Input 5 4 7" xfId="23756"/>
    <cellStyle name="Input 5 4 7 2" xfId="23757"/>
    <cellStyle name="Input 5 4 7 2 2" xfId="23758"/>
    <cellStyle name="Input 5 4 7 3" xfId="23759"/>
    <cellStyle name="Input 5 4 8" xfId="23760"/>
    <cellStyle name="Input 5 4 8 2" xfId="23761"/>
    <cellStyle name="Input 5 4 8 2 2" xfId="23762"/>
    <cellStyle name="Input 5 4 8 3" xfId="23763"/>
    <cellStyle name="Input 5 4 9" xfId="23764"/>
    <cellStyle name="Input 5 4 9 2" xfId="23765"/>
    <cellStyle name="Input 5 4 9 2 2" xfId="23766"/>
    <cellStyle name="Input 5 4 9 3" xfId="23767"/>
    <cellStyle name="Input 5 5" xfId="23768"/>
    <cellStyle name="Input 5 5 10" xfId="23769"/>
    <cellStyle name="Input 5 5 10 2" xfId="23770"/>
    <cellStyle name="Input 5 5 10 2 2" xfId="23771"/>
    <cellStyle name="Input 5 5 10 3" xfId="23772"/>
    <cellStyle name="Input 5 5 11" xfId="23773"/>
    <cellStyle name="Input 5 5 11 2" xfId="23774"/>
    <cellStyle name="Input 5 5 11 2 2" xfId="23775"/>
    <cellStyle name="Input 5 5 11 3" xfId="23776"/>
    <cellStyle name="Input 5 5 12" xfId="23777"/>
    <cellStyle name="Input 5 5 12 2" xfId="23778"/>
    <cellStyle name="Input 5 5 12 2 2" xfId="23779"/>
    <cellStyle name="Input 5 5 12 3" xfId="23780"/>
    <cellStyle name="Input 5 5 13" xfId="23781"/>
    <cellStyle name="Input 5 5 13 2" xfId="23782"/>
    <cellStyle name="Input 5 5 13 2 2" xfId="23783"/>
    <cellStyle name="Input 5 5 13 3" xfId="23784"/>
    <cellStyle name="Input 5 5 14" xfId="23785"/>
    <cellStyle name="Input 5 5 14 2" xfId="23786"/>
    <cellStyle name="Input 5 5 14 2 2" xfId="23787"/>
    <cellStyle name="Input 5 5 14 3" xfId="23788"/>
    <cellStyle name="Input 5 5 15" xfId="23789"/>
    <cellStyle name="Input 5 5 15 2" xfId="23790"/>
    <cellStyle name="Input 5 5 15 2 2" xfId="23791"/>
    <cellStyle name="Input 5 5 15 3" xfId="23792"/>
    <cellStyle name="Input 5 5 16" xfId="23793"/>
    <cellStyle name="Input 5 5 16 2" xfId="23794"/>
    <cellStyle name="Input 5 5 16 2 2" xfId="23795"/>
    <cellStyle name="Input 5 5 16 3" xfId="23796"/>
    <cellStyle name="Input 5 5 17" xfId="23797"/>
    <cellStyle name="Input 5 5 17 2" xfId="23798"/>
    <cellStyle name="Input 5 5 17 2 2" xfId="23799"/>
    <cellStyle name="Input 5 5 17 3" xfId="23800"/>
    <cellStyle name="Input 5 5 18" xfId="23801"/>
    <cellStyle name="Input 5 5 18 2" xfId="23802"/>
    <cellStyle name="Input 5 5 18 2 2" xfId="23803"/>
    <cellStyle name="Input 5 5 18 3" xfId="23804"/>
    <cellStyle name="Input 5 5 19" xfId="23805"/>
    <cellStyle name="Input 5 5 19 2" xfId="23806"/>
    <cellStyle name="Input 5 5 19 2 2" xfId="23807"/>
    <cellStyle name="Input 5 5 19 3" xfId="23808"/>
    <cellStyle name="Input 5 5 2" xfId="23809"/>
    <cellStyle name="Input 5 5 2 10" xfId="23810"/>
    <cellStyle name="Input 5 5 2 10 2" xfId="23811"/>
    <cellStyle name="Input 5 5 2 10 2 2" xfId="23812"/>
    <cellStyle name="Input 5 5 2 10 3" xfId="23813"/>
    <cellStyle name="Input 5 5 2 11" xfId="23814"/>
    <cellStyle name="Input 5 5 2 11 2" xfId="23815"/>
    <cellStyle name="Input 5 5 2 11 2 2" xfId="23816"/>
    <cellStyle name="Input 5 5 2 11 3" xfId="23817"/>
    <cellStyle name="Input 5 5 2 12" xfId="23818"/>
    <cellStyle name="Input 5 5 2 12 2" xfId="23819"/>
    <cellStyle name="Input 5 5 2 12 2 2" xfId="23820"/>
    <cellStyle name="Input 5 5 2 12 3" xfId="23821"/>
    <cellStyle name="Input 5 5 2 13" xfId="23822"/>
    <cellStyle name="Input 5 5 2 13 2" xfId="23823"/>
    <cellStyle name="Input 5 5 2 13 2 2" xfId="23824"/>
    <cellStyle name="Input 5 5 2 13 3" xfId="23825"/>
    <cellStyle name="Input 5 5 2 14" xfId="23826"/>
    <cellStyle name="Input 5 5 2 14 2" xfId="23827"/>
    <cellStyle name="Input 5 5 2 14 2 2" xfId="23828"/>
    <cellStyle name="Input 5 5 2 14 3" xfId="23829"/>
    <cellStyle name="Input 5 5 2 15" xfId="23830"/>
    <cellStyle name="Input 5 5 2 15 2" xfId="23831"/>
    <cellStyle name="Input 5 5 2 15 2 2" xfId="23832"/>
    <cellStyle name="Input 5 5 2 15 3" xfId="23833"/>
    <cellStyle name="Input 5 5 2 16" xfId="23834"/>
    <cellStyle name="Input 5 5 2 16 2" xfId="23835"/>
    <cellStyle name="Input 5 5 2 16 2 2" xfId="23836"/>
    <cellStyle name="Input 5 5 2 16 3" xfId="23837"/>
    <cellStyle name="Input 5 5 2 17" xfId="23838"/>
    <cellStyle name="Input 5 5 2 17 2" xfId="23839"/>
    <cellStyle name="Input 5 5 2 17 2 2" xfId="23840"/>
    <cellStyle name="Input 5 5 2 17 3" xfId="23841"/>
    <cellStyle name="Input 5 5 2 18" xfId="23842"/>
    <cellStyle name="Input 5 5 2 18 2" xfId="23843"/>
    <cellStyle name="Input 5 5 2 18 2 2" xfId="23844"/>
    <cellStyle name="Input 5 5 2 18 3" xfId="23845"/>
    <cellStyle name="Input 5 5 2 19" xfId="23846"/>
    <cellStyle name="Input 5 5 2 19 2" xfId="23847"/>
    <cellStyle name="Input 5 5 2 19 2 2" xfId="23848"/>
    <cellStyle name="Input 5 5 2 19 3" xfId="23849"/>
    <cellStyle name="Input 5 5 2 2" xfId="23850"/>
    <cellStyle name="Input 5 5 2 2 2" xfId="23851"/>
    <cellStyle name="Input 5 5 2 2 2 2" xfId="23852"/>
    <cellStyle name="Input 5 5 2 2 2 3" xfId="23853"/>
    <cellStyle name="Input 5 5 2 2 3" xfId="23854"/>
    <cellStyle name="Input 5 5 2 2 3 2" xfId="23855"/>
    <cellStyle name="Input 5 5 2 2 4" xfId="23856"/>
    <cellStyle name="Input 5 5 2 20" xfId="23857"/>
    <cellStyle name="Input 5 5 2 20 2" xfId="23858"/>
    <cellStyle name="Input 5 5 2 20 2 2" xfId="23859"/>
    <cellStyle name="Input 5 5 2 20 3" xfId="23860"/>
    <cellStyle name="Input 5 5 2 21" xfId="23861"/>
    <cellStyle name="Input 5 5 2 21 2" xfId="23862"/>
    <cellStyle name="Input 5 5 2 22" xfId="23863"/>
    <cellStyle name="Input 5 5 2 23" xfId="23864"/>
    <cellStyle name="Input 5 5 2 3" xfId="23865"/>
    <cellStyle name="Input 5 5 2 3 2" xfId="23866"/>
    <cellStyle name="Input 5 5 2 3 2 2" xfId="23867"/>
    <cellStyle name="Input 5 5 2 3 3" xfId="23868"/>
    <cellStyle name="Input 5 5 2 3 4" xfId="23869"/>
    <cellStyle name="Input 5 5 2 4" xfId="23870"/>
    <cellStyle name="Input 5 5 2 4 2" xfId="23871"/>
    <cellStyle name="Input 5 5 2 4 2 2" xfId="23872"/>
    <cellStyle name="Input 5 5 2 4 3" xfId="23873"/>
    <cellStyle name="Input 5 5 2 4 4" xfId="23874"/>
    <cellStyle name="Input 5 5 2 5" xfId="23875"/>
    <cellStyle name="Input 5 5 2 5 2" xfId="23876"/>
    <cellStyle name="Input 5 5 2 5 2 2" xfId="23877"/>
    <cellStyle name="Input 5 5 2 5 3" xfId="23878"/>
    <cellStyle name="Input 5 5 2 6" xfId="23879"/>
    <cellStyle name="Input 5 5 2 6 2" xfId="23880"/>
    <cellStyle name="Input 5 5 2 6 2 2" xfId="23881"/>
    <cellStyle name="Input 5 5 2 6 3" xfId="23882"/>
    <cellStyle name="Input 5 5 2 7" xfId="23883"/>
    <cellStyle name="Input 5 5 2 7 2" xfId="23884"/>
    <cellStyle name="Input 5 5 2 7 2 2" xfId="23885"/>
    <cellStyle name="Input 5 5 2 7 3" xfId="23886"/>
    <cellStyle name="Input 5 5 2 8" xfId="23887"/>
    <cellStyle name="Input 5 5 2 8 2" xfId="23888"/>
    <cellStyle name="Input 5 5 2 8 2 2" xfId="23889"/>
    <cellStyle name="Input 5 5 2 8 3" xfId="23890"/>
    <cellStyle name="Input 5 5 2 9" xfId="23891"/>
    <cellStyle name="Input 5 5 2 9 2" xfId="23892"/>
    <cellStyle name="Input 5 5 2 9 2 2" xfId="23893"/>
    <cellStyle name="Input 5 5 2 9 3" xfId="23894"/>
    <cellStyle name="Input 5 5 20" xfId="23895"/>
    <cellStyle name="Input 5 5 20 2" xfId="23896"/>
    <cellStyle name="Input 5 5 20 2 2" xfId="23897"/>
    <cellStyle name="Input 5 5 20 3" xfId="23898"/>
    <cellStyle name="Input 5 5 21" xfId="23899"/>
    <cellStyle name="Input 5 5 21 2" xfId="23900"/>
    <cellStyle name="Input 5 5 21 2 2" xfId="23901"/>
    <cellStyle name="Input 5 5 21 3" xfId="23902"/>
    <cellStyle name="Input 5 5 22" xfId="23903"/>
    <cellStyle name="Input 5 5 22 2" xfId="23904"/>
    <cellStyle name="Input 5 5 23" xfId="23905"/>
    <cellStyle name="Input 5 5 24" xfId="23906"/>
    <cellStyle name="Input 5 5 3" xfId="23907"/>
    <cellStyle name="Input 5 5 3 2" xfId="23908"/>
    <cellStyle name="Input 5 5 3 2 2" xfId="23909"/>
    <cellStyle name="Input 5 5 3 2 3" xfId="23910"/>
    <cellStyle name="Input 5 5 3 3" xfId="23911"/>
    <cellStyle name="Input 5 5 3 3 2" xfId="23912"/>
    <cellStyle name="Input 5 5 3 4" xfId="23913"/>
    <cellStyle name="Input 5 5 4" xfId="23914"/>
    <cellStyle name="Input 5 5 4 2" xfId="23915"/>
    <cellStyle name="Input 5 5 4 2 2" xfId="23916"/>
    <cellStyle name="Input 5 5 4 3" xfId="23917"/>
    <cellStyle name="Input 5 5 4 4" xfId="23918"/>
    <cellStyle name="Input 5 5 5" xfId="23919"/>
    <cellStyle name="Input 5 5 5 2" xfId="23920"/>
    <cellStyle name="Input 5 5 5 2 2" xfId="23921"/>
    <cellStyle name="Input 5 5 5 3" xfId="23922"/>
    <cellStyle name="Input 5 5 5 4" xfId="23923"/>
    <cellStyle name="Input 5 5 6" xfId="23924"/>
    <cellStyle name="Input 5 5 6 2" xfId="23925"/>
    <cellStyle name="Input 5 5 6 2 2" xfId="23926"/>
    <cellStyle name="Input 5 5 6 3" xfId="23927"/>
    <cellStyle name="Input 5 5 7" xfId="23928"/>
    <cellStyle name="Input 5 5 7 2" xfId="23929"/>
    <cellStyle name="Input 5 5 7 2 2" xfId="23930"/>
    <cellStyle name="Input 5 5 7 3" xfId="23931"/>
    <cellStyle name="Input 5 5 8" xfId="23932"/>
    <cellStyle name="Input 5 5 8 2" xfId="23933"/>
    <cellStyle name="Input 5 5 8 2 2" xfId="23934"/>
    <cellStyle name="Input 5 5 8 3" xfId="23935"/>
    <cellStyle name="Input 5 5 9" xfId="23936"/>
    <cellStyle name="Input 5 5 9 2" xfId="23937"/>
    <cellStyle name="Input 5 5 9 2 2" xfId="23938"/>
    <cellStyle name="Input 5 5 9 3" xfId="23939"/>
    <cellStyle name="Input 5 6" xfId="23940"/>
    <cellStyle name="Input 5 6 10" xfId="23941"/>
    <cellStyle name="Input 5 6 10 2" xfId="23942"/>
    <cellStyle name="Input 5 6 10 2 2" xfId="23943"/>
    <cellStyle name="Input 5 6 10 3" xfId="23944"/>
    <cellStyle name="Input 5 6 11" xfId="23945"/>
    <cellStyle name="Input 5 6 11 2" xfId="23946"/>
    <cellStyle name="Input 5 6 11 2 2" xfId="23947"/>
    <cellStyle name="Input 5 6 11 3" xfId="23948"/>
    <cellStyle name="Input 5 6 12" xfId="23949"/>
    <cellStyle name="Input 5 6 12 2" xfId="23950"/>
    <cellStyle name="Input 5 6 12 2 2" xfId="23951"/>
    <cellStyle name="Input 5 6 12 3" xfId="23952"/>
    <cellStyle name="Input 5 6 13" xfId="23953"/>
    <cellStyle name="Input 5 6 13 2" xfId="23954"/>
    <cellStyle name="Input 5 6 13 2 2" xfId="23955"/>
    <cellStyle name="Input 5 6 13 3" xfId="23956"/>
    <cellStyle name="Input 5 6 14" xfId="23957"/>
    <cellStyle name="Input 5 6 14 2" xfId="23958"/>
    <cellStyle name="Input 5 6 14 2 2" xfId="23959"/>
    <cellStyle name="Input 5 6 14 3" xfId="23960"/>
    <cellStyle name="Input 5 6 15" xfId="23961"/>
    <cellStyle name="Input 5 6 15 2" xfId="23962"/>
    <cellStyle name="Input 5 6 15 2 2" xfId="23963"/>
    <cellStyle name="Input 5 6 15 3" xfId="23964"/>
    <cellStyle name="Input 5 6 16" xfId="23965"/>
    <cellStyle name="Input 5 6 16 2" xfId="23966"/>
    <cellStyle name="Input 5 6 16 2 2" xfId="23967"/>
    <cellStyle name="Input 5 6 16 3" xfId="23968"/>
    <cellStyle name="Input 5 6 17" xfId="23969"/>
    <cellStyle name="Input 5 6 17 2" xfId="23970"/>
    <cellStyle name="Input 5 6 17 2 2" xfId="23971"/>
    <cellStyle name="Input 5 6 17 3" xfId="23972"/>
    <cellStyle name="Input 5 6 18" xfId="23973"/>
    <cellStyle name="Input 5 6 18 2" xfId="23974"/>
    <cellStyle name="Input 5 6 18 2 2" xfId="23975"/>
    <cellStyle name="Input 5 6 18 3" xfId="23976"/>
    <cellStyle name="Input 5 6 19" xfId="23977"/>
    <cellStyle name="Input 5 6 19 2" xfId="23978"/>
    <cellStyle name="Input 5 6 19 2 2" xfId="23979"/>
    <cellStyle name="Input 5 6 19 3" xfId="23980"/>
    <cellStyle name="Input 5 6 2" xfId="23981"/>
    <cellStyle name="Input 5 6 2 2" xfId="23982"/>
    <cellStyle name="Input 5 6 2 2 2" xfId="23983"/>
    <cellStyle name="Input 5 6 2 2 3" xfId="23984"/>
    <cellStyle name="Input 5 6 2 3" xfId="23985"/>
    <cellStyle name="Input 5 6 2 3 2" xfId="23986"/>
    <cellStyle name="Input 5 6 2 4" xfId="23987"/>
    <cellStyle name="Input 5 6 20" xfId="23988"/>
    <cellStyle name="Input 5 6 20 2" xfId="23989"/>
    <cellStyle name="Input 5 6 20 2 2" xfId="23990"/>
    <cellStyle name="Input 5 6 20 3" xfId="23991"/>
    <cellStyle name="Input 5 6 21" xfId="23992"/>
    <cellStyle name="Input 5 6 21 2" xfId="23993"/>
    <cellStyle name="Input 5 6 22" xfId="23994"/>
    <cellStyle name="Input 5 6 23" xfId="23995"/>
    <cellStyle name="Input 5 6 3" xfId="23996"/>
    <cellStyle name="Input 5 6 3 2" xfId="23997"/>
    <cellStyle name="Input 5 6 3 2 2" xfId="23998"/>
    <cellStyle name="Input 5 6 3 3" xfId="23999"/>
    <cellStyle name="Input 5 6 3 4" xfId="24000"/>
    <cellStyle name="Input 5 6 4" xfId="24001"/>
    <cellStyle name="Input 5 6 4 2" xfId="24002"/>
    <cellStyle name="Input 5 6 4 2 2" xfId="24003"/>
    <cellStyle name="Input 5 6 4 3" xfId="24004"/>
    <cellStyle name="Input 5 6 4 4" xfId="24005"/>
    <cellStyle name="Input 5 6 5" xfId="24006"/>
    <cellStyle name="Input 5 6 5 2" xfId="24007"/>
    <cellStyle name="Input 5 6 5 2 2" xfId="24008"/>
    <cellStyle name="Input 5 6 5 3" xfId="24009"/>
    <cellStyle name="Input 5 6 6" xfId="24010"/>
    <cellStyle name="Input 5 6 6 2" xfId="24011"/>
    <cellStyle name="Input 5 6 6 2 2" xfId="24012"/>
    <cellStyle name="Input 5 6 6 3" xfId="24013"/>
    <cellStyle name="Input 5 6 7" xfId="24014"/>
    <cellStyle name="Input 5 6 7 2" xfId="24015"/>
    <cellStyle name="Input 5 6 7 2 2" xfId="24016"/>
    <cellStyle name="Input 5 6 7 3" xfId="24017"/>
    <cellStyle name="Input 5 6 8" xfId="24018"/>
    <cellStyle name="Input 5 6 8 2" xfId="24019"/>
    <cellStyle name="Input 5 6 8 2 2" xfId="24020"/>
    <cellStyle name="Input 5 6 8 3" xfId="24021"/>
    <cellStyle name="Input 5 6 9" xfId="24022"/>
    <cellStyle name="Input 5 6 9 2" xfId="24023"/>
    <cellStyle name="Input 5 6 9 2 2" xfId="24024"/>
    <cellStyle name="Input 5 6 9 3" xfId="24025"/>
    <cellStyle name="Input 5 7" xfId="24026"/>
    <cellStyle name="Input 5 7 2" xfId="24027"/>
    <cellStyle name="Input 5 7 2 2" xfId="24028"/>
    <cellStyle name="Input 5 7 2 3" xfId="24029"/>
    <cellStyle name="Input 5 7 3" xfId="24030"/>
    <cellStyle name="Input 5 7 3 2" xfId="24031"/>
    <cellStyle name="Input 5 7 4" xfId="24032"/>
    <cellStyle name="Input 5 8" xfId="24033"/>
    <cellStyle name="Input 5 8 2" xfId="24034"/>
    <cellStyle name="Input 5 8 2 2" xfId="24035"/>
    <cellStyle name="Input 5 8 2 3" xfId="24036"/>
    <cellStyle name="Input 5 8 3" xfId="24037"/>
    <cellStyle name="Input 5 8 4" xfId="24038"/>
    <cellStyle name="Input 5 9" xfId="24039"/>
    <cellStyle name="Input 5 9 2" xfId="24040"/>
    <cellStyle name="Input 5 9 2 2" xfId="24041"/>
    <cellStyle name="Input 5 9 3" xfId="24042"/>
    <cellStyle name="Input 5 9 4" xfId="24043"/>
    <cellStyle name="Input 6" xfId="24044"/>
    <cellStyle name="Input 6 10" xfId="24045"/>
    <cellStyle name="Input 6 10 2" xfId="24046"/>
    <cellStyle name="Input 6 10 2 2" xfId="24047"/>
    <cellStyle name="Input 6 10 3" xfId="24048"/>
    <cellStyle name="Input 6 11" xfId="24049"/>
    <cellStyle name="Input 6 11 2" xfId="24050"/>
    <cellStyle name="Input 6 11 2 2" xfId="24051"/>
    <cellStyle name="Input 6 11 3" xfId="24052"/>
    <cellStyle name="Input 6 12" xfId="24053"/>
    <cellStyle name="Input 6 12 2" xfId="24054"/>
    <cellStyle name="Input 6 12 2 2" xfId="24055"/>
    <cellStyle name="Input 6 12 3" xfId="24056"/>
    <cellStyle name="Input 6 13" xfId="24057"/>
    <cellStyle name="Input 6 13 2" xfId="24058"/>
    <cellStyle name="Input 6 13 2 2" xfId="24059"/>
    <cellStyle name="Input 6 13 3" xfId="24060"/>
    <cellStyle name="Input 6 14" xfId="24061"/>
    <cellStyle name="Input 6 14 2" xfId="24062"/>
    <cellStyle name="Input 6 14 2 2" xfId="24063"/>
    <cellStyle name="Input 6 14 3" xfId="24064"/>
    <cellStyle name="Input 6 15" xfId="24065"/>
    <cellStyle name="Input 6 15 2" xfId="24066"/>
    <cellStyle name="Input 6 15 2 2" xfId="24067"/>
    <cellStyle name="Input 6 15 3" xfId="24068"/>
    <cellStyle name="Input 6 16" xfId="24069"/>
    <cellStyle name="Input 6 16 2" xfId="24070"/>
    <cellStyle name="Input 6 16 2 2" xfId="24071"/>
    <cellStyle name="Input 6 16 3" xfId="24072"/>
    <cellStyle name="Input 6 17" xfId="24073"/>
    <cellStyle name="Input 6 17 2" xfId="24074"/>
    <cellStyle name="Input 6 17 2 2" xfId="24075"/>
    <cellStyle name="Input 6 17 3" xfId="24076"/>
    <cellStyle name="Input 6 18" xfId="24077"/>
    <cellStyle name="Input 6 18 2" xfId="24078"/>
    <cellStyle name="Input 6 18 2 2" xfId="24079"/>
    <cellStyle name="Input 6 18 3" xfId="24080"/>
    <cellStyle name="Input 6 19" xfId="24081"/>
    <cellStyle name="Input 6 19 2" xfId="24082"/>
    <cellStyle name="Input 6 19 2 2" xfId="24083"/>
    <cellStyle name="Input 6 19 3" xfId="24084"/>
    <cellStyle name="Input 6 2" xfId="24085"/>
    <cellStyle name="Input 6 2 10" xfId="24086"/>
    <cellStyle name="Input 6 2 10 2" xfId="24087"/>
    <cellStyle name="Input 6 2 10 2 2" xfId="24088"/>
    <cellStyle name="Input 6 2 10 3" xfId="24089"/>
    <cellStyle name="Input 6 2 11" xfId="24090"/>
    <cellStyle name="Input 6 2 11 2" xfId="24091"/>
    <cellStyle name="Input 6 2 11 2 2" xfId="24092"/>
    <cellStyle name="Input 6 2 11 3" xfId="24093"/>
    <cellStyle name="Input 6 2 12" xfId="24094"/>
    <cellStyle name="Input 6 2 12 2" xfId="24095"/>
    <cellStyle name="Input 6 2 12 2 2" xfId="24096"/>
    <cellStyle name="Input 6 2 12 3" xfId="24097"/>
    <cellStyle name="Input 6 2 13" xfId="24098"/>
    <cellStyle name="Input 6 2 13 2" xfId="24099"/>
    <cellStyle name="Input 6 2 13 2 2" xfId="24100"/>
    <cellStyle name="Input 6 2 13 3" xfId="24101"/>
    <cellStyle name="Input 6 2 14" xfId="24102"/>
    <cellStyle name="Input 6 2 14 2" xfId="24103"/>
    <cellStyle name="Input 6 2 14 2 2" xfId="24104"/>
    <cellStyle name="Input 6 2 14 3" xfId="24105"/>
    <cellStyle name="Input 6 2 15" xfId="24106"/>
    <cellStyle name="Input 6 2 15 2" xfId="24107"/>
    <cellStyle name="Input 6 2 15 2 2" xfId="24108"/>
    <cellStyle name="Input 6 2 15 3" xfId="24109"/>
    <cellStyle name="Input 6 2 16" xfId="24110"/>
    <cellStyle name="Input 6 2 16 2" xfId="24111"/>
    <cellStyle name="Input 6 2 16 2 2" xfId="24112"/>
    <cellStyle name="Input 6 2 16 3" xfId="24113"/>
    <cellStyle name="Input 6 2 17" xfId="24114"/>
    <cellStyle name="Input 6 2 17 2" xfId="24115"/>
    <cellStyle name="Input 6 2 17 2 2" xfId="24116"/>
    <cellStyle name="Input 6 2 17 3" xfId="24117"/>
    <cellStyle name="Input 6 2 18" xfId="24118"/>
    <cellStyle name="Input 6 2 18 2" xfId="24119"/>
    <cellStyle name="Input 6 2 18 2 2" xfId="24120"/>
    <cellStyle name="Input 6 2 18 3" xfId="24121"/>
    <cellStyle name="Input 6 2 19" xfId="24122"/>
    <cellStyle name="Input 6 2 19 2" xfId="24123"/>
    <cellStyle name="Input 6 2 19 2 2" xfId="24124"/>
    <cellStyle name="Input 6 2 19 3" xfId="24125"/>
    <cellStyle name="Input 6 2 2" xfId="24126"/>
    <cellStyle name="Input 6 2 2 10" xfId="24127"/>
    <cellStyle name="Input 6 2 2 10 2" xfId="24128"/>
    <cellStyle name="Input 6 2 2 10 2 2" xfId="24129"/>
    <cellStyle name="Input 6 2 2 10 3" xfId="24130"/>
    <cellStyle name="Input 6 2 2 11" xfId="24131"/>
    <cellStyle name="Input 6 2 2 11 2" xfId="24132"/>
    <cellStyle name="Input 6 2 2 11 2 2" xfId="24133"/>
    <cellStyle name="Input 6 2 2 11 3" xfId="24134"/>
    <cellStyle name="Input 6 2 2 12" xfId="24135"/>
    <cellStyle name="Input 6 2 2 12 2" xfId="24136"/>
    <cellStyle name="Input 6 2 2 12 2 2" xfId="24137"/>
    <cellStyle name="Input 6 2 2 12 3" xfId="24138"/>
    <cellStyle name="Input 6 2 2 13" xfId="24139"/>
    <cellStyle name="Input 6 2 2 13 2" xfId="24140"/>
    <cellStyle name="Input 6 2 2 13 2 2" xfId="24141"/>
    <cellStyle name="Input 6 2 2 13 3" xfId="24142"/>
    <cellStyle name="Input 6 2 2 14" xfId="24143"/>
    <cellStyle name="Input 6 2 2 14 2" xfId="24144"/>
    <cellStyle name="Input 6 2 2 14 2 2" xfId="24145"/>
    <cellStyle name="Input 6 2 2 14 3" xfId="24146"/>
    <cellStyle name="Input 6 2 2 15" xfId="24147"/>
    <cellStyle name="Input 6 2 2 15 2" xfId="24148"/>
    <cellStyle name="Input 6 2 2 15 2 2" xfId="24149"/>
    <cellStyle name="Input 6 2 2 15 3" xfId="24150"/>
    <cellStyle name="Input 6 2 2 16" xfId="24151"/>
    <cellStyle name="Input 6 2 2 16 2" xfId="24152"/>
    <cellStyle name="Input 6 2 2 16 2 2" xfId="24153"/>
    <cellStyle name="Input 6 2 2 16 3" xfId="24154"/>
    <cellStyle name="Input 6 2 2 17" xfId="24155"/>
    <cellStyle name="Input 6 2 2 17 2" xfId="24156"/>
    <cellStyle name="Input 6 2 2 17 2 2" xfId="24157"/>
    <cellStyle name="Input 6 2 2 17 3" xfId="24158"/>
    <cellStyle name="Input 6 2 2 18" xfId="24159"/>
    <cellStyle name="Input 6 2 2 18 2" xfId="24160"/>
    <cellStyle name="Input 6 2 2 19" xfId="24161"/>
    <cellStyle name="Input 6 2 2 2" xfId="24162"/>
    <cellStyle name="Input 6 2 2 2 10" xfId="24163"/>
    <cellStyle name="Input 6 2 2 2 10 2" xfId="24164"/>
    <cellStyle name="Input 6 2 2 2 10 2 2" xfId="24165"/>
    <cellStyle name="Input 6 2 2 2 10 3" xfId="24166"/>
    <cellStyle name="Input 6 2 2 2 11" xfId="24167"/>
    <cellStyle name="Input 6 2 2 2 11 2" xfId="24168"/>
    <cellStyle name="Input 6 2 2 2 11 2 2" xfId="24169"/>
    <cellStyle name="Input 6 2 2 2 11 3" xfId="24170"/>
    <cellStyle name="Input 6 2 2 2 12" xfId="24171"/>
    <cellStyle name="Input 6 2 2 2 12 2" xfId="24172"/>
    <cellStyle name="Input 6 2 2 2 12 2 2" xfId="24173"/>
    <cellStyle name="Input 6 2 2 2 12 3" xfId="24174"/>
    <cellStyle name="Input 6 2 2 2 13" xfId="24175"/>
    <cellStyle name="Input 6 2 2 2 13 2" xfId="24176"/>
    <cellStyle name="Input 6 2 2 2 13 2 2" xfId="24177"/>
    <cellStyle name="Input 6 2 2 2 13 3" xfId="24178"/>
    <cellStyle name="Input 6 2 2 2 14" xfId="24179"/>
    <cellStyle name="Input 6 2 2 2 14 2" xfId="24180"/>
    <cellStyle name="Input 6 2 2 2 14 2 2" xfId="24181"/>
    <cellStyle name="Input 6 2 2 2 14 3" xfId="24182"/>
    <cellStyle name="Input 6 2 2 2 15" xfId="24183"/>
    <cellStyle name="Input 6 2 2 2 15 2" xfId="24184"/>
    <cellStyle name="Input 6 2 2 2 15 2 2" xfId="24185"/>
    <cellStyle name="Input 6 2 2 2 15 3" xfId="24186"/>
    <cellStyle name="Input 6 2 2 2 16" xfId="24187"/>
    <cellStyle name="Input 6 2 2 2 16 2" xfId="24188"/>
    <cellStyle name="Input 6 2 2 2 16 2 2" xfId="24189"/>
    <cellStyle name="Input 6 2 2 2 16 3" xfId="24190"/>
    <cellStyle name="Input 6 2 2 2 17" xfId="24191"/>
    <cellStyle name="Input 6 2 2 2 17 2" xfId="24192"/>
    <cellStyle name="Input 6 2 2 2 17 2 2" xfId="24193"/>
    <cellStyle name="Input 6 2 2 2 17 3" xfId="24194"/>
    <cellStyle name="Input 6 2 2 2 18" xfId="24195"/>
    <cellStyle name="Input 6 2 2 2 18 2" xfId="24196"/>
    <cellStyle name="Input 6 2 2 2 18 2 2" xfId="24197"/>
    <cellStyle name="Input 6 2 2 2 18 3" xfId="24198"/>
    <cellStyle name="Input 6 2 2 2 19" xfId="24199"/>
    <cellStyle name="Input 6 2 2 2 19 2" xfId="24200"/>
    <cellStyle name="Input 6 2 2 2 19 2 2" xfId="24201"/>
    <cellStyle name="Input 6 2 2 2 19 3" xfId="24202"/>
    <cellStyle name="Input 6 2 2 2 2" xfId="24203"/>
    <cellStyle name="Input 6 2 2 2 2 2" xfId="24204"/>
    <cellStyle name="Input 6 2 2 2 2 2 2" xfId="24205"/>
    <cellStyle name="Input 6 2 2 2 2 2 3" xfId="24206"/>
    <cellStyle name="Input 6 2 2 2 2 3" xfId="24207"/>
    <cellStyle name="Input 6 2 2 2 2 3 2" xfId="24208"/>
    <cellStyle name="Input 6 2 2 2 2 4" xfId="24209"/>
    <cellStyle name="Input 6 2 2 2 20" xfId="24210"/>
    <cellStyle name="Input 6 2 2 2 20 2" xfId="24211"/>
    <cellStyle name="Input 6 2 2 2 20 2 2" xfId="24212"/>
    <cellStyle name="Input 6 2 2 2 20 3" xfId="24213"/>
    <cellStyle name="Input 6 2 2 2 21" xfId="24214"/>
    <cellStyle name="Input 6 2 2 2 21 2" xfId="24215"/>
    <cellStyle name="Input 6 2 2 2 22" xfId="24216"/>
    <cellStyle name="Input 6 2 2 2 23" xfId="24217"/>
    <cellStyle name="Input 6 2 2 2 3" xfId="24218"/>
    <cellStyle name="Input 6 2 2 2 3 2" xfId="24219"/>
    <cellStyle name="Input 6 2 2 2 3 2 2" xfId="24220"/>
    <cellStyle name="Input 6 2 2 2 3 3" xfId="24221"/>
    <cellStyle name="Input 6 2 2 2 3 4" xfId="24222"/>
    <cellStyle name="Input 6 2 2 2 4" xfId="24223"/>
    <cellStyle name="Input 6 2 2 2 4 2" xfId="24224"/>
    <cellStyle name="Input 6 2 2 2 4 2 2" xfId="24225"/>
    <cellStyle name="Input 6 2 2 2 4 3" xfId="24226"/>
    <cellStyle name="Input 6 2 2 2 4 4" xfId="24227"/>
    <cellStyle name="Input 6 2 2 2 5" xfId="24228"/>
    <cellStyle name="Input 6 2 2 2 5 2" xfId="24229"/>
    <cellStyle name="Input 6 2 2 2 5 2 2" xfId="24230"/>
    <cellStyle name="Input 6 2 2 2 5 3" xfId="24231"/>
    <cellStyle name="Input 6 2 2 2 6" xfId="24232"/>
    <cellStyle name="Input 6 2 2 2 6 2" xfId="24233"/>
    <cellStyle name="Input 6 2 2 2 6 2 2" xfId="24234"/>
    <cellStyle name="Input 6 2 2 2 6 3" xfId="24235"/>
    <cellStyle name="Input 6 2 2 2 7" xfId="24236"/>
    <cellStyle name="Input 6 2 2 2 7 2" xfId="24237"/>
    <cellStyle name="Input 6 2 2 2 7 2 2" xfId="24238"/>
    <cellStyle name="Input 6 2 2 2 7 3" xfId="24239"/>
    <cellStyle name="Input 6 2 2 2 8" xfId="24240"/>
    <cellStyle name="Input 6 2 2 2 8 2" xfId="24241"/>
    <cellStyle name="Input 6 2 2 2 8 2 2" xfId="24242"/>
    <cellStyle name="Input 6 2 2 2 8 3" xfId="24243"/>
    <cellStyle name="Input 6 2 2 2 9" xfId="24244"/>
    <cellStyle name="Input 6 2 2 2 9 2" xfId="24245"/>
    <cellStyle name="Input 6 2 2 2 9 2 2" xfId="24246"/>
    <cellStyle name="Input 6 2 2 2 9 3" xfId="24247"/>
    <cellStyle name="Input 6 2 2 20" xfId="24248"/>
    <cellStyle name="Input 6 2 2 3" xfId="24249"/>
    <cellStyle name="Input 6 2 2 3 2" xfId="24250"/>
    <cellStyle name="Input 6 2 2 3 2 2" xfId="24251"/>
    <cellStyle name="Input 6 2 2 3 2 3" xfId="24252"/>
    <cellStyle name="Input 6 2 2 3 3" xfId="24253"/>
    <cellStyle name="Input 6 2 2 3 3 2" xfId="24254"/>
    <cellStyle name="Input 6 2 2 3 4" xfId="24255"/>
    <cellStyle name="Input 6 2 2 4" xfId="24256"/>
    <cellStyle name="Input 6 2 2 4 2" xfId="24257"/>
    <cellStyle name="Input 6 2 2 4 2 2" xfId="24258"/>
    <cellStyle name="Input 6 2 2 4 3" xfId="24259"/>
    <cellStyle name="Input 6 2 2 4 4" xfId="24260"/>
    <cellStyle name="Input 6 2 2 5" xfId="24261"/>
    <cellStyle name="Input 6 2 2 5 2" xfId="24262"/>
    <cellStyle name="Input 6 2 2 5 2 2" xfId="24263"/>
    <cellStyle name="Input 6 2 2 5 3" xfId="24264"/>
    <cellStyle name="Input 6 2 2 5 4" xfId="24265"/>
    <cellStyle name="Input 6 2 2 6" xfId="24266"/>
    <cellStyle name="Input 6 2 2 6 2" xfId="24267"/>
    <cellStyle name="Input 6 2 2 6 2 2" xfId="24268"/>
    <cellStyle name="Input 6 2 2 6 3" xfId="24269"/>
    <cellStyle name="Input 6 2 2 7" xfId="24270"/>
    <cellStyle name="Input 6 2 2 7 2" xfId="24271"/>
    <cellStyle name="Input 6 2 2 7 2 2" xfId="24272"/>
    <cellStyle name="Input 6 2 2 7 3" xfId="24273"/>
    <cellStyle name="Input 6 2 2 8" xfId="24274"/>
    <cellStyle name="Input 6 2 2 8 2" xfId="24275"/>
    <cellStyle name="Input 6 2 2 8 2 2" xfId="24276"/>
    <cellStyle name="Input 6 2 2 8 3" xfId="24277"/>
    <cellStyle name="Input 6 2 2 9" xfId="24278"/>
    <cellStyle name="Input 6 2 2 9 2" xfId="24279"/>
    <cellStyle name="Input 6 2 2 9 2 2" xfId="24280"/>
    <cellStyle name="Input 6 2 2 9 3" xfId="24281"/>
    <cellStyle name="Input 6 2 20" xfId="24282"/>
    <cellStyle name="Input 6 2 20 2" xfId="24283"/>
    <cellStyle name="Input 6 2 20 2 2" xfId="24284"/>
    <cellStyle name="Input 6 2 20 3" xfId="24285"/>
    <cellStyle name="Input 6 2 21" xfId="24286"/>
    <cellStyle name="Input 6 2 21 2" xfId="24287"/>
    <cellStyle name="Input 6 2 22" xfId="24288"/>
    <cellStyle name="Input 6 2 23" xfId="24289"/>
    <cellStyle name="Input 6 2 3" xfId="24290"/>
    <cellStyle name="Input 6 2 3 10" xfId="24291"/>
    <cellStyle name="Input 6 2 3 10 2" xfId="24292"/>
    <cellStyle name="Input 6 2 3 10 2 2" xfId="24293"/>
    <cellStyle name="Input 6 2 3 10 3" xfId="24294"/>
    <cellStyle name="Input 6 2 3 11" xfId="24295"/>
    <cellStyle name="Input 6 2 3 11 2" xfId="24296"/>
    <cellStyle name="Input 6 2 3 11 2 2" xfId="24297"/>
    <cellStyle name="Input 6 2 3 11 3" xfId="24298"/>
    <cellStyle name="Input 6 2 3 12" xfId="24299"/>
    <cellStyle name="Input 6 2 3 12 2" xfId="24300"/>
    <cellStyle name="Input 6 2 3 12 2 2" xfId="24301"/>
    <cellStyle name="Input 6 2 3 12 3" xfId="24302"/>
    <cellStyle name="Input 6 2 3 13" xfId="24303"/>
    <cellStyle name="Input 6 2 3 13 2" xfId="24304"/>
    <cellStyle name="Input 6 2 3 13 2 2" xfId="24305"/>
    <cellStyle name="Input 6 2 3 13 3" xfId="24306"/>
    <cellStyle name="Input 6 2 3 14" xfId="24307"/>
    <cellStyle name="Input 6 2 3 14 2" xfId="24308"/>
    <cellStyle name="Input 6 2 3 14 2 2" xfId="24309"/>
    <cellStyle name="Input 6 2 3 14 3" xfId="24310"/>
    <cellStyle name="Input 6 2 3 15" xfId="24311"/>
    <cellStyle name="Input 6 2 3 15 2" xfId="24312"/>
    <cellStyle name="Input 6 2 3 15 2 2" xfId="24313"/>
    <cellStyle name="Input 6 2 3 15 3" xfId="24314"/>
    <cellStyle name="Input 6 2 3 16" xfId="24315"/>
    <cellStyle name="Input 6 2 3 16 2" xfId="24316"/>
    <cellStyle name="Input 6 2 3 16 2 2" xfId="24317"/>
    <cellStyle name="Input 6 2 3 16 3" xfId="24318"/>
    <cellStyle name="Input 6 2 3 17" xfId="24319"/>
    <cellStyle name="Input 6 2 3 17 2" xfId="24320"/>
    <cellStyle name="Input 6 2 3 17 2 2" xfId="24321"/>
    <cellStyle name="Input 6 2 3 17 3" xfId="24322"/>
    <cellStyle name="Input 6 2 3 18" xfId="24323"/>
    <cellStyle name="Input 6 2 3 18 2" xfId="24324"/>
    <cellStyle name="Input 6 2 3 19" xfId="24325"/>
    <cellStyle name="Input 6 2 3 2" xfId="24326"/>
    <cellStyle name="Input 6 2 3 2 10" xfId="24327"/>
    <cellStyle name="Input 6 2 3 2 10 2" xfId="24328"/>
    <cellStyle name="Input 6 2 3 2 10 2 2" xfId="24329"/>
    <cellStyle name="Input 6 2 3 2 10 3" xfId="24330"/>
    <cellStyle name="Input 6 2 3 2 11" xfId="24331"/>
    <cellStyle name="Input 6 2 3 2 11 2" xfId="24332"/>
    <cellStyle name="Input 6 2 3 2 11 2 2" xfId="24333"/>
    <cellStyle name="Input 6 2 3 2 11 3" xfId="24334"/>
    <cellStyle name="Input 6 2 3 2 12" xfId="24335"/>
    <cellStyle name="Input 6 2 3 2 12 2" xfId="24336"/>
    <cellStyle name="Input 6 2 3 2 12 2 2" xfId="24337"/>
    <cellStyle name="Input 6 2 3 2 12 3" xfId="24338"/>
    <cellStyle name="Input 6 2 3 2 13" xfId="24339"/>
    <cellStyle name="Input 6 2 3 2 13 2" xfId="24340"/>
    <cellStyle name="Input 6 2 3 2 13 2 2" xfId="24341"/>
    <cellStyle name="Input 6 2 3 2 13 3" xfId="24342"/>
    <cellStyle name="Input 6 2 3 2 14" xfId="24343"/>
    <cellStyle name="Input 6 2 3 2 14 2" xfId="24344"/>
    <cellStyle name="Input 6 2 3 2 14 2 2" xfId="24345"/>
    <cellStyle name="Input 6 2 3 2 14 3" xfId="24346"/>
    <cellStyle name="Input 6 2 3 2 15" xfId="24347"/>
    <cellStyle name="Input 6 2 3 2 15 2" xfId="24348"/>
    <cellStyle name="Input 6 2 3 2 15 2 2" xfId="24349"/>
    <cellStyle name="Input 6 2 3 2 15 3" xfId="24350"/>
    <cellStyle name="Input 6 2 3 2 16" xfId="24351"/>
    <cellStyle name="Input 6 2 3 2 16 2" xfId="24352"/>
    <cellStyle name="Input 6 2 3 2 16 2 2" xfId="24353"/>
    <cellStyle name="Input 6 2 3 2 16 3" xfId="24354"/>
    <cellStyle name="Input 6 2 3 2 17" xfId="24355"/>
    <cellStyle name="Input 6 2 3 2 17 2" xfId="24356"/>
    <cellStyle name="Input 6 2 3 2 17 2 2" xfId="24357"/>
    <cellStyle name="Input 6 2 3 2 17 3" xfId="24358"/>
    <cellStyle name="Input 6 2 3 2 18" xfId="24359"/>
    <cellStyle name="Input 6 2 3 2 18 2" xfId="24360"/>
    <cellStyle name="Input 6 2 3 2 18 2 2" xfId="24361"/>
    <cellStyle name="Input 6 2 3 2 18 3" xfId="24362"/>
    <cellStyle name="Input 6 2 3 2 19" xfId="24363"/>
    <cellStyle name="Input 6 2 3 2 19 2" xfId="24364"/>
    <cellStyle name="Input 6 2 3 2 19 2 2" xfId="24365"/>
    <cellStyle name="Input 6 2 3 2 19 3" xfId="24366"/>
    <cellStyle name="Input 6 2 3 2 2" xfId="24367"/>
    <cellStyle name="Input 6 2 3 2 2 2" xfId="24368"/>
    <cellStyle name="Input 6 2 3 2 2 2 2" xfId="24369"/>
    <cellStyle name="Input 6 2 3 2 2 3" xfId="24370"/>
    <cellStyle name="Input 6 2 3 2 2 4" xfId="24371"/>
    <cellStyle name="Input 6 2 3 2 20" xfId="24372"/>
    <cellStyle name="Input 6 2 3 2 20 2" xfId="24373"/>
    <cellStyle name="Input 6 2 3 2 20 2 2" xfId="24374"/>
    <cellStyle name="Input 6 2 3 2 20 3" xfId="24375"/>
    <cellStyle name="Input 6 2 3 2 21" xfId="24376"/>
    <cellStyle name="Input 6 2 3 2 21 2" xfId="24377"/>
    <cellStyle name="Input 6 2 3 2 22" xfId="24378"/>
    <cellStyle name="Input 6 2 3 2 23" xfId="24379"/>
    <cellStyle name="Input 6 2 3 2 3" xfId="24380"/>
    <cellStyle name="Input 6 2 3 2 3 2" xfId="24381"/>
    <cellStyle name="Input 6 2 3 2 3 2 2" xfId="24382"/>
    <cellStyle name="Input 6 2 3 2 3 3" xfId="24383"/>
    <cellStyle name="Input 6 2 3 2 3 4" xfId="24384"/>
    <cellStyle name="Input 6 2 3 2 4" xfId="24385"/>
    <cellStyle name="Input 6 2 3 2 4 2" xfId="24386"/>
    <cellStyle name="Input 6 2 3 2 4 2 2" xfId="24387"/>
    <cellStyle name="Input 6 2 3 2 4 3" xfId="24388"/>
    <cellStyle name="Input 6 2 3 2 5" xfId="24389"/>
    <cellStyle name="Input 6 2 3 2 5 2" xfId="24390"/>
    <cellStyle name="Input 6 2 3 2 5 2 2" xfId="24391"/>
    <cellStyle name="Input 6 2 3 2 5 3" xfId="24392"/>
    <cellStyle name="Input 6 2 3 2 6" xfId="24393"/>
    <cellStyle name="Input 6 2 3 2 6 2" xfId="24394"/>
    <cellStyle name="Input 6 2 3 2 6 2 2" xfId="24395"/>
    <cellStyle name="Input 6 2 3 2 6 3" xfId="24396"/>
    <cellStyle name="Input 6 2 3 2 7" xfId="24397"/>
    <cellStyle name="Input 6 2 3 2 7 2" xfId="24398"/>
    <cellStyle name="Input 6 2 3 2 7 2 2" xfId="24399"/>
    <cellStyle name="Input 6 2 3 2 7 3" xfId="24400"/>
    <cellStyle name="Input 6 2 3 2 8" xfId="24401"/>
    <cellStyle name="Input 6 2 3 2 8 2" xfId="24402"/>
    <cellStyle name="Input 6 2 3 2 8 2 2" xfId="24403"/>
    <cellStyle name="Input 6 2 3 2 8 3" xfId="24404"/>
    <cellStyle name="Input 6 2 3 2 9" xfId="24405"/>
    <cellStyle name="Input 6 2 3 2 9 2" xfId="24406"/>
    <cellStyle name="Input 6 2 3 2 9 2 2" xfId="24407"/>
    <cellStyle name="Input 6 2 3 2 9 3" xfId="24408"/>
    <cellStyle name="Input 6 2 3 20" xfId="24409"/>
    <cellStyle name="Input 6 2 3 3" xfId="24410"/>
    <cellStyle name="Input 6 2 3 3 2" xfId="24411"/>
    <cellStyle name="Input 6 2 3 3 2 2" xfId="24412"/>
    <cellStyle name="Input 6 2 3 3 3" xfId="24413"/>
    <cellStyle name="Input 6 2 3 3 4" xfId="24414"/>
    <cellStyle name="Input 6 2 3 4" xfId="24415"/>
    <cellStyle name="Input 6 2 3 4 2" xfId="24416"/>
    <cellStyle name="Input 6 2 3 4 2 2" xfId="24417"/>
    <cellStyle name="Input 6 2 3 4 3" xfId="24418"/>
    <cellStyle name="Input 6 2 3 4 4" xfId="24419"/>
    <cellStyle name="Input 6 2 3 5" xfId="24420"/>
    <cellStyle name="Input 6 2 3 5 2" xfId="24421"/>
    <cellStyle name="Input 6 2 3 5 2 2" xfId="24422"/>
    <cellStyle name="Input 6 2 3 5 3" xfId="24423"/>
    <cellStyle name="Input 6 2 3 6" xfId="24424"/>
    <cellStyle name="Input 6 2 3 6 2" xfId="24425"/>
    <cellStyle name="Input 6 2 3 6 2 2" xfId="24426"/>
    <cellStyle name="Input 6 2 3 6 3" xfId="24427"/>
    <cellStyle name="Input 6 2 3 7" xfId="24428"/>
    <cellStyle name="Input 6 2 3 7 2" xfId="24429"/>
    <cellStyle name="Input 6 2 3 7 2 2" xfId="24430"/>
    <cellStyle name="Input 6 2 3 7 3" xfId="24431"/>
    <cellStyle name="Input 6 2 3 8" xfId="24432"/>
    <cellStyle name="Input 6 2 3 8 2" xfId="24433"/>
    <cellStyle name="Input 6 2 3 8 2 2" xfId="24434"/>
    <cellStyle name="Input 6 2 3 8 3" xfId="24435"/>
    <cellStyle name="Input 6 2 3 9" xfId="24436"/>
    <cellStyle name="Input 6 2 3 9 2" xfId="24437"/>
    <cellStyle name="Input 6 2 3 9 2 2" xfId="24438"/>
    <cellStyle name="Input 6 2 3 9 3" xfId="24439"/>
    <cellStyle name="Input 6 2 4" xfId="24440"/>
    <cellStyle name="Input 6 2 4 10" xfId="24441"/>
    <cellStyle name="Input 6 2 4 10 2" xfId="24442"/>
    <cellStyle name="Input 6 2 4 10 2 2" xfId="24443"/>
    <cellStyle name="Input 6 2 4 10 3" xfId="24444"/>
    <cellStyle name="Input 6 2 4 11" xfId="24445"/>
    <cellStyle name="Input 6 2 4 11 2" xfId="24446"/>
    <cellStyle name="Input 6 2 4 11 2 2" xfId="24447"/>
    <cellStyle name="Input 6 2 4 11 3" xfId="24448"/>
    <cellStyle name="Input 6 2 4 12" xfId="24449"/>
    <cellStyle name="Input 6 2 4 12 2" xfId="24450"/>
    <cellStyle name="Input 6 2 4 12 2 2" xfId="24451"/>
    <cellStyle name="Input 6 2 4 12 3" xfId="24452"/>
    <cellStyle name="Input 6 2 4 13" xfId="24453"/>
    <cellStyle name="Input 6 2 4 13 2" xfId="24454"/>
    <cellStyle name="Input 6 2 4 13 2 2" xfId="24455"/>
    <cellStyle name="Input 6 2 4 13 3" xfId="24456"/>
    <cellStyle name="Input 6 2 4 14" xfId="24457"/>
    <cellStyle name="Input 6 2 4 14 2" xfId="24458"/>
    <cellStyle name="Input 6 2 4 14 2 2" xfId="24459"/>
    <cellStyle name="Input 6 2 4 14 3" xfId="24460"/>
    <cellStyle name="Input 6 2 4 15" xfId="24461"/>
    <cellStyle name="Input 6 2 4 15 2" xfId="24462"/>
    <cellStyle name="Input 6 2 4 15 2 2" xfId="24463"/>
    <cellStyle name="Input 6 2 4 15 3" xfId="24464"/>
    <cellStyle name="Input 6 2 4 16" xfId="24465"/>
    <cellStyle name="Input 6 2 4 16 2" xfId="24466"/>
    <cellStyle name="Input 6 2 4 16 2 2" xfId="24467"/>
    <cellStyle name="Input 6 2 4 16 3" xfId="24468"/>
    <cellStyle name="Input 6 2 4 17" xfId="24469"/>
    <cellStyle name="Input 6 2 4 17 2" xfId="24470"/>
    <cellStyle name="Input 6 2 4 17 2 2" xfId="24471"/>
    <cellStyle name="Input 6 2 4 17 3" xfId="24472"/>
    <cellStyle name="Input 6 2 4 18" xfId="24473"/>
    <cellStyle name="Input 6 2 4 18 2" xfId="24474"/>
    <cellStyle name="Input 6 2 4 18 2 2" xfId="24475"/>
    <cellStyle name="Input 6 2 4 18 3" xfId="24476"/>
    <cellStyle name="Input 6 2 4 19" xfId="24477"/>
    <cellStyle name="Input 6 2 4 19 2" xfId="24478"/>
    <cellStyle name="Input 6 2 4 19 2 2" xfId="24479"/>
    <cellStyle name="Input 6 2 4 19 3" xfId="24480"/>
    <cellStyle name="Input 6 2 4 2" xfId="24481"/>
    <cellStyle name="Input 6 2 4 2 10" xfId="24482"/>
    <cellStyle name="Input 6 2 4 2 10 2" xfId="24483"/>
    <cellStyle name="Input 6 2 4 2 10 2 2" xfId="24484"/>
    <cellStyle name="Input 6 2 4 2 10 3" xfId="24485"/>
    <cellStyle name="Input 6 2 4 2 11" xfId="24486"/>
    <cellStyle name="Input 6 2 4 2 11 2" xfId="24487"/>
    <cellStyle name="Input 6 2 4 2 11 2 2" xfId="24488"/>
    <cellStyle name="Input 6 2 4 2 11 3" xfId="24489"/>
    <cellStyle name="Input 6 2 4 2 12" xfId="24490"/>
    <cellStyle name="Input 6 2 4 2 12 2" xfId="24491"/>
    <cellStyle name="Input 6 2 4 2 12 2 2" xfId="24492"/>
    <cellStyle name="Input 6 2 4 2 12 3" xfId="24493"/>
    <cellStyle name="Input 6 2 4 2 13" xfId="24494"/>
    <cellStyle name="Input 6 2 4 2 13 2" xfId="24495"/>
    <cellStyle name="Input 6 2 4 2 13 2 2" xfId="24496"/>
    <cellStyle name="Input 6 2 4 2 13 3" xfId="24497"/>
    <cellStyle name="Input 6 2 4 2 14" xfId="24498"/>
    <cellStyle name="Input 6 2 4 2 14 2" xfId="24499"/>
    <cellStyle name="Input 6 2 4 2 14 2 2" xfId="24500"/>
    <cellStyle name="Input 6 2 4 2 14 3" xfId="24501"/>
    <cellStyle name="Input 6 2 4 2 15" xfId="24502"/>
    <cellStyle name="Input 6 2 4 2 15 2" xfId="24503"/>
    <cellStyle name="Input 6 2 4 2 15 2 2" xfId="24504"/>
    <cellStyle name="Input 6 2 4 2 15 3" xfId="24505"/>
    <cellStyle name="Input 6 2 4 2 16" xfId="24506"/>
    <cellStyle name="Input 6 2 4 2 16 2" xfId="24507"/>
    <cellStyle name="Input 6 2 4 2 16 2 2" xfId="24508"/>
    <cellStyle name="Input 6 2 4 2 16 3" xfId="24509"/>
    <cellStyle name="Input 6 2 4 2 17" xfId="24510"/>
    <cellStyle name="Input 6 2 4 2 17 2" xfId="24511"/>
    <cellStyle name="Input 6 2 4 2 17 2 2" xfId="24512"/>
    <cellStyle name="Input 6 2 4 2 17 3" xfId="24513"/>
    <cellStyle name="Input 6 2 4 2 18" xfId="24514"/>
    <cellStyle name="Input 6 2 4 2 18 2" xfId="24515"/>
    <cellStyle name="Input 6 2 4 2 18 2 2" xfId="24516"/>
    <cellStyle name="Input 6 2 4 2 18 3" xfId="24517"/>
    <cellStyle name="Input 6 2 4 2 19" xfId="24518"/>
    <cellStyle name="Input 6 2 4 2 19 2" xfId="24519"/>
    <cellStyle name="Input 6 2 4 2 19 2 2" xfId="24520"/>
    <cellStyle name="Input 6 2 4 2 19 3" xfId="24521"/>
    <cellStyle name="Input 6 2 4 2 2" xfId="24522"/>
    <cellStyle name="Input 6 2 4 2 2 2" xfId="24523"/>
    <cellStyle name="Input 6 2 4 2 2 2 2" xfId="24524"/>
    <cellStyle name="Input 6 2 4 2 2 3" xfId="24525"/>
    <cellStyle name="Input 6 2 4 2 2 4" xfId="24526"/>
    <cellStyle name="Input 6 2 4 2 20" xfId="24527"/>
    <cellStyle name="Input 6 2 4 2 20 2" xfId="24528"/>
    <cellStyle name="Input 6 2 4 2 20 2 2" xfId="24529"/>
    <cellStyle name="Input 6 2 4 2 20 3" xfId="24530"/>
    <cellStyle name="Input 6 2 4 2 21" xfId="24531"/>
    <cellStyle name="Input 6 2 4 2 21 2" xfId="24532"/>
    <cellStyle name="Input 6 2 4 2 22" xfId="24533"/>
    <cellStyle name="Input 6 2 4 2 23" xfId="24534"/>
    <cellStyle name="Input 6 2 4 2 3" xfId="24535"/>
    <cellStyle name="Input 6 2 4 2 3 2" xfId="24536"/>
    <cellStyle name="Input 6 2 4 2 3 2 2" xfId="24537"/>
    <cellStyle name="Input 6 2 4 2 3 3" xfId="24538"/>
    <cellStyle name="Input 6 2 4 2 4" xfId="24539"/>
    <cellStyle name="Input 6 2 4 2 4 2" xfId="24540"/>
    <cellStyle name="Input 6 2 4 2 4 2 2" xfId="24541"/>
    <cellStyle name="Input 6 2 4 2 4 3" xfId="24542"/>
    <cellStyle name="Input 6 2 4 2 5" xfId="24543"/>
    <cellStyle name="Input 6 2 4 2 5 2" xfId="24544"/>
    <cellStyle name="Input 6 2 4 2 5 2 2" xfId="24545"/>
    <cellStyle name="Input 6 2 4 2 5 3" xfId="24546"/>
    <cellStyle name="Input 6 2 4 2 6" xfId="24547"/>
    <cellStyle name="Input 6 2 4 2 6 2" xfId="24548"/>
    <cellStyle name="Input 6 2 4 2 6 2 2" xfId="24549"/>
    <cellStyle name="Input 6 2 4 2 6 3" xfId="24550"/>
    <cellStyle name="Input 6 2 4 2 7" xfId="24551"/>
    <cellStyle name="Input 6 2 4 2 7 2" xfId="24552"/>
    <cellStyle name="Input 6 2 4 2 7 2 2" xfId="24553"/>
    <cellStyle name="Input 6 2 4 2 7 3" xfId="24554"/>
    <cellStyle name="Input 6 2 4 2 8" xfId="24555"/>
    <cellStyle name="Input 6 2 4 2 8 2" xfId="24556"/>
    <cellStyle name="Input 6 2 4 2 8 2 2" xfId="24557"/>
    <cellStyle name="Input 6 2 4 2 8 3" xfId="24558"/>
    <cellStyle name="Input 6 2 4 2 9" xfId="24559"/>
    <cellStyle name="Input 6 2 4 2 9 2" xfId="24560"/>
    <cellStyle name="Input 6 2 4 2 9 2 2" xfId="24561"/>
    <cellStyle name="Input 6 2 4 2 9 3" xfId="24562"/>
    <cellStyle name="Input 6 2 4 20" xfId="24563"/>
    <cellStyle name="Input 6 2 4 20 2" xfId="24564"/>
    <cellStyle name="Input 6 2 4 20 2 2" xfId="24565"/>
    <cellStyle name="Input 6 2 4 20 3" xfId="24566"/>
    <cellStyle name="Input 6 2 4 21" xfId="24567"/>
    <cellStyle name="Input 6 2 4 21 2" xfId="24568"/>
    <cellStyle name="Input 6 2 4 21 2 2" xfId="24569"/>
    <cellStyle name="Input 6 2 4 21 3" xfId="24570"/>
    <cellStyle name="Input 6 2 4 22" xfId="24571"/>
    <cellStyle name="Input 6 2 4 22 2" xfId="24572"/>
    <cellStyle name="Input 6 2 4 23" xfId="24573"/>
    <cellStyle name="Input 6 2 4 24" xfId="24574"/>
    <cellStyle name="Input 6 2 4 3" xfId="24575"/>
    <cellStyle name="Input 6 2 4 3 2" xfId="24576"/>
    <cellStyle name="Input 6 2 4 3 2 2" xfId="24577"/>
    <cellStyle name="Input 6 2 4 3 3" xfId="24578"/>
    <cellStyle name="Input 6 2 4 3 4" xfId="24579"/>
    <cellStyle name="Input 6 2 4 4" xfId="24580"/>
    <cellStyle name="Input 6 2 4 4 2" xfId="24581"/>
    <cellStyle name="Input 6 2 4 4 2 2" xfId="24582"/>
    <cellStyle name="Input 6 2 4 4 3" xfId="24583"/>
    <cellStyle name="Input 6 2 4 4 4" xfId="24584"/>
    <cellStyle name="Input 6 2 4 5" xfId="24585"/>
    <cellStyle name="Input 6 2 4 5 2" xfId="24586"/>
    <cellStyle name="Input 6 2 4 5 2 2" xfId="24587"/>
    <cellStyle name="Input 6 2 4 5 3" xfId="24588"/>
    <cellStyle name="Input 6 2 4 6" xfId="24589"/>
    <cellStyle name="Input 6 2 4 6 2" xfId="24590"/>
    <cellStyle name="Input 6 2 4 6 2 2" xfId="24591"/>
    <cellStyle name="Input 6 2 4 6 3" xfId="24592"/>
    <cellStyle name="Input 6 2 4 7" xfId="24593"/>
    <cellStyle name="Input 6 2 4 7 2" xfId="24594"/>
    <cellStyle name="Input 6 2 4 7 2 2" xfId="24595"/>
    <cellStyle name="Input 6 2 4 7 3" xfId="24596"/>
    <cellStyle name="Input 6 2 4 8" xfId="24597"/>
    <cellStyle name="Input 6 2 4 8 2" xfId="24598"/>
    <cellStyle name="Input 6 2 4 8 2 2" xfId="24599"/>
    <cellStyle name="Input 6 2 4 8 3" xfId="24600"/>
    <cellStyle name="Input 6 2 4 9" xfId="24601"/>
    <cellStyle name="Input 6 2 4 9 2" xfId="24602"/>
    <cellStyle name="Input 6 2 4 9 2 2" xfId="24603"/>
    <cellStyle name="Input 6 2 4 9 3" xfId="24604"/>
    <cellStyle name="Input 6 2 5" xfId="24605"/>
    <cellStyle name="Input 6 2 5 10" xfId="24606"/>
    <cellStyle name="Input 6 2 5 10 2" xfId="24607"/>
    <cellStyle name="Input 6 2 5 10 2 2" xfId="24608"/>
    <cellStyle name="Input 6 2 5 10 3" xfId="24609"/>
    <cellStyle name="Input 6 2 5 11" xfId="24610"/>
    <cellStyle name="Input 6 2 5 11 2" xfId="24611"/>
    <cellStyle name="Input 6 2 5 11 2 2" xfId="24612"/>
    <cellStyle name="Input 6 2 5 11 3" xfId="24613"/>
    <cellStyle name="Input 6 2 5 12" xfId="24614"/>
    <cellStyle name="Input 6 2 5 12 2" xfId="24615"/>
    <cellStyle name="Input 6 2 5 12 2 2" xfId="24616"/>
    <cellStyle name="Input 6 2 5 12 3" xfId="24617"/>
    <cellStyle name="Input 6 2 5 13" xfId="24618"/>
    <cellStyle name="Input 6 2 5 13 2" xfId="24619"/>
    <cellStyle name="Input 6 2 5 13 2 2" xfId="24620"/>
    <cellStyle name="Input 6 2 5 13 3" xfId="24621"/>
    <cellStyle name="Input 6 2 5 14" xfId="24622"/>
    <cellStyle name="Input 6 2 5 14 2" xfId="24623"/>
    <cellStyle name="Input 6 2 5 14 2 2" xfId="24624"/>
    <cellStyle name="Input 6 2 5 14 3" xfId="24625"/>
    <cellStyle name="Input 6 2 5 15" xfId="24626"/>
    <cellStyle name="Input 6 2 5 15 2" xfId="24627"/>
    <cellStyle name="Input 6 2 5 15 2 2" xfId="24628"/>
    <cellStyle name="Input 6 2 5 15 3" xfId="24629"/>
    <cellStyle name="Input 6 2 5 16" xfId="24630"/>
    <cellStyle name="Input 6 2 5 16 2" xfId="24631"/>
    <cellStyle name="Input 6 2 5 16 2 2" xfId="24632"/>
    <cellStyle name="Input 6 2 5 16 3" xfId="24633"/>
    <cellStyle name="Input 6 2 5 17" xfId="24634"/>
    <cellStyle name="Input 6 2 5 17 2" xfId="24635"/>
    <cellStyle name="Input 6 2 5 17 2 2" xfId="24636"/>
    <cellStyle name="Input 6 2 5 17 3" xfId="24637"/>
    <cellStyle name="Input 6 2 5 18" xfId="24638"/>
    <cellStyle name="Input 6 2 5 18 2" xfId="24639"/>
    <cellStyle name="Input 6 2 5 18 2 2" xfId="24640"/>
    <cellStyle name="Input 6 2 5 18 3" xfId="24641"/>
    <cellStyle name="Input 6 2 5 19" xfId="24642"/>
    <cellStyle name="Input 6 2 5 19 2" xfId="24643"/>
    <cellStyle name="Input 6 2 5 19 2 2" xfId="24644"/>
    <cellStyle name="Input 6 2 5 19 3" xfId="24645"/>
    <cellStyle name="Input 6 2 5 2" xfId="24646"/>
    <cellStyle name="Input 6 2 5 2 2" xfId="24647"/>
    <cellStyle name="Input 6 2 5 2 2 2" xfId="24648"/>
    <cellStyle name="Input 6 2 5 2 3" xfId="24649"/>
    <cellStyle name="Input 6 2 5 2 4" xfId="24650"/>
    <cellStyle name="Input 6 2 5 20" xfId="24651"/>
    <cellStyle name="Input 6 2 5 20 2" xfId="24652"/>
    <cellStyle name="Input 6 2 5 20 2 2" xfId="24653"/>
    <cellStyle name="Input 6 2 5 20 3" xfId="24654"/>
    <cellStyle name="Input 6 2 5 21" xfId="24655"/>
    <cellStyle name="Input 6 2 5 21 2" xfId="24656"/>
    <cellStyle name="Input 6 2 5 22" xfId="24657"/>
    <cellStyle name="Input 6 2 5 23" xfId="24658"/>
    <cellStyle name="Input 6 2 5 3" xfId="24659"/>
    <cellStyle name="Input 6 2 5 3 2" xfId="24660"/>
    <cellStyle name="Input 6 2 5 3 2 2" xfId="24661"/>
    <cellStyle name="Input 6 2 5 3 3" xfId="24662"/>
    <cellStyle name="Input 6 2 5 4" xfId="24663"/>
    <cellStyle name="Input 6 2 5 4 2" xfId="24664"/>
    <cellStyle name="Input 6 2 5 4 2 2" xfId="24665"/>
    <cellStyle name="Input 6 2 5 4 3" xfId="24666"/>
    <cellStyle name="Input 6 2 5 5" xfId="24667"/>
    <cellStyle name="Input 6 2 5 5 2" xfId="24668"/>
    <cellStyle name="Input 6 2 5 5 2 2" xfId="24669"/>
    <cellStyle name="Input 6 2 5 5 3" xfId="24670"/>
    <cellStyle name="Input 6 2 5 6" xfId="24671"/>
    <cellStyle name="Input 6 2 5 6 2" xfId="24672"/>
    <cellStyle name="Input 6 2 5 6 2 2" xfId="24673"/>
    <cellStyle name="Input 6 2 5 6 3" xfId="24674"/>
    <cellStyle name="Input 6 2 5 7" xfId="24675"/>
    <cellStyle name="Input 6 2 5 7 2" xfId="24676"/>
    <cellStyle name="Input 6 2 5 7 2 2" xfId="24677"/>
    <cellStyle name="Input 6 2 5 7 3" xfId="24678"/>
    <cellStyle name="Input 6 2 5 8" xfId="24679"/>
    <cellStyle name="Input 6 2 5 8 2" xfId="24680"/>
    <cellStyle name="Input 6 2 5 8 2 2" xfId="24681"/>
    <cellStyle name="Input 6 2 5 8 3" xfId="24682"/>
    <cellStyle name="Input 6 2 5 9" xfId="24683"/>
    <cellStyle name="Input 6 2 5 9 2" xfId="24684"/>
    <cellStyle name="Input 6 2 5 9 2 2" xfId="24685"/>
    <cellStyle name="Input 6 2 5 9 3" xfId="24686"/>
    <cellStyle name="Input 6 2 6" xfId="24687"/>
    <cellStyle name="Input 6 2 6 2" xfId="24688"/>
    <cellStyle name="Input 6 2 6 2 2" xfId="24689"/>
    <cellStyle name="Input 6 2 6 3" xfId="24690"/>
    <cellStyle name="Input 6 2 6 4" xfId="24691"/>
    <cellStyle name="Input 6 2 7" xfId="24692"/>
    <cellStyle name="Input 6 2 7 2" xfId="24693"/>
    <cellStyle name="Input 6 2 7 2 2" xfId="24694"/>
    <cellStyle name="Input 6 2 7 3" xfId="24695"/>
    <cellStyle name="Input 6 2 8" xfId="24696"/>
    <cellStyle name="Input 6 2 8 2" xfId="24697"/>
    <cellStyle name="Input 6 2 8 2 2" xfId="24698"/>
    <cellStyle name="Input 6 2 8 3" xfId="24699"/>
    <cellStyle name="Input 6 2 9" xfId="24700"/>
    <cellStyle name="Input 6 2 9 2" xfId="24701"/>
    <cellStyle name="Input 6 2 9 2 2" xfId="24702"/>
    <cellStyle name="Input 6 2 9 3" xfId="24703"/>
    <cellStyle name="Input 6 20" xfId="24704"/>
    <cellStyle name="Input 6 20 2" xfId="24705"/>
    <cellStyle name="Input 6 20 2 2" xfId="24706"/>
    <cellStyle name="Input 6 20 3" xfId="24707"/>
    <cellStyle name="Input 6 21" xfId="24708"/>
    <cellStyle name="Input 6 21 2" xfId="24709"/>
    <cellStyle name="Input 6 21 2 2" xfId="24710"/>
    <cellStyle name="Input 6 21 3" xfId="24711"/>
    <cellStyle name="Input 6 22" xfId="24712"/>
    <cellStyle name="Input 6 22 2" xfId="24713"/>
    <cellStyle name="Input 6 23" xfId="24714"/>
    <cellStyle name="Input 6 24" xfId="24715"/>
    <cellStyle name="Input 6 25" xfId="24716"/>
    <cellStyle name="Input 6 26" xfId="24717"/>
    <cellStyle name="Input 6 27" xfId="24718"/>
    <cellStyle name="Input 6 28" xfId="24719"/>
    <cellStyle name="Input 6 29" xfId="24720"/>
    <cellStyle name="Input 6 3" xfId="24721"/>
    <cellStyle name="Input 6 3 10" xfId="24722"/>
    <cellStyle name="Input 6 3 10 2" xfId="24723"/>
    <cellStyle name="Input 6 3 10 2 2" xfId="24724"/>
    <cellStyle name="Input 6 3 10 3" xfId="24725"/>
    <cellStyle name="Input 6 3 11" xfId="24726"/>
    <cellStyle name="Input 6 3 11 2" xfId="24727"/>
    <cellStyle name="Input 6 3 11 2 2" xfId="24728"/>
    <cellStyle name="Input 6 3 11 3" xfId="24729"/>
    <cellStyle name="Input 6 3 12" xfId="24730"/>
    <cellStyle name="Input 6 3 12 2" xfId="24731"/>
    <cellStyle name="Input 6 3 12 2 2" xfId="24732"/>
    <cellStyle name="Input 6 3 12 3" xfId="24733"/>
    <cellStyle name="Input 6 3 13" xfId="24734"/>
    <cellStyle name="Input 6 3 13 2" xfId="24735"/>
    <cellStyle name="Input 6 3 13 2 2" xfId="24736"/>
    <cellStyle name="Input 6 3 13 3" xfId="24737"/>
    <cellStyle name="Input 6 3 14" xfId="24738"/>
    <cellStyle name="Input 6 3 14 2" xfId="24739"/>
    <cellStyle name="Input 6 3 14 2 2" xfId="24740"/>
    <cellStyle name="Input 6 3 14 3" xfId="24741"/>
    <cellStyle name="Input 6 3 15" xfId="24742"/>
    <cellStyle name="Input 6 3 15 2" xfId="24743"/>
    <cellStyle name="Input 6 3 15 2 2" xfId="24744"/>
    <cellStyle name="Input 6 3 15 3" xfId="24745"/>
    <cellStyle name="Input 6 3 16" xfId="24746"/>
    <cellStyle name="Input 6 3 16 2" xfId="24747"/>
    <cellStyle name="Input 6 3 16 2 2" xfId="24748"/>
    <cellStyle name="Input 6 3 16 3" xfId="24749"/>
    <cellStyle name="Input 6 3 17" xfId="24750"/>
    <cellStyle name="Input 6 3 17 2" xfId="24751"/>
    <cellStyle name="Input 6 3 17 2 2" xfId="24752"/>
    <cellStyle name="Input 6 3 17 3" xfId="24753"/>
    <cellStyle name="Input 6 3 18" xfId="24754"/>
    <cellStyle name="Input 6 3 18 2" xfId="24755"/>
    <cellStyle name="Input 6 3 19" xfId="24756"/>
    <cellStyle name="Input 6 3 2" xfId="24757"/>
    <cellStyle name="Input 6 3 2 10" xfId="24758"/>
    <cellStyle name="Input 6 3 2 10 2" xfId="24759"/>
    <cellStyle name="Input 6 3 2 10 2 2" xfId="24760"/>
    <cellStyle name="Input 6 3 2 10 3" xfId="24761"/>
    <cellStyle name="Input 6 3 2 11" xfId="24762"/>
    <cellStyle name="Input 6 3 2 11 2" xfId="24763"/>
    <cellStyle name="Input 6 3 2 11 2 2" xfId="24764"/>
    <cellStyle name="Input 6 3 2 11 3" xfId="24765"/>
    <cellStyle name="Input 6 3 2 12" xfId="24766"/>
    <cellStyle name="Input 6 3 2 12 2" xfId="24767"/>
    <cellStyle name="Input 6 3 2 12 2 2" xfId="24768"/>
    <cellStyle name="Input 6 3 2 12 3" xfId="24769"/>
    <cellStyle name="Input 6 3 2 13" xfId="24770"/>
    <cellStyle name="Input 6 3 2 13 2" xfId="24771"/>
    <cellStyle name="Input 6 3 2 13 2 2" xfId="24772"/>
    <cellStyle name="Input 6 3 2 13 3" xfId="24773"/>
    <cellStyle name="Input 6 3 2 14" xfId="24774"/>
    <cellStyle name="Input 6 3 2 14 2" xfId="24775"/>
    <cellStyle name="Input 6 3 2 14 2 2" xfId="24776"/>
    <cellStyle name="Input 6 3 2 14 3" xfId="24777"/>
    <cellStyle name="Input 6 3 2 15" xfId="24778"/>
    <cellStyle name="Input 6 3 2 15 2" xfId="24779"/>
    <cellStyle name="Input 6 3 2 15 2 2" xfId="24780"/>
    <cellStyle name="Input 6 3 2 15 3" xfId="24781"/>
    <cellStyle name="Input 6 3 2 16" xfId="24782"/>
    <cellStyle name="Input 6 3 2 16 2" xfId="24783"/>
    <cellStyle name="Input 6 3 2 16 2 2" xfId="24784"/>
    <cellStyle name="Input 6 3 2 16 3" xfId="24785"/>
    <cellStyle name="Input 6 3 2 17" xfId="24786"/>
    <cellStyle name="Input 6 3 2 17 2" xfId="24787"/>
    <cellStyle name="Input 6 3 2 17 2 2" xfId="24788"/>
    <cellStyle name="Input 6 3 2 17 3" xfId="24789"/>
    <cellStyle name="Input 6 3 2 18" xfId="24790"/>
    <cellStyle name="Input 6 3 2 18 2" xfId="24791"/>
    <cellStyle name="Input 6 3 2 18 2 2" xfId="24792"/>
    <cellStyle name="Input 6 3 2 18 3" xfId="24793"/>
    <cellStyle name="Input 6 3 2 19" xfId="24794"/>
    <cellStyle name="Input 6 3 2 19 2" xfId="24795"/>
    <cellStyle name="Input 6 3 2 19 2 2" xfId="24796"/>
    <cellStyle name="Input 6 3 2 19 3" xfId="24797"/>
    <cellStyle name="Input 6 3 2 2" xfId="24798"/>
    <cellStyle name="Input 6 3 2 2 2" xfId="24799"/>
    <cellStyle name="Input 6 3 2 2 2 2" xfId="24800"/>
    <cellStyle name="Input 6 3 2 2 2 2 2" xfId="24801"/>
    <cellStyle name="Input 6 3 2 2 2 3" xfId="24802"/>
    <cellStyle name="Input 6 3 2 2 2 4" xfId="24803"/>
    <cellStyle name="Input 6 3 2 2 3" xfId="24804"/>
    <cellStyle name="Input 6 3 2 2 3 2" xfId="24805"/>
    <cellStyle name="Input 6 3 2 2 4" xfId="24806"/>
    <cellStyle name="Input 6 3 2 2 5" xfId="24807"/>
    <cellStyle name="Input 6 3 2 20" xfId="24808"/>
    <cellStyle name="Input 6 3 2 20 2" xfId="24809"/>
    <cellStyle name="Input 6 3 2 20 2 2" xfId="24810"/>
    <cellStyle name="Input 6 3 2 20 3" xfId="24811"/>
    <cellStyle name="Input 6 3 2 21" xfId="24812"/>
    <cellStyle name="Input 6 3 2 21 2" xfId="24813"/>
    <cellStyle name="Input 6 3 2 22" xfId="24814"/>
    <cellStyle name="Input 6 3 2 23" xfId="24815"/>
    <cellStyle name="Input 6 3 2 3" xfId="24816"/>
    <cellStyle name="Input 6 3 2 3 2" xfId="24817"/>
    <cellStyle name="Input 6 3 2 3 2 2" xfId="24818"/>
    <cellStyle name="Input 6 3 2 3 2 3" xfId="24819"/>
    <cellStyle name="Input 6 3 2 3 3" xfId="24820"/>
    <cellStyle name="Input 6 3 2 3 3 2" xfId="24821"/>
    <cellStyle name="Input 6 3 2 3 4" xfId="24822"/>
    <cellStyle name="Input 6 3 2 4" xfId="24823"/>
    <cellStyle name="Input 6 3 2 4 2" xfId="24824"/>
    <cellStyle name="Input 6 3 2 4 2 2" xfId="24825"/>
    <cellStyle name="Input 6 3 2 4 3" xfId="24826"/>
    <cellStyle name="Input 6 3 2 4 4" xfId="24827"/>
    <cellStyle name="Input 6 3 2 5" xfId="24828"/>
    <cellStyle name="Input 6 3 2 5 2" xfId="24829"/>
    <cellStyle name="Input 6 3 2 5 2 2" xfId="24830"/>
    <cellStyle name="Input 6 3 2 5 3" xfId="24831"/>
    <cellStyle name="Input 6 3 2 5 4" xfId="24832"/>
    <cellStyle name="Input 6 3 2 6" xfId="24833"/>
    <cellStyle name="Input 6 3 2 6 2" xfId="24834"/>
    <cellStyle name="Input 6 3 2 6 2 2" xfId="24835"/>
    <cellStyle name="Input 6 3 2 6 3" xfId="24836"/>
    <cellStyle name="Input 6 3 2 7" xfId="24837"/>
    <cellStyle name="Input 6 3 2 7 2" xfId="24838"/>
    <cellStyle name="Input 6 3 2 7 2 2" xfId="24839"/>
    <cellStyle name="Input 6 3 2 7 3" xfId="24840"/>
    <cellStyle name="Input 6 3 2 8" xfId="24841"/>
    <cellStyle name="Input 6 3 2 8 2" xfId="24842"/>
    <cellStyle name="Input 6 3 2 8 2 2" xfId="24843"/>
    <cellStyle name="Input 6 3 2 8 3" xfId="24844"/>
    <cellStyle name="Input 6 3 2 9" xfId="24845"/>
    <cellStyle name="Input 6 3 2 9 2" xfId="24846"/>
    <cellStyle name="Input 6 3 2 9 2 2" xfId="24847"/>
    <cellStyle name="Input 6 3 2 9 3" xfId="24848"/>
    <cellStyle name="Input 6 3 20" xfId="24849"/>
    <cellStyle name="Input 6 3 3" xfId="24850"/>
    <cellStyle name="Input 6 3 3 2" xfId="24851"/>
    <cellStyle name="Input 6 3 3 2 2" xfId="24852"/>
    <cellStyle name="Input 6 3 3 2 2 2" xfId="24853"/>
    <cellStyle name="Input 6 3 3 2 3" xfId="24854"/>
    <cellStyle name="Input 6 3 3 2 4" xfId="24855"/>
    <cellStyle name="Input 6 3 3 3" xfId="24856"/>
    <cellStyle name="Input 6 3 3 3 2" xfId="24857"/>
    <cellStyle name="Input 6 3 3 4" xfId="24858"/>
    <cellStyle name="Input 6 3 3 5" xfId="24859"/>
    <cellStyle name="Input 6 3 4" xfId="24860"/>
    <cellStyle name="Input 6 3 4 2" xfId="24861"/>
    <cellStyle name="Input 6 3 4 2 2" xfId="24862"/>
    <cellStyle name="Input 6 3 4 2 3" xfId="24863"/>
    <cellStyle name="Input 6 3 4 3" xfId="24864"/>
    <cellStyle name="Input 6 3 4 3 2" xfId="24865"/>
    <cellStyle name="Input 6 3 4 4" xfId="24866"/>
    <cellStyle name="Input 6 3 5" xfId="24867"/>
    <cellStyle name="Input 6 3 5 2" xfId="24868"/>
    <cellStyle name="Input 6 3 5 2 2" xfId="24869"/>
    <cellStyle name="Input 6 3 5 2 3" xfId="24870"/>
    <cellStyle name="Input 6 3 5 3" xfId="24871"/>
    <cellStyle name="Input 6 3 5 4" xfId="24872"/>
    <cellStyle name="Input 6 3 6" xfId="24873"/>
    <cellStyle name="Input 6 3 6 2" xfId="24874"/>
    <cellStyle name="Input 6 3 6 2 2" xfId="24875"/>
    <cellStyle name="Input 6 3 6 3" xfId="24876"/>
    <cellStyle name="Input 6 3 6 4" xfId="24877"/>
    <cellStyle name="Input 6 3 7" xfId="24878"/>
    <cellStyle name="Input 6 3 7 2" xfId="24879"/>
    <cellStyle name="Input 6 3 7 2 2" xfId="24880"/>
    <cellStyle name="Input 6 3 7 3" xfId="24881"/>
    <cellStyle name="Input 6 3 8" xfId="24882"/>
    <cellStyle name="Input 6 3 8 2" xfId="24883"/>
    <cellStyle name="Input 6 3 8 2 2" xfId="24884"/>
    <cellStyle name="Input 6 3 8 3" xfId="24885"/>
    <cellStyle name="Input 6 3 9" xfId="24886"/>
    <cellStyle name="Input 6 3 9 2" xfId="24887"/>
    <cellStyle name="Input 6 3 9 2 2" xfId="24888"/>
    <cellStyle name="Input 6 3 9 3" xfId="24889"/>
    <cellStyle name="Input 6 30" xfId="24890"/>
    <cellStyle name="Input 6 31" xfId="24891"/>
    <cellStyle name="Input 6 4" xfId="24892"/>
    <cellStyle name="Input 6 4 10" xfId="24893"/>
    <cellStyle name="Input 6 4 10 2" xfId="24894"/>
    <cellStyle name="Input 6 4 10 2 2" xfId="24895"/>
    <cellStyle name="Input 6 4 10 3" xfId="24896"/>
    <cellStyle name="Input 6 4 11" xfId="24897"/>
    <cellStyle name="Input 6 4 11 2" xfId="24898"/>
    <cellStyle name="Input 6 4 11 2 2" xfId="24899"/>
    <cellStyle name="Input 6 4 11 3" xfId="24900"/>
    <cellStyle name="Input 6 4 12" xfId="24901"/>
    <cellStyle name="Input 6 4 12 2" xfId="24902"/>
    <cellStyle name="Input 6 4 12 2 2" xfId="24903"/>
    <cellStyle name="Input 6 4 12 3" xfId="24904"/>
    <cellStyle name="Input 6 4 13" xfId="24905"/>
    <cellStyle name="Input 6 4 13 2" xfId="24906"/>
    <cellStyle name="Input 6 4 13 2 2" xfId="24907"/>
    <cellStyle name="Input 6 4 13 3" xfId="24908"/>
    <cellStyle name="Input 6 4 14" xfId="24909"/>
    <cellStyle name="Input 6 4 14 2" xfId="24910"/>
    <cellStyle name="Input 6 4 14 2 2" xfId="24911"/>
    <cellStyle name="Input 6 4 14 3" xfId="24912"/>
    <cellStyle name="Input 6 4 15" xfId="24913"/>
    <cellStyle name="Input 6 4 15 2" xfId="24914"/>
    <cellStyle name="Input 6 4 15 2 2" xfId="24915"/>
    <cellStyle name="Input 6 4 15 3" xfId="24916"/>
    <cellStyle name="Input 6 4 16" xfId="24917"/>
    <cellStyle name="Input 6 4 16 2" xfId="24918"/>
    <cellStyle name="Input 6 4 16 2 2" xfId="24919"/>
    <cellStyle name="Input 6 4 16 3" xfId="24920"/>
    <cellStyle name="Input 6 4 17" xfId="24921"/>
    <cellStyle name="Input 6 4 17 2" xfId="24922"/>
    <cellStyle name="Input 6 4 17 2 2" xfId="24923"/>
    <cellStyle name="Input 6 4 17 3" xfId="24924"/>
    <cellStyle name="Input 6 4 18" xfId="24925"/>
    <cellStyle name="Input 6 4 18 2" xfId="24926"/>
    <cellStyle name="Input 6 4 19" xfId="24927"/>
    <cellStyle name="Input 6 4 2" xfId="24928"/>
    <cellStyle name="Input 6 4 2 10" xfId="24929"/>
    <cellStyle name="Input 6 4 2 10 2" xfId="24930"/>
    <cellStyle name="Input 6 4 2 10 2 2" xfId="24931"/>
    <cellStyle name="Input 6 4 2 10 3" xfId="24932"/>
    <cellStyle name="Input 6 4 2 11" xfId="24933"/>
    <cellStyle name="Input 6 4 2 11 2" xfId="24934"/>
    <cellStyle name="Input 6 4 2 11 2 2" xfId="24935"/>
    <cellStyle name="Input 6 4 2 11 3" xfId="24936"/>
    <cellStyle name="Input 6 4 2 12" xfId="24937"/>
    <cellStyle name="Input 6 4 2 12 2" xfId="24938"/>
    <cellStyle name="Input 6 4 2 12 2 2" xfId="24939"/>
    <cellStyle name="Input 6 4 2 12 3" xfId="24940"/>
    <cellStyle name="Input 6 4 2 13" xfId="24941"/>
    <cellStyle name="Input 6 4 2 13 2" xfId="24942"/>
    <cellStyle name="Input 6 4 2 13 2 2" xfId="24943"/>
    <cellStyle name="Input 6 4 2 13 3" xfId="24944"/>
    <cellStyle name="Input 6 4 2 14" xfId="24945"/>
    <cellStyle name="Input 6 4 2 14 2" xfId="24946"/>
    <cellStyle name="Input 6 4 2 14 2 2" xfId="24947"/>
    <cellStyle name="Input 6 4 2 14 3" xfId="24948"/>
    <cellStyle name="Input 6 4 2 15" xfId="24949"/>
    <cellStyle name="Input 6 4 2 15 2" xfId="24950"/>
    <cellStyle name="Input 6 4 2 15 2 2" xfId="24951"/>
    <cellStyle name="Input 6 4 2 15 3" xfId="24952"/>
    <cellStyle name="Input 6 4 2 16" xfId="24953"/>
    <cellStyle name="Input 6 4 2 16 2" xfId="24954"/>
    <cellStyle name="Input 6 4 2 16 2 2" xfId="24955"/>
    <cellStyle name="Input 6 4 2 16 3" xfId="24956"/>
    <cellStyle name="Input 6 4 2 17" xfId="24957"/>
    <cellStyle name="Input 6 4 2 17 2" xfId="24958"/>
    <cellStyle name="Input 6 4 2 17 2 2" xfId="24959"/>
    <cellStyle name="Input 6 4 2 17 3" xfId="24960"/>
    <cellStyle name="Input 6 4 2 18" xfId="24961"/>
    <cellStyle name="Input 6 4 2 18 2" xfId="24962"/>
    <cellStyle name="Input 6 4 2 18 2 2" xfId="24963"/>
    <cellStyle name="Input 6 4 2 18 3" xfId="24964"/>
    <cellStyle name="Input 6 4 2 19" xfId="24965"/>
    <cellStyle name="Input 6 4 2 19 2" xfId="24966"/>
    <cellStyle name="Input 6 4 2 19 2 2" xfId="24967"/>
    <cellStyle name="Input 6 4 2 19 3" xfId="24968"/>
    <cellStyle name="Input 6 4 2 2" xfId="24969"/>
    <cellStyle name="Input 6 4 2 2 2" xfId="24970"/>
    <cellStyle name="Input 6 4 2 2 2 2" xfId="24971"/>
    <cellStyle name="Input 6 4 2 2 2 2 2" xfId="24972"/>
    <cellStyle name="Input 6 4 2 2 2 3" xfId="24973"/>
    <cellStyle name="Input 6 4 2 2 2 4" xfId="24974"/>
    <cellStyle name="Input 6 4 2 2 3" xfId="24975"/>
    <cellStyle name="Input 6 4 2 2 3 2" xfId="24976"/>
    <cellStyle name="Input 6 4 2 2 4" xfId="24977"/>
    <cellStyle name="Input 6 4 2 2 5" xfId="24978"/>
    <cellStyle name="Input 6 4 2 20" xfId="24979"/>
    <cellStyle name="Input 6 4 2 20 2" xfId="24980"/>
    <cellStyle name="Input 6 4 2 20 2 2" xfId="24981"/>
    <cellStyle name="Input 6 4 2 20 3" xfId="24982"/>
    <cellStyle name="Input 6 4 2 21" xfId="24983"/>
    <cellStyle name="Input 6 4 2 21 2" xfId="24984"/>
    <cellStyle name="Input 6 4 2 22" xfId="24985"/>
    <cellStyle name="Input 6 4 2 23" xfId="24986"/>
    <cellStyle name="Input 6 4 2 3" xfId="24987"/>
    <cellStyle name="Input 6 4 2 3 2" xfId="24988"/>
    <cellStyle name="Input 6 4 2 3 2 2" xfId="24989"/>
    <cellStyle name="Input 6 4 2 3 2 3" xfId="24990"/>
    <cellStyle name="Input 6 4 2 3 3" xfId="24991"/>
    <cellStyle name="Input 6 4 2 3 3 2" xfId="24992"/>
    <cellStyle name="Input 6 4 2 3 4" xfId="24993"/>
    <cellStyle name="Input 6 4 2 4" xfId="24994"/>
    <cellStyle name="Input 6 4 2 4 2" xfId="24995"/>
    <cellStyle name="Input 6 4 2 4 2 2" xfId="24996"/>
    <cellStyle name="Input 6 4 2 4 3" xfId="24997"/>
    <cellStyle name="Input 6 4 2 4 4" xfId="24998"/>
    <cellStyle name="Input 6 4 2 5" xfId="24999"/>
    <cellStyle name="Input 6 4 2 5 2" xfId="25000"/>
    <cellStyle name="Input 6 4 2 5 2 2" xfId="25001"/>
    <cellStyle name="Input 6 4 2 5 3" xfId="25002"/>
    <cellStyle name="Input 6 4 2 5 4" xfId="25003"/>
    <cellStyle name="Input 6 4 2 6" xfId="25004"/>
    <cellStyle name="Input 6 4 2 6 2" xfId="25005"/>
    <cellStyle name="Input 6 4 2 6 2 2" xfId="25006"/>
    <cellStyle name="Input 6 4 2 6 3" xfId="25007"/>
    <cellStyle name="Input 6 4 2 7" xfId="25008"/>
    <cellStyle name="Input 6 4 2 7 2" xfId="25009"/>
    <cellStyle name="Input 6 4 2 7 2 2" xfId="25010"/>
    <cellStyle name="Input 6 4 2 7 3" xfId="25011"/>
    <cellStyle name="Input 6 4 2 8" xfId="25012"/>
    <cellStyle name="Input 6 4 2 8 2" xfId="25013"/>
    <cellStyle name="Input 6 4 2 8 2 2" xfId="25014"/>
    <cellStyle name="Input 6 4 2 8 3" xfId="25015"/>
    <cellStyle name="Input 6 4 2 9" xfId="25016"/>
    <cellStyle name="Input 6 4 2 9 2" xfId="25017"/>
    <cellStyle name="Input 6 4 2 9 2 2" xfId="25018"/>
    <cellStyle name="Input 6 4 2 9 3" xfId="25019"/>
    <cellStyle name="Input 6 4 20" xfId="25020"/>
    <cellStyle name="Input 6 4 3" xfId="25021"/>
    <cellStyle name="Input 6 4 3 2" xfId="25022"/>
    <cellStyle name="Input 6 4 3 2 2" xfId="25023"/>
    <cellStyle name="Input 6 4 3 2 2 2" xfId="25024"/>
    <cellStyle name="Input 6 4 3 2 3" xfId="25025"/>
    <cellStyle name="Input 6 4 3 2 4" xfId="25026"/>
    <cellStyle name="Input 6 4 3 3" xfId="25027"/>
    <cellStyle name="Input 6 4 3 3 2" xfId="25028"/>
    <cellStyle name="Input 6 4 3 4" xfId="25029"/>
    <cellStyle name="Input 6 4 3 5" xfId="25030"/>
    <cellStyle name="Input 6 4 4" xfId="25031"/>
    <cellStyle name="Input 6 4 4 2" xfId="25032"/>
    <cellStyle name="Input 6 4 4 2 2" xfId="25033"/>
    <cellStyle name="Input 6 4 4 2 3" xfId="25034"/>
    <cellStyle name="Input 6 4 4 3" xfId="25035"/>
    <cellStyle name="Input 6 4 4 3 2" xfId="25036"/>
    <cellStyle name="Input 6 4 4 4" xfId="25037"/>
    <cellStyle name="Input 6 4 5" xfId="25038"/>
    <cellStyle name="Input 6 4 5 2" xfId="25039"/>
    <cellStyle name="Input 6 4 5 2 2" xfId="25040"/>
    <cellStyle name="Input 6 4 5 2 3" xfId="25041"/>
    <cellStyle name="Input 6 4 5 3" xfId="25042"/>
    <cellStyle name="Input 6 4 5 4" xfId="25043"/>
    <cellStyle name="Input 6 4 6" xfId="25044"/>
    <cellStyle name="Input 6 4 6 2" xfId="25045"/>
    <cellStyle name="Input 6 4 6 2 2" xfId="25046"/>
    <cellStyle name="Input 6 4 6 3" xfId="25047"/>
    <cellStyle name="Input 6 4 6 4" xfId="25048"/>
    <cellStyle name="Input 6 4 7" xfId="25049"/>
    <cellStyle name="Input 6 4 7 2" xfId="25050"/>
    <cellStyle name="Input 6 4 7 2 2" xfId="25051"/>
    <cellStyle name="Input 6 4 7 3" xfId="25052"/>
    <cellStyle name="Input 6 4 8" xfId="25053"/>
    <cellStyle name="Input 6 4 8 2" xfId="25054"/>
    <cellStyle name="Input 6 4 8 2 2" xfId="25055"/>
    <cellStyle name="Input 6 4 8 3" xfId="25056"/>
    <cellStyle name="Input 6 4 9" xfId="25057"/>
    <cellStyle name="Input 6 4 9 2" xfId="25058"/>
    <cellStyle name="Input 6 4 9 2 2" xfId="25059"/>
    <cellStyle name="Input 6 4 9 3" xfId="25060"/>
    <cellStyle name="Input 6 5" xfId="25061"/>
    <cellStyle name="Input 6 5 10" xfId="25062"/>
    <cellStyle name="Input 6 5 10 2" xfId="25063"/>
    <cellStyle name="Input 6 5 10 2 2" xfId="25064"/>
    <cellStyle name="Input 6 5 10 3" xfId="25065"/>
    <cellStyle name="Input 6 5 11" xfId="25066"/>
    <cellStyle name="Input 6 5 11 2" xfId="25067"/>
    <cellStyle name="Input 6 5 11 2 2" xfId="25068"/>
    <cellStyle name="Input 6 5 11 3" xfId="25069"/>
    <cellStyle name="Input 6 5 12" xfId="25070"/>
    <cellStyle name="Input 6 5 12 2" xfId="25071"/>
    <cellStyle name="Input 6 5 12 2 2" xfId="25072"/>
    <cellStyle name="Input 6 5 12 3" xfId="25073"/>
    <cellStyle name="Input 6 5 13" xfId="25074"/>
    <cellStyle name="Input 6 5 13 2" xfId="25075"/>
    <cellStyle name="Input 6 5 13 2 2" xfId="25076"/>
    <cellStyle name="Input 6 5 13 3" xfId="25077"/>
    <cellStyle name="Input 6 5 14" xfId="25078"/>
    <cellStyle name="Input 6 5 14 2" xfId="25079"/>
    <cellStyle name="Input 6 5 14 2 2" xfId="25080"/>
    <cellStyle name="Input 6 5 14 3" xfId="25081"/>
    <cellStyle name="Input 6 5 15" xfId="25082"/>
    <cellStyle name="Input 6 5 15 2" xfId="25083"/>
    <cellStyle name="Input 6 5 15 2 2" xfId="25084"/>
    <cellStyle name="Input 6 5 15 3" xfId="25085"/>
    <cellStyle name="Input 6 5 16" xfId="25086"/>
    <cellStyle name="Input 6 5 16 2" xfId="25087"/>
    <cellStyle name="Input 6 5 16 2 2" xfId="25088"/>
    <cellStyle name="Input 6 5 16 3" xfId="25089"/>
    <cellStyle name="Input 6 5 17" xfId="25090"/>
    <cellStyle name="Input 6 5 17 2" xfId="25091"/>
    <cellStyle name="Input 6 5 17 2 2" xfId="25092"/>
    <cellStyle name="Input 6 5 17 3" xfId="25093"/>
    <cellStyle name="Input 6 5 18" xfId="25094"/>
    <cellStyle name="Input 6 5 18 2" xfId="25095"/>
    <cellStyle name="Input 6 5 18 2 2" xfId="25096"/>
    <cellStyle name="Input 6 5 18 3" xfId="25097"/>
    <cellStyle name="Input 6 5 19" xfId="25098"/>
    <cellStyle name="Input 6 5 19 2" xfId="25099"/>
    <cellStyle name="Input 6 5 19 2 2" xfId="25100"/>
    <cellStyle name="Input 6 5 19 3" xfId="25101"/>
    <cellStyle name="Input 6 5 2" xfId="25102"/>
    <cellStyle name="Input 6 5 2 10" xfId="25103"/>
    <cellStyle name="Input 6 5 2 10 2" xfId="25104"/>
    <cellStyle name="Input 6 5 2 10 2 2" xfId="25105"/>
    <cellStyle name="Input 6 5 2 10 3" xfId="25106"/>
    <cellStyle name="Input 6 5 2 11" xfId="25107"/>
    <cellStyle name="Input 6 5 2 11 2" xfId="25108"/>
    <cellStyle name="Input 6 5 2 11 2 2" xfId="25109"/>
    <cellStyle name="Input 6 5 2 11 3" xfId="25110"/>
    <cellStyle name="Input 6 5 2 12" xfId="25111"/>
    <cellStyle name="Input 6 5 2 12 2" xfId="25112"/>
    <cellStyle name="Input 6 5 2 12 2 2" xfId="25113"/>
    <cellStyle name="Input 6 5 2 12 3" xfId="25114"/>
    <cellStyle name="Input 6 5 2 13" xfId="25115"/>
    <cellStyle name="Input 6 5 2 13 2" xfId="25116"/>
    <cellStyle name="Input 6 5 2 13 2 2" xfId="25117"/>
    <cellStyle name="Input 6 5 2 13 3" xfId="25118"/>
    <cellStyle name="Input 6 5 2 14" xfId="25119"/>
    <cellStyle name="Input 6 5 2 14 2" xfId="25120"/>
    <cellStyle name="Input 6 5 2 14 2 2" xfId="25121"/>
    <cellStyle name="Input 6 5 2 14 3" xfId="25122"/>
    <cellStyle name="Input 6 5 2 15" xfId="25123"/>
    <cellStyle name="Input 6 5 2 15 2" xfId="25124"/>
    <cellStyle name="Input 6 5 2 15 2 2" xfId="25125"/>
    <cellStyle name="Input 6 5 2 15 3" xfId="25126"/>
    <cellStyle name="Input 6 5 2 16" xfId="25127"/>
    <cellStyle name="Input 6 5 2 16 2" xfId="25128"/>
    <cellStyle name="Input 6 5 2 16 2 2" xfId="25129"/>
    <cellStyle name="Input 6 5 2 16 3" xfId="25130"/>
    <cellStyle name="Input 6 5 2 17" xfId="25131"/>
    <cellStyle name="Input 6 5 2 17 2" xfId="25132"/>
    <cellStyle name="Input 6 5 2 17 2 2" xfId="25133"/>
    <cellStyle name="Input 6 5 2 17 3" xfId="25134"/>
    <cellStyle name="Input 6 5 2 18" xfId="25135"/>
    <cellStyle name="Input 6 5 2 18 2" xfId="25136"/>
    <cellStyle name="Input 6 5 2 18 2 2" xfId="25137"/>
    <cellStyle name="Input 6 5 2 18 3" xfId="25138"/>
    <cellStyle name="Input 6 5 2 19" xfId="25139"/>
    <cellStyle name="Input 6 5 2 19 2" xfId="25140"/>
    <cellStyle name="Input 6 5 2 19 2 2" xfId="25141"/>
    <cellStyle name="Input 6 5 2 19 3" xfId="25142"/>
    <cellStyle name="Input 6 5 2 2" xfId="25143"/>
    <cellStyle name="Input 6 5 2 2 2" xfId="25144"/>
    <cellStyle name="Input 6 5 2 2 2 2" xfId="25145"/>
    <cellStyle name="Input 6 5 2 2 2 3" xfId="25146"/>
    <cellStyle name="Input 6 5 2 2 3" xfId="25147"/>
    <cellStyle name="Input 6 5 2 2 3 2" xfId="25148"/>
    <cellStyle name="Input 6 5 2 2 4" xfId="25149"/>
    <cellStyle name="Input 6 5 2 20" xfId="25150"/>
    <cellStyle name="Input 6 5 2 20 2" xfId="25151"/>
    <cellStyle name="Input 6 5 2 20 2 2" xfId="25152"/>
    <cellStyle name="Input 6 5 2 20 3" xfId="25153"/>
    <cellStyle name="Input 6 5 2 21" xfId="25154"/>
    <cellStyle name="Input 6 5 2 21 2" xfId="25155"/>
    <cellStyle name="Input 6 5 2 22" xfId="25156"/>
    <cellStyle name="Input 6 5 2 23" xfId="25157"/>
    <cellStyle name="Input 6 5 2 3" xfId="25158"/>
    <cellStyle name="Input 6 5 2 3 2" xfId="25159"/>
    <cellStyle name="Input 6 5 2 3 2 2" xfId="25160"/>
    <cellStyle name="Input 6 5 2 3 3" xfId="25161"/>
    <cellStyle name="Input 6 5 2 3 4" xfId="25162"/>
    <cellStyle name="Input 6 5 2 4" xfId="25163"/>
    <cellStyle name="Input 6 5 2 4 2" xfId="25164"/>
    <cellStyle name="Input 6 5 2 4 2 2" xfId="25165"/>
    <cellStyle name="Input 6 5 2 4 3" xfId="25166"/>
    <cellStyle name="Input 6 5 2 4 4" xfId="25167"/>
    <cellStyle name="Input 6 5 2 5" xfId="25168"/>
    <cellStyle name="Input 6 5 2 5 2" xfId="25169"/>
    <cellStyle name="Input 6 5 2 5 2 2" xfId="25170"/>
    <cellStyle name="Input 6 5 2 5 3" xfId="25171"/>
    <cellStyle name="Input 6 5 2 6" xfId="25172"/>
    <cellStyle name="Input 6 5 2 6 2" xfId="25173"/>
    <cellStyle name="Input 6 5 2 6 2 2" xfId="25174"/>
    <cellStyle name="Input 6 5 2 6 3" xfId="25175"/>
    <cellStyle name="Input 6 5 2 7" xfId="25176"/>
    <cellStyle name="Input 6 5 2 7 2" xfId="25177"/>
    <cellStyle name="Input 6 5 2 7 2 2" xfId="25178"/>
    <cellStyle name="Input 6 5 2 7 3" xfId="25179"/>
    <cellStyle name="Input 6 5 2 8" xfId="25180"/>
    <cellStyle name="Input 6 5 2 8 2" xfId="25181"/>
    <cellStyle name="Input 6 5 2 8 2 2" xfId="25182"/>
    <cellStyle name="Input 6 5 2 8 3" xfId="25183"/>
    <cellStyle name="Input 6 5 2 9" xfId="25184"/>
    <cellStyle name="Input 6 5 2 9 2" xfId="25185"/>
    <cellStyle name="Input 6 5 2 9 2 2" xfId="25186"/>
    <cellStyle name="Input 6 5 2 9 3" xfId="25187"/>
    <cellStyle name="Input 6 5 20" xfId="25188"/>
    <cellStyle name="Input 6 5 20 2" xfId="25189"/>
    <cellStyle name="Input 6 5 20 2 2" xfId="25190"/>
    <cellStyle name="Input 6 5 20 3" xfId="25191"/>
    <cellStyle name="Input 6 5 21" xfId="25192"/>
    <cellStyle name="Input 6 5 21 2" xfId="25193"/>
    <cellStyle name="Input 6 5 21 2 2" xfId="25194"/>
    <cellStyle name="Input 6 5 21 3" xfId="25195"/>
    <cellStyle name="Input 6 5 22" xfId="25196"/>
    <cellStyle name="Input 6 5 22 2" xfId="25197"/>
    <cellStyle name="Input 6 5 23" xfId="25198"/>
    <cellStyle name="Input 6 5 24" xfId="25199"/>
    <cellStyle name="Input 6 5 3" xfId="25200"/>
    <cellStyle name="Input 6 5 3 2" xfId="25201"/>
    <cellStyle name="Input 6 5 3 2 2" xfId="25202"/>
    <cellStyle name="Input 6 5 3 2 3" xfId="25203"/>
    <cellStyle name="Input 6 5 3 3" xfId="25204"/>
    <cellStyle name="Input 6 5 3 3 2" xfId="25205"/>
    <cellStyle name="Input 6 5 3 4" xfId="25206"/>
    <cellStyle name="Input 6 5 4" xfId="25207"/>
    <cellStyle name="Input 6 5 4 2" xfId="25208"/>
    <cellStyle name="Input 6 5 4 2 2" xfId="25209"/>
    <cellStyle name="Input 6 5 4 3" xfId="25210"/>
    <cellStyle name="Input 6 5 4 4" xfId="25211"/>
    <cellStyle name="Input 6 5 5" xfId="25212"/>
    <cellStyle name="Input 6 5 5 2" xfId="25213"/>
    <cellStyle name="Input 6 5 5 2 2" xfId="25214"/>
    <cellStyle name="Input 6 5 5 3" xfId="25215"/>
    <cellStyle name="Input 6 5 5 4" xfId="25216"/>
    <cellStyle name="Input 6 5 6" xfId="25217"/>
    <cellStyle name="Input 6 5 6 2" xfId="25218"/>
    <cellStyle name="Input 6 5 6 2 2" xfId="25219"/>
    <cellStyle name="Input 6 5 6 3" xfId="25220"/>
    <cellStyle name="Input 6 5 7" xfId="25221"/>
    <cellStyle name="Input 6 5 7 2" xfId="25222"/>
    <cellStyle name="Input 6 5 7 2 2" xfId="25223"/>
    <cellStyle name="Input 6 5 7 3" xfId="25224"/>
    <cellStyle name="Input 6 5 8" xfId="25225"/>
    <cellStyle name="Input 6 5 8 2" xfId="25226"/>
    <cellStyle name="Input 6 5 8 2 2" xfId="25227"/>
    <cellStyle name="Input 6 5 8 3" xfId="25228"/>
    <cellStyle name="Input 6 5 9" xfId="25229"/>
    <cellStyle name="Input 6 5 9 2" xfId="25230"/>
    <cellStyle name="Input 6 5 9 2 2" xfId="25231"/>
    <cellStyle name="Input 6 5 9 3" xfId="25232"/>
    <cellStyle name="Input 6 6" xfId="25233"/>
    <cellStyle name="Input 6 6 10" xfId="25234"/>
    <cellStyle name="Input 6 6 10 2" xfId="25235"/>
    <cellStyle name="Input 6 6 10 2 2" xfId="25236"/>
    <cellStyle name="Input 6 6 10 3" xfId="25237"/>
    <cellStyle name="Input 6 6 11" xfId="25238"/>
    <cellStyle name="Input 6 6 11 2" xfId="25239"/>
    <cellStyle name="Input 6 6 11 2 2" xfId="25240"/>
    <cellStyle name="Input 6 6 11 3" xfId="25241"/>
    <cellStyle name="Input 6 6 12" xfId="25242"/>
    <cellStyle name="Input 6 6 12 2" xfId="25243"/>
    <cellStyle name="Input 6 6 12 2 2" xfId="25244"/>
    <cellStyle name="Input 6 6 12 3" xfId="25245"/>
    <cellStyle name="Input 6 6 13" xfId="25246"/>
    <cellStyle name="Input 6 6 13 2" xfId="25247"/>
    <cellStyle name="Input 6 6 13 2 2" xfId="25248"/>
    <cellStyle name="Input 6 6 13 3" xfId="25249"/>
    <cellStyle name="Input 6 6 14" xfId="25250"/>
    <cellStyle name="Input 6 6 14 2" xfId="25251"/>
    <cellStyle name="Input 6 6 14 2 2" xfId="25252"/>
    <cellStyle name="Input 6 6 14 3" xfId="25253"/>
    <cellStyle name="Input 6 6 15" xfId="25254"/>
    <cellStyle name="Input 6 6 15 2" xfId="25255"/>
    <cellStyle name="Input 6 6 15 2 2" xfId="25256"/>
    <cellStyle name="Input 6 6 15 3" xfId="25257"/>
    <cellStyle name="Input 6 6 16" xfId="25258"/>
    <cellStyle name="Input 6 6 16 2" xfId="25259"/>
    <cellStyle name="Input 6 6 16 2 2" xfId="25260"/>
    <cellStyle name="Input 6 6 16 3" xfId="25261"/>
    <cellStyle name="Input 6 6 17" xfId="25262"/>
    <cellStyle name="Input 6 6 17 2" xfId="25263"/>
    <cellStyle name="Input 6 6 17 2 2" xfId="25264"/>
    <cellStyle name="Input 6 6 17 3" xfId="25265"/>
    <cellStyle name="Input 6 6 18" xfId="25266"/>
    <cellStyle name="Input 6 6 18 2" xfId="25267"/>
    <cellStyle name="Input 6 6 18 2 2" xfId="25268"/>
    <cellStyle name="Input 6 6 18 3" xfId="25269"/>
    <cellStyle name="Input 6 6 19" xfId="25270"/>
    <cellStyle name="Input 6 6 19 2" xfId="25271"/>
    <cellStyle name="Input 6 6 19 2 2" xfId="25272"/>
    <cellStyle name="Input 6 6 19 3" xfId="25273"/>
    <cellStyle name="Input 6 6 2" xfId="25274"/>
    <cellStyle name="Input 6 6 2 2" xfId="25275"/>
    <cellStyle name="Input 6 6 2 2 2" xfId="25276"/>
    <cellStyle name="Input 6 6 2 2 3" xfId="25277"/>
    <cellStyle name="Input 6 6 2 3" xfId="25278"/>
    <cellStyle name="Input 6 6 2 3 2" xfId="25279"/>
    <cellStyle name="Input 6 6 2 4" xfId="25280"/>
    <cellStyle name="Input 6 6 20" xfId="25281"/>
    <cellStyle name="Input 6 6 20 2" xfId="25282"/>
    <cellStyle name="Input 6 6 20 2 2" xfId="25283"/>
    <cellStyle name="Input 6 6 20 3" xfId="25284"/>
    <cellStyle name="Input 6 6 21" xfId="25285"/>
    <cellStyle name="Input 6 6 21 2" xfId="25286"/>
    <cellStyle name="Input 6 6 22" xfId="25287"/>
    <cellStyle name="Input 6 6 23" xfId="25288"/>
    <cellStyle name="Input 6 6 3" xfId="25289"/>
    <cellStyle name="Input 6 6 3 2" xfId="25290"/>
    <cellStyle name="Input 6 6 3 2 2" xfId="25291"/>
    <cellStyle name="Input 6 6 3 3" xfId="25292"/>
    <cellStyle name="Input 6 6 3 4" xfId="25293"/>
    <cellStyle name="Input 6 6 4" xfId="25294"/>
    <cellStyle name="Input 6 6 4 2" xfId="25295"/>
    <cellStyle name="Input 6 6 4 2 2" xfId="25296"/>
    <cellStyle name="Input 6 6 4 3" xfId="25297"/>
    <cellStyle name="Input 6 6 4 4" xfId="25298"/>
    <cellStyle name="Input 6 6 5" xfId="25299"/>
    <cellStyle name="Input 6 6 5 2" xfId="25300"/>
    <cellStyle name="Input 6 6 5 2 2" xfId="25301"/>
    <cellStyle name="Input 6 6 5 3" xfId="25302"/>
    <cellStyle name="Input 6 6 6" xfId="25303"/>
    <cellStyle name="Input 6 6 6 2" xfId="25304"/>
    <cellStyle name="Input 6 6 6 2 2" xfId="25305"/>
    <cellStyle name="Input 6 6 6 3" xfId="25306"/>
    <cellStyle name="Input 6 6 7" xfId="25307"/>
    <cellStyle name="Input 6 6 7 2" xfId="25308"/>
    <cellStyle name="Input 6 6 7 2 2" xfId="25309"/>
    <cellStyle name="Input 6 6 7 3" xfId="25310"/>
    <cellStyle name="Input 6 6 8" xfId="25311"/>
    <cellStyle name="Input 6 6 8 2" xfId="25312"/>
    <cellStyle name="Input 6 6 8 2 2" xfId="25313"/>
    <cellStyle name="Input 6 6 8 3" xfId="25314"/>
    <cellStyle name="Input 6 6 9" xfId="25315"/>
    <cellStyle name="Input 6 6 9 2" xfId="25316"/>
    <cellStyle name="Input 6 6 9 2 2" xfId="25317"/>
    <cellStyle name="Input 6 6 9 3" xfId="25318"/>
    <cellStyle name="Input 6 7" xfId="25319"/>
    <cellStyle name="Input 6 7 2" xfId="25320"/>
    <cellStyle name="Input 6 7 2 2" xfId="25321"/>
    <cellStyle name="Input 6 7 2 3" xfId="25322"/>
    <cellStyle name="Input 6 7 3" xfId="25323"/>
    <cellStyle name="Input 6 7 3 2" xfId="25324"/>
    <cellStyle name="Input 6 7 4" xfId="25325"/>
    <cellStyle name="Input 6 8" xfId="25326"/>
    <cellStyle name="Input 6 8 2" xfId="25327"/>
    <cellStyle name="Input 6 8 2 2" xfId="25328"/>
    <cellStyle name="Input 6 8 2 3" xfId="25329"/>
    <cellStyle name="Input 6 8 3" xfId="25330"/>
    <cellStyle name="Input 6 8 4" xfId="25331"/>
    <cellStyle name="Input 6 9" xfId="25332"/>
    <cellStyle name="Input 6 9 2" xfId="25333"/>
    <cellStyle name="Input 6 9 2 2" xfId="25334"/>
    <cellStyle name="Input 6 9 3" xfId="25335"/>
    <cellStyle name="Input 6 9 4" xfId="25336"/>
    <cellStyle name="Input 7" xfId="25337"/>
    <cellStyle name="Input 7 2" xfId="25338"/>
    <cellStyle name="Input 7 3" xfId="25339"/>
    <cellStyle name="Input 7 4" xfId="25340"/>
    <cellStyle name="Input 7 5" xfId="25341"/>
    <cellStyle name="Input 8" xfId="25342"/>
    <cellStyle name="Input 8 2" xfId="25343"/>
    <cellStyle name="Input 8 3" xfId="25344"/>
    <cellStyle name="Input 8 4" xfId="25345"/>
    <cellStyle name="Input 8 5" xfId="25346"/>
    <cellStyle name="Input 9" xfId="25347"/>
    <cellStyle name="Input 9 2" xfId="25348"/>
    <cellStyle name="Input 9 3" xfId="25349"/>
    <cellStyle name="Input 9 4" xfId="25350"/>
    <cellStyle name="Input 9 5" xfId="25351"/>
    <cellStyle name="Input Cell" xfId="25352"/>
    <cellStyle name="Input Currency" xfId="25353"/>
    <cellStyle name="Input Currency 2" xfId="25354"/>
    <cellStyle name="Input Multiple" xfId="25355"/>
    <cellStyle name="Input Percent" xfId="25356"/>
    <cellStyle name="KPMG Heading 1" xfId="25357"/>
    <cellStyle name="KPMG Heading 2" xfId="25358"/>
    <cellStyle name="KPMG Heading 3" xfId="25359"/>
    <cellStyle name="KPMG Heading 4" xfId="25360"/>
    <cellStyle name="KPMG Normal" xfId="25361"/>
    <cellStyle name="KPMG Normal Text" xfId="25362"/>
    <cellStyle name="LabelIntersect" xfId="25363"/>
    <cellStyle name="LabelIntersect 2" xfId="25364"/>
    <cellStyle name="LabelIntersect 3" xfId="25365"/>
    <cellStyle name="LabelIntersect 4" xfId="25366"/>
    <cellStyle name="LabelLeft" xfId="25367"/>
    <cellStyle name="LabelTop" xfId="25368"/>
    <cellStyle name="LabelTop 2" xfId="25369"/>
    <cellStyle name="LabelTop 3" xfId="25370"/>
    <cellStyle name="LabelTop 4" xfId="25371"/>
    <cellStyle name="Large" xfId="25372"/>
    <cellStyle name="Large 2" xfId="25373"/>
    <cellStyle name="Later" xfId="25374"/>
    <cellStyle name="LEAName" xfId="25375"/>
    <cellStyle name="LEAName 2" xfId="25376"/>
    <cellStyle name="LEANumber" xfId="25377"/>
    <cellStyle name="LEANumber 2" xfId="25378"/>
    <cellStyle name="Level" xfId="25379"/>
    <cellStyle name="Linked Cell 2" xfId="25380"/>
    <cellStyle name="Linked Cell 3" xfId="25381"/>
    <cellStyle name="Linked Cell 4" xfId="25382"/>
    <cellStyle name="Linked Cell 5" xfId="25383"/>
    <cellStyle name="Linked Cell 6" xfId="25384"/>
    <cellStyle name="Linked Cell 7" xfId="25385"/>
    <cellStyle name="Linked Cell 8" xfId="25386"/>
    <cellStyle name="log projection" xfId="25387"/>
    <cellStyle name="Manual" xfId="25388"/>
    <cellStyle name="Mid_Centred" xfId="25389"/>
    <cellStyle name="Mik" xfId="25390"/>
    <cellStyle name="Mik 2" xfId="25391"/>
    <cellStyle name="Mik 2 2" xfId="25392"/>
    <cellStyle name="Mik 3" xfId="25393"/>
    <cellStyle name="Mik 4" xfId="25394"/>
    <cellStyle name="Mik_Additional charts" xfId="25395"/>
    <cellStyle name="Millares [0]_10 AVERIAS MASIVAS + ANT" xfId="25396"/>
    <cellStyle name="Millares_10 AVERIAS MASIVAS + ANT" xfId="25397"/>
    <cellStyle name="Moneda [0]_Clasif por Diferencial" xfId="25398"/>
    <cellStyle name="Moneda_Clasif por Diferencial" xfId="25399"/>
    <cellStyle name="MS_English" xfId="25400"/>
    <cellStyle name="Multiple" xfId="25401"/>
    <cellStyle name="MultipleBelow" xfId="25402"/>
    <cellStyle name="N" xfId="25403"/>
    <cellStyle name="N 2" xfId="25404"/>
    <cellStyle name="N 3" xfId="25405"/>
    <cellStyle name="N 4" xfId="25406"/>
    <cellStyle name="Named Range" xfId="25407"/>
    <cellStyle name="Named Range Cells" xfId="25408"/>
    <cellStyle name="Named Range Tag" xfId="25409"/>
    <cellStyle name="NB" xfId="25410"/>
    <cellStyle name="Neutral 2" xfId="25411"/>
    <cellStyle name="Neutral 3" xfId="25412"/>
    <cellStyle name="Neutral 4" xfId="25413"/>
    <cellStyle name="Neutral 5" xfId="25414"/>
    <cellStyle name="Neutral 6" xfId="25415"/>
    <cellStyle name="Neutral 7" xfId="25416"/>
    <cellStyle name="Neutral 8" xfId="25417"/>
    <cellStyle name="no dec" xfId="25418"/>
    <cellStyle name="Norma" xfId="25419"/>
    <cellStyle name="Normal" xfId="0" builtinId="0"/>
    <cellStyle name="Normal - Style1" xfId="25420"/>
    <cellStyle name="Normal - Style1 2" xfId="25421"/>
    <cellStyle name="Normal - Style2" xfId="25422"/>
    <cellStyle name="Normal - Style3" xfId="25423"/>
    <cellStyle name="Normal - Style4" xfId="25424"/>
    <cellStyle name="Normal - Style5" xfId="25425"/>
    <cellStyle name="Normal 0" xfId="25426"/>
    <cellStyle name="Normal 10" xfId="25427"/>
    <cellStyle name="Normal 10 2" xfId="25428"/>
    <cellStyle name="Normal 10 2 2" xfId="25429"/>
    <cellStyle name="Normal 10 3" xfId="25430"/>
    <cellStyle name="Normal 10 3 2" xfId="25431"/>
    <cellStyle name="Normal 10 4" xfId="25432"/>
    <cellStyle name="Normal 102" xfId="25433"/>
    <cellStyle name="Normal 102 2" xfId="25434"/>
    <cellStyle name="Normal 11" xfId="25435"/>
    <cellStyle name="Normal 11 10" xfId="25436"/>
    <cellStyle name="Normal 11 10 2" xfId="25437"/>
    <cellStyle name="Normal 11 10 3" xfId="25438"/>
    <cellStyle name="Normal 11 11" xfId="25439"/>
    <cellStyle name="Normal 11 2" xfId="25440"/>
    <cellStyle name="Normal 11 2 2" xfId="25441"/>
    <cellStyle name="Normal 11 2 2 2" xfId="25442"/>
    <cellStyle name="Normal 11 2 2 3" xfId="25443"/>
    <cellStyle name="Normal 11 2 3" xfId="25444"/>
    <cellStyle name="Normal 11 2 3 2" xfId="25445"/>
    <cellStyle name="Normal 11 2 3 3" xfId="25446"/>
    <cellStyle name="Normal 11 2 4" xfId="25447"/>
    <cellStyle name="Normal 11 2 4 2" xfId="25448"/>
    <cellStyle name="Normal 11 2 4 3" xfId="25449"/>
    <cellStyle name="Normal 11 2 5" xfId="25450"/>
    <cellStyle name="Normal 11 2 5 2" xfId="25451"/>
    <cellStyle name="Normal 11 2 5 3" xfId="25452"/>
    <cellStyle name="Normal 11 2 6" xfId="25453"/>
    <cellStyle name="Normal 11 2 7" xfId="25454"/>
    <cellStyle name="Normal 11 3" xfId="25455"/>
    <cellStyle name="Normal 11 3 2" xfId="25456"/>
    <cellStyle name="Normal 11 3 2 2" xfId="25457"/>
    <cellStyle name="Normal 11 3 2 3" xfId="25458"/>
    <cellStyle name="Normal 11 3 3" xfId="25459"/>
    <cellStyle name="Normal 11 3 3 2" xfId="25460"/>
    <cellStyle name="Normal 11 3 3 3" xfId="25461"/>
    <cellStyle name="Normal 11 3 4" xfId="25462"/>
    <cellStyle name="Normal 11 3 4 2" xfId="25463"/>
    <cellStyle name="Normal 11 3 4 3" xfId="25464"/>
    <cellStyle name="Normal 11 3 5" xfId="25465"/>
    <cellStyle name="Normal 11 3 5 2" xfId="25466"/>
    <cellStyle name="Normal 11 3 5 3" xfId="25467"/>
    <cellStyle name="Normal 11 3 6" xfId="25468"/>
    <cellStyle name="Normal 11 3 7" xfId="25469"/>
    <cellStyle name="Normal 11 4" xfId="25470"/>
    <cellStyle name="Normal 11 4 2" xfId="25471"/>
    <cellStyle name="Normal 11 4 3" xfId="25472"/>
    <cellStyle name="Normal 11 5" xfId="25473"/>
    <cellStyle name="Normal 11 5 2" xfId="25474"/>
    <cellStyle name="Normal 11 5 3" xfId="25475"/>
    <cellStyle name="Normal 11 6" xfId="25476"/>
    <cellStyle name="Normal 11 6 2" xfId="25477"/>
    <cellStyle name="Normal 11 6 3" xfId="25478"/>
    <cellStyle name="Normal 11 7" xfId="25479"/>
    <cellStyle name="Normal 11 7 2" xfId="25480"/>
    <cellStyle name="Normal 11 7 3" xfId="25481"/>
    <cellStyle name="Normal 11 8" xfId="25482"/>
    <cellStyle name="Normal 11 9" xfId="25483"/>
    <cellStyle name="Normal 12" xfId="25484"/>
    <cellStyle name="Normal 12 2" xfId="25485"/>
    <cellStyle name="Normal 12 2 2" xfId="25486"/>
    <cellStyle name="Normal 12 2 2 2" xfId="25487"/>
    <cellStyle name="Normal 12 2 2 3" xfId="25488"/>
    <cellStyle name="Normal 12 2 3" xfId="25489"/>
    <cellStyle name="Normal 12 2 3 2" xfId="25490"/>
    <cellStyle name="Normal 12 2 3 3" xfId="25491"/>
    <cellStyle name="Normal 12 2 4" xfId="25492"/>
    <cellStyle name="Normal 12 2 4 2" xfId="25493"/>
    <cellStyle name="Normal 12 2 4 3" xfId="25494"/>
    <cellStyle name="Normal 12 2 5" xfId="25495"/>
    <cellStyle name="Normal 12 2 5 2" xfId="25496"/>
    <cellStyle name="Normal 12 2 5 3" xfId="25497"/>
    <cellStyle name="Normal 12 2 6" xfId="25498"/>
    <cellStyle name="Normal 12 2 7" xfId="25499"/>
    <cellStyle name="Normal 12 3" xfId="25500"/>
    <cellStyle name="Normal 12 3 2" xfId="25501"/>
    <cellStyle name="Normal 12 3 2 2" xfId="25502"/>
    <cellStyle name="Normal 12 3 2 3" xfId="25503"/>
    <cellStyle name="Normal 12 3 3" xfId="25504"/>
    <cellStyle name="Normal 12 3 3 2" xfId="25505"/>
    <cellStyle name="Normal 12 3 3 3" xfId="25506"/>
    <cellStyle name="Normal 12 3 4" xfId="25507"/>
    <cellStyle name="Normal 12 3 4 2" xfId="25508"/>
    <cellStyle name="Normal 12 3 4 3" xfId="25509"/>
    <cellStyle name="Normal 12 3 5" xfId="25510"/>
    <cellStyle name="Normal 12 3 5 2" xfId="25511"/>
    <cellStyle name="Normal 12 3 5 3" xfId="25512"/>
    <cellStyle name="Normal 12 3 6" xfId="25513"/>
    <cellStyle name="Normal 12 3 7" xfId="25514"/>
    <cellStyle name="Normal 12 4" xfId="25515"/>
    <cellStyle name="Normal 12 4 2" xfId="25516"/>
    <cellStyle name="Normal 12 4 3" xfId="25517"/>
    <cellStyle name="Normal 12 5" xfId="25518"/>
    <cellStyle name="Normal 12 5 2" xfId="25519"/>
    <cellStyle name="Normal 12 5 3" xfId="25520"/>
    <cellStyle name="Normal 12 6" xfId="25521"/>
    <cellStyle name="Normal 12 6 2" xfId="25522"/>
    <cellStyle name="Normal 12 6 3" xfId="25523"/>
    <cellStyle name="Normal 12 7" xfId="25524"/>
    <cellStyle name="Normal 12 7 2" xfId="25525"/>
    <cellStyle name="Normal 12 7 3" xfId="25526"/>
    <cellStyle name="Normal 12 8" xfId="25527"/>
    <cellStyle name="Normal 12 9" xfId="25528"/>
    <cellStyle name="Normal 13" xfId="25529"/>
    <cellStyle name="Normal 13 2" xfId="25530"/>
    <cellStyle name="Normal 14" xfId="25531"/>
    <cellStyle name="Normal 14 10" xfId="25532"/>
    <cellStyle name="Normal 14 2" xfId="25533"/>
    <cellStyle name="Normal 14 2 2" xfId="25534"/>
    <cellStyle name="Normal 14 2 2 2" xfId="25535"/>
    <cellStyle name="Normal 14 2 2 3" xfId="25536"/>
    <cellStyle name="Normal 14 2 3" xfId="25537"/>
    <cellStyle name="Normal 14 2 3 2" xfId="25538"/>
    <cellStyle name="Normal 14 2 3 3" xfId="25539"/>
    <cellStyle name="Normal 14 2 4" xfId="25540"/>
    <cellStyle name="Normal 14 2 4 2" xfId="25541"/>
    <cellStyle name="Normal 14 2 4 3" xfId="25542"/>
    <cellStyle name="Normal 14 2 5" xfId="25543"/>
    <cellStyle name="Normal 14 2 5 2" xfId="25544"/>
    <cellStyle name="Normal 14 2 5 3" xfId="25545"/>
    <cellStyle name="Normal 14 2 6" xfId="25546"/>
    <cellStyle name="Normal 14 2 7" xfId="25547"/>
    <cellStyle name="Normal 14 3" xfId="25548"/>
    <cellStyle name="Normal 14 3 2" xfId="25549"/>
    <cellStyle name="Normal 14 3 2 2" xfId="25550"/>
    <cellStyle name="Normal 14 3 2 3" xfId="25551"/>
    <cellStyle name="Normal 14 3 3" xfId="25552"/>
    <cellStyle name="Normal 14 3 3 2" xfId="25553"/>
    <cellStyle name="Normal 14 3 3 3" xfId="25554"/>
    <cellStyle name="Normal 14 3 4" xfId="25555"/>
    <cellStyle name="Normal 14 3 4 2" xfId="25556"/>
    <cellStyle name="Normal 14 3 4 3" xfId="25557"/>
    <cellStyle name="Normal 14 3 5" xfId="25558"/>
    <cellStyle name="Normal 14 3 5 2" xfId="25559"/>
    <cellStyle name="Normal 14 3 5 3" xfId="25560"/>
    <cellStyle name="Normal 14 3 6" xfId="25561"/>
    <cellStyle name="Normal 14 3 7" xfId="25562"/>
    <cellStyle name="Normal 14 4" xfId="25563"/>
    <cellStyle name="Normal 14 4 2" xfId="25564"/>
    <cellStyle name="Normal 14 4 3" xfId="25565"/>
    <cellStyle name="Normal 14 5" xfId="25566"/>
    <cellStyle name="Normal 14 5 2" xfId="25567"/>
    <cellStyle name="Normal 14 5 3" xfId="25568"/>
    <cellStyle name="Normal 14 6" xfId="25569"/>
    <cellStyle name="Normal 14 6 2" xfId="25570"/>
    <cellStyle name="Normal 14 6 3" xfId="25571"/>
    <cellStyle name="Normal 14 7" xfId="25572"/>
    <cellStyle name="Normal 14 7 2" xfId="25573"/>
    <cellStyle name="Normal 14 7 3" xfId="25574"/>
    <cellStyle name="Normal 14 8" xfId="25575"/>
    <cellStyle name="Normal 14 9" xfId="25576"/>
    <cellStyle name="Normal 15" xfId="25577"/>
    <cellStyle name="Normal 15 10" xfId="25578"/>
    <cellStyle name="Normal 15 2" xfId="25579"/>
    <cellStyle name="Normal 15 2 2" xfId="25580"/>
    <cellStyle name="Normal 15 2 2 2" xfId="25581"/>
    <cellStyle name="Normal 15 2 2 3" xfId="25582"/>
    <cellStyle name="Normal 15 2 3" xfId="25583"/>
    <cellStyle name="Normal 15 2 3 2" xfId="25584"/>
    <cellStyle name="Normal 15 2 3 3" xfId="25585"/>
    <cellStyle name="Normal 15 2 4" xfId="25586"/>
    <cellStyle name="Normal 15 2 4 2" xfId="25587"/>
    <cellStyle name="Normal 15 2 4 3" xfId="25588"/>
    <cellStyle name="Normal 15 2 5" xfId="25589"/>
    <cellStyle name="Normal 15 2 5 2" xfId="25590"/>
    <cellStyle name="Normal 15 2 5 3" xfId="25591"/>
    <cellStyle name="Normal 15 2 6" xfId="25592"/>
    <cellStyle name="Normal 15 2 7" xfId="25593"/>
    <cellStyle name="Normal 15 3" xfId="25594"/>
    <cellStyle name="Normal 15 3 2" xfId="25595"/>
    <cellStyle name="Normal 15 3 2 2" xfId="25596"/>
    <cellStyle name="Normal 15 3 2 3" xfId="25597"/>
    <cellStyle name="Normal 15 3 3" xfId="25598"/>
    <cellStyle name="Normal 15 3 3 2" xfId="25599"/>
    <cellStyle name="Normal 15 3 3 3" xfId="25600"/>
    <cellStyle name="Normal 15 3 4" xfId="25601"/>
    <cellStyle name="Normal 15 3 4 2" xfId="25602"/>
    <cellStyle name="Normal 15 3 4 3" xfId="25603"/>
    <cellStyle name="Normal 15 3 5" xfId="25604"/>
    <cellStyle name="Normal 15 3 5 2" xfId="25605"/>
    <cellStyle name="Normal 15 3 5 3" xfId="25606"/>
    <cellStyle name="Normal 15 3 6" xfId="25607"/>
    <cellStyle name="Normal 15 3 7" xfId="25608"/>
    <cellStyle name="Normal 15 4" xfId="25609"/>
    <cellStyle name="Normal 15 4 2" xfId="25610"/>
    <cellStyle name="Normal 15 4 3" xfId="25611"/>
    <cellStyle name="Normal 15 5" xfId="25612"/>
    <cellStyle name="Normal 15 5 2" xfId="25613"/>
    <cellStyle name="Normal 15 5 3" xfId="25614"/>
    <cellStyle name="Normal 15 6" xfId="25615"/>
    <cellStyle name="Normal 15 6 2" xfId="25616"/>
    <cellStyle name="Normal 15 6 3" xfId="25617"/>
    <cellStyle name="Normal 15 7" xfId="25618"/>
    <cellStyle name="Normal 15 7 2" xfId="25619"/>
    <cellStyle name="Normal 15 7 3" xfId="25620"/>
    <cellStyle name="Normal 15 8" xfId="25621"/>
    <cellStyle name="Normal 15 9" xfId="25622"/>
    <cellStyle name="Normal 16" xfId="25623"/>
    <cellStyle name="Normal 16 2" xfId="25624"/>
    <cellStyle name="Normal 16 2 2" xfId="25625"/>
    <cellStyle name="Normal 16 2 2 2" xfId="25626"/>
    <cellStyle name="Normal 16 2 2 3" xfId="25627"/>
    <cellStyle name="Normal 16 2 3" xfId="25628"/>
    <cellStyle name="Normal 16 2 3 2" xfId="25629"/>
    <cellStyle name="Normal 16 2 3 3" xfId="25630"/>
    <cellStyle name="Normal 16 2 4" xfId="25631"/>
    <cellStyle name="Normal 16 2 4 2" xfId="25632"/>
    <cellStyle name="Normal 16 2 4 3" xfId="25633"/>
    <cellStyle name="Normal 16 2 5" xfId="25634"/>
    <cellStyle name="Normal 16 2 5 2" xfId="25635"/>
    <cellStyle name="Normal 16 2 5 3" xfId="25636"/>
    <cellStyle name="Normal 16 2 6" xfId="25637"/>
    <cellStyle name="Normal 16 2 7" xfId="25638"/>
    <cellStyle name="Normal 16 3" xfId="25639"/>
    <cellStyle name="Normal 16 3 2" xfId="25640"/>
    <cellStyle name="Normal 16 3 2 2" xfId="25641"/>
    <cellStyle name="Normal 16 3 2 3" xfId="25642"/>
    <cellStyle name="Normal 16 3 3" xfId="25643"/>
    <cellStyle name="Normal 16 3 3 2" xfId="25644"/>
    <cellStyle name="Normal 16 3 3 3" xfId="25645"/>
    <cellStyle name="Normal 16 3 4" xfId="25646"/>
    <cellStyle name="Normal 16 3 4 2" xfId="25647"/>
    <cellStyle name="Normal 16 3 4 3" xfId="25648"/>
    <cellStyle name="Normal 16 3 5" xfId="25649"/>
    <cellStyle name="Normal 16 3 5 2" xfId="25650"/>
    <cellStyle name="Normal 16 3 5 3" xfId="25651"/>
    <cellStyle name="Normal 16 3 6" xfId="25652"/>
    <cellStyle name="Normal 16 3 7" xfId="25653"/>
    <cellStyle name="Normal 16 4" xfId="25654"/>
    <cellStyle name="Normal 16 4 2" xfId="25655"/>
    <cellStyle name="Normal 16 4 3" xfId="25656"/>
    <cellStyle name="Normal 16 5" xfId="25657"/>
    <cellStyle name="Normal 16 5 2" xfId="25658"/>
    <cellStyle name="Normal 16 5 3" xfId="25659"/>
    <cellStyle name="Normal 16 6" xfId="25660"/>
    <cellStyle name="Normal 16 6 2" xfId="25661"/>
    <cellStyle name="Normal 16 6 3" xfId="25662"/>
    <cellStyle name="Normal 16 7" xfId="25663"/>
    <cellStyle name="Normal 16 7 2" xfId="25664"/>
    <cellStyle name="Normal 16 7 3" xfId="25665"/>
    <cellStyle name="Normal 16 8" xfId="25666"/>
    <cellStyle name="Normal 16 9" xfId="25667"/>
    <cellStyle name="Normal 17" xfId="25668"/>
    <cellStyle name="Normal 17 2" xfId="25669"/>
    <cellStyle name="Normal 17 3" xfId="25670"/>
    <cellStyle name="Normal 17 3 2" xfId="25671"/>
    <cellStyle name="Normal 17 3 3" xfId="25672"/>
    <cellStyle name="Normal 17 4" xfId="25673"/>
    <cellStyle name="Normal 17 4 2" xfId="25674"/>
    <cellStyle name="Normal 17 4 3" xfId="25675"/>
    <cellStyle name="Normal 17 5" xfId="25676"/>
    <cellStyle name="Normal 17 5 2" xfId="25677"/>
    <cellStyle name="Normal 17 5 3" xfId="25678"/>
    <cellStyle name="Normal 17 6" xfId="25679"/>
    <cellStyle name="Normal 17 6 2" xfId="25680"/>
    <cellStyle name="Normal 17 6 3" xfId="25681"/>
    <cellStyle name="Normal 17 7" xfId="25682"/>
    <cellStyle name="Normal 17 8" xfId="25683"/>
    <cellStyle name="Normal 17 9" xfId="25684"/>
    <cellStyle name="Normal 18" xfId="25685"/>
    <cellStyle name="Normal 18 10 4" xfId="25686"/>
    <cellStyle name="Normal 18 2" xfId="25687"/>
    <cellStyle name="Normal 18 2 2" xfId="25688"/>
    <cellStyle name="Normal 18 3" xfId="25689"/>
    <cellStyle name="Normal 18 3 2" xfId="25690"/>
    <cellStyle name="Normal 18 3 3" xfId="25691"/>
    <cellStyle name="Normal 18 4" xfId="25692"/>
    <cellStyle name="Normal 18 4 2" xfId="25693"/>
    <cellStyle name="Normal 18 4 3" xfId="25694"/>
    <cellStyle name="Normal 18 5" xfId="25695"/>
    <cellStyle name="Normal 18 5 2" xfId="25696"/>
    <cellStyle name="Normal 18 5 3" xfId="25697"/>
    <cellStyle name="Normal 18 6" xfId="25698"/>
    <cellStyle name="Normal 18 6 2" xfId="25699"/>
    <cellStyle name="Normal 18 6 3" xfId="25700"/>
    <cellStyle name="Normal 18 7" xfId="25701"/>
    <cellStyle name="Normal 18 8" xfId="25702"/>
    <cellStyle name="Normal 18 9" xfId="25703"/>
    <cellStyle name="Normal 19" xfId="25704"/>
    <cellStyle name="Normal 19 2" xfId="25705"/>
    <cellStyle name="Normal 19 2 2" xfId="25706"/>
    <cellStyle name="Normal 19 2 3" xfId="25707"/>
    <cellStyle name="Normal 19 3" xfId="25708"/>
    <cellStyle name="Normal 19 3 2" xfId="25709"/>
    <cellStyle name="Normal 19 3 3" xfId="25710"/>
    <cellStyle name="Normal 19 4" xfId="25711"/>
    <cellStyle name="Normal 19 4 2" xfId="25712"/>
    <cellStyle name="Normal 19 4 3" xfId="25713"/>
    <cellStyle name="Normal 19 5" xfId="25714"/>
    <cellStyle name="Normal 19 5 2" xfId="25715"/>
    <cellStyle name="Normal 19 5 3" xfId="25716"/>
    <cellStyle name="Normal 19 6" xfId="25717"/>
    <cellStyle name="Normal 19 7" xfId="25718"/>
    <cellStyle name="Normal 19 8" xfId="25719"/>
    <cellStyle name="Normal 2" xfId="25720"/>
    <cellStyle name="Normal 2 12" xfId="25721"/>
    <cellStyle name="Normal 2 2" xfId="25722"/>
    <cellStyle name="Normal 2 2 2" xfId="25723"/>
    <cellStyle name="Normal 2 2 2 2" xfId="25724"/>
    <cellStyle name="Normal 2 2 2 3" xfId="25725"/>
    <cellStyle name="Normal 2 2 3" xfId="25726"/>
    <cellStyle name="Normal 2 3" xfId="25727"/>
    <cellStyle name="Normal 2 3 2" xfId="25728"/>
    <cellStyle name="Normal 2 3 2 2" xfId="25729"/>
    <cellStyle name="Normal 2 3 3" xfId="25730"/>
    <cellStyle name="Normal 2 3 3 2" xfId="25731"/>
    <cellStyle name="Normal 2 4" xfId="25732"/>
    <cellStyle name="Normal 2 4 2" xfId="25733"/>
    <cellStyle name="Normal 2 5" xfId="25734"/>
    <cellStyle name="Normal 2 6" xfId="25735"/>
    <cellStyle name="Normal 2 7" xfId="25736"/>
    <cellStyle name="Normal 2_110621 OBRoutput FSR transUpdate and tobacco jun25" xfId="25737"/>
    <cellStyle name="Normal 20" xfId="25738"/>
    <cellStyle name="Normal 20 2" xfId="25739"/>
    <cellStyle name="Normal 20 2 2" xfId="25740"/>
    <cellStyle name="Normal 20 2 3" xfId="25741"/>
    <cellStyle name="Normal 20 3" xfId="25742"/>
    <cellStyle name="Normal 20 3 2" xfId="25743"/>
    <cellStyle name="Normal 20 3 3" xfId="25744"/>
    <cellStyle name="Normal 20 4" xfId="25745"/>
    <cellStyle name="Normal 20 4 2" xfId="25746"/>
    <cellStyle name="Normal 20 4 3" xfId="25747"/>
    <cellStyle name="Normal 20 5" xfId="25748"/>
    <cellStyle name="Normal 20 5 2" xfId="25749"/>
    <cellStyle name="Normal 20 5 3" xfId="25750"/>
    <cellStyle name="Normal 20 6" xfId="25751"/>
    <cellStyle name="Normal 20 7" xfId="25752"/>
    <cellStyle name="Normal 21" xfId="25753"/>
    <cellStyle name="Normal 21 2" xfId="25754"/>
    <cellStyle name="Normal 21 2 2" xfId="25755"/>
    <cellStyle name="Normal 21 2 2 2" xfId="25756"/>
    <cellStyle name="Normal 21 2 2 3" xfId="25757"/>
    <cellStyle name="Normal 21 2 2 4" xfId="25758"/>
    <cellStyle name="Normal 21 2 3" xfId="25759"/>
    <cellStyle name="Normal 21 3" xfId="25760"/>
    <cellStyle name="Normal 21 3 2" xfId="25761"/>
    <cellStyle name="Normal 21 3 3" xfId="25762"/>
    <cellStyle name="Normal 21 4" xfId="25763"/>
    <cellStyle name="Normal 21 4 2" xfId="25764"/>
    <cellStyle name="Normal 21 4 3" xfId="25765"/>
    <cellStyle name="Normal 21 5" xfId="25766"/>
    <cellStyle name="Normal 21 5 2" xfId="25767"/>
    <cellStyle name="Normal 21 5 3" xfId="25768"/>
    <cellStyle name="Normal 21 6" xfId="25769"/>
    <cellStyle name="Normal 21 7" xfId="25770"/>
    <cellStyle name="Normal 21_Book1" xfId="25771"/>
    <cellStyle name="Normal 22" xfId="25772"/>
    <cellStyle name="Normal 22 2" xfId="25773"/>
    <cellStyle name="Normal 22 2 2" xfId="25774"/>
    <cellStyle name="Normal 22 2 3" xfId="25775"/>
    <cellStyle name="Normal 22 3" xfId="25776"/>
    <cellStyle name="Normal 22 3 2" xfId="25777"/>
    <cellStyle name="Normal 22 3 3" xfId="25778"/>
    <cellStyle name="Normal 22 4" xfId="25779"/>
    <cellStyle name="Normal 22 4 2" xfId="25780"/>
    <cellStyle name="Normal 22 4 3" xfId="25781"/>
    <cellStyle name="Normal 22 5" xfId="25782"/>
    <cellStyle name="Normal 22 5 2" xfId="25783"/>
    <cellStyle name="Normal 22 5 3" xfId="25784"/>
    <cellStyle name="Normal 22 6" xfId="25785"/>
    <cellStyle name="Normal 22 7" xfId="25786"/>
    <cellStyle name="Normal 22_Book1" xfId="25787"/>
    <cellStyle name="Normal 23" xfId="25788"/>
    <cellStyle name="Normal 23 2" xfId="25789"/>
    <cellStyle name="Normal 23 2 2" xfId="25790"/>
    <cellStyle name="Normal 23 2 3" xfId="25791"/>
    <cellStyle name="Normal 23 3" xfId="25792"/>
    <cellStyle name="Normal 23 3 2" xfId="25793"/>
    <cellStyle name="Normal 23 3 3" xfId="25794"/>
    <cellStyle name="Normal 23 4" xfId="25795"/>
    <cellStyle name="Normal 23 4 2" xfId="25796"/>
    <cellStyle name="Normal 23 4 3" xfId="25797"/>
    <cellStyle name="Normal 23 5" xfId="25798"/>
    <cellStyle name="Normal 23 6" xfId="25799"/>
    <cellStyle name="Normal 24" xfId="25800"/>
    <cellStyle name="Normal 24 10" xfId="25801"/>
    <cellStyle name="Normal 24 2" xfId="25802"/>
    <cellStyle name="Normal 24 2 2" xfId="25803"/>
    <cellStyle name="Normal 24 2 2 2" xfId="25804"/>
    <cellStyle name="Normal 24 2 3" xfId="25805"/>
    <cellStyle name="Normal 24 2 4" xfId="25806"/>
    <cellStyle name="Normal 24 2 5" xfId="25807"/>
    <cellStyle name="Normal 24 2 6" xfId="25808"/>
    <cellStyle name="Normal 24 2 7" xfId="25809"/>
    <cellStyle name="Normal 24 3" xfId="25810"/>
    <cellStyle name="Normal 24 3 2" xfId="25811"/>
    <cellStyle name="Normal 24 3 3" xfId="25812"/>
    <cellStyle name="Normal 24 3 4" xfId="25813"/>
    <cellStyle name="Normal 24 3 5" xfId="25814"/>
    <cellStyle name="Normal 24 3 6" xfId="25815"/>
    <cellStyle name="Normal 24 3 7" xfId="25816"/>
    <cellStyle name="Normal 24 3 8" xfId="25817"/>
    <cellStyle name="Normal 24 4" xfId="25818"/>
    <cellStyle name="Normal 24 4 2" xfId="25819"/>
    <cellStyle name="Normal 24 4 3" xfId="25820"/>
    <cellStyle name="Normal 24 5" xfId="25821"/>
    <cellStyle name="Normal 24 6" xfId="25822"/>
    <cellStyle name="Normal 24 7" xfId="25823"/>
    <cellStyle name="Normal 24 8" xfId="25824"/>
    <cellStyle name="Normal 24 9" xfId="25825"/>
    <cellStyle name="Normal 25" xfId="25826"/>
    <cellStyle name="Normal 25 2" xfId="25827"/>
    <cellStyle name="Normal 25 2 2" xfId="25828"/>
    <cellStyle name="Normal 25 2 3" xfId="25829"/>
    <cellStyle name="Normal 25 2 4" xfId="25830"/>
    <cellStyle name="Normal 25 2 5" xfId="25831"/>
    <cellStyle name="Normal 25 2 6" xfId="25832"/>
    <cellStyle name="Normal 25 2 7" xfId="25833"/>
    <cellStyle name="Normal 25 3" xfId="25834"/>
    <cellStyle name="Normal 25 3 2" xfId="25835"/>
    <cellStyle name="Normal 25 3 3" xfId="25836"/>
    <cellStyle name="Normal 25 4" xfId="25837"/>
    <cellStyle name="Normal 25 5" xfId="25838"/>
    <cellStyle name="Normal 25 6" xfId="25839"/>
    <cellStyle name="Normal 25 7" xfId="25840"/>
    <cellStyle name="Normal 25 8" xfId="25841"/>
    <cellStyle name="Normal 25 9" xfId="25842"/>
    <cellStyle name="Normal 26" xfId="25843"/>
    <cellStyle name="Normal 26 2" xfId="25844"/>
    <cellStyle name="Normal 26 2 2" xfId="25845"/>
    <cellStyle name="Normal 26 2 3" xfId="25846"/>
    <cellStyle name="Normal 26 2 4" xfId="25847"/>
    <cellStyle name="Normal 26 2 5" xfId="25848"/>
    <cellStyle name="Normal 26 3" xfId="25849"/>
    <cellStyle name="Normal 26 4" xfId="25850"/>
    <cellStyle name="Normal 26 5" xfId="25851"/>
    <cellStyle name="Normal 26 6" xfId="25852"/>
    <cellStyle name="Normal 26 7" xfId="25853"/>
    <cellStyle name="Normal 27" xfId="25854"/>
    <cellStyle name="Normal 27 2" xfId="25855"/>
    <cellStyle name="Normal 27 2 2" xfId="25856"/>
    <cellStyle name="Normal 27 2 3" xfId="25857"/>
    <cellStyle name="Normal 27 2 4" xfId="25858"/>
    <cellStyle name="Normal 27 2 5" xfId="25859"/>
    <cellStyle name="Normal 27 3" xfId="25860"/>
    <cellStyle name="Normal 27 4" xfId="25861"/>
    <cellStyle name="Normal 27 5" xfId="25862"/>
    <cellStyle name="Normal 27 6" xfId="25863"/>
    <cellStyle name="Normal 27 7" xfId="25864"/>
    <cellStyle name="Normal 28" xfId="25865"/>
    <cellStyle name="Normal 28 2" xfId="25866"/>
    <cellStyle name="Normal 28 2 2" xfId="25867"/>
    <cellStyle name="Normal 28 2 3" xfId="25868"/>
    <cellStyle name="Normal 28 2 4" xfId="25869"/>
    <cellStyle name="Normal 28 2 5" xfId="25870"/>
    <cellStyle name="Normal 28 2 6" xfId="25871"/>
    <cellStyle name="Normal 28 3" xfId="25872"/>
    <cellStyle name="Normal 28 4" xfId="25873"/>
    <cellStyle name="Normal 28 5" xfId="25874"/>
    <cellStyle name="Normal 28 6" xfId="25875"/>
    <cellStyle name="Normal 28 7" xfId="25876"/>
    <cellStyle name="Normal 29" xfId="25877"/>
    <cellStyle name="Normal 29 2" xfId="25878"/>
    <cellStyle name="Normal 29 2 2" xfId="25879"/>
    <cellStyle name="Normal 29 2 3" xfId="25880"/>
    <cellStyle name="Normal 29 2 4" xfId="25881"/>
    <cellStyle name="Normal 29 2 5" xfId="25882"/>
    <cellStyle name="Normal 29 3" xfId="25883"/>
    <cellStyle name="Normal 29 4" xfId="25884"/>
    <cellStyle name="Normal 29 5" xfId="25885"/>
    <cellStyle name="Normal 29 6" xfId="25886"/>
    <cellStyle name="Normal 29 7" xfId="25887"/>
    <cellStyle name="Normal 295" xfId="25888"/>
    <cellStyle name="Normal 296" xfId="25889"/>
    <cellStyle name="Normal 3" xfId="25890"/>
    <cellStyle name="Normal 3 10" xfId="25891"/>
    <cellStyle name="Normal 3 11" xfId="25892"/>
    <cellStyle name="Normal 3 12" xfId="25893"/>
    <cellStyle name="Normal 3 13" xfId="25894"/>
    <cellStyle name="Normal 3 14" xfId="25895"/>
    <cellStyle name="Normal 3 15" xfId="25896"/>
    <cellStyle name="Normal 3 2" xfId="25897"/>
    <cellStyle name="Normal 3 2 10" xfId="25898"/>
    <cellStyle name="Normal 3 2 11" xfId="25899"/>
    <cellStyle name="Normal 3 2 2" xfId="25900"/>
    <cellStyle name="Normal 3 2 2 10" xfId="25901"/>
    <cellStyle name="Normal 3 2 2 2" xfId="25902"/>
    <cellStyle name="Normal 3 2 2 2 2" xfId="25903"/>
    <cellStyle name="Normal 3 2 2 2 2 2" xfId="25904"/>
    <cellStyle name="Normal 3 2 2 2 2 3" xfId="25905"/>
    <cellStyle name="Normal 3 2 2 2 3" xfId="25906"/>
    <cellStyle name="Normal 3 2 2 2 3 2" xfId="25907"/>
    <cellStyle name="Normal 3 2 2 2 3 3" xfId="25908"/>
    <cellStyle name="Normal 3 2 2 2 4" xfId="25909"/>
    <cellStyle name="Normal 3 2 2 2 4 2" xfId="25910"/>
    <cellStyle name="Normal 3 2 2 2 4 3" xfId="25911"/>
    <cellStyle name="Normal 3 2 2 2 5" xfId="25912"/>
    <cellStyle name="Normal 3 2 2 2 5 2" xfId="25913"/>
    <cellStyle name="Normal 3 2 2 2 5 3" xfId="25914"/>
    <cellStyle name="Normal 3 2 2 2 6" xfId="25915"/>
    <cellStyle name="Normal 3 2 2 2 7" xfId="25916"/>
    <cellStyle name="Normal 3 2 2 3" xfId="25917"/>
    <cellStyle name="Normal 3 2 2 3 2" xfId="25918"/>
    <cellStyle name="Normal 3 2 2 3 2 2" xfId="25919"/>
    <cellStyle name="Normal 3 2 2 3 2 3" xfId="25920"/>
    <cellStyle name="Normal 3 2 2 3 3" xfId="25921"/>
    <cellStyle name="Normal 3 2 2 3 3 2" xfId="25922"/>
    <cellStyle name="Normal 3 2 2 3 3 3" xfId="25923"/>
    <cellStyle name="Normal 3 2 2 3 4" xfId="25924"/>
    <cellStyle name="Normal 3 2 2 3 4 2" xfId="25925"/>
    <cellStyle name="Normal 3 2 2 3 4 3" xfId="25926"/>
    <cellStyle name="Normal 3 2 2 3 5" xfId="25927"/>
    <cellStyle name="Normal 3 2 2 3 5 2" xfId="25928"/>
    <cellStyle name="Normal 3 2 2 3 5 3" xfId="25929"/>
    <cellStyle name="Normal 3 2 2 3 6" xfId="25930"/>
    <cellStyle name="Normal 3 2 2 3 7" xfId="25931"/>
    <cellStyle name="Normal 3 2 2 4" xfId="25932"/>
    <cellStyle name="Normal 3 2 2 4 2" xfId="25933"/>
    <cellStyle name="Normal 3 2 2 4 3" xfId="25934"/>
    <cellStyle name="Normal 3 2 2 5" xfId="25935"/>
    <cellStyle name="Normal 3 2 2 5 2" xfId="25936"/>
    <cellStyle name="Normal 3 2 2 5 3" xfId="25937"/>
    <cellStyle name="Normal 3 2 2 6" xfId="25938"/>
    <cellStyle name="Normal 3 2 2 6 2" xfId="25939"/>
    <cellStyle name="Normal 3 2 2 6 3" xfId="25940"/>
    <cellStyle name="Normal 3 2 2 7" xfId="25941"/>
    <cellStyle name="Normal 3 2 2 7 2" xfId="25942"/>
    <cellStyle name="Normal 3 2 2 7 3" xfId="25943"/>
    <cellStyle name="Normal 3 2 2 8" xfId="25944"/>
    <cellStyle name="Normal 3 2 2 9" xfId="25945"/>
    <cellStyle name="Normal 3 2 3" xfId="25946"/>
    <cellStyle name="Normal 3 2 3 2" xfId="25947"/>
    <cellStyle name="Normal 3 2 3 2 2" xfId="25948"/>
    <cellStyle name="Normal 3 2 3 2 3" xfId="25949"/>
    <cellStyle name="Normal 3 2 3 3" xfId="25950"/>
    <cellStyle name="Normal 3 2 3 3 2" xfId="25951"/>
    <cellStyle name="Normal 3 2 3 3 3" xfId="25952"/>
    <cellStyle name="Normal 3 2 3 4" xfId="25953"/>
    <cellStyle name="Normal 3 2 3 4 2" xfId="25954"/>
    <cellStyle name="Normal 3 2 3 4 3" xfId="25955"/>
    <cellStyle name="Normal 3 2 3 5" xfId="25956"/>
    <cellStyle name="Normal 3 2 3 5 2" xfId="25957"/>
    <cellStyle name="Normal 3 2 3 5 3" xfId="25958"/>
    <cellStyle name="Normal 3 2 3 6" xfId="25959"/>
    <cellStyle name="Normal 3 2 3 7" xfId="25960"/>
    <cellStyle name="Normal 3 2 4" xfId="25961"/>
    <cellStyle name="Normal 3 2 4 2" xfId="25962"/>
    <cellStyle name="Normal 3 2 4 2 2" xfId="25963"/>
    <cellStyle name="Normal 3 2 4 2 3" xfId="25964"/>
    <cellStyle name="Normal 3 2 4 3" xfId="25965"/>
    <cellStyle name="Normal 3 2 4 3 2" xfId="25966"/>
    <cellStyle name="Normal 3 2 4 3 3" xfId="25967"/>
    <cellStyle name="Normal 3 2 4 4" xfId="25968"/>
    <cellStyle name="Normal 3 2 4 4 2" xfId="25969"/>
    <cellStyle name="Normal 3 2 4 4 3" xfId="25970"/>
    <cellStyle name="Normal 3 2 4 5" xfId="25971"/>
    <cellStyle name="Normal 3 2 4 5 2" xfId="25972"/>
    <cellStyle name="Normal 3 2 4 5 3" xfId="25973"/>
    <cellStyle name="Normal 3 2 4 6" xfId="25974"/>
    <cellStyle name="Normal 3 2 4 7" xfId="25975"/>
    <cellStyle name="Normal 3 2 5" xfId="25976"/>
    <cellStyle name="Normal 3 2 5 2" xfId="25977"/>
    <cellStyle name="Normal 3 2 5 3" xfId="25978"/>
    <cellStyle name="Normal 3 2 6" xfId="25979"/>
    <cellStyle name="Normal 3 2 6 2" xfId="25980"/>
    <cellStyle name="Normal 3 2 6 3" xfId="25981"/>
    <cellStyle name="Normal 3 2 7" xfId="25982"/>
    <cellStyle name="Normal 3 2 7 2" xfId="25983"/>
    <cellStyle name="Normal 3 2 7 3" xfId="25984"/>
    <cellStyle name="Normal 3 2 8" xfId="25985"/>
    <cellStyle name="Normal 3 2 8 2" xfId="25986"/>
    <cellStyle name="Normal 3 2 8 3" xfId="25987"/>
    <cellStyle name="Normal 3 2 9" xfId="25988"/>
    <cellStyle name="Normal 3 3" xfId="25989"/>
    <cellStyle name="Normal 3 3 2" xfId="25990"/>
    <cellStyle name="Normal 3 3 2 2" xfId="25991"/>
    <cellStyle name="Normal 3 3 2 2 2" xfId="25992"/>
    <cellStyle name="Normal 3 3 2 2 3" xfId="25993"/>
    <cellStyle name="Normal 3 3 2 3" xfId="25994"/>
    <cellStyle name="Normal 3 3 2 3 2" xfId="25995"/>
    <cellStyle name="Normal 3 3 2 3 3" xfId="25996"/>
    <cellStyle name="Normal 3 3 2 4" xfId="25997"/>
    <cellStyle name="Normal 3 3 2 4 2" xfId="25998"/>
    <cellStyle name="Normal 3 3 2 4 3" xfId="25999"/>
    <cellStyle name="Normal 3 3 2 5" xfId="26000"/>
    <cellStyle name="Normal 3 3 2 5 2" xfId="26001"/>
    <cellStyle name="Normal 3 3 2 5 3" xfId="26002"/>
    <cellStyle name="Normal 3 3 2 6" xfId="26003"/>
    <cellStyle name="Normal 3 3 2 7" xfId="26004"/>
    <cellStyle name="Normal 3 3 3" xfId="26005"/>
    <cellStyle name="Normal 3 3 3 2" xfId="26006"/>
    <cellStyle name="Normal 3 3 3 2 2" xfId="26007"/>
    <cellStyle name="Normal 3 3 3 2 3" xfId="26008"/>
    <cellStyle name="Normal 3 3 3 3" xfId="26009"/>
    <cellStyle name="Normal 3 3 3 3 2" xfId="26010"/>
    <cellStyle name="Normal 3 3 3 3 3" xfId="26011"/>
    <cellStyle name="Normal 3 3 3 4" xfId="26012"/>
    <cellStyle name="Normal 3 3 3 4 2" xfId="26013"/>
    <cellStyle name="Normal 3 3 3 4 3" xfId="26014"/>
    <cellStyle name="Normal 3 3 3 5" xfId="26015"/>
    <cellStyle name="Normal 3 3 3 5 2" xfId="26016"/>
    <cellStyle name="Normal 3 3 3 5 3" xfId="26017"/>
    <cellStyle name="Normal 3 3 3 6" xfId="26018"/>
    <cellStyle name="Normal 3 3 3 7" xfId="26019"/>
    <cellStyle name="Normal 3 3 4" xfId="26020"/>
    <cellStyle name="Normal 3 3 4 2" xfId="26021"/>
    <cellStyle name="Normal 3 3 4 3" xfId="26022"/>
    <cellStyle name="Normal 3 3 5" xfId="26023"/>
    <cellStyle name="Normal 3 3 5 2" xfId="26024"/>
    <cellStyle name="Normal 3 3 5 3" xfId="26025"/>
    <cellStyle name="Normal 3 3 6" xfId="26026"/>
    <cellStyle name="Normal 3 3 6 2" xfId="26027"/>
    <cellStyle name="Normal 3 3 6 3" xfId="26028"/>
    <cellStyle name="Normal 3 3 7" xfId="26029"/>
    <cellStyle name="Normal 3 3 7 2" xfId="26030"/>
    <cellStyle name="Normal 3 3 7 3" xfId="26031"/>
    <cellStyle name="Normal 3 3 8" xfId="26032"/>
    <cellStyle name="Normal 3 3 9" xfId="26033"/>
    <cellStyle name="Normal 3 4" xfId="26034"/>
    <cellStyle name="Normal 3 4 2" xfId="26035"/>
    <cellStyle name="Normal 3 4 2 2" xfId="26036"/>
    <cellStyle name="Normal 3 4 2 3" xfId="26037"/>
    <cellStyle name="Normal 3 4 3" xfId="26038"/>
    <cellStyle name="Normal 3 4 3 2" xfId="26039"/>
    <cellStyle name="Normal 3 4 3 3" xfId="26040"/>
    <cellStyle name="Normal 3 4 4" xfId="26041"/>
    <cellStyle name="Normal 3 4 4 2" xfId="26042"/>
    <cellStyle name="Normal 3 4 4 3" xfId="26043"/>
    <cellStyle name="Normal 3 4 5" xfId="26044"/>
    <cellStyle name="Normal 3 4 5 2" xfId="26045"/>
    <cellStyle name="Normal 3 4 5 3" xfId="26046"/>
    <cellStyle name="Normal 3 4 6" xfId="26047"/>
    <cellStyle name="Normal 3 4 7" xfId="26048"/>
    <cellStyle name="Normal 3 5" xfId="26049"/>
    <cellStyle name="Normal 3 5 2" xfId="26050"/>
    <cellStyle name="Normal 3 5 2 2" xfId="26051"/>
    <cellStyle name="Normal 3 5 2 3" xfId="26052"/>
    <cellStyle name="Normal 3 5 3" xfId="26053"/>
    <cellStyle name="Normal 3 5 3 2" xfId="26054"/>
    <cellStyle name="Normal 3 5 3 3" xfId="26055"/>
    <cellStyle name="Normal 3 5 4" xfId="26056"/>
    <cellStyle name="Normal 3 5 4 2" xfId="26057"/>
    <cellStyle name="Normal 3 5 4 3" xfId="26058"/>
    <cellStyle name="Normal 3 5 5" xfId="26059"/>
    <cellStyle name="Normal 3 5 5 2" xfId="26060"/>
    <cellStyle name="Normal 3 5 5 3" xfId="26061"/>
    <cellStyle name="Normal 3 5 6" xfId="26062"/>
    <cellStyle name="Normal 3 5 7" xfId="26063"/>
    <cellStyle name="Normal 3 6" xfId="26064"/>
    <cellStyle name="Normal 3 6 2" xfId="26065"/>
    <cellStyle name="Normal 3 6 3" xfId="26066"/>
    <cellStyle name="Normal 3 7" xfId="26067"/>
    <cellStyle name="Normal 3 7 2" xfId="26068"/>
    <cellStyle name="Normal 3 7 3" xfId="26069"/>
    <cellStyle name="Normal 3 8" xfId="26070"/>
    <cellStyle name="Normal 3 8 2" xfId="26071"/>
    <cellStyle name="Normal 3 8 3" xfId="26072"/>
    <cellStyle name="Normal 3 9" xfId="26073"/>
    <cellStyle name="Normal 3 9 2" xfId="26074"/>
    <cellStyle name="Normal 3 9 3" xfId="26075"/>
    <cellStyle name="Normal 3_asset sales" xfId="26076"/>
    <cellStyle name="Normal 30" xfId="26077"/>
    <cellStyle name="Normal 30 2" xfId="26078"/>
    <cellStyle name="Normal 30 2 2" xfId="26079"/>
    <cellStyle name="Normal 30 2 3" xfId="26080"/>
    <cellStyle name="Normal 30 2 4" xfId="26081"/>
    <cellStyle name="Normal 30 2 5" xfId="26082"/>
    <cellStyle name="Normal 30 3" xfId="26083"/>
    <cellStyle name="Normal 30 4" xfId="26084"/>
    <cellStyle name="Normal 30 5" xfId="26085"/>
    <cellStyle name="Normal 30 6" xfId="26086"/>
    <cellStyle name="Normal 30 7" xfId="26087"/>
    <cellStyle name="Normal 31" xfId="26088"/>
    <cellStyle name="Normal 31 2" xfId="26089"/>
    <cellStyle name="Normal 31 2 2" xfId="26090"/>
    <cellStyle name="Normal 31 2 3" xfId="26091"/>
    <cellStyle name="Normal 31 2 4" xfId="26092"/>
    <cellStyle name="Normal 31 2 5" xfId="26093"/>
    <cellStyle name="Normal 31 3" xfId="26094"/>
    <cellStyle name="Normal 31 4" xfId="26095"/>
    <cellStyle name="Normal 31 5" xfId="26096"/>
    <cellStyle name="Normal 31 6" xfId="26097"/>
    <cellStyle name="Normal 31 7" xfId="26098"/>
    <cellStyle name="Normal 32" xfId="26099"/>
    <cellStyle name="Normal 32 2" xfId="26100"/>
    <cellStyle name="Normal 32 2 2" xfId="26101"/>
    <cellStyle name="Normal 32 2 3" xfId="26102"/>
    <cellStyle name="Normal 32 2 4" xfId="26103"/>
    <cellStyle name="Normal 32 2 5" xfId="26104"/>
    <cellStyle name="Normal 32 3" xfId="26105"/>
    <cellStyle name="Normal 32 4" xfId="26106"/>
    <cellStyle name="Normal 32 5" xfId="26107"/>
    <cellStyle name="Normal 32 6" xfId="26108"/>
    <cellStyle name="Normal 33" xfId="26109"/>
    <cellStyle name="Normal 33 2" xfId="26110"/>
    <cellStyle name="Normal 33 2 2" xfId="26111"/>
    <cellStyle name="Normal 33 2 3" xfId="26112"/>
    <cellStyle name="Normal 33 2 4" xfId="26113"/>
    <cellStyle name="Normal 33 2 5" xfId="26114"/>
    <cellStyle name="Normal 33 3" xfId="26115"/>
    <cellStyle name="Normal 33 4" xfId="26116"/>
    <cellStyle name="Normal 33 5" xfId="26117"/>
    <cellStyle name="Normal 33 6" xfId="26118"/>
    <cellStyle name="Normal 34" xfId="26119"/>
    <cellStyle name="Normal 34 2" xfId="26120"/>
    <cellStyle name="Normal 34 2 2" xfId="26121"/>
    <cellStyle name="Normal 34 2 3" xfId="26122"/>
    <cellStyle name="Normal 34 2 4" xfId="26123"/>
    <cellStyle name="Normal 34 2 5" xfId="26124"/>
    <cellStyle name="Normal 34 3" xfId="26125"/>
    <cellStyle name="Normal 34 4" xfId="26126"/>
    <cellStyle name="Normal 34 5" xfId="26127"/>
    <cellStyle name="Normal 34 6" xfId="26128"/>
    <cellStyle name="Normal 35" xfId="26129"/>
    <cellStyle name="Normal 35 2" xfId="26130"/>
    <cellStyle name="Normal 35 2 2" xfId="26131"/>
    <cellStyle name="Normal 35 2 3" xfId="26132"/>
    <cellStyle name="Normal 35 2 4" xfId="26133"/>
    <cellStyle name="Normal 35 2 5" xfId="26134"/>
    <cellStyle name="Normal 35 3" xfId="26135"/>
    <cellStyle name="Normal 35 4" xfId="26136"/>
    <cellStyle name="Normal 35 5" xfId="26137"/>
    <cellStyle name="Normal 35 6" xfId="26138"/>
    <cellStyle name="Normal 36" xfId="26139"/>
    <cellStyle name="Normal 36 2" xfId="26140"/>
    <cellStyle name="Normal 36 2 2" xfId="26141"/>
    <cellStyle name="Normal 36 2 3" xfId="26142"/>
    <cellStyle name="Normal 36 2 4" xfId="26143"/>
    <cellStyle name="Normal 36 2 5" xfId="26144"/>
    <cellStyle name="Normal 36 3" xfId="26145"/>
    <cellStyle name="Normal 36 4" xfId="26146"/>
    <cellStyle name="Normal 36 5" xfId="26147"/>
    <cellStyle name="Normal 36 6" xfId="26148"/>
    <cellStyle name="Normal 37" xfId="26149"/>
    <cellStyle name="Normal 37 2" xfId="26150"/>
    <cellStyle name="Normal 37 2 2" xfId="26151"/>
    <cellStyle name="Normal 37 2 3" xfId="26152"/>
    <cellStyle name="Normal 37 2 4" xfId="26153"/>
    <cellStyle name="Normal 37 2 5" xfId="26154"/>
    <cellStyle name="Normal 37 3" xfId="26155"/>
    <cellStyle name="Normal 37 4" xfId="26156"/>
    <cellStyle name="Normal 37 5" xfId="26157"/>
    <cellStyle name="Normal 37 6" xfId="26158"/>
    <cellStyle name="Normal 38" xfId="26159"/>
    <cellStyle name="Normal 38 2" xfId="26160"/>
    <cellStyle name="Normal 38 2 2" xfId="26161"/>
    <cellStyle name="Normal 38 2 3" xfId="26162"/>
    <cellStyle name="Normal 38 2 4" xfId="26163"/>
    <cellStyle name="Normal 38 2 5" xfId="26164"/>
    <cellStyle name="Normal 38 3" xfId="26165"/>
    <cellStyle name="Normal 38 4" xfId="26166"/>
    <cellStyle name="Normal 38 5" xfId="26167"/>
    <cellStyle name="Normal 38 6" xfId="26168"/>
    <cellStyle name="Normal 39" xfId="26169"/>
    <cellStyle name="Normal 39 2" xfId="26170"/>
    <cellStyle name="Normal 39 2 2" xfId="26171"/>
    <cellStyle name="Normal 39 2 3" xfId="26172"/>
    <cellStyle name="Normal 39 2 4" xfId="26173"/>
    <cellStyle name="Normal 39 2 5" xfId="26174"/>
    <cellStyle name="Normal 39 3" xfId="26175"/>
    <cellStyle name="Normal 39 4" xfId="26176"/>
    <cellStyle name="Normal 39 5" xfId="26177"/>
    <cellStyle name="Normal 39 6" xfId="26178"/>
    <cellStyle name="Normal 4" xfId="26179"/>
    <cellStyle name="Normal 4 2" xfId="26180"/>
    <cellStyle name="Normal 4 2 2" xfId="26181"/>
    <cellStyle name="Normal 4 2 2 2" xfId="26182"/>
    <cellStyle name="Normal 4 3" xfId="26183"/>
    <cellStyle name="Normal 4 3 2" xfId="26184"/>
    <cellStyle name="Normal 4 4" xfId="26185"/>
    <cellStyle name="Normal 4 4 2" xfId="26186"/>
    <cellStyle name="Normal 4 5" xfId="26187"/>
    <cellStyle name="Normal 4 5 2" xfId="26188"/>
    <cellStyle name="Normal 4 6" xfId="26189"/>
    <cellStyle name="Normal 4 6 2" xfId="26190"/>
    <cellStyle name="Normal 4 7" xfId="26191"/>
    <cellStyle name="Normal 4 8" xfId="26192"/>
    <cellStyle name="Normal 4 8 2" xfId="26193"/>
    <cellStyle name="Normal 4 8 3" xfId="26194"/>
    <cellStyle name="Normal 4 8 4" xfId="26195"/>
    <cellStyle name="Normal 4 9" xfId="26196"/>
    <cellStyle name="Normal 4_5A4 10-11 Templates Final" xfId="26197"/>
    <cellStyle name="Normal 40" xfId="26198"/>
    <cellStyle name="Normal 40 2" xfId="26199"/>
    <cellStyle name="Normal 40 2 2" xfId="26200"/>
    <cellStyle name="Normal 40 2 3" xfId="26201"/>
    <cellStyle name="Normal 40 2 4" xfId="26202"/>
    <cellStyle name="Normal 40 2 5" xfId="26203"/>
    <cellStyle name="Normal 40 3" xfId="26204"/>
    <cellStyle name="Normal 40 4" xfId="26205"/>
    <cellStyle name="Normal 40 5" xfId="26206"/>
    <cellStyle name="Normal 40 6" xfId="26207"/>
    <cellStyle name="Normal 41" xfId="26208"/>
    <cellStyle name="Normal 41 2" xfId="26209"/>
    <cellStyle name="Normal 41 2 2" xfId="26210"/>
    <cellStyle name="Normal 41 2 3" xfId="26211"/>
    <cellStyle name="Normal 41 2 4" xfId="26212"/>
    <cellStyle name="Normal 41 2 5" xfId="26213"/>
    <cellStyle name="Normal 41 3" xfId="26214"/>
    <cellStyle name="Normal 41 4" xfId="26215"/>
    <cellStyle name="Normal 41 5" xfId="26216"/>
    <cellStyle name="Normal 41 6" xfId="26217"/>
    <cellStyle name="Normal 42" xfId="26218"/>
    <cellStyle name="Normal 42 2" xfId="26219"/>
    <cellStyle name="Normal 42 2 2" xfId="26220"/>
    <cellStyle name="Normal 42 2 3" xfId="26221"/>
    <cellStyle name="Normal 42 2 4" xfId="26222"/>
    <cellStyle name="Normal 42 2 5" xfId="26223"/>
    <cellStyle name="Normal 42 3" xfId="26224"/>
    <cellStyle name="Normal 42 4" xfId="26225"/>
    <cellStyle name="Normal 42 5" xfId="26226"/>
    <cellStyle name="Normal 42 6" xfId="26227"/>
    <cellStyle name="Normal 43" xfId="26228"/>
    <cellStyle name="Normal 43 2" xfId="26229"/>
    <cellStyle name="Normal 43 2 2" xfId="26230"/>
    <cellStyle name="Normal 43 2 3" xfId="26231"/>
    <cellStyle name="Normal 43 2 4" xfId="26232"/>
    <cellStyle name="Normal 43 2 5" xfId="26233"/>
    <cellStyle name="Normal 43 3" xfId="26234"/>
    <cellStyle name="Normal 43 4" xfId="26235"/>
    <cellStyle name="Normal 43 5" xfId="26236"/>
    <cellStyle name="Normal 43 6" xfId="26237"/>
    <cellStyle name="Normal 44" xfId="26238"/>
    <cellStyle name="Normal 44 2" xfId="26239"/>
    <cellStyle name="Normal 44 2 2" xfId="26240"/>
    <cellStyle name="Normal 44 2 3" xfId="26241"/>
    <cellStyle name="Normal 44 2 4" xfId="26242"/>
    <cellStyle name="Normal 44 2 5" xfId="26243"/>
    <cellStyle name="Normal 44 3" xfId="26244"/>
    <cellStyle name="Normal 44 4" xfId="26245"/>
    <cellStyle name="Normal 44 5" xfId="26246"/>
    <cellStyle name="Normal 44 6" xfId="26247"/>
    <cellStyle name="Normal 45" xfId="26248"/>
    <cellStyle name="Normal 45 2" xfId="26249"/>
    <cellStyle name="Normal 45 2 2" xfId="26250"/>
    <cellStyle name="Normal 45 2 3" xfId="26251"/>
    <cellStyle name="Normal 45 2 4" xfId="26252"/>
    <cellStyle name="Normal 45 2 5" xfId="26253"/>
    <cellStyle name="Normal 45 3" xfId="26254"/>
    <cellStyle name="Normal 45 4" xfId="26255"/>
    <cellStyle name="Normal 45 5" xfId="26256"/>
    <cellStyle name="Normal 45 6" xfId="26257"/>
    <cellStyle name="Normal 46" xfId="26258"/>
    <cellStyle name="Normal 46 2" xfId="26259"/>
    <cellStyle name="Normal 46 2 2" xfId="26260"/>
    <cellStyle name="Normal 46 2 3" xfId="26261"/>
    <cellStyle name="Normal 46 2 4" xfId="26262"/>
    <cellStyle name="Normal 46 2 5" xfId="26263"/>
    <cellStyle name="Normal 46 3" xfId="26264"/>
    <cellStyle name="Normal 46 4" xfId="26265"/>
    <cellStyle name="Normal 46 5" xfId="26266"/>
    <cellStyle name="Normal 46 6" xfId="26267"/>
    <cellStyle name="Normal 47" xfId="26268"/>
    <cellStyle name="Normal 47 2" xfId="26269"/>
    <cellStyle name="Normal 47 2 2" xfId="26270"/>
    <cellStyle name="Normal 47 2 3" xfId="26271"/>
    <cellStyle name="Normal 47 2 4" xfId="26272"/>
    <cellStyle name="Normal 47 2 5" xfId="26273"/>
    <cellStyle name="Normal 47 3" xfId="26274"/>
    <cellStyle name="Normal 47 4" xfId="26275"/>
    <cellStyle name="Normal 47 5" xfId="26276"/>
    <cellStyle name="Normal 47 6" xfId="26277"/>
    <cellStyle name="Normal 48" xfId="26278"/>
    <cellStyle name="Normal 48 2" xfId="26279"/>
    <cellStyle name="Normal 49" xfId="26280"/>
    <cellStyle name="Normal 49 2" xfId="26281"/>
    <cellStyle name="Normal 49 2 2" xfId="26282"/>
    <cellStyle name="Normal 49 2 3" xfId="26283"/>
    <cellStyle name="Normal 49 2 4" xfId="26284"/>
    <cellStyle name="Normal 49 2 5" xfId="26285"/>
    <cellStyle name="Normal 5" xfId="26286"/>
    <cellStyle name="Normal 5 10" xfId="26287"/>
    <cellStyle name="Normal 5 11" xfId="26288"/>
    <cellStyle name="Normal 5 2" xfId="26289"/>
    <cellStyle name="Normal 5 2 10" xfId="26290"/>
    <cellStyle name="Normal 5 2 11" xfId="26291"/>
    <cellStyle name="Normal 5 2 12" xfId="26292"/>
    <cellStyle name="Normal 5 2 13" xfId="26293"/>
    <cellStyle name="Normal 5 2 2" xfId="26294"/>
    <cellStyle name="Normal 5 2 2 10" xfId="26295"/>
    <cellStyle name="Normal 5 2 2 2" xfId="26296"/>
    <cellStyle name="Normal 5 2 2 2 2" xfId="26297"/>
    <cellStyle name="Normal 5 2 2 2 2 2" xfId="26298"/>
    <cellStyle name="Normal 5 2 2 2 2 3" xfId="26299"/>
    <cellStyle name="Normal 5 2 2 2 3" xfId="26300"/>
    <cellStyle name="Normal 5 2 2 2 3 2" xfId="26301"/>
    <cellStyle name="Normal 5 2 2 2 3 3" xfId="26302"/>
    <cellStyle name="Normal 5 2 2 2 4" xfId="26303"/>
    <cellStyle name="Normal 5 2 2 2 4 2" xfId="26304"/>
    <cellStyle name="Normal 5 2 2 2 4 3" xfId="26305"/>
    <cellStyle name="Normal 5 2 2 2 5" xfId="26306"/>
    <cellStyle name="Normal 5 2 2 2 5 2" xfId="26307"/>
    <cellStyle name="Normal 5 2 2 2 5 3" xfId="26308"/>
    <cellStyle name="Normal 5 2 2 2 6" xfId="26309"/>
    <cellStyle name="Normal 5 2 2 2 7" xfId="26310"/>
    <cellStyle name="Normal 5 2 2 3" xfId="26311"/>
    <cellStyle name="Normal 5 2 2 3 2" xfId="26312"/>
    <cellStyle name="Normal 5 2 2 3 2 2" xfId="26313"/>
    <cellStyle name="Normal 5 2 2 3 2 3" xfId="26314"/>
    <cellStyle name="Normal 5 2 2 3 3" xfId="26315"/>
    <cellStyle name="Normal 5 2 2 3 3 2" xfId="26316"/>
    <cellStyle name="Normal 5 2 2 3 3 3" xfId="26317"/>
    <cellStyle name="Normal 5 2 2 3 4" xfId="26318"/>
    <cellStyle name="Normal 5 2 2 3 4 2" xfId="26319"/>
    <cellStyle name="Normal 5 2 2 3 4 3" xfId="26320"/>
    <cellStyle name="Normal 5 2 2 3 5" xfId="26321"/>
    <cellStyle name="Normal 5 2 2 3 5 2" xfId="26322"/>
    <cellStyle name="Normal 5 2 2 3 5 3" xfId="26323"/>
    <cellStyle name="Normal 5 2 2 3 6" xfId="26324"/>
    <cellStyle name="Normal 5 2 2 3 7" xfId="26325"/>
    <cellStyle name="Normal 5 2 2 4" xfId="26326"/>
    <cellStyle name="Normal 5 2 2 4 2" xfId="26327"/>
    <cellStyle name="Normal 5 2 2 4 3" xfId="26328"/>
    <cellStyle name="Normal 5 2 2 5" xfId="26329"/>
    <cellStyle name="Normal 5 2 2 5 2" xfId="26330"/>
    <cellStyle name="Normal 5 2 2 5 3" xfId="26331"/>
    <cellStyle name="Normal 5 2 2 6" xfId="26332"/>
    <cellStyle name="Normal 5 2 2 6 2" xfId="26333"/>
    <cellStyle name="Normal 5 2 2 6 3" xfId="26334"/>
    <cellStyle name="Normal 5 2 2 7" xfId="26335"/>
    <cellStyle name="Normal 5 2 2 7 2" xfId="26336"/>
    <cellStyle name="Normal 5 2 2 7 3" xfId="26337"/>
    <cellStyle name="Normal 5 2 2 8" xfId="26338"/>
    <cellStyle name="Normal 5 2 2 9" xfId="26339"/>
    <cellStyle name="Normal 5 2 3" xfId="26340"/>
    <cellStyle name="Normal 5 2 3 2" xfId="26341"/>
    <cellStyle name="Normal 5 2 3 2 2" xfId="26342"/>
    <cellStyle name="Normal 5 2 3 2 3" xfId="26343"/>
    <cellStyle name="Normal 5 2 3 3" xfId="26344"/>
    <cellStyle name="Normal 5 2 3 3 2" xfId="26345"/>
    <cellStyle name="Normal 5 2 3 3 3" xfId="26346"/>
    <cellStyle name="Normal 5 2 3 4" xfId="26347"/>
    <cellStyle name="Normal 5 2 3 4 2" xfId="26348"/>
    <cellStyle name="Normal 5 2 3 4 3" xfId="26349"/>
    <cellStyle name="Normal 5 2 3 5" xfId="26350"/>
    <cellStyle name="Normal 5 2 3 5 2" xfId="26351"/>
    <cellStyle name="Normal 5 2 3 5 3" xfId="26352"/>
    <cellStyle name="Normal 5 2 3 6" xfId="26353"/>
    <cellStyle name="Normal 5 2 3 7" xfId="26354"/>
    <cellStyle name="Normal 5 2 4" xfId="26355"/>
    <cellStyle name="Normal 5 2 4 2" xfId="26356"/>
    <cellStyle name="Normal 5 2 4 2 2" xfId="26357"/>
    <cellStyle name="Normal 5 2 4 2 3" xfId="26358"/>
    <cellStyle name="Normal 5 2 4 3" xfId="26359"/>
    <cellStyle name="Normal 5 2 4 3 2" xfId="26360"/>
    <cellStyle name="Normal 5 2 4 3 3" xfId="26361"/>
    <cellStyle name="Normal 5 2 4 4" xfId="26362"/>
    <cellStyle name="Normal 5 2 4 4 2" xfId="26363"/>
    <cellStyle name="Normal 5 2 4 4 3" xfId="26364"/>
    <cellStyle name="Normal 5 2 4 5" xfId="26365"/>
    <cellStyle name="Normal 5 2 4 5 2" xfId="26366"/>
    <cellStyle name="Normal 5 2 4 5 3" xfId="26367"/>
    <cellStyle name="Normal 5 2 4 6" xfId="26368"/>
    <cellStyle name="Normal 5 2 4 7" xfId="26369"/>
    <cellStyle name="Normal 5 2 5" xfId="26370"/>
    <cellStyle name="Normal 5 2 5 2" xfId="26371"/>
    <cellStyle name="Normal 5 2 5 3" xfId="26372"/>
    <cellStyle name="Normal 5 2 6" xfId="26373"/>
    <cellStyle name="Normal 5 2 6 2" xfId="26374"/>
    <cellStyle name="Normal 5 2 6 3" xfId="26375"/>
    <cellStyle name="Normal 5 2 7" xfId="26376"/>
    <cellStyle name="Normal 5 2 7 2" xfId="26377"/>
    <cellStyle name="Normal 5 2 7 3" xfId="26378"/>
    <cellStyle name="Normal 5 2 8" xfId="26379"/>
    <cellStyle name="Normal 5 2 8 2" xfId="26380"/>
    <cellStyle name="Normal 5 2 8 3" xfId="26381"/>
    <cellStyle name="Normal 5 2 9" xfId="26382"/>
    <cellStyle name="Normal 5 3" xfId="26383"/>
    <cellStyle name="Normal 5 3 2" xfId="26384"/>
    <cellStyle name="Normal 5 3 2 2" xfId="26385"/>
    <cellStyle name="Normal 5 3 2 2 2" xfId="26386"/>
    <cellStyle name="Normal 5 3 2 2 3" xfId="26387"/>
    <cellStyle name="Normal 5 3 2 3" xfId="26388"/>
    <cellStyle name="Normal 5 3 2 3 2" xfId="26389"/>
    <cellStyle name="Normal 5 3 2 3 3" xfId="26390"/>
    <cellStyle name="Normal 5 3 2 4" xfId="26391"/>
    <cellStyle name="Normal 5 3 2 4 2" xfId="26392"/>
    <cellStyle name="Normal 5 3 2 4 3" xfId="26393"/>
    <cellStyle name="Normal 5 3 2 5" xfId="26394"/>
    <cellStyle name="Normal 5 3 2 5 2" xfId="26395"/>
    <cellStyle name="Normal 5 3 2 5 3" xfId="26396"/>
    <cellStyle name="Normal 5 3 2 6" xfId="26397"/>
    <cellStyle name="Normal 5 3 2 7" xfId="26398"/>
    <cellStyle name="Normal 5 3 3" xfId="26399"/>
    <cellStyle name="Normal 5 3 3 2" xfId="26400"/>
    <cellStyle name="Normal 5 3 3 2 2" xfId="26401"/>
    <cellStyle name="Normal 5 3 3 2 3" xfId="26402"/>
    <cellStyle name="Normal 5 3 3 3" xfId="26403"/>
    <cellStyle name="Normal 5 3 3 3 2" xfId="26404"/>
    <cellStyle name="Normal 5 3 3 3 3" xfId="26405"/>
    <cellStyle name="Normal 5 3 3 4" xfId="26406"/>
    <cellStyle name="Normal 5 3 3 4 2" xfId="26407"/>
    <cellStyle name="Normal 5 3 3 4 3" xfId="26408"/>
    <cellStyle name="Normal 5 3 3 5" xfId="26409"/>
    <cellStyle name="Normal 5 3 3 5 2" xfId="26410"/>
    <cellStyle name="Normal 5 3 3 5 3" xfId="26411"/>
    <cellStyle name="Normal 5 3 3 6" xfId="26412"/>
    <cellStyle name="Normal 5 3 3 7" xfId="26413"/>
    <cellStyle name="Normal 5 3 4" xfId="26414"/>
    <cellStyle name="Normal 5 3 4 2" xfId="26415"/>
    <cellStyle name="Normal 5 3 4 3" xfId="26416"/>
    <cellStyle name="Normal 5 3 5" xfId="26417"/>
    <cellStyle name="Normal 5 3 5 2" xfId="26418"/>
    <cellStyle name="Normal 5 3 5 3" xfId="26419"/>
    <cellStyle name="Normal 5 3 6" xfId="26420"/>
    <cellStyle name="Normal 5 3 6 2" xfId="26421"/>
    <cellStyle name="Normal 5 3 6 3" xfId="26422"/>
    <cellStyle name="Normal 5 3 7" xfId="26423"/>
    <cellStyle name="Normal 5 3 7 2" xfId="26424"/>
    <cellStyle name="Normal 5 3 7 3" xfId="26425"/>
    <cellStyle name="Normal 5 3 8" xfId="26426"/>
    <cellStyle name="Normal 5 3 9" xfId="26427"/>
    <cellStyle name="Normal 5 4" xfId="26428"/>
    <cellStyle name="Normal 5 4 2" xfId="26429"/>
    <cellStyle name="Normal 5 4 2 2" xfId="26430"/>
    <cellStyle name="Normal 5 4 2 3" xfId="26431"/>
    <cellStyle name="Normal 5 4 3" xfId="26432"/>
    <cellStyle name="Normal 5 4 3 2" xfId="26433"/>
    <cellStyle name="Normal 5 4 3 3" xfId="26434"/>
    <cellStyle name="Normal 5 4 4" xfId="26435"/>
    <cellStyle name="Normal 5 4 4 2" xfId="26436"/>
    <cellStyle name="Normal 5 4 4 3" xfId="26437"/>
    <cellStyle name="Normal 5 4 5" xfId="26438"/>
    <cellStyle name="Normal 5 4 5 2" xfId="26439"/>
    <cellStyle name="Normal 5 4 5 3" xfId="26440"/>
    <cellStyle name="Normal 5 4 6" xfId="26441"/>
    <cellStyle name="Normal 5 4 7" xfId="26442"/>
    <cellStyle name="Normal 5 5" xfId="26443"/>
    <cellStyle name="Normal 5 5 2" xfId="26444"/>
    <cellStyle name="Normal 5 5 2 2" xfId="26445"/>
    <cellStyle name="Normal 5 5 2 3" xfId="26446"/>
    <cellStyle name="Normal 5 5 3" xfId="26447"/>
    <cellStyle name="Normal 5 5 3 2" xfId="26448"/>
    <cellStyle name="Normal 5 5 3 3" xfId="26449"/>
    <cellStyle name="Normal 5 5 4" xfId="26450"/>
    <cellStyle name="Normal 5 5 4 2" xfId="26451"/>
    <cellStyle name="Normal 5 5 4 3" xfId="26452"/>
    <cellStyle name="Normal 5 5 5" xfId="26453"/>
    <cellStyle name="Normal 5 5 5 2" xfId="26454"/>
    <cellStyle name="Normal 5 5 5 3" xfId="26455"/>
    <cellStyle name="Normal 5 5 6" xfId="26456"/>
    <cellStyle name="Normal 5 5 7" xfId="26457"/>
    <cellStyle name="Normal 5 6" xfId="26458"/>
    <cellStyle name="Normal 5 6 2" xfId="26459"/>
    <cellStyle name="Normal 5 6 3" xfId="26460"/>
    <cellStyle name="Normal 5 7" xfId="26461"/>
    <cellStyle name="Normal 5 7 2" xfId="26462"/>
    <cellStyle name="Normal 5 7 3" xfId="26463"/>
    <cellStyle name="Normal 5 8" xfId="26464"/>
    <cellStyle name="Normal 5 8 2" xfId="26465"/>
    <cellStyle name="Normal 5 8 3" xfId="26466"/>
    <cellStyle name="Normal 5 8 4" xfId="26467"/>
    <cellStyle name="Normal 5 9" xfId="26468"/>
    <cellStyle name="Normal 5 9 2" xfId="26469"/>
    <cellStyle name="Normal 5 9 3" xfId="26470"/>
    <cellStyle name="Normal 5_5A4 10-11 Templates Final" xfId="26471"/>
    <cellStyle name="Normal 50" xfId="26472"/>
    <cellStyle name="Normal 51" xfId="26473"/>
    <cellStyle name="Normal 52" xfId="26474"/>
    <cellStyle name="Normal 52 2" xfId="26475"/>
    <cellStyle name="Normal 52 3" xfId="26476"/>
    <cellStyle name="Normal 52 4" xfId="26477"/>
    <cellStyle name="Normal 52 5" xfId="26478"/>
    <cellStyle name="Normal 52 6" xfId="26479"/>
    <cellStyle name="Normal 53" xfId="26480"/>
    <cellStyle name="Normal 54" xfId="26481"/>
    <cellStyle name="Normal 55" xfId="26482"/>
    <cellStyle name="Normal 55 2" xfId="26483"/>
    <cellStyle name="Normal 55 3" xfId="26484"/>
    <cellStyle name="Normal 55 4" xfId="26485"/>
    <cellStyle name="Normal 55 5" xfId="26486"/>
    <cellStyle name="Normal 56" xfId="26487"/>
    <cellStyle name="Normal 56 10" xfId="26488"/>
    <cellStyle name="Normal 56 2" xfId="26489"/>
    <cellStyle name="Normal 56 2 2" xfId="26490"/>
    <cellStyle name="Normal 56 2 2 2" xfId="26491"/>
    <cellStyle name="Normal 56 2 2 3" xfId="26492"/>
    <cellStyle name="Normal 56 2 3" xfId="26493"/>
    <cellStyle name="Normal 56 2 3 2" xfId="26494"/>
    <cellStyle name="Normal 56 2 3 3" xfId="26495"/>
    <cellStyle name="Normal 56 2 4" xfId="26496"/>
    <cellStyle name="Normal 56 2 5" xfId="26497"/>
    <cellStyle name="Normal 56 2 6" xfId="26498"/>
    <cellStyle name="Normal 56 3" xfId="26499"/>
    <cellStyle name="Normal 56 3 2" xfId="26500"/>
    <cellStyle name="Normal 56 4" xfId="26501"/>
    <cellStyle name="Normal 56 5" xfId="26502"/>
    <cellStyle name="Normal 56 6" xfId="26503"/>
    <cellStyle name="Normal 56 7" xfId="26504"/>
    <cellStyle name="Normal 56 8" xfId="26505"/>
    <cellStyle name="Normal 56 9" xfId="26506"/>
    <cellStyle name="Normal 57" xfId="26507"/>
    <cellStyle name="Normal 57 2" xfId="26508"/>
    <cellStyle name="Normal 57 3" xfId="26509"/>
    <cellStyle name="Normal 57 4" xfId="26510"/>
    <cellStyle name="Normal 57 5" xfId="26511"/>
    <cellStyle name="Normal 58" xfId="26512"/>
    <cellStyle name="Normal 58 2" xfId="26513"/>
    <cellStyle name="Normal 58 2 2" xfId="26514"/>
    <cellStyle name="Normal 58 2 3" xfId="26515"/>
    <cellStyle name="Normal 58 2 4" xfId="26516"/>
    <cellStyle name="Normal 58 3" xfId="26517"/>
    <cellStyle name="Normal 58 3 2" xfId="26518"/>
    <cellStyle name="Normal 58 3 3" xfId="26519"/>
    <cellStyle name="Normal 58 3 4" xfId="26520"/>
    <cellStyle name="Normal 58 4" xfId="26521"/>
    <cellStyle name="Normal 58 5" xfId="26522"/>
    <cellStyle name="Normal 58 6" xfId="26523"/>
    <cellStyle name="Normal 58 7" xfId="26524"/>
    <cellStyle name="Normal 58 8" xfId="26525"/>
    <cellStyle name="Normal 59" xfId="26526"/>
    <cellStyle name="Normal 59 2" xfId="26527"/>
    <cellStyle name="Normal 59 3" xfId="26528"/>
    <cellStyle name="Normal 59 4" xfId="26529"/>
    <cellStyle name="Normal 59 5" xfId="26530"/>
    <cellStyle name="Normal 6" xfId="26531"/>
    <cellStyle name="Normal 6 10" xfId="26532"/>
    <cellStyle name="Normal 6 11" xfId="26533"/>
    <cellStyle name="Normal 6 12" xfId="26534"/>
    <cellStyle name="Normal 6 2" xfId="26535"/>
    <cellStyle name="Normal 6 2 10" xfId="26536"/>
    <cellStyle name="Normal 6 2 11" xfId="26537"/>
    <cellStyle name="Normal 6 2 12" xfId="26538"/>
    <cellStyle name="Normal 6 2 13" xfId="26539"/>
    <cellStyle name="Normal 6 2 14" xfId="26540"/>
    <cellStyle name="Normal 6 2 15" xfId="26541"/>
    <cellStyle name="Normal 6 2 2" xfId="26542"/>
    <cellStyle name="Normal 6 2 2 2" xfId="26543"/>
    <cellStyle name="Normal 6 2 2 2 2" xfId="26544"/>
    <cellStyle name="Normal 6 2 2 2 2 2" xfId="26545"/>
    <cellStyle name="Normal 6 2 2 2 2 3" xfId="26546"/>
    <cellStyle name="Normal 6 2 2 2 3" xfId="26547"/>
    <cellStyle name="Normal 6 2 2 2 3 2" xfId="26548"/>
    <cellStyle name="Normal 6 2 2 2 3 3" xfId="26549"/>
    <cellStyle name="Normal 6 2 2 2 4" xfId="26550"/>
    <cellStyle name="Normal 6 2 2 2 4 2" xfId="26551"/>
    <cellStyle name="Normal 6 2 2 2 4 3" xfId="26552"/>
    <cellStyle name="Normal 6 2 2 2 5" xfId="26553"/>
    <cellStyle name="Normal 6 2 2 2 5 2" xfId="26554"/>
    <cellStyle name="Normal 6 2 2 2 5 3" xfId="26555"/>
    <cellStyle name="Normal 6 2 2 2 6" xfId="26556"/>
    <cellStyle name="Normal 6 2 2 2 7" xfId="26557"/>
    <cellStyle name="Normal 6 2 2 3" xfId="26558"/>
    <cellStyle name="Normal 6 2 2 3 2" xfId="26559"/>
    <cellStyle name="Normal 6 2 2 3 2 2" xfId="26560"/>
    <cellStyle name="Normal 6 2 2 3 2 3" xfId="26561"/>
    <cellStyle name="Normal 6 2 2 3 3" xfId="26562"/>
    <cellStyle name="Normal 6 2 2 3 3 2" xfId="26563"/>
    <cellStyle name="Normal 6 2 2 3 3 3" xfId="26564"/>
    <cellStyle name="Normal 6 2 2 3 4" xfId="26565"/>
    <cellStyle name="Normal 6 2 2 3 4 2" xfId="26566"/>
    <cellStyle name="Normal 6 2 2 3 4 3" xfId="26567"/>
    <cellStyle name="Normal 6 2 2 3 5" xfId="26568"/>
    <cellStyle name="Normal 6 2 2 3 5 2" xfId="26569"/>
    <cellStyle name="Normal 6 2 2 3 5 3" xfId="26570"/>
    <cellStyle name="Normal 6 2 2 3 6" xfId="26571"/>
    <cellStyle name="Normal 6 2 2 3 7" xfId="26572"/>
    <cellStyle name="Normal 6 2 2 4" xfId="26573"/>
    <cellStyle name="Normal 6 2 2 4 2" xfId="26574"/>
    <cellStyle name="Normal 6 2 2 4 3" xfId="26575"/>
    <cellStyle name="Normal 6 2 2 5" xfId="26576"/>
    <cellStyle name="Normal 6 2 2 5 2" xfId="26577"/>
    <cellStyle name="Normal 6 2 2 5 3" xfId="26578"/>
    <cellStyle name="Normal 6 2 2 6" xfId="26579"/>
    <cellStyle name="Normal 6 2 2 6 2" xfId="26580"/>
    <cellStyle name="Normal 6 2 2 6 3" xfId="26581"/>
    <cellStyle name="Normal 6 2 2 7" xfId="26582"/>
    <cellStyle name="Normal 6 2 2 7 2" xfId="26583"/>
    <cellStyle name="Normal 6 2 2 7 3" xfId="26584"/>
    <cellStyle name="Normal 6 2 2 8" xfId="26585"/>
    <cellStyle name="Normal 6 2 2 9" xfId="26586"/>
    <cellStyle name="Normal 6 2 3" xfId="26587"/>
    <cellStyle name="Normal 6 2 3 2" xfId="26588"/>
    <cellStyle name="Normal 6 2 3 2 2" xfId="26589"/>
    <cellStyle name="Normal 6 2 3 2 3" xfId="26590"/>
    <cellStyle name="Normal 6 2 3 3" xfId="26591"/>
    <cellStyle name="Normal 6 2 3 3 2" xfId="26592"/>
    <cellStyle name="Normal 6 2 3 3 3" xfId="26593"/>
    <cellStyle name="Normal 6 2 3 4" xfId="26594"/>
    <cellStyle name="Normal 6 2 3 4 2" xfId="26595"/>
    <cellStyle name="Normal 6 2 3 4 3" xfId="26596"/>
    <cellStyle name="Normal 6 2 3 5" xfId="26597"/>
    <cellStyle name="Normal 6 2 3 5 2" xfId="26598"/>
    <cellStyle name="Normal 6 2 3 5 3" xfId="26599"/>
    <cellStyle name="Normal 6 2 3 6" xfId="26600"/>
    <cellStyle name="Normal 6 2 3 7" xfId="26601"/>
    <cellStyle name="Normal 6 2 4" xfId="26602"/>
    <cellStyle name="Normal 6 2 4 2" xfId="26603"/>
    <cellStyle name="Normal 6 2 4 2 2" xfId="26604"/>
    <cellStyle name="Normal 6 2 4 2 3" xfId="26605"/>
    <cellStyle name="Normal 6 2 4 3" xfId="26606"/>
    <cellStyle name="Normal 6 2 4 3 2" xfId="26607"/>
    <cellStyle name="Normal 6 2 4 3 3" xfId="26608"/>
    <cellStyle name="Normal 6 2 4 4" xfId="26609"/>
    <cellStyle name="Normal 6 2 4 4 2" xfId="26610"/>
    <cellStyle name="Normal 6 2 4 4 3" xfId="26611"/>
    <cellStyle name="Normal 6 2 4 5" xfId="26612"/>
    <cellStyle name="Normal 6 2 4 5 2" xfId="26613"/>
    <cellStyle name="Normal 6 2 4 5 3" xfId="26614"/>
    <cellStyle name="Normal 6 2 4 6" xfId="26615"/>
    <cellStyle name="Normal 6 2 4 7" xfId="26616"/>
    <cellStyle name="Normal 6 2 5" xfId="26617"/>
    <cellStyle name="Normal 6 2 5 2" xfId="26618"/>
    <cellStyle name="Normal 6 2 5 3" xfId="26619"/>
    <cellStyle name="Normal 6 2 6" xfId="26620"/>
    <cellStyle name="Normal 6 2 6 2" xfId="26621"/>
    <cellStyle name="Normal 6 2 6 3" xfId="26622"/>
    <cellStyle name="Normal 6 2 7" xfId="26623"/>
    <cellStyle name="Normal 6 2 7 2" xfId="26624"/>
    <cellStyle name="Normal 6 2 7 3" xfId="26625"/>
    <cellStyle name="Normal 6 2 8" xfId="26626"/>
    <cellStyle name="Normal 6 2 8 2" xfId="26627"/>
    <cellStyle name="Normal 6 2 8 3" xfId="26628"/>
    <cellStyle name="Normal 6 2 9" xfId="26629"/>
    <cellStyle name="Normal 6 3" xfId="26630"/>
    <cellStyle name="Normal 6 3 2" xfId="26631"/>
    <cellStyle name="Normal 6 3 2 2" xfId="26632"/>
    <cellStyle name="Normal 6 3 2 2 2" xfId="26633"/>
    <cellStyle name="Normal 6 3 2 2 3" xfId="26634"/>
    <cellStyle name="Normal 6 3 2 3" xfId="26635"/>
    <cellStyle name="Normal 6 3 2 3 2" xfId="26636"/>
    <cellStyle name="Normal 6 3 2 3 3" xfId="26637"/>
    <cellStyle name="Normal 6 3 2 4" xfId="26638"/>
    <cellStyle name="Normal 6 3 2 4 2" xfId="26639"/>
    <cellStyle name="Normal 6 3 2 4 3" xfId="26640"/>
    <cellStyle name="Normal 6 3 2 5" xfId="26641"/>
    <cellStyle name="Normal 6 3 2 5 2" xfId="26642"/>
    <cellStyle name="Normal 6 3 2 5 3" xfId="26643"/>
    <cellStyle name="Normal 6 3 2 6" xfId="26644"/>
    <cellStyle name="Normal 6 3 2 7" xfId="26645"/>
    <cellStyle name="Normal 6 3 3" xfId="26646"/>
    <cellStyle name="Normal 6 3 3 2" xfId="26647"/>
    <cellStyle name="Normal 6 3 3 2 2" xfId="26648"/>
    <cellStyle name="Normal 6 3 3 2 3" xfId="26649"/>
    <cellStyle name="Normal 6 3 3 3" xfId="26650"/>
    <cellStyle name="Normal 6 3 3 3 2" xfId="26651"/>
    <cellStyle name="Normal 6 3 3 3 3" xfId="26652"/>
    <cellStyle name="Normal 6 3 3 4" xfId="26653"/>
    <cellStyle name="Normal 6 3 3 4 2" xfId="26654"/>
    <cellStyle name="Normal 6 3 3 4 3" xfId="26655"/>
    <cellStyle name="Normal 6 3 3 5" xfId="26656"/>
    <cellStyle name="Normal 6 3 3 5 2" xfId="26657"/>
    <cellStyle name="Normal 6 3 3 5 3" xfId="26658"/>
    <cellStyle name="Normal 6 3 3 6" xfId="26659"/>
    <cellStyle name="Normal 6 3 3 7" xfId="26660"/>
    <cellStyle name="Normal 6 3 4" xfId="26661"/>
    <cellStyle name="Normal 6 3 4 2" xfId="26662"/>
    <cellStyle name="Normal 6 3 4 3" xfId="26663"/>
    <cellStyle name="Normal 6 3 5" xfId="26664"/>
    <cellStyle name="Normal 6 3 5 2" xfId="26665"/>
    <cellStyle name="Normal 6 3 5 3" xfId="26666"/>
    <cellStyle name="Normal 6 3 6" xfId="26667"/>
    <cellStyle name="Normal 6 3 6 2" xfId="26668"/>
    <cellStyle name="Normal 6 3 6 3" xfId="26669"/>
    <cellStyle name="Normal 6 3 7" xfId="26670"/>
    <cellStyle name="Normal 6 3 7 2" xfId="26671"/>
    <cellStyle name="Normal 6 3 7 3" xfId="26672"/>
    <cellStyle name="Normal 6 3 8" xfId="26673"/>
    <cellStyle name="Normal 6 3 9" xfId="26674"/>
    <cellStyle name="Normal 6 4" xfId="26675"/>
    <cellStyle name="Normal 6 4 2" xfId="26676"/>
    <cellStyle name="Normal 6 4 2 2" xfId="26677"/>
    <cellStyle name="Normal 6 4 2 3" xfId="26678"/>
    <cellStyle name="Normal 6 4 3" xfId="26679"/>
    <cellStyle name="Normal 6 4 3 2" xfId="26680"/>
    <cellStyle name="Normal 6 4 3 3" xfId="26681"/>
    <cellStyle name="Normal 6 4 4" xfId="26682"/>
    <cellStyle name="Normal 6 4 4 2" xfId="26683"/>
    <cellStyle name="Normal 6 4 4 3" xfId="26684"/>
    <cellStyle name="Normal 6 4 5" xfId="26685"/>
    <cellStyle name="Normal 6 4 5 2" xfId="26686"/>
    <cellStyle name="Normal 6 4 5 3" xfId="26687"/>
    <cellStyle name="Normal 6 4 6" xfId="26688"/>
    <cellStyle name="Normal 6 4 7" xfId="26689"/>
    <cellStyle name="Normal 6 5" xfId="26690"/>
    <cellStyle name="Normal 6 5 2" xfId="26691"/>
    <cellStyle name="Normal 6 5 2 2" xfId="26692"/>
    <cellStyle name="Normal 6 5 2 3" xfId="26693"/>
    <cellStyle name="Normal 6 5 3" xfId="26694"/>
    <cellStyle name="Normal 6 5 3 2" xfId="26695"/>
    <cellStyle name="Normal 6 5 3 3" xfId="26696"/>
    <cellStyle name="Normal 6 5 4" xfId="26697"/>
    <cellStyle name="Normal 6 5 4 2" xfId="26698"/>
    <cellStyle name="Normal 6 5 4 3" xfId="26699"/>
    <cellStyle name="Normal 6 5 5" xfId="26700"/>
    <cellStyle name="Normal 6 5 5 2" xfId="26701"/>
    <cellStyle name="Normal 6 5 5 3" xfId="26702"/>
    <cellStyle name="Normal 6 5 6" xfId="26703"/>
    <cellStyle name="Normal 6 5 7" xfId="26704"/>
    <cellStyle name="Normal 6 6" xfId="26705"/>
    <cellStyle name="Normal 6 6 2" xfId="26706"/>
    <cellStyle name="Normal 6 6 3" xfId="26707"/>
    <cellStyle name="Normal 6 7" xfId="26708"/>
    <cellStyle name="Normal 6 7 2" xfId="26709"/>
    <cellStyle name="Normal 6 7 3" xfId="26710"/>
    <cellStyle name="Normal 6 8" xfId="26711"/>
    <cellStyle name="Normal 6 8 2" xfId="26712"/>
    <cellStyle name="Normal 6 8 3" xfId="26713"/>
    <cellStyle name="Normal 6 9" xfId="26714"/>
    <cellStyle name="Normal 6 9 2" xfId="26715"/>
    <cellStyle name="Normal 6 9 3" xfId="26716"/>
    <cellStyle name="Normal 60" xfId="26717"/>
    <cellStyle name="Normal 60 2" xfId="26718"/>
    <cellStyle name="Normal 60 2 2" xfId="26719"/>
    <cellStyle name="Normal 60 2 2 2" xfId="26720"/>
    <cellStyle name="Normal 60 2 2 3" xfId="26721"/>
    <cellStyle name="Normal 60 2 3" xfId="26722"/>
    <cellStyle name="Normal 60 2 4" xfId="26723"/>
    <cellStyle name="Normal 60 2 5" xfId="26724"/>
    <cellStyle name="Normal 60 3" xfId="26725"/>
    <cellStyle name="Normal 60 4" xfId="26726"/>
    <cellStyle name="Normal 60 5" xfId="26727"/>
    <cellStyle name="Normal 60 6" xfId="26728"/>
    <cellStyle name="Normal 61" xfId="26729"/>
    <cellStyle name="Normal 61 2" xfId="26730"/>
    <cellStyle name="Normal 61 3" xfId="26731"/>
    <cellStyle name="Normal 61 4" xfId="26732"/>
    <cellStyle name="Normal 62" xfId="26733"/>
    <cellStyle name="Normal 62 2" xfId="26734"/>
    <cellStyle name="Normal 62 3" xfId="26735"/>
    <cellStyle name="Normal 62 4" xfId="26736"/>
    <cellStyle name="Normal 63" xfId="26737"/>
    <cellStyle name="Normal 63 2" xfId="26738"/>
    <cellStyle name="Normal 63 3" xfId="26739"/>
    <cellStyle name="Normal 63 4" xfId="26740"/>
    <cellStyle name="Normal 64" xfId="26741"/>
    <cellStyle name="Normal 64 2" xfId="26742"/>
    <cellStyle name="Normal 64 3" xfId="26743"/>
    <cellStyle name="Normal 64 4" xfId="26744"/>
    <cellStyle name="Normal 65" xfId="26745"/>
    <cellStyle name="Normal 65 2" xfId="26746"/>
    <cellStyle name="Normal 65 3" xfId="26747"/>
    <cellStyle name="Normal 65 4" xfId="26748"/>
    <cellStyle name="Normal 66" xfId="26749"/>
    <cellStyle name="Normal 66 2" xfId="26750"/>
    <cellStyle name="Normal 66 3" xfId="26751"/>
    <cellStyle name="Normal 66 4" xfId="26752"/>
    <cellStyle name="Normal 67" xfId="26753"/>
    <cellStyle name="Normal 67 2" xfId="26754"/>
    <cellStyle name="Normal 67 2 2" xfId="26755"/>
    <cellStyle name="Normal 67 2 3" xfId="26756"/>
    <cellStyle name="Normal 67 3" xfId="26757"/>
    <cellStyle name="Normal 67 4" xfId="26758"/>
    <cellStyle name="Normal 67 5" xfId="26759"/>
    <cellStyle name="Normal 68" xfId="26760"/>
    <cellStyle name="Normal 68 2" xfId="26761"/>
    <cellStyle name="Normal 68 3" xfId="26762"/>
    <cellStyle name="Normal 68 4" xfId="26763"/>
    <cellStyle name="Normal 69" xfId="26764"/>
    <cellStyle name="Normal 7" xfId="26765"/>
    <cellStyle name="Normal 7 10" xfId="26766"/>
    <cellStyle name="Normal 7 11" xfId="26767"/>
    <cellStyle name="Normal 7 12" xfId="26768"/>
    <cellStyle name="Normal 7 13" xfId="26769"/>
    <cellStyle name="Normal 7 14" xfId="26770"/>
    <cellStyle name="Normal 7 2" xfId="26771"/>
    <cellStyle name="Normal 7 2 10" xfId="26772"/>
    <cellStyle name="Normal 7 2 11" xfId="26773"/>
    <cellStyle name="Normal 7 2 2" xfId="26774"/>
    <cellStyle name="Normal 7 2 2 2" xfId="26775"/>
    <cellStyle name="Normal 7 2 2 2 2" xfId="26776"/>
    <cellStyle name="Normal 7 2 2 2 2 2" xfId="26777"/>
    <cellStyle name="Normal 7 2 2 2 2 3" xfId="26778"/>
    <cellStyle name="Normal 7 2 2 2 3" xfId="26779"/>
    <cellStyle name="Normal 7 2 2 2 3 2" xfId="26780"/>
    <cellStyle name="Normal 7 2 2 2 3 3" xfId="26781"/>
    <cellStyle name="Normal 7 2 2 2 4" xfId="26782"/>
    <cellStyle name="Normal 7 2 2 2 4 2" xfId="26783"/>
    <cellStyle name="Normal 7 2 2 2 4 3" xfId="26784"/>
    <cellStyle name="Normal 7 2 2 2 5" xfId="26785"/>
    <cellStyle name="Normal 7 2 2 2 5 2" xfId="26786"/>
    <cellStyle name="Normal 7 2 2 2 5 3" xfId="26787"/>
    <cellStyle name="Normal 7 2 2 2 6" xfId="26788"/>
    <cellStyle name="Normal 7 2 2 2 7" xfId="26789"/>
    <cellStyle name="Normal 7 2 2 3" xfId="26790"/>
    <cellStyle name="Normal 7 2 2 3 2" xfId="26791"/>
    <cellStyle name="Normal 7 2 2 3 2 2" xfId="26792"/>
    <cellStyle name="Normal 7 2 2 3 2 3" xfId="26793"/>
    <cellStyle name="Normal 7 2 2 3 3" xfId="26794"/>
    <cellStyle name="Normal 7 2 2 3 3 2" xfId="26795"/>
    <cellStyle name="Normal 7 2 2 3 3 3" xfId="26796"/>
    <cellStyle name="Normal 7 2 2 3 4" xfId="26797"/>
    <cellStyle name="Normal 7 2 2 3 4 2" xfId="26798"/>
    <cellStyle name="Normal 7 2 2 3 4 3" xfId="26799"/>
    <cellStyle name="Normal 7 2 2 3 5" xfId="26800"/>
    <cellStyle name="Normal 7 2 2 3 5 2" xfId="26801"/>
    <cellStyle name="Normal 7 2 2 3 5 3" xfId="26802"/>
    <cellStyle name="Normal 7 2 2 3 6" xfId="26803"/>
    <cellStyle name="Normal 7 2 2 3 7" xfId="26804"/>
    <cellStyle name="Normal 7 2 2 4" xfId="26805"/>
    <cellStyle name="Normal 7 2 2 4 2" xfId="26806"/>
    <cellStyle name="Normal 7 2 2 4 3" xfId="26807"/>
    <cellStyle name="Normal 7 2 2 5" xfId="26808"/>
    <cellStyle name="Normal 7 2 2 5 2" xfId="26809"/>
    <cellStyle name="Normal 7 2 2 5 3" xfId="26810"/>
    <cellStyle name="Normal 7 2 2 6" xfId="26811"/>
    <cellStyle name="Normal 7 2 2 6 2" xfId="26812"/>
    <cellStyle name="Normal 7 2 2 6 3" xfId="26813"/>
    <cellStyle name="Normal 7 2 2 7" xfId="26814"/>
    <cellStyle name="Normal 7 2 2 7 2" xfId="26815"/>
    <cellStyle name="Normal 7 2 2 7 3" xfId="26816"/>
    <cellStyle name="Normal 7 2 2 8" xfId="26817"/>
    <cellStyle name="Normal 7 2 2 9" xfId="26818"/>
    <cellStyle name="Normal 7 2 3" xfId="26819"/>
    <cellStyle name="Normal 7 2 3 2" xfId="26820"/>
    <cellStyle name="Normal 7 2 3 2 2" xfId="26821"/>
    <cellStyle name="Normal 7 2 3 2 3" xfId="26822"/>
    <cellStyle name="Normal 7 2 3 3" xfId="26823"/>
    <cellStyle name="Normal 7 2 3 3 2" xfId="26824"/>
    <cellStyle name="Normal 7 2 3 3 3" xfId="26825"/>
    <cellStyle name="Normal 7 2 3 4" xfId="26826"/>
    <cellStyle name="Normal 7 2 3 4 2" xfId="26827"/>
    <cellStyle name="Normal 7 2 3 4 3" xfId="26828"/>
    <cellStyle name="Normal 7 2 3 5" xfId="26829"/>
    <cellStyle name="Normal 7 2 3 5 2" xfId="26830"/>
    <cellStyle name="Normal 7 2 3 5 3" xfId="26831"/>
    <cellStyle name="Normal 7 2 3 6" xfId="26832"/>
    <cellStyle name="Normal 7 2 3 7" xfId="26833"/>
    <cellStyle name="Normal 7 2 4" xfId="26834"/>
    <cellStyle name="Normal 7 2 4 2" xfId="26835"/>
    <cellStyle name="Normal 7 2 4 2 2" xfId="26836"/>
    <cellStyle name="Normal 7 2 4 2 3" xfId="26837"/>
    <cellStyle name="Normal 7 2 4 3" xfId="26838"/>
    <cellStyle name="Normal 7 2 4 3 2" xfId="26839"/>
    <cellStyle name="Normal 7 2 4 3 3" xfId="26840"/>
    <cellStyle name="Normal 7 2 4 4" xfId="26841"/>
    <cellStyle name="Normal 7 2 4 4 2" xfId="26842"/>
    <cellStyle name="Normal 7 2 4 4 3" xfId="26843"/>
    <cellStyle name="Normal 7 2 4 5" xfId="26844"/>
    <cellStyle name="Normal 7 2 4 5 2" xfId="26845"/>
    <cellStyle name="Normal 7 2 4 5 3" xfId="26846"/>
    <cellStyle name="Normal 7 2 4 6" xfId="26847"/>
    <cellStyle name="Normal 7 2 4 7" xfId="26848"/>
    <cellStyle name="Normal 7 2 5" xfId="26849"/>
    <cellStyle name="Normal 7 2 5 2" xfId="26850"/>
    <cellStyle name="Normal 7 2 5 3" xfId="26851"/>
    <cellStyle name="Normal 7 2 6" xfId="26852"/>
    <cellStyle name="Normal 7 2 6 2" xfId="26853"/>
    <cellStyle name="Normal 7 2 6 3" xfId="26854"/>
    <cellStyle name="Normal 7 2 7" xfId="26855"/>
    <cellStyle name="Normal 7 2 7 2" xfId="26856"/>
    <cellStyle name="Normal 7 2 7 3" xfId="26857"/>
    <cellStyle name="Normal 7 2 8" xfId="26858"/>
    <cellStyle name="Normal 7 2 8 2" xfId="26859"/>
    <cellStyle name="Normal 7 2 8 3" xfId="26860"/>
    <cellStyle name="Normal 7 2 9" xfId="26861"/>
    <cellStyle name="Normal 7 3" xfId="26862"/>
    <cellStyle name="Normal 7 3 10" xfId="26863"/>
    <cellStyle name="Normal 7 3 11" xfId="26864"/>
    <cellStyle name="Normal 7 3 12" xfId="26865"/>
    <cellStyle name="Normal 7 3 13" xfId="26866"/>
    <cellStyle name="Normal 7 3 2" xfId="26867"/>
    <cellStyle name="Normal 7 3 2 2" xfId="26868"/>
    <cellStyle name="Normal 7 3 2 2 2" xfId="26869"/>
    <cellStyle name="Normal 7 3 2 2 3" xfId="26870"/>
    <cellStyle name="Normal 7 3 2 3" xfId="26871"/>
    <cellStyle name="Normal 7 3 2 3 2" xfId="26872"/>
    <cellStyle name="Normal 7 3 2 3 3" xfId="26873"/>
    <cellStyle name="Normal 7 3 2 4" xfId="26874"/>
    <cellStyle name="Normal 7 3 2 4 2" xfId="26875"/>
    <cellStyle name="Normal 7 3 2 4 3" xfId="26876"/>
    <cellStyle name="Normal 7 3 2 5" xfId="26877"/>
    <cellStyle name="Normal 7 3 2 5 2" xfId="26878"/>
    <cellStyle name="Normal 7 3 2 5 3" xfId="26879"/>
    <cellStyle name="Normal 7 3 2 6" xfId="26880"/>
    <cellStyle name="Normal 7 3 2 7" xfId="26881"/>
    <cellStyle name="Normal 7 3 3" xfId="26882"/>
    <cellStyle name="Normal 7 3 3 2" xfId="26883"/>
    <cellStyle name="Normal 7 3 3 2 2" xfId="26884"/>
    <cellStyle name="Normal 7 3 3 2 3" xfId="26885"/>
    <cellStyle name="Normal 7 3 3 3" xfId="26886"/>
    <cellStyle name="Normal 7 3 3 3 2" xfId="26887"/>
    <cellStyle name="Normal 7 3 3 3 3" xfId="26888"/>
    <cellStyle name="Normal 7 3 3 4" xfId="26889"/>
    <cellStyle name="Normal 7 3 3 4 2" xfId="26890"/>
    <cellStyle name="Normal 7 3 3 4 3" xfId="26891"/>
    <cellStyle name="Normal 7 3 3 5" xfId="26892"/>
    <cellStyle name="Normal 7 3 3 5 2" xfId="26893"/>
    <cellStyle name="Normal 7 3 3 5 3" xfId="26894"/>
    <cellStyle name="Normal 7 3 3 6" xfId="26895"/>
    <cellStyle name="Normal 7 3 3 7" xfId="26896"/>
    <cellStyle name="Normal 7 3 4" xfId="26897"/>
    <cellStyle name="Normal 7 3 4 2" xfId="26898"/>
    <cellStyle name="Normal 7 3 4 3" xfId="26899"/>
    <cellStyle name="Normal 7 3 5" xfId="26900"/>
    <cellStyle name="Normal 7 3 5 2" xfId="26901"/>
    <cellStyle name="Normal 7 3 5 3" xfId="26902"/>
    <cellStyle name="Normal 7 3 6" xfId="26903"/>
    <cellStyle name="Normal 7 3 6 2" xfId="26904"/>
    <cellStyle name="Normal 7 3 6 3" xfId="26905"/>
    <cellStyle name="Normal 7 3 7" xfId="26906"/>
    <cellStyle name="Normal 7 3 7 2" xfId="26907"/>
    <cellStyle name="Normal 7 3 7 3" xfId="26908"/>
    <cellStyle name="Normal 7 3 8" xfId="26909"/>
    <cellStyle name="Normal 7 3 9" xfId="26910"/>
    <cellStyle name="Normal 7 4" xfId="26911"/>
    <cellStyle name="Normal 7 4 10" xfId="26912"/>
    <cellStyle name="Normal 7 4 2" xfId="26913"/>
    <cellStyle name="Normal 7 4 2 2" xfId="26914"/>
    <cellStyle name="Normal 7 4 2 3" xfId="26915"/>
    <cellStyle name="Normal 7 4 3" xfId="26916"/>
    <cellStyle name="Normal 7 4 3 2" xfId="26917"/>
    <cellStyle name="Normal 7 4 3 3" xfId="26918"/>
    <cellStyle name="Normal 7 4 4" xfId="26919"/>
    <cellStyle name="Normal 7 4 4 2" xfId="26920"/>
    <cellStyle name="Normal 7 4 4 3" xfId="26921"/>
    <cellStyle name="Normal 7 4 5" xfId="26922"/>
    <cellStyle name="Normal 7 4 5 2" xfId="26923"/>
    <cellStyle name="Normal 7 4 5 3" xfId="26924"/>
    <cellStyle name="Normal 7 4 6" xfId="26925"/>
    <cellStyle name="Normal 7 4 7" xfId="26926"/>
    <cellStyle name="Normal 7 4 8" xfId="26927"/>
    <cellStyle name="Normal 7 4 9" xfId="26928"/>
    <cellStyle name="Normal 7 5" xfId="26929"/>
    <cellStyle name="Normal 7 5 2" xfId="26930"/>
    <cellStyle name="Normal 7 5 2 2" xfId="26931"/>
    <cellStyle name="Normal 7 5 2 3" xfId="26932"/>
    <cellStyle name="Normal 7 5 3" xfId="26933"/>
    <cellStyle name="Normal 7 5 3 2" xfId="26934"/>
    <cellStyle name="Normal 7 5 3 3" xfId="26935"/>
    <cellStyle name="Normal 7 5 4" xfId="26936"/>
    <cellStyle name="Normal 7 5 4 2" xfId="26937"/>
    <cellStyle name="Normal 7 5 4 3" xfId="26938"/>
    <cellStyle name="Normal 7 5 5" xfId="26939"/>
    <cellStyle name="Normal 7 5 5 2" xfId="26940"/>
    <cellStyle name="Normal 7 5 5 3" xfId="26941"/>
    <cellStyle name="Normal 7 5 6" xfId="26942"/>
    <cellStyle name="Normal 7 5 7" xfId="26943"/>
    <cellStyle name="Normal 7 5 8" xfId="26944"/>
    <cellStyle name="Normal 7 5 9" xfId="26945"/>
    <cellStyle name="Normal 7 6" xfId="26946"/>
    <cellStyle name="Normal 7 6 2" xfId="26947"/>
    <cellStyle name="Normal 7 6 2 2" xfId="26948"/>
    <cellStyle name="Normal 7 6 2 3" xfId="26949"/>
    <cellStyle name="Normal 7 6 3" xfId="26950"/>
    <cellStyle name="Normal 7 6 4" xfId="26951"/>
    <cellStyle name="Normal 7 7" xfId="26952"/>
    <cellStyle name="Normal 7 7 2" xfId="26953"/>
    <cellStyle name="Normal 7 7 3" xfId="26954"/>
    <cellStyle name="Normal 7 8" xfId="26955"/>
    <cellStyle name="Normal 7 8 2" xfId="26956"/>
    <cellStyle name="Normal 7 8 3" xfId="26957"/>
    <cellStyle name="Normal 7 9" xfId="26958"/>
    <cellStyle name="Normal 7 9 2" xfId="26959"/>
    <cellStyle name="Normal 7 9 3" xfId="26960"/>
    <cellStyle name="Normal 70" xfId="26961"/>
    <cellStyle name="Normal 70 2" xfId="26962"/>
    <cellStyle name="Normal 71" xfId="26963"/>
    <cellStyle name="Normal 72" xfId="26964"/>
    <cellStyle name="Normal 73" xfId="26965"/>
    <cellStyle name="Normal 74" xfId="26966"/>
    <cellStyle name="Normal 75" xfId="26967"/>
    <cellStyle name="Normal 76" xfId="26968"/>
    <cellStyle name="Normal 77" xfId="26969"/>
    <cellStyle name="Normal 78" xfId="26970"/>
    <cellStyle name="Normal 79" xfId="26971"/>
    <cellStyle name="Normal 8" xfId="26972"/>
    <cellStyle name="Normal 8 2" xfId="26973"/>
    <cellStyle name="Normal 8 3" xfId="26974"/>
    <cellStyle name="Normal 8 3 2" xfId="26975"/>
    <cellStyle name="Normal 8 3 3" xfId="26976"/>
    <cellStyle name="Normal 8 3 4" xfId="26977"/>
    <cellStyle name="Normal 8 3 5" xfId="26978"/>
    <cellStyle name="Normal 80" xfId="26979"/>
    <cellStyle name="Normal 81" xfId="26980"/>
    <cellStyle name="Normal 82" xfId="26981"/>
    <cellStyle name="Normal 9" xfId="26982"/>
    <cellStyle name="Normal 9 2" xfId="26983"/>
    <cellStyle name="Note 10" xfId="26984"/>
    <cellStyle name="Note 10 2" xfId="26985"/>
    <cellStyle name="Note 10 3" xfId="26986"/>
    <cellStyle name="Note 11" xfId="26987"/>
    <cellStyle name="Note 11 2" xfId="26988"/>
    <cellStyle name="Note 11 3" xfId="26989"/>
    <cellStyle name="Note 12" xfId="26990"/>
    <cellStyle name="Note 13" xfId="26991"/>
    <cellStyle name="Note 14" xfId="26992"/>
    <cellStyle name="Note 2" xfId="26993"/>
    <cellStyle name="Note 2 10" xfId="26994"/>
    <cellStyle name="Note 2 11" xfId="26995"/>
    <cellStyle name="Note 2 12" xfId="26996"/>
    <cellStyle name="Note 2 13" xfId="26997"/>
    <cellStyle name="Note 2 14" xfId="26998"/>
    <cellStyle name="Note 2 2" xfId="26999"/>
    <cellStyle name="Note 2 2 10" xfId="27000"/>
    <cellStyle name="Note 2 2 10 2" xfId="27001"/>
    <cellStyle name="Note 2 2 10 2 2" xfId="27002"/>
    <cellStyle name="Note 2 2 10 3" xfId="27003"/>
    <cellStyle name="Note 2 2 11" xfId="27004"/>
    <cellStyle name="Note 2 2 11 2" xfId="27005"/>
    <cellStyle name="Note 2 2 11 2 2" xfId="27006"/>
    <cellStyle name="Note 2 2 11 3" xfId="27007"/>
    <cellStyle name="Note 2 2 12" xfId="27008"/>
    <cellStyle name="Note 2 2 12 2" xfId="27009"/>
    <cellStyle name="Note 2 2 12 2 2" xfId="27010"/>
    <cellStyle name="Note 2 2 12 3" xfId="27011"/>
    <cellStyle name="Note 2 2 13" xfId="27012"/>
    <cellStyle name="Note 2 2 13 2" xfId="27013"/>
    <cellStyle name="Note 2 2 13 2 2" xfId="27014"/>
    <cellStyle name="Note 2 2 13 3" xfId="27015"/>
    <cellStyle name="Note 2 2 14" xfId="27016"/>
    <cellStyle name="Note 2 2 14 2" xfId="27017"/>
    <cellStyle name="Note 2 2 14 2 2" xfId="27018"/>
    <cellStyle name="Note 2 2 14 3" xfId="27019"/>
    <cellStyle name="Note 2 2 15" xfId="27020"/>
    <cellStyle name="Note 2 2 15 2" xfId="27021"/>
    <cellStyle name="Note 2 2 15 2 2" xfId="27022"/>
    <cellStyle name="Note 2 2 15 3" xfId="27023"/>
    <cellStyle name="Note 2 2 16" xfId="27024"/>
    <cellStyle name="Note 2 2 16 2" xfId="27025"/>
    <cellStyle name="Note 2 2 16 2 2" xfId="27026"/>
    <cellStyle name="Note 2 2 16 3" xfId="27027"/>
    <cellStyle name="Note 2 2 17" xfId="27028"/>
    <cellStyle name="Note 2 2 17 2" xfId="27029"/>
    <cellStyle name="Note 2 2 17 2 2" xfId="27030"/>
    <cellStyle name="Note 2 2 17 3" xfId="27031"/>
    <cellStyle name="Note 2 2 18" xfId="27032"/>
    <cellStyle name="Note 2 2 18 2" xfId="27033"/>
    <cellStyle name="Note 2 2 18 2 2" xfId="27034"/>
    <cellStyle name="Note 2 2 18 3" xfId="27035"/>
    <cellStyle name="Note 2 2 19" xfId="27036"/>
    <cellStyle name="Note 2 2 19 2" xfId="27037"/>
    <cellStyle name="Note 2 2 19 2 2" xfId="27038"/>
    <cellStyle name="Note 2 2 19 3" xfId="27039"/>
    <cellStyle name="Note 2 2 2" xfId="27040"/>
    <cellStyle name="Note 2 2 2 10" xfId="27041"/>
    <cellStyle name="Note 2 2 2 10 2" xfId="27042"/>
    <cellStyle name="Note 2 2 2 10 2 2" xfId="27043"/>
    <cellStyle name="Note 2 2 2 10 3" xfId="27044"/>
    <cellStyle name="Note 2 2 2 11" xfId="27045"/>
    <cellStyle name="Note 2 2 2 11 2" xfId="27046"/>
    <cellStyle name="Note 2 2 2 11 2 2" xfId="27047"/>
    <cellStyle name="Note 2 2 2 11 3" xfId="27048"/>
    <cellStyle name="Note 2 2 2 12" xfId="27049"/>
    <cellStyle name="Note 2 2 2 12 2" xfId="27050"/>
    <cellStyle name="Note 2 2 2 12 2 2" xfId="27051"/>
    <cellStyle name="Note 2 2 2 12 3" xfId="27052"/>
    <cellStyle name="Note 2 2 2 13" xfId="27053"/>
    <cellStyle name="Note 2 2 2 13 2" xfId="27054"/>
    <cellStyle name="Note 2 2 2 13 2 2" xfId="27055"/>
    <cellStyle name="Note 2 2 2 13 3" xfId="27056"/>
    <cellStyle name="Note 2 2 2 14" xfId="27057"/>
    <cellStyle name="Note 2 2 2 14 2" xfId="27058"/>
    <cellStyle name="Note 2 2 2 14 2 2" xfId="27059"/>
    <cellStyle name="Note 2 2 2 14 3" xfId="27060"/>
    <cellStyle name="Note 2 2 2 15" xfId="27061"/>
    <cellStyle name="Note 2 2 2 15 2" xfId="27062"/>
    <cellStyle name="Note 2 2 2 15 2 2" xfId="27063"/>
    <cellStyle name="Note 2 2 2 15 3" xfId="27064"/>
    <cellStyle name="Note 2 2 2 16" xfId="27065"/>
    <cellStyle name="Note 2 2 2 16 2" xfId="27066"/>
    <cellStyle name="Note 2 2 2 16 2 2" xfId="27067"/>
    <cellStyle name="Note 2 2 2 16 3" xfId="27068"/>
    <cellStyle name="Note 2 2 2 17" xfId="27069"/>
    <cellStyle name="Note 2 2 2 17 2" xfId="27070"/>
    <cellStyle name="Note 2 2 2 17 2 2" xfId="27071"/>
    <cellStyle name="Note 2 2 2 17 3" xfId="27072"/>
    <cellStyle name="Note 2 2 2 18" xfId="27073"/>
    <cellStyle name="Note 2 2 2 18 2" xfId="27074"/>
    <cellStyle name="Note 2 2 2 18 2 2" xfId="27075"/>
    <cellStyle name="Note 2 2 2 18 3" xfId="27076"/>
    <cellStyle name="Note 2 2 2 19" xfId="27077"/>
    <cellStyle name="Note 2 2 2 19 2" xfId="27078"/>
    <cellStyle name="Note 2 2 2 19 2 2" xfId="27079"/>
    <cellStyle name="Note 2 2 2 19 3" xfId="27080"/>
    <cellStyle name="Note 2 2 2 2" xfId="27081"/>
    <cellStyle name="Note 2 2 2 2 10" xfId="27082"/>
    <cellStyle name="Note 2 2 2 2 10 2" xfId="27083"/>
    <cellStyle name="Note 2 2 2 2 10 2 2" xfId="27084"/>
    <cellStyle name="Note 2 2 2 2 10 3" xfId="27085"/>
    <cellStyle name="Note 2 2 2 2 11" xfId="27086"/>
    <cellStyle name="Note 2 2 2 2 11 2" xfId="27087"/>
    <cellStyle name="Note 2 2 2 2 11 2 2" xfId="27088"/>
    <cellStyle name="Note 2 2 2 2 11 3" xfId="27089"/>
    <cellStyle name="Note 2 2 2 2 12" xfId="27090"/>
    <cellStyle name="Note 2 2 2 2 12 2" xfId="27091"/>
    <cellStyle name="Note 2 2 2 2 12 2 2" xfId="27092"/>
    <cellStyle name="Note 2 2 2 2 12 3" xfId="27093"/>
    <cellStyle name="Note 2 2 2 2 13" xfId="27094"/>
    <cellStyle name="Note 2 2 2 2 13 2" xfId="27095"/>
    <cellStyle name="Note 2 2 2 2 13 2 2" xfId="27096"/>
    <cellStyle name="Note 2 2 2 2 13 3" xfId="27097"/>
    <cellStyle name="Note 2 2 2 2 14" xfId="27098"/>
    <cellStyle name="Note 2 2 2 2 14 2" xfId="27099"/>
    <cellStyle name="Note 2 2 2 2 14 2 2" xfId="27100"/>
    <cellStyle name="Note 2 2 2 2 14 3" xfId="27101"/>
    <cellStyle name="Note 2 2 2 2 15" xfId="27102"/>
    <cellStyle name="Note 2 2 2 2 15 2" xfId="27103"/>
    <cellStyle name="Note 2 2 2 2 15 2 2" xfId="27104"/>
    <cellStyle name="Note 2 2 2 2 15 3" xfId="27105"/>
    <cellStyle name="Note 2 2 2 2 16" xfId="27106"/>
    <cellStyle name="Note 2 2 2 2 16 2" xfId="27107"/>
    <cellStyle name="Note 2 2 2 2 16 2 2" xfId="27108"/>
    <cellStyle name="Note 2 2 2 2 16 3" xfId="27109"/>
    <cellStyle name="Note 2 2 2 2 17" xfId="27110"/>
    <cellStyle name="Note 2 2 2 2 17 2" xfId="27111"/>
    <cellStyle name="Note 2 2 2 2 17 2 2" xfId="27112"/>
    <cellStyle name="Note 2 2 2 2 17 3" xfId="27113"/>
    <cellStyle name="Note 2 2 2 2 18" xfId="27114"/>
    <cellStyle name="Note 2 2 2 2 18 2" xfId="27115"/>
    <cellStyle name="Note 2 2 2 2 19" xfId="27116"/>
    <cellStyle name="Note 2 2 2 2 2" xfId="27117"/>
    <cellStyle name="Note 2 2 2 2 2 10" xfId="27118"/>
    <cellStyle name="Note 2 2 2 2 2 10 2" xfId="27119"/>
    <cellStyle name="Note 2 2 2 2 2 10 2 2" xfId="27120"/>
    <cellStyle name="Note 2 2 2 2 2 10 3" xfId="27121"/>
    <cellStyle name="Note 2 2 2 2 2 11" xfId="27122"/>
    <cellStyle name="Note 2 2 2 2 2 11 2" xfId="27123"/>
    <cellStyle name="Note 2 2 2 2 2 11 2 2" xfId="27124"/>
    <cellStyle name="Note 2 2 2 2 2 11 3" xfId="27125"/>
    <cellStyle name="Note 2 2 2 2 2 12" xfId="27126"/>
    <cellStyle name="Note 2 2 2 2 2 12 2" xfId="27127"/>
    <cellStyle name="Note 2 2 2 2 2 12 2 2" xfId="27128"/>
    <cellStyle name="Note 2 2 2 2 2 12 3" xfId="27129"/>
    <cellStyle name="Note 2 2 2 2 2 13" xfId="27130"/>
    <cellStyle name="Note 2 2 2 2 2 13 2" xfId="27131"/>
    <cellStyle name="Note 2 2 2 2 2 13 2 2" xfId="27132"/>
    <cellStyle name="Note 2 2 2 2 2 13 3" xfId="27133"/>
    <cellStyle name="Note 2 2 2 2 2 14" xfId="27134"/>
    <cellStyle name="Note 2 2 2 2 2 14 2" xfId="27135"/>
    <cellStyle name="Note 2 2 2 2 2 14 2 2" xfId="27136"/>
    <cellStyle name="Note 2 2 2 2 2 14 3" xfId="27137"/>
    <cellStyle name="Note 2 2 2 2 2 15" xfId="27138"/>
    <cellStyle name="Note 2 2 2 2 2 15 2" xfId="27139"/>
    <cellStyle name="Note 2 2 2 2 2 15 2 2" xfId="27140"/>
    <cellStyle name="Note 2 2 2 2 2 15 3" xfId="27141"/>
    <cellStyle name="Note 2 2 2 2 2 16" xfId="27142"/>
    <cellStyle name="Note 2 2 2 2 2 16 2" xfId="27143"/>
    <cellStyle name="Note 2 2 2 2 2 16 2 2" xfId="27144"/>
    <cellStyle name="Note 2 2 2 2 2 16 3" xfId="27145"/>
    <cellStyle name="Note 2 2 2 2 2 17" xfId="27146"/>
    <cellStyle name="Note 2 2 2 2 2 17 2" xfId="27147"/>
    <cellStyle name="Note 2 2 2 2 2 17 2 2" xfId="27148"/>
    <cellStyle name="Note 2 2 2 2 2 17 3" xfId="27149"/>
    <cellStyle name="Note 2 2 2 2 2 18" xfId="27150"/>
    <cellStyle name="Note 2 2 2 2 2 18 2" xfId="27151"/>
    <cellStyle name="Note 2 2 2 2 2 18 2 2" xfId="27152"/>
    <cellStyle name="Note 2 2 2 2 2 18 3" xfId="27153"/>
    <cellStyle name="Note 2 2 2 2 2 19" xfId="27154"/>
    <cellStyle name="Note 2 2 2 2 2 19 2" xfId="27155"/>
    <cellStyle name="Note 2 2 2 2 2 19 2 2" xfId="27156"/>
    <cellStyle name="Note 2 2 2 2 2 19 3" xfId="27157"/>
    <cellStyle name="Note 2 2 2 2 2 2" xfId="27158"/>
    <cellStyle name="Note 2 2 2 2 2 2 2" xfId="27159"/>
    <cellStyle name="Note 2 2 2 2 2 2 2 2" xfId="27160"/>
    <cellStyle name="Note 2 2 2 2 2 2 2 3" xfId="27161"/>
    <cellStyle name="Note 2 2 2 2 2 2 3" xfId="27162"/>
    <cellStyle name="Note 2 2 2 2 2 2 3 2" xfId="27163"/>
    <cellStyle name="Note 2 2 2 2 2 2 4" xfId="27164"/>
    <cellStyle name="Note 2 2 2 2 2 20" xfId="27165"/>
    <cellStyle name="Note 2 2 2 2 2 20 2" xfId="27166"/>
    <cellStyle name="Note 2 2 2 2 2 20 2 2" xfId="27167"/>
    <cellStyle name="Note 2 2 2 2 2 20 3" xfId="27168"/>
    <cellStyle name="Note 2 2 2 2 2 21" xfId="27169"/>
    <cellStyle name="Note 2 2 2 2 2 21 2" xfId="27170"/>
    <cellStyle name="Note 2 2 2 2 2 22" xfId="27171"/>
    <cellStyle name="Note 2 2 2 2 2 23" xfId="27172"/>
    <cellStyle name="Note 2 2 2 2 2 3" xfId="27173"/>
    <cellStyle name="Note 2 2 2 2 2 3 2" xfId="27174"/>
    <cellStyle name="Note 2 2 2 2 2 3 2 2" xfId="27175"/>
    <cellStyle name="Note 2 2 2 2 2 3 3" xfId="27176"/>
    <cellStyle name="Note 2 2 2 2 2 3 4" xfId="27177"/>
    <cellStyle name="Note 2 2 2 2 2 4" xfId="27178"/>
    <cellStyle name="Note 2 2 2 2 2 4 2" xfId="27179"/>
    <cellStyle name="Note 2 2 2 2 2 4 2 2" xfId="27180"/>
    <cellStyle name="Note 2 2 2 2 2 4 3" xfId="27181"/>
    <cellStyle name="Note 2 2 2 2 2 4 4" xfId="27182"/>
    <cellStyle name="Note 2 2 2 2 2 5" xfId="27183"/>
    <cellStyle name="Note 2 2 2 2 2 5 2" xfId="27184"/>
    <cellStyle name="Note 2 2 2 2 2 5 2 2" xfId="27185"/>
    <cellStyle name="Note 2 2 2 2 2 5 3" xfId="27186"/>
    <cellStyle name="Note 2 2 2 2 2 6" xfId="27187"/>
    <cellStyle name="Note 2 2 2 2 2 6 2" xfId="27188"/>
    <cellStyle name="Note 2 2 2 2 2 6 2 2" xfId="27189"/>
    <cellStyle name="Note 2 2 2 2 2 6 3" xfId="27190"/>
    <cellStyle name="Note 2 2 2 2 2 7" xfId="27191"/>
    <cellStyle name="Note 2 2 2 2 2 7 2" xfId="27192"/>
    <cellStyle name="Note 2 2 2 2 2 7 2 2" xfId="27193"/>
    <cellStyle name="Note 2 2 2 2 2 7 3" xfId="27194"/>
    <cellStyle name="Note 2 2 2 2 2 8" xfId="27195"/>
    <cellStyle name="Note 2 2 2 2 2 8 2" xfId="27196"/>
    <cellStyle name="Note 2 2 2 2 2 8 2 2" xfId="27197"/>
    <cellStyle name="Note 2 2 2 2 2 8 3" xfId="27198"/>
    <cellStyle name="Note 2 2 2 2 2 9" xfId="27199"/>
    <cellStyle name="Note 2 2 2 2 2 9 2" xfId="27200"/>
    <cellStyle name="Note 2 2 2 2 2 9 2 2" xfId="27201"/>
    <cellStyle name="Note 2 2 2 2 2 9 3" xfId="27202"/>
    <cellStyle name="Note 2 2 2 2 20" xfId="27203"/>
    <cellStyle name="Note 2 2 2 2 3" xfId="27204"/>
    <cellStyle name="Note 2 2 2 2 3 2" xfId="27205"/>
    <cellStyle name="Note 2 2 2 2 3 2 2" xfId="27206"/>
    <cellStyle name="Note 2 2 2 2 3 2 3" xfId="27207"/>
    <cellStyle name="Note 2 2 2 2 3 3" xfId="27208"/>
    <cellStyle name="Note 2 2 2 2 3 3 2" xfId="27209"/>
    <cellStyle name="Note 2 2 2 2 3 4" xfId="27210"/>
    <cellStyle name="Note 2 2 2 2 4" xfId="27211"/>
    <cellStyle name="Note 2 2 2 2 4 2" xfId="27212"/>
    <cellStyle name="Note 2 2 2 2 4 2 2" xfId="27213"/>
    <cellStyle name="Note 2 2 2 2 4 3" xfId="27214"/>
    <cellStyle name="Note 2 2 2 2 4 4" xfId="27215"/>
    <cellStyle name="Note 2 2 2 2 5" xfId="27216"/>
    <cellStyle name="Note 2 2 2 2 5 2" xfId="27217"/>
    <cellStyle name="Note 2 2 2 2 5 2 2" xfId="27218"/>
    <cellStyle name="Note 2 2 2 2 5 3" xfId="27219"/>
    <cellStyle name="Note 2 2 2 2 5 4" xfId="27220"/>
    <cellStyle name="Note 2 2 2 2 6" xfId="27221"/>
    <cellStyle name="Note 2 2 2 2 6 2" xfId="27222"/>
    <cellStyle name="Note 2 2 2 2 6 2 2" xfId="27223"/>
    <cellStyle name="Note 2 2 2 2 6 3" xfId="27224"/>
    <cellStyle name="Note 2 2 2 2 7" xfId="27225"/>
    <cellStyle name="Note 2 2 2 2 7 2" xfId="27226"/>
    <cellStyle name="Note 2 2 2 2 7 2 2" xfId="27227"/>
    <cellStyle name="Note 2 2 2 2 7 3" xfId="27228"/>
    <cellStyle name="Note 2 2 2 2 8" xfId="27229"/>
    <cellStyle name="Note 2 2 2 2 8 2" xfId="27230"/>
    <cellStyle name="Note 2 2 2 2 8 2 2" xfId="27231"/>
    <cellStyle name="Note 2 2 2 2 8 3" xfId="27232"/>
    <cellStyle name="Note 2 2 2 2 9" xfId="27233"/>
    <cellStyle name="Note 2 2 2 2 9 2" xfId="27234"/>
    <cellStyle name="Note 2 2 2 2 9 2 2" xfId="27235"/>
    <cellStyle name="Note 2 2 2 2 9 3" xfId="27236"/>
    <cellStyle name="Note 2 2 2 20" xfId="27237"/>
    <cellStyle name="Note 2 2 2 20 2" xfId="27238"/>
    <cellStyle name="Note 2 2 2 20 2 2" xfId="27239"/>
    <cellStyle name="Note 2 2 2 20 3" xfId="27240"/>
    <cellStyle name="Note 2 2 2 21" xfId="27241"/>
    <cellStyle name="Note 2 2 2 21 2" xfId="27242"/>
    <cellStyle name="Note 2 2 2 22" xfId="27243"/>
    <cellStyle name="Note 2 2 2 23" xfId="27244"/>
    <cellStyle name="Note 2 2 2 3" xfId="27245"/>
    <cellStyle name="Note 2 2 2 3 10" xfId="27246"/>
    <cellStyle name="Note 2 2 2 3 10 2" xfId="27247"/>
    <cellStyle name="Note 2 2 2 3 10 2 2" xfId="27248"/>
    <cellStyle name="Note 2 2 2 3 10 3" xfId="27249"/>
    <cellStyle name="Note 2 2 2 3 11" xfId="27250"/>
    <cellStyle name="Note 2 2 2 3 11 2" xfId="27251"/>
    <cellStyle name="Note 2 2 2 3 11 2 2" xfId="27252"/>
    <cellStyle name="Note 2 2 2 3 11 3" xfId="27253"/>
    <cellStyle name="Note 2 2 2 3 12" xfId="27254"/>
    <cellStyle name="Note 2 2 2 3 12 2" xfId="27255"/>
    <cellStyle name="Note 2 2 2 3 12 2 2" xfId="27256"/>
    <cellStyle name="Note 2 2 2 3 12 3" xfId="27257"/>
    <cellStyle name="Note 2 2 2 3 13" xfId="27258"/>
    <cellStyle name="Note 2 2 2 3 13 2" xfId="27259"/>
    <cellStyle name="Note 2 2 2 3 13 2 2" xfId="27260"/>
    <cellStyle name="Note 2 2 2 3 13 3" xfId="27261"/>
    <cellStyle name="Note 2 2 2 3 14" xfId="27262"/>
    <cellStyle name="Note 2 2 2 3 14 2" xfId="27263"/>
    <cellStyle name="Note 2 2 2 3 14 2 2" xfId="27264"/>
    <cellStyle name="Note 2 2 2 3 14 3" xfId="27265"/>
    <cellStyle name="Note 2 2 2 3 15" xfId="27266"/>
    <cellStyle name="Note 2 2 2 3 15 2" xfId="27267"/>
    <cellStyle name="Note 2 2 2 3 15 2 2" xfId="27268"/>
    <cellStyle name="Note 2 2 2 3 15 3" xfId="27269"/>
    <cellStyle name="Note 2 2 2 3 16" xfId="27270"/>
    <cellStyle name="Note 2 2 2 3 16 2" xfId="27271"/>
    <cellStyle name="Note 2 2 2 3 16 2 2" xfId="27272"/>
    <cellStyle name="Note 2 2 2 3 16 3" xfId="27273"/>
    <cellStyle name="Note 2 2 2 3 17" xfId="27274"/>
    <cellStyle name="Note 2 2 2 3 17 2" xfId="27275"/>
    <cellStyle name="Note 2 2 2 3 17 2 2" xfId="27276"/>
    <cellStyle name="Note 2 2 2 3 17 3" xfId="27277"/>
    <cellStyle name="Note 2 2 2 3 18" xfId="27278"/>
    <cellStyle name="Note 2 2 2 3 18 2" xfId="27279"/>
    <cellStyle name="Note 2 2 2 3 19" xfId="27280"/>
    <cellStyle name="Note 2 2 2 3 2" xfId="27281"/>
    <cellStyle name="Note 2 2 2 3 2 10" xfId="27282"/>
    <cellStyle name="Note 2 2 2 3 2 10 2" xfId="27283"/>
    <cellStyle name="Note 2 2 2 3 2 10 2 2" xfId="27284"/>
    <cellStyle name="Note 2 2 2 3 2 10 3" xfId="27285"/>
    <cellStyle name="Note 2 2 2 3 2 11" xfId="27286"/>
    <cellStyle name="Note 2 2 2 3 2 11 2" xfId="27287"/>
    <cellStyle name="Note 2 2 2 3 2 11 2 2" xfId="27288"/>
    <cellStyle name="Note 2 2 2 3 2 11 3" xfId="27289"/>
    <cellStyle name="Note 2 2 2 3 2 12" xfId="27290"/>
    <cellStyle name="Note 2 2 2 3 2 12 2" xfId="27291"/>
    <cellStyle name="Note 2 2 2 3 2 12 2 2" xfId="27292"/>
    <cellStyle name="Note 2 2 2 3 2 12 3" xfId="27293"/>
    <cellStyle name="Note 2 2 2 3 2 13" xfId="27294"/>
    <cellStyle name="Note 2 2 2 3 2 13 2" xfId="27295"/>
    <cellStyle name="Note 2 2 2 3 2 13 2 2" xfId="27296"/>
    <cellStyle name="Note 2 2 2 3 2 13 3" xfId="27297"/>
    <cellStyle name="Note 2 2 2 3 2 14" xfId="27298"/>
    <cellStyle name="Note 2 2 2 3 2 14 2" xfId="27299"/>
    <cellStyle name="Note 2 2 2 3 2 14 2 2" xfId="27300"/>
    <cellStyle name="Note 2 2 2 3 2 14 3" xfId="27301"/>
    <cellStyle name="Note 2 2 2 3 2 15" xfId="27302"/>
    <cellStyle name="Note 2 2 2 3 2 15 2" xfId="27303"/>
    <cellStyle name="Note 2 2 2 3 2 15 2 2" xfId="27304"/>
    <cellStyle name="Note 2 2 2 3 2 15 3" xfId="27305"/>
    <cellStyle name="Note 2 2 2 3 2 16" xfId="27306"/>
    <cellStyle name="Note 2 2 2 3 2 16 2" xfId="27307"/>
    <cellStyle name="Note 2 2 2 3 2 16 2 2" xfId="27308"/>
    <cellStyle name="Note 2 2 2 3 2 16 3" xfId="27309"/>
    <cellStyle name="Note 2 2 2 3 2 17" xfId="27310"/>
    <cellStyle name="Note 2 2 2 3 2 17 2" xfId="27311"/>
    <cellStyle name="Note 2 2 2 3 2 17 2 2" xfId="27312"/>
    <cellStyle name="Note 2 2 2 3 2 17 3" xfId="27313"/>
    <cellStyle name="Note 2 2 2 3 2 18" xfId="27314"/>
    <cellStyle name="Note 2 2 2 3 2 18 2" xfId="27315"/>
    <cellStyle name="Note 2 2 2 3 2 18 2 2" xfId="27316"/>
    <cellStyle name="Note 2 2 2 3 2 18 3" xfId="27317"/>
    <cellStyle name="Note 2 2 2 3 2 19" xfId="27318"/>
    <cellStyle name="Note 2 2 2 3 2 19 2" xfId="27319"/>
    <cellStyle name="Note 2 2 2 3 2 19 2 2" xfId="27320"/>
    <cellStyle name="Note 2 2 2 3 2 19 3" xfId="27321"/>
    <cellStyle name="Note 2 2 2 3 2 2" xfId="27322"/>
    <cellStyle name="Note 2 2 2 3 2 2 2" xfId="27323"/>
    <cellStyle name="Note 2 2 2 3 2 2 2 2" xfId="27324"/>
    <cellStyle name="Note 2 2 2 3 2 2 3" xfId="27325"/>
    <cellStyle name="Note 2 2 2 3 2 2 4" xfId="27326"/>
    <cellStyle name="Note 2 2 2 3 2 20" xfId="27327"/>
    <cellStyle name="Note 2 2 2 3 2 20 2" xfId="27328"/>
    <cellStyle name="Note 2 2 2 3 2 20 2 2" xfId="27329"/>
    <cellStyle name="Note 2 2 2 3 2 20 3" xfId="27330"/>
    <cellStyle name="Note 2 2 2 3 2 21" xfId="27331"/>
    <cellStyle name="Note 2 2 2 3 2 21 2" xfId="27332"/>
    <cellStyle name="Note 2 2 2 3 2 22" xfId="27333"/>
    <cellStyle name="Note 2 2 2 3 2 23" xfId="27334"/>
    <cellStyle name="Note 2 2 2 3 2 3" xfId="27335"/>
    <cellStyle name="Note 2 2 2 3 2 3 2" xfId="27336"/>
    <cellStyle name="Note 2 2 2 3 2 3 2 2" xfId="27337"/>
    <cellStyle name="Note 2 2 2 3 2 3 3" xfId="27338"/>
    <cellStyle name="Note 2 2 2 3 2 3 4" xfId="27339"/>
    <cellStyle name="Note 2 2 2 3 2 4" xfId="27340"/>
    <cellStyle name="Note 2 2 2 3 2 4 2" xfId="27341"/>
    <cellStyle name="Note 2 2 2 3 2 4 2 2" xfId="27342"/>
    <cellStyle name="Note 2 2 2 3 2 4 3" xfId="27343"/>
    <cellStyle name="Note 2 2 2 3 2 5" xfId="27344"/>
    <cellStyle name="Note 2 2 2 3 2 5 2" xfId="27345"/>
    <cellStyle name="Note 2 2 2 3 2 5 2 2" xfId="27346"/>
    <cellStyle name="Note 2 2 2 3 2 5 3" xfId="27347"/>
    <cellStyle name="Note 2 2 2 3 2 6" xfId="27348"/>
    <cellStyle name="Note 2 2 2 3 2 6 2" xfId="27349"/>
    <cellStyle name="Note 2 2 2 3 2 6 2 2" xfId="27350"/>
    <cellStyle name="Note 2 2 2 3 2 6 3" xfId="27351"/>
    <cellStyle name="Note 2 2 2 3 2 7" xfId="27352"/>
    <cellStyle name="Note 2 2 2 3 2 7 2" xfId="27353"/>
    <cellStyle name="Note 2 2 2 3 2 7 2 2" xfId="27354"/>
    <cellStyle name="Note 2 2 2 3 2 7 3" xfId="27355"/>
    <cellStyle name="Note 2 2 2 3 2 8" xfId="27356"/>
    <cellStyle name="Note 2 2 2 3 2 8 2" xfId="27357"/>
    <cellStyle name="Note 2 2 2 3 2 8 2 2" xfId="27358"/>
    <cellStyle name="Note 2 2 2 3 2 8 3" xfId="27359"/>
    <cellStyle name="Note 2 2 2 3 2 9" xfId="27360"/>
    <cellStyle name="Note 2 2 2 3 2 9 2" xfId="27361"/>
    <cellStyle name="Note 2 2 2 3 2 9 2 2" xfId="27362"/>
    <cellStyle name="Note 2 2 2 3 2 9 3" xfId="27363"/>
    <cellStyle name="Note 2 2 2 3 20" xfId="27364"/>
    <cellStyle name="Note 2 2 2 3 3" xfId="27365"/>
    <cellStyle name="Note 2 2 2 3 3 2" xfId="27366"/>
    <cellStyle name="Note 2 2 2 3 3 2 2" xfId="27367"/>
    <cellStyle name="Note 2 2 2 3 3 3" xfId="27368"/>
    <cellStyle name="Note 2 2 2 3 3 4" xfId="27369"/>
    <cellStyle name="Note 2 2 2 3 4" xfId="27370"/>
    <cellStyle name="Note 2 2 2 3 4 2" xfId="27371"/>
    <cellStyle name="Note 2 2 2 3 4 2 2" xfId="27372"/>
    <cellStyle name="Note 2 2 2 3 4 3" xfId="27373"/>
    <cellStyle name="Note 2 2 2 3 4 4" xfId="27374"/>
    <cellStyle name="Note 2 2 2 3 5" xfId="27375"/>
    <cellStyle name="Note 2 2 2 3 5 2" xfId="27376"/>
    <cellStyle name="Note 2 2 2 3 5 2 2" xfId="27377"/>
    <cellStyle name="Note 2 2 2 3 5 3" xfId="27378"/>
    <cellStyle name="Note 2 2 2 3 6" xfId="27379"/>
    <cellStyle name="Note 2 2 2 3 6 2" xfId="27380"/>
    <cellStyle name="Note 2 2 2 3 6 2 2" xfId="27381"/>
    <cellStyle name="Note 2 2 2 3 6 3" xfId="27382"/>
    <cellStyle name="Note 2 2 2 3 7" xfId="27383"/>
    <cellStyle name="Note 2 2 2 3 7 2" xfId="27384"/>
    <cellStyle name="Note 2 2 2 3 7 2 2" xfId="27385"/>
    <cellStyle name="Note 2 2 2 3 7 3" xfId="27386"/>
    <cellStyle name="Note 2 2 2 3 8" xfId="27387"/>
    <cellStyle name="Note 2 2 2 3 8 2" xfId="27388"/>
    <cellStyle name="Note 2 2 2 3 8 2 2" xfId="27389"/>
    <cellStyle name="Note 2 2 2 3 8 3" xfId="27390"/>
    <cellStyle name="Note 2 2 2 3 9" xfId="27391"/>
    <cellStyle name="Note 2 2 2 3 9 2" xfId="27392"/>
    <cellStyle name="Note 2 2 2 3 9 2 2" xfId="27393"/>
    <cellStyle name="Note 2 2 2 3 9 3" xfId="27394"/>
    <cellStyle name="Note 2 2 2 4" xfId="27395"/>
    <cellStyle name="Note 2 2 2 4 10" xfId="27396"/>
    <cellStyle name="Note 2 2 2 4 10 2" xfId="27397"/>
    <cellStyle name="Note 2 2 2 4 10 2 2" xfId="27398"/>
    <cellStyle name="Note 2 2 2 4 10 3" xfId="27399"/>
    <cellStyle name="Note 2 2 2 4 11" xfId="27400"/>
    <cellStyle name="Note 2 2 2 4 11 2" xfId="27401"/>
    <cellStyle name="Note 2 2 2 4 11 2 2" xfId="27402"/>
    <cellStyle name="Note 2 2 2 4 11 3" xfId="27403"/>
    <cellStyle name="Note 2 2 2 4 12" xfId="27404"/>
    <cellStyle name="Note 2 2 2 4 12 2" xfId="27405"/>
    <cellStyle name="Note 2 2 2 4 12 2 2" xfId="27406"/>
    <cellStyle name="Note 2 2 2 4 12 3" xfId="27407"/>
    <cellStyle name="Note 2 2 2 4 13" xfId="27408"/>
    <cellStyle name="Note 2 2 2 4 13 2" xfId="27409"/>
    <cellStyle name="Note 2 2 2 4 13 2 2" xfId="27410"/>
    <cellStyle name="Note 2 2 2 4 13 3" xfId="27411"/>
    <cellStyle name="Note 2 2 2 4 14" xfId="27412"/>
    <cellStyle name="Note 2 2 2 4 14 2" xfId="27413"/>
    <cellStyle name="Note 2 2 2 4 14 2 2" xfId="27414"/>
    <cellStyle name="Note 2 2 2 4 14 3" xfId="27415"/>
    <cellStyle name="Note 2 2 2 4 15" xfId="27416"/>
    <cellStyle name="Note 2 2 2 4 15 2" xfId="27417"/>
    <cellStyle name="Note 2 2 2 4 15 2 2" xfId="27418"/>
    <cellStyle name="Note 2 2 2 4 15 3" xfId="27419"/>
    <cellStyle name="Note 2 2 2 4 16" xfId="27420"/>
    <cellStyle name="Note 2 2 2 4 16 2" xfId="27421"/>
    <cellStyle name="Note 2 2 2 4 16 2 2" xfId="27422"/>
    <cellStyle name="Note 2 2 2 4 16 3" xfId="27423"/>
    <cellStyle name="Note 2 2 2 4 17" xfId="27424"/>
    <cellStyle name="Note 2 2 2 4 17 2" xfId="27425"/>
    <cellStyle name="Note 2 2 2 4 17 2 2" xfId="27426"/>
    <cellStyle name="Note 2 2 2 4 17 3" xfId="27427"/>
    <cellStyle name="Note 2 2 2 4 18" xfId="27428"/>
    <cellStyle name="Note 2 2 2 4 18 2" xfId="27429"/>
    <cellStyle name="Note 2 2 2 4 18 2 2" xfId="27430"/>
    <cellStyle name="Note 2 2 2 4 18 3" xfId="27431"/>
    <cellStyle name="Note 2 2 2 4 19" xfId="27432"/>
    <cellStyle name="Note 2 2 2 4 19 2" xfId="27433"/>
    <cellStyle name="Note 2 2 2 4 19 2 2" xfId="27434"/>
    <cellStyle name="Note 2 2 2 4 19 3" xfId="27435"/>
    <cellStyle name="Note 2 2 2 4 2" xfId="27436"/>
    <cellStyle name="Note 2 2 2 4 2 10" xfId="27437"/>
    <cellStyle name="Note 2 2 2 4 2 10 2" xfId="27438"/>
    <cellStyle name="Note 2 2 2 4 2 10 2 2" xfId="27439"/>
    <cellStyle name="Note 2 2 2 4 2 10 3" xfId="27440"/>
    <cellStyle name="Note 2 2 2 4 2 11" xfId="27441"/>
    <cellStyle name="Note 2 2 2 4 2 11 2" xfId="27442"/>
    <cellStyle name="Note 2 2 2 4 2 11 2 2" xfId="27443"/>
    <cellStyle name="Note 2 2 2 4 2 11 3" xfId="27444"/>
    <cellStyle name="Note 2 2 2 4 2 12" xfId="27445"/>
    <cellStyle name="Note 2 2 2 4 2 12 2" xfId="27446"/>
    <cellStyle name="Note 2 2 2 4 2 12 2 2" xfId="27447"/>
    <cellStyle name="Note 2 2 2 4 2 12 3" xfId="27448"/>
    <cellStyle name="Note 2 2 2 4 2 13" xfId="27449"/>
    <cellStyle name="Note 2 2 2 4 2 13 2" xfId="27450"/>
    <cellStyle name="Note 2 2 2 4 2 13 2 2" xfId="27451"/>
    <cellStyle name="Note 2 2 2 4 2 13 3" xfId="27452"/>
    <cellStyle name="Note 2 2 2 4 2 14" xfId="27453"/>
    <cellStyle name="Note 2 2 2 4 2 14 2" xfId="27454"/>
    <cellStyle name="Note 2 2 2 4 2 14 2 2" xfId="27455"/>
    <cellStyle name="Note 2 2 2 4 2 14 3" xfId="27456"/>
    <cellStyle name="Note 2 2 2 4 2 15" xfId="27457"/>
    <cellStyle name="Note 2 2 2 4 2 15 2" xfId="27458"/>
    <cellStyle name="Note 2 2 2 4 2 15 2 2" xfId="27459"/>
    <cellStyle name="Note 2 2 2 4 2 15 3" xfId="27460"/>
    <cellStyle name="Note 2 2 2 4 2 16" xfId="27461"/>
    <cellStyle name="Note 2 2 2 4 2 16 2" xfId="27462"/>
    <cellStyle name="Note 2 2 2 4 2 16 2 2" xfId="27463"/>
    <cellStyle name="Note 2 2 2 4 2 16 3" xfId="27464"/>
    <cellStyle name="Note 2 2 2 4 2 17" xfId="27465"/>
    <cellStyle name="Note 2 2 2 4 2 17 2" xfId="27466"/>
    <cellStyle name="Note 2 2 2 4 2 17 2 2" xfId="27467"/>
    <cellStyle name="Note 2 2 2 4 2 17 3" xfId="27468"/>
    <cellStyle name="Note 2 2 2 4 2 18" xfId="27469"/>
    <cellStyle name="Note 2 2 2 4 2 18 2" xfId="27470"/>
    <cellStyle name="Note 2 2 2 4 2 18 2 2" xfId="27471"/>
    <cellStyle name="Note 2 2 2 4 2 18 3" xfId="27472"/>
    <cellStyle name="Note 2 2 2 4 2 19" xfId="27473"/>
    <cellStyle name="Note 2 2 2 4 2 19 2" xfId="27474"/>
    <cellStyle name="Note 2 2 2 4 2 19 2 2" xfId="27475"/>
    <cellStyle name="Note 2 2 2 4 2 19 3" xfId="27476"/>
    <cellStyle name="Note 2 2 2 4 2 2" xfId="27477"/>
    <cellStyle name="Note 2 2 2 4 2 2 2" xfId="27478"/>
    <cellStyle name="Note 2 2 2 4 2 2 2 2" xfId="27479"/>
    <cellStyle name="Note 2 2 2 4 2 2 3" xfId="27480"/>
    <cellStyle name="Note 2 2 2 4 2 2 4" xfId="27481"/>
    <cellStyle name="Note 2 2 2 4 2 20" xfId="27482"/>
    <cellStyle name="Note 2 2 2 4 2 20 2" xfId="27483"/>
    <cellStyle name="Note 2 2 2 4 2 20 2 2" xfId="27484"/>
    <cellStyle name="Note 2 2 2 4 2 20 3" xfId="27485"/>
    <cellStyle name="Note 2 2 2 4 2 21" xfId="27486"/>
    <cellStyle name="Note 2 2 2 4 2 21 2" xfId="27487"/>
    <cellStyle name="Note 2 2 2 4 2 22" xfId="27488"/>
    <cellStyle name="Note 2 2 2 4 2 23" xfId="27489"/>
    <cellStyle name="Note 2 2 2 4 2 3" xfId="27490"/>
    <cellStyle name="Note 2 2 2 4 2 3 2" xfId="27491"/>
    <cellStyle name="Note 2 2 2 4 2 3 2 2" xfId="27492"/>
    <cellStyle name="Note 2 2 2 4 2 3 3" xfId="27493"/>
    <cellStyle name="Note 2 2 2 4 2 4" xfId="27494"/>
    <cellStyle name="Note 2 2 2 4 2 4 2" xfId="27495"/>
    <cellStyle name="Note 2 2 2 4 2 4 2 2" xfId="27496"/>
    <cellStyle name="Note 2 2 2 4 2 4 3" xfId="27497"/>
    <cellStyle name="Note 2 2 2 4 2 5" xfId="27498"/>
    <cellStyle name="Note 2 2 2 4 2 5 2" xfId="27499"/>
    <cellStyle name="Note 2 2 2 4 2 5 2 2" xfId="27500"/>
    <cellStyle name="Note 2 2 2 4 2 5 3" xfId="27501"/>
    <cellStyle name="Note 2 2 2 4 2 6" xfId="27502"/>
    <cellStyle name="Note 2 2 2 4 2 6 2" xfId="27503"/>
    <cellStyle name="Note 2 2 2 4 2 6 2 2" xfId="27504"/>
    <cellStyle name="Note 2 2 2 4 2 6 3" xfId="27505"/>
    <cellStyle name="Note 2 2 2 4 2 7" xfId="27506"/>
    <cellStyle name="Note 2 2 2 4 2 7 2" xfId="27507"/>
    <cellStyle name="Note 2 2 2 4 2 7 2 2" xfId="27508"/>
    <cellStyle name="Note 2 2 2 4 2 7 3" xfId="27509"/>
    <cellStyle name="Note 2 2 2 4 2 8" xfId="27510"/>
    <cellStyle name="Note 2 2 2 4 2 8 2" xfId="27511"/>
    <cellStyle name="Note 2 2 2 4 2 8 2 2" xfId="27512"/>
    <cellStyle name="Note 2 2 2 4 2 8 3" xfId="27513"/>
    <cellStyle name="Note 2 2 2 4 2 9" xfId="27514"/>
    <cellStyle name="Note 2 2 2 4 2 9 2" xfId="27515"/>
    <cellStyle name="Note 2 2 2 4 2 9 2 2" xfId="27516"/>
    <cellStyle name="Note 2 2 2 4 2 9 3" xfId="27517"/>
    <cellStyle name="Note 2 2 2 4 20" xfId="27518"/>
    <cellStyle name="Note 2 2 2 4 20 2" xfId="27519"/>
    <cellStyle name="Note 2 2 2 4 20 2 2" xfId="27520"/>
    <cellStyle name="Note 2 2 2 4 20 3" xfId="27521"/>
    <cellStyle name="Note 2 2 2 4 21" xfId="27522"/>
    <cellStyle name="Note 2 2 2 4 21 2" xfId="27523"/>
    <cellStyle name="Note 2 2 2 4 21 2 2" xfId="27524"/>
    <cellStyle name="Note 2 2 2 4 21 3" xfId="27525"/>
    <cellStyle name="Note 2 2 2 4 22" xfId="27526"/>
    <cellStyle name="Note 2 2 2 4 22 2" xfId="27527"/>
    <cellStyle name="Note 2 2 2 4 23" xfId="27528"/>
    <cellStyle name="Note 2 2 2 4 24" xfId="27529"/>
    <cellStyle name="Note 2 2 2 4 3" xfId="27530"/>
    <cellStyle name="Note 2 2 2 4 3 2" xfId="27531"/>
    <cellStyle name="Note 2 2 2 4 3 2 2" xfId="27532"/>
    <cellStyle name="Note 2 2 2 4 3 3" xfId="27533"/>
    <cellStyle name="Note 2 2 2 4 3 4" xfId="27534"/>
    <cellStyle name="Note 2 2 2 4 4" xfId="27535"/>
    <cellStyle name="Note 2 2 2 4 4 2" xfId="27536"/>
    <cellStyle name="Note 2 2 2 4 4 2 2" xfId="27537"/>
    <cellStyle name="Note 2 2 2 4 4 3" xfId="27538"/>
    <cellStyle name="Note 2 2 2 4 4 4" xfId="27539"/>
    <cellStyle name="Note 2 2 2 4 5" xfId="27540"/>
    <cellStyle name="Note 2 2 2 4 5 2" xfId="27541"/>
    <cellStyle name="Note 2 2 2 4 5 2 2" xfId="27542"/>
    <cellStyle name="Note 2 2 2 4 5 3" xfId="27543"/>
    <cellStyle name="Note 2 2 2 4 6" xfId="27544"/>
    <cellStyle name="Note 2 2 2 4 6 2" xfId="27545"/>
    <cellStyle name="Note 2 2 2 4 6 2 2" xfId="27546"/>
    <cellStyle name="Note 2 2 2 4 6 3" xfId="27547"/>
    <cellStyle name="Note 2 2 2 4 7" xfId="27548"/>
    <cellStyle name="Note 2 2 2 4 7 2" xfId="27549"/>
    <cellStyle name="Note 2 2 2 4 7 2 2" xfId="27550"/>
    <cellStyle name="Note 2 2 2 4 7 3" xfId="27551"/>
    <cellStyle name="Note 2 2 2 4 8" xfId="27552"/>
    <cellStyle name="Note 2 2 2 4 8 2" xfId="27553"/>
    <cellStyle name="Note 2 2 2 4 8 2 2" xfId="27554"/>
    <cellStyle name="Note 2 2 2 4 8 3" xfId="27555"/>
    <cellStyle name="Note 2 2 2 4 9" xfId="27556"/>
    <cellStyle name="Note 2 2 2 4 9 2" xfId="27557"/>
    <cellStyle name="Note 2 2 2 4 9 2 2" xfId="27558"/>
    <cellStyle name="Note 2 2 2 4 9 3" xfId="27559"/>
    <cellStyle name="Note 2 2 2 5" xfId="27560"/>
    <cellStyle name="Note 2 2 2 5 10" xfId="27561"/>
    <cellStyle name="Note 2 2 2 5 10 2" xfId="27562"/>
    <cellStyle name="Note 2 2 2 5 10 2 2" xfId="27563"/>
    <cellStyle name="Note 2 2 2 5 10 3" xfId="27564"/>
    <cellStyle name="Note 2 2 2 5 11" xfId="27565"/>
    <cellStyle name="Note 2 2 2 5 11 2" xfId="27566"/>
    <cellStyle name="Note 2 2 2 5 11 2 2" xfId="27567"/>
    <cellStyle name="Note 2 2 2 5 11 3" xfId="27568"/>
    <cellStyle name="Note 2 2 2 5 12" xfId="27569"/>
    <cellStyle name="Note 2 2 2 5 12 2" xfId="27570"/>
    <cellStyle name="Note 2 2 2 5 12 2 2" xfId="27571"/>
    <cellStyle name="Note 2 2 2 5 12 3" xfId="27572"/>
    <cellStyle name="Note 2 2 2 5 13" xfId="27573"/>
    <cellStyle name="Note 2 2 2 5 13 2" xfId="27574"/>
    <cellStyle name="Note 2 2 2 5 13 2 2" xfId="27575"/>
    <cellStyle name="Note 2 2 2 5 13 3" xfId="27576"/>
    <cellStyle name="Note 2 2 2 5 14" xfId="27577"/>
    <cellStyle name="Note 2 2 2 5 14 2" xfId="27578"/>
    <cellStyle name="Note 2 2 2 5 14 2 2" xfId="27579"/>
    <cellStyle name="Note 2 2 2 5 14 3" xfId="27580"/>
    <cellStyle name="Note 2 2 2 5 15" xfId="27581"/>
    <cellStyle name="Note 2 2 2 5 15 2" xfId="27582"/>
    <cellStyle name="Note 2 2 2 5 15 2 2" xfId="27583"/>
    <cellStyle name="Note 2 2 2 5 15 3" xfId="27584"/>
    <cellStyle name="Note 2 2 2 5 16" xfId="27585"/>
    <cellStyle name="Note 2 2 2 5 16 2" xfId="27586"/>
    <cellStyle name="Note 2 2 2 5 16 2 2" xfId="27587"/>
    <cellStyle name="Note 2 2 2 5 16 3" xfId="27588"/>
    <cellStyle name="Note 2 2 2 5 17" xfId="27589"/>
    <cellStyle name="Note 2 2 2 5 17 2" xfId="27590"/>
    <cellStyle name="Note 2 2 2 5 17 2 2" xfId="27591"/>
    <cellStyle name="Note 2 2 2 5 17 3" xfId="27592"/>
    <cellStyle name="Note 2 2 2 5 18" xfId="27593"/>
    <cellStyle name="Note 2 2 2 5 18 2" xfId="27594"/>
    <cellStyle name="Note 2 2 2 5 18 2 2" xfId="27595"/>
    <cellStyle name="Note 2 2 2 5 18 3" xfId="27596"/>
    <cellStyle name="Note 2 2 2 5 19" xfId="27597"/>
    <cellStyle name="Note 2 2 2 5 19 2" xfId="27598"/>
    <cellStyle name="Note 2 2 2 5 19 2 2" xfId="27599"/>
    <cellStyle name="Note 2 2 2 5 19 3" xfId="27600"/>
    <cellStyle name="Note 2 2 2 5 2" xfId="27601"/>
    <cellStyle name="Note 2 2 2 5 2 2" xfId="27602"/>
    <cellStyle name="Note 2 2 2 5 2 2 2" xfId="27603"/>
    <cellStyle name="Note 2 2 2 5 2 3" xfId="27604"/>
    <cellStyle name="Note 2 2 2 5 2 4" xfId="27605"/>
    <cellStyle name="Note 2 2 2 5 20" xfId="27606"/>
    <cellStyle name="Note 2 2 2 5 20 2" xfId="27607"/>
    <cellStyle name="Note 2 2 2 5 20 2 2" xfId="27608"/>
    <cellStyle name="Note 2 2 2 5 20 3" xfId="27609"/>
    <cellStyle name="Note 2 2 2 5 21" xfId="27610"/>
    <cellStyle name="Note 2 2 2 5 21 2" xfId="27611"/>
    <cellStyle name="Note 2 2 2 5 22" xfId="27612"/>
    <cellStyle name="Note 2 2 2 5 23" xfId="27613"/>
    <cellStyle name="Note 2 2 2 5 3" xfId="27614"/>
    <cellStyle name="Note 2 2 2 5 3 2" xfId="27615"/>
    <cellStyle name="Note 2 2 2 5 3 2 2" xfId="27616"/>
    <cellStyle name="Note 2 2 2 5 3 3" xfId="27617"/>
    <cellStyle name="Note 2 2 2 5 4" xfId="27618"/>
    <cellStyle name="Note 2 2 2 5 4 2" xfId="27619"/>
    <cellStyle name="Note 2 2 2 5 4 2 2" xfId="27620"/>
    <cellStyle name="Note 2 2 2 5 4 3" xfId="27621"/>
    <cellStyle name="Note 2 2 2 5 5" xfId="27622"/>
    <cellStyle name="Note 2 2 2 5 5 2" xfId="27623"/>
    <cellStyle name="Note 2 2 2 5 5 2 2" xfId="27624"/>
    <cellStyle name="Note 2 2 2 5 5 3" xfId="27625"/>
    <cellStyle name="Note 2 2 2 5 6" xfId="27626"/>
    <cellStyle name="Note 2 2 2 5 6 2" xfId="27627"/>
    <cellStyle name="Note 2 2 2 5 6 2 2" xfId="27628"/>
    <cellStyle name="Note 2 2 2 5 6 3" xfId="27629"/>
    <cellStyle name="Note 2 2 2 5 7" xfId="27630"/>
    <cellStyle name="Note 2 2 2 5 7 2" xfId="27631"/>
    <cellStyle name="Note 2 2 2 5 7 2 2" xfId="27632"/>
    <cellStyle name="Note 2 2 2 5 7 3" xfId="27633"/>
    <cellStyle name="Note 2 2 2 5 8" xfId="27634"/>
    <cellStyle name="Note 2 2 2 5 8 2" xfId="27635"/>
    <cellStyle name="Note 2 2 2 5 8 2 2" xfId="27636"/>
    <cellStyle name="Note 2 2 2 5 8 3" xfId="27637"/>
    <cellStyle name="Note 2 2 2 5 9" xfId="27638"/>
    <cellStyle name="Note 2 2 2 5 9 2" xfId="27639"/>
    <cellStyle name="Note 2 2 2 5 9 2 2" xfId="27640"/>
    <cellStyle name="Note 2 2 2 5 9 3" xfId="27641"/>
    <cellStyle name="Note 2 2 2 6" xfId="27642"/>
    <cellStyle name="Note 2 2 2 6 2" xfId="27643"/>
    <cellStyle name="Note 2 2 2 6 2 2" xfId="27644"/>
    <cellStyle name="Note 2 2 2 6 3" xfId="27645"/>
    <cellStyle name="Note 2 2 2 6 4" xfId="27646"/>
    <cellStyle name="Note 2 2 2 7" xfId="27647"/>
    <cellStyle name="Note 2 2 2 7 2" xfId="27648"/>
    <cellStyle name="Note 2 2 2 7 2 2" xfId="27649"/>
    <cellStyle name="Note 2 2 2 7 3" xfId="27650"/>
    <cellStyle name="Note 2 2 2 8" xfId="27651"/>
    <cellStyle name="Note 2 2 2 8 2" xfId="27652"/>
    <cellStyle name="Note 2 2 2 8 2 2" xfId="27653"/>
    <cellStyle name="Note 2 2 2 8 3" xfId="27654"/>
    <cellStyle name="Note 2 2 2 9" xfId="27655"/>
    <cellStyle name="Note 2 2 2 9 2" xfId="27656"/>
    <cellStyle name="Note 2 2 2 9 2 2" xfId="27657"/>
    <cellStyle name="Note 2 2 2 9 3" xfId="27658"/>
    <cellStyle name="Note 2 2 20" xfId="27659"/>
    <cellStyle name="Note 2 2 20 2" xfId="27660"/>
    <cellStyle name="Note 2 2 20 2 2" xfId="27661"/>
    <cellStyle name="Note 2 2 20 3" xfId="27662"/>
    <cellStyle name="Note 2 2 21" xfId="27663"/>
    <cellStyle name="Note 2 2 21 2" xfId="27664"/>
    <cellStyle name="Note 2 2 21 2 2" xfId="27665"/>
    <cellStyle name="Note 2 2 21 3" xfId="27666"/>
    <cellStyle name="Note 2 2 22" xfId="27667"/>
    <cellStyle name="Note 2 2 22 2" xfId="27668"/>
    <cellStyle name="Note 2 2 23" xfId="27669"/>
    <cellStyle name="Note 2 2 24" xfId="27670"/>
    <cellStyle name="Note 2 2 25" xfId="27671"/>
    <cellStyle name="Note 2 2 26" xfId="27672"/>
    <cellStyle name="Note 2 2 27" xfId="27673"/>
    <cellStyle name="Note 2 2 3" xfId="27674"/>
    <cellStyle name="Note 2 2 3 10" xfId="27675"/>
    <cellStyle name="Note 2 2 3 10 2" xfId="27676"/>
    <cellStyle name="Note 2 2 3 10 2 2" xfId="27677"/>
    <cellStyle name="Note 2 2 3 10 3" xfId="27678"/>
    <cellStyle name="Note 2 2 3 11" xfId="27679"/>
    <cellStyle name="Note 2 2 3 11 2" xfId="27680"/>
    <cellStyle name="Note 2 2 3 11 2 2" xfId="27681"/>
    <cellStyle name="Note 2 2 3 11 3" xfId="27682"/>
    <cellStyle name="Note 2 2 3 12" xfId="27683"/>
    <cellStyle name="Note 2 2 3 12 2" xfId="27684"/>
    <cellStyle name="Note 2 2 3 12 2 2" xfId="27685"/>
    <cellStyle name="Note 2 2 3 12 3" xfId="27686"/>
    <cellStyle name="Note 2 2 3 13" xfId="27687"/>
    <cellStyle name="Note 2 2 3 13 2" xfId="27688"/>
    <cellStyle name="Note 2 2 3 13 2 2" xfId="27689"/>
    <cellStyle name="Note 2 2 3 13 3" xfId="27690"/>
    <cellStyle name="Note 2 2 3 14" xfId="27691"/>
    <cellStyle name="Note 2 2 3 14 2" xfId="27692"/>
    <cellStyle name="Note 2 2 3 14 2 2" xfId="27693"/>
    <cellStyle name="Note 2 2 3 14 3" xfId="27694"/>
    <cellStyle name="Note 2 2 3 15" xfId="27695"/>
    <cellStyle name="Note 2 2 3 15 2" xfId="27696"/>
    <cellStyle name="Note 2 2 3 15 2 2" xfId="27697"/>
    <cellStyle name="Note 2 2 3 15 3" xfId="27698"/>
    <cellStyle name="Note 2 2 3 16" xfId="27699"/>
    <cellStyle name="Note 2 2 3 16 2" xfId="27700"/>
    <cellStyle name="Note 2 2 3 16 2 2" xfId="27701"/>
    <cellStyle name="Note 2 2 3 16 3" xfId="27702"/>
    <cellStyle name="Note 2 2 3 17" xfId="27703"/>
    <cellStyle name="Note 2 2 3 17 2" xfId="27704"/>
    <cellStyle name="Note 2 2 3 17 2 2" xfId="27705"/>
    <cellStyle name="Note 2 2 3 17 3" xfId="27706"/>
    <cellStyle name="Note 2 2 3 18" xfId="27707"/>
    <cellStyle name="Note 2 2 3 18 2" xfId="27708"/>
    <cellStyle name="Note 2 2 3 19" xfId="27709"/>
    <cellStyle name="Note 2 2 3 2" xfId="27710"/>
    <cellStyle name="Note 2 2 3 2 10" xfId="27711"/>
    <cellStyle name="Note 2 2 3 2 10 2" xfId="27712"/>
    <cellStyle name="Note 2 2 3 2 10 2 2" xfId="27713"/>
    <cellStyle name="Note 2 2 3 2 10 3" xfId="27714"/>
    <cellStyle name="Note 2 2 3 2 11" xfId="27715"/>
    <cellStyle name="Note 2 2 3 2 11 2" xfId="27716"/>
    <cellStyle name="Note 2 2 3 2 11 2 2" xfId="27717"/>
    <cellStyle name="Note 2 2 3 2 11 3" xfId="27718"/>
    <cellStyle name="Note 2 2 3 2 12" xfId="27719"/>
    <cellStyle name="Note 2 2 3 2 12 2" xfId="27720"/>
    <cellStyle name="Note 2 2 3 2 12 2 2" xfId="27721"/>
    <cellStyle name="Note 2 2 3 2 12 3" xfId="27722"/>
    <cellStyle name="Note 2 2 3 2 13" xfId="27723"/>
    <cellStyle name="Note 2 2 3 2 13 2" xfId="27724"/>
    <cellStyle name="Note 2 2 3 2 13 2 2" xfId="27725"/>
    <cellStyle name="Note 2 2 3 2 13 3" xfId="27726"/>
    <cellStyle name="Note 2 2 3 2 14" xfId="27727"/>
    <cellStyle name="Note 2 2 3 2 14 2" xfId="27728"/>
    <cellStyle name="Note 2 2 3 2 14 2 2" xfId="27729"/>
    <cellStyle name="Note 2 2 3 2 14 3" xfId="27730"/>
    <cellStyle name="Note 2 2 3 2 15" xfId="27731"/>
    <cellStyle name="Note 2 2 3 2 15 2" xfId="27732"/>
    <cellStyle name="Note 2 2 3 2 15 2 2" xfId="27733"/>
    <cellStyle name="Note 2 2 3 2 15 3" xfId="27734"/>
    <cellStyle name="Note 2 2 3 2 16" xfId="27735"/>
    <cellStyle name="Note 2 2 3 2 16 2" xfId="27736"/>
    <cellStyle name="Note 2 2 3 2 16 2 2" xfId="27737"/>
    <cellStyle name="Note 2 2 3 2 16 3" xfId="27738"/>
    <cellStyle name="Note 2 2 3 2 17" xfId="27739"/>
    <cellStyle name="Note 2 2 3 2 17 2" xfId="27740"/>
    <cellStyle name="Note 2 2 3 2 17 2 2" xfId="27741"/>
    <cellStyle name="Note 2 2 3 2 17 3" xfId="27742"/>
    <cellStyle name="Note 2 2 3 2 18" xfId="27743"/>
    <cellStyle name="Note 2 2 3 2 18 2" xfId="27744"/>
    <cellStyle name="Note 2 2 3 2 18 2 2" xfId="27745"/>
    <cellStyle name="Note 2 2 3 2 18 3" xfId="27746"/>
    <cellStyle name="Note 2 2 3 2 19" xfId="27747"/>
    <cellStyle name="Note 2 2 3 2 19 2" xfId="27748"/>
    <cellStyle name="Note 2 2 3 2 19 2 2" xfId="27749"/>
    <cellStyle name="Note 2 2 3 2 19 3" xfId="27750"/>
    <cellStyle name="Note 2 2 3 2 2" xfId="27751"/>
    <cellStyle name="Note 2 2 3 2 2 2" xfId="27752"/>
    <cellStyle name="Note 2 2 3 2 2 2 2" xfId="27753"/>
    <cellStyle name="Note 2 2 3 2 2 2 2 2" xfId="27754"/>
    <cellStyle name="Note 2 2 3 2 2 2 3" xfId="27755"/>
    <cellStyle name="Note 2 2 3 2 2 2 4" xfId="27756"/>
    <cellStyle name="Note 2 2 3 2 2 3" xfId="27757"/>
    <cellStyle name="Note 2 2 3 2 2 3 2" xfId="27758"/>
    <cellStyle name="Note 2 2 3 2 2 4" xfId="27759"/>
    <cellStyle name="Note 2 2 3 2 2 5" xfId="27760"/>
    <cellStyle name="Note 2 2 3 2 20" xfId="27761"/>
    <cellStyle name="Note 2 2 3 2 20 2" xfId="27762"/>
    <cellStyle name="Note 2 2 3 2 20 2 2" xfId="27763"/>
    <cellStyle name="Note 2 2 3 2 20 3" xfId="27764"/>
    <cellStyle name="Note 2 2 3 2 21" xfId="27765"/>
    <cellStyle name="Note 2 2 3 2 21 2" xfId="27766"/>
    <cellStyle name="Note 2 2 3 2 22" xfId="27767"/>
    <cellStyle name="Note 2 2 3 2 23" xfId="27768"/>
    <cellStyle name="Note 2 2 3 2 3" xfId="27769"/>
    <cellStyle name="Note 2 2 3 2 3 2" xfId="27770"/>
    <cellStyle name="Note 2 2 3 2 3 2 2" xfId="27771"/>
    <cellStyle name="Note 2 2 3 2 3 2 3" xfId="27772"/>
    <cellStyle name="Note 2 2 3 2 3 3" xfId="27773"/>
    <cellStyle name="Note 2 2 3 2 3 3 2" xfId="27774"/>
    <cellStyle name="Note 2 2 3 2 3 4" xfId="27775"/>
    <cellStyle name="Note 2 2 3 2 4" xfId="27776"/>
    <cellStyle name="Note 2 2 3 2 4 2" xfId="27777"/>
    <cellStyle name="Note 2 2 3 2 4 2 2" xfId="27778"/>
    <cellStyle name="Note 2 2 3 2 4 3" xfId="27779"/>
    <cellStyle name="Note 2 2 3 2 4 4" xfId="27780"/>
    <cellStyle name="Note 2 2 3 2 5" xfId="27781"/>
    <cellStyle name="Note 2 2 3 2 5 2" xfId="27782"/>
    <cellStyle name="Note 2 2 3 2 5 2 2" xfId="27783"/>
    <cellStyle name="Note 2 2 3 2 5 3" xfId="27784"/>
    <cellStyle name="Note 2 2 3 2 5 4" xfId="27785"/>
    <cellStyle name="Note 2 2 3 2 6" xfId="27786"/>
    <cellStyle name="Note 2 2 3 2 6 2" xfId="27787"/>
    <cellStyle name="Note 2 2 3 2 6 2 2" xfId="27788"/>
    <cellStyle name="Note 2 2 3 2 6 3" xfId="27789"/>
    <cellStyle name="Note 2 2 3 2 7" xfId="27790"/>
    <cellStyle name="Note 2 2 3 2 7 2" xfId="27791"/>
    <cellStyle name="Note 2 2 3 2 7 2 2" xfId="27792"/>
    <cellStyle name="Note 2 2 3 2 7 3" xfId="27793"/>
    <cellStyle name="Note 2 2 3 2 8" xfId="27794"/>
    <cellStyle name="Note 2 2 3 2 8 2" xfId="27795"/>
    <cellStyle name="Note 2 2 3 2 8 2 2" xfId="27796"/>
    <cellStyle name="Note 2 2 3 2 8 3" xfId="27797"/>
    <cellStyle name="Note 2 2 3 2 9" xfId="27798"/>
    <cellStyle name="Note 2 2 3 2 9 2" xfId="27799"/>
    <cellStyle name="Note 2 2 3 2 9 2 2" xfId="27800"/>
    <cellStyle name="Note 2 2 3 2 9 3" xfId="27801"/>
    <cellStyle name="Note 2 2 3 20" xfId="27802"/>
    <cellStyle name="Note 2 2 3 3" xfId="27803"/>
    <cellStyle name="Note 2 2 3 3 2" xfId="27804"/>
    <cellStyle name="Note 2 2 3 3 2 2" xfId="27805"/>
    <cellStyle name="Note 2 2 3 3 2 2 2" xfId="27806"/>
    <cellStyle name="Note 2 2 3 3 2 3" xfId="27807"/>
    <cellStyle name="Note 2 2 3 3 2 4" xfId="27808"/>
    <cellStyle name="Note 2 2 3 3 3" xfId="27809"/>
    <cellStyle name="Note 2 2 3 3 3 2" xfId="27810"/>
    <cellStyle name="Note 2 2 3 3 4" xfId="27811"/>
    <cellStyle name="Note 2 2 3 3 5" xfId="27812"/>
    <cellStyle name="Note 2 2 3 4" xfId="27813"/>
    <cellStyle name="Note 2 2 3 4 2" xfId="27814"/>
    <cellStyle name="Note 2 2 3 4 2 2" xfId="27815"/>
    <cellStyle name="Note 2 2 3 4 2 3" xfId="27816"/>
    <cellStyle name="Note 2 2 3 4 3" xfId="27817"/>
    <cellStyle name="Note 2 2 3 4 3 2" xfId="27818"/>
    <cellStyle name="Note 2 2 3 4 4" xfId="27819"/>
    <cellStyle name="Note 2 2 3 5" xfId="27820"/>
    <cellStyle name="Note 2 2 3 5 2" xfId="27821"/>
    <cellStyle name="Note 2 2 3 5 2 2" xfId="27822"/>
    <cellStyle name="Note 2 2 3 5 2 3" xfId="27823"/>
    <cellStyle name="Note 2 2 3 5 3" xfId="27824"/>
    <cellStyle name="Note 2 2 3 5 4" xfId="27825"/>
    <cellStyle name="Note 2 2 3 6" xfId="27826"/>
    <cellStyle name="Note 2 2 3 6 2" xfId="27827"/>
    <cellStyle name="Note 2 2 3 6 2 2" xfId="27828"/>
    <cellStyle name="Note 2 2 3 6 3" xfId="27829"/>
    <cellStyle name="Note 2 2 3 6 4" xfId="27830"/>
    <cellStyle name="Note 2 2 3 7" xfId="27831"/>
    <cellStyle name="Note 2 2 3 7 2" xfId="27832"/>
    <cellStyle name="Note 2 2 3 7 2 2" xfId="27833"/>
    <cellStyle name="Note 2 2 3 7 3" xfId="27834"/>
    <cellStyle name="Note 2 2 3 8" xfId="27835"/>
    <cellStyle name="Note 2 2 3 8 2" xfId="27836"/>
    <cellStyle name="Note 2 2 3 8 2 2" xfId="27837"/>
    <cellStyle name="Note 2 2 3 8 3" xfId="27838"/>
    <cellStyle name="Note 2 2 3 9" xfId="27839"/>
    <cellStyle name="Note 2 2 3 9 2" xfId="27840"/>
    <cellStyle name="Note 2 2 3 9 2 2" xfId="27841"/>
    <cellStyle name="Note 2 2 3 9 3" xfId="27842"/>
    <cellStyle name="Note 2 2 4" xfId="27843"/>
    <cellStyle name="Note 2 2 4 10" xfId="27844"/>
    <cellStyle name="Note 2 2 4 10 2" xfId="27845"/>
    <cellStyle name="Note 2 2 4 10 2 2" xfId="27846"/>
    <cellStyle name="Note 2 2 4 10 3" xfId="27847"/>
    <cellStyle name="Note 2 2 4 11" xfId="27848"/>
    <cellStyle name="Note 2 2 4 11 2" xfId="27849"/>
    <cellStyle name="Note 2 2 4 11 2 2" xfId="27850"/>
    <cellStyle name="Note 2 2 4 11 3" xfId="27851"/>
    <cellStyle name="Note 2 2 4 12" xfId="27852"/>
    <cellStyle name="Note 2 2 4 12 2" xfId="27853"/>
    <cellStyle name="Note 2 2 4 12 2 2" xfId="27854"/>
    <cellStyle name="Note 2 2 4 12 3" xfId="27855"/>
    <cellStyle name="Note 2 2 4 13" xfId="27856"/>
    <cellStyle name="Note 2 2 4 13 2" xfId="27857"/>
    <cellStyle name="Note 2 2 4 13 2 2" xfId="27858"/>
    <cellStyle name="Note 2 2 4 13 3" xfId="27859"/>
    <cellStyle name="Note 2 2 4 14" xfId="27860"/>
    <cellStyle name="Note 2 2 4 14 2" xfId="27861"/>
    <cellStyle name="Note 2 2 4 14 2 2" xfId="27862"/>
    <cellStyle name="Note 2 2 4 14 3" xfId="27863"/>
    <cellStyle name="Note 2 2 4 15" xfId="27864"/>
    <cellStyle name="Note 2 2 4 15 2" xfId="27865"/>
    <cellStyle name="Note 2 2 4 15 2 2" xfId="27866"/>
    <cellStyle name="Note 2 2 4 15 3" xfId="27867"/>
    <cellStyle name="Note 2 2 4 16" xfId="27868"/>
    <cellStyle name="Note 2 2 4 16 2" xfId="27869"/>
    <cellStyle name="Note 2 2 4 16 2 2" xfId="27870"/>
    <cellStyle name="Note 2 2 4 16 3" xfId="27871"/>
    <cellStyle name="Note 2 2 4 17" xfId="27872"/>
    <cellStyle name="Note 2 2 4 17 2" xfId="27873"/>
    <cellStyle name="Note 2 2 4 17 2 2" xfId="27874"/>
    <cellStyle name="Note 2 2 4 17 3" xfId="27875"/>
    <cellStyle name="Note 2 2 4 18" xfId="27876"/>
    <cellStyle name="Note 2 2 4 18 2" xfId="27877"/>
    <cellStyle name="Note 2 2 4 19" xfId="27878"/>
    <cellStyle name="Note 2 2 4 2" xfId="27879"/>
    <cellStyle name="Note 2 2 4 2 10" xfId="27880"/>
    <cellStyle name="Note 2 2 4 2 10 2" xfId="27881"/>
    <cellStyle name="Note 2 2 4 2 10 2 2" xfId="27882"/>
    <cellStyle name="Note 2 2 4 2 10 3" xfId="27883"/>
    <cellStyle name="Note 2 2 4 2 11" xfId="27884"/>
    <cellStyle name="Note 2 2 4 2 11 2" xfId="27885"/>
    <cellStyle name="Note 2 2 4 2 11 2 2" xfId="27886"/>
    <cellStyle name="Note 2 2 4 2 11 3" xfId="27887"/>
    <cellStyle name="Note 2 2 4 2 12" xfId="27888"/>
    <cellStyle name="Note 2 2 4 2 12 2" xfId="27889"/>
    <cellStyle name="Note 2 2 4 2 12 2 2" xfId="27890"/>
    <cellStyle name="Note 2 2 4 2 12 3" xfId="27891"/>
    <cellStyle name="Note 2 2 4 2 13" xfId="27892"/>
    <cellStyle name="Note 2 2 4 2 13 2" xfId="27893"/>
    <cellStyle name="Note 2 2 4 2 13 2 2" xfId="27894"/>
    <cellStyle name="Note 2 2 4 2 13 3" xfId="27895"/>
    <cellStyle name="Note 2 2 4 2 14" xfId="27896"/>
    <cellStyle name="Note 2 2 4 2 14 2" xfId="27897"/>
    <cellStyle name="Note 2 2 4 2 14 2 2" xfId="27898"/>
    <cellStyle name="Note 2 2 4 2 14 3" xfId="27899"/>
    <cellStyle name="Note 2 2 4 2 15" xfId="27900"/>
    <cellStyle name="Note 2 2 4 2 15 2" xfId="27901"/>
    <cellStyle name="Note 2 2 4 2 15 2 2" xfId="27902"/>
    <cellStyle name="Note 2 2 4 2 15 3" xfId="27903"/>
    <cellStyle name="Note 2 2 4 2 16" xfId="27904"/>
    <cellStyle name="Note 2 2 4 2 16 2" xfId="27905"/>
    <cellStyle name="Note 2 2 4 2 16 2 2" xfId="27906"/>
    <cellStyle name="Note 2 2 4 2 16 3" xfId="27907"/>
    <cellStyle name="Note 2 2 4 2 17" xfId="27908"/>
    <cellStyle name="Note 2 2 4 2 17 2" xfId="27909"/>
    <cellStyle name="Note 2 2 4 2 17 2 2" xfId="27910"/>
    <cellStyle name="Note 2 2 4 2 17 3" xfId="27911"/>
    <cellStyle name="Note 2 2 4 2 18" xfId="27912"/>
    <cellStyle name="Note 2 2 4 2 18 2" xfId="27913"/>
    <cellStyle name="Note 2 2 4 2 18 2 2" xfId="27914"/>
    <cellStyle name="Note 2 2 4 2 18 3" xfId="27915"/>
    <cellStyle name="Note 2 2 4 2 19" xfId="27916"/>
    <cellStyle name="Note 2 2 4 2 19 2" xfId="27917"/>
    <cellStyle name="Note 2 2 4 2 19 2 2" xfId="27918"/>
    <cellStyle name="Note 2 2 4 2 19 3" xfId="27919"/>
    <cellStyle name="Note 2 2 4 2 2" xfId="27920"/>
    <cellStyle name="Note 2 2 4 2 2 2" xfId="27921"/>
    <cellStyle name="Note 2 2 4 2 2 2 2" xfId="27922"/>
    <cellStyle name="Note 2 2 4 2 2 2 2 2" xfId="27923"/>
    <cellStyle name="Note 2 2 4 2 2 2 3" xfId="27924"/>
    <cellStyle name="Note 2 2 4 2 2 2 4" xfId="27925"/>
    <cellStyle name="Note 2 2 4 2 2 3" xfId="27926"/>
    <cellStyle name="Note 2 2 4 2 2 3 2" xfId="27927"/>
    <cellStyle name="Note 2 2 4 2 2 4" xfId="27928"/>
    <cellStyle name="Note 2 2 4 2 2 5" xfId="27929"/>
    <cellStyle name="Note 2 2 4 2 20" xfId="27930"/>
    <cellStyle name="Note 2 2 4 2 20 2" xfId="27931"/>
    <cellStyle name="Note 2 2 4 2 20 2 2" xfId="27932"/>
    <cellStyle name="Note 2 2 4 2 20 3" xfId="27933"/>
    <cellStyle name="Note 2 2 4 2 21" xfId="27934"/>
    <cellStyle name="Note 2 2 4 2 21 2" xfId="27935"/>
    <cellStyle name="Note 2 2 4 2 22" xfId="27936"/>
    <cellStyle name="Note 2 2 4 2 23" xfId="27937"/>
    <cellStyle name="Note 2 2 4 2 3" xfId="27938"/>
    <cellStyle name="Note 2 2 4 2 3 2" xfId="27939"/>
    <cellStyle name="Note 2 2 4 2 3 2 2" xfId="27940"/>
    <cellStyle name="Note 2 2 4 2 3 2 3" xfId="27941"/>
    <cellStyle name="Note 2 2 4 2 3 3" xfId="27942"/>
    <cellStyle name="Note 2 2 4 2 3 3 2" xfId="27943"/>
    <cellStyle name="Note 2 2 4 2 3 4" xfId="27944"/>
    <cellStyle name="Note 2 2 4 2 4" xfId="27945"/>
    <cellStyle name="Note 2 2 4 2 4 2" xfId="27946"/>
    <cellStyle name="Note 2 2 4 2 4 2 2" xfId="27947"/>
    <cellStyle name="Note 2 2 4 2 4 3" xfId="27948"/>
    <cellStyle name="Note 2 2 4 2 4 4" xfId="27949"/>
    <cellStyle name="Note 2 2 4 2 5" xfId="27950"/>
    <cellStyle name="Note 2 2 4 2 5 2" xfId="27951"/>
    <cellStyle name="Note 2 2 4 2 5 2 2" xfId="27952"/>
    <cellStyle name="Note 2 2 4 2 5 3" xfId="27953"/>
    <cellStyle name="Note 2 2 4 2 5 4" xfId="27954"/>
    <cellStyle name="Note 2 2 4 2 6" xfId="27955"/>
    <cellStyle name="Note 2 2 4 2 6 2" xfId="27956"/>
    <cellStyle name="Note 2 2 4 2 6 2 2" xfId="27957"/>
    <cellStyle name="Note 2 2 4 2 6 3" xfId="27958"/>
    <cellStyle name="Note 2 2 4 2 7" xfId="27959"/>
    <cellStyle name="Note 2 2 4 2 7 2" xfId="27960"/>
    <cellStyle name="Note 2 2 4 2 7 2 2" xfId="27961"/>
    <cellStyle name="Note 2 2 4 2 7 3" xfId="27962"/>
    <cellStyle name="Note 2 2 4 2 8" xfId="27963"/>
    <cellStyle name="Note 2 2 4 2 8 2" xfId="27964"/>
    <cellStyle name="Note 2 2 4 2 8 2 2" xfId="27965"/>
    <cellStyle name="Note 2 2 4 2 8 3" xfId="27966"/>
    <cellStyle name="Note 2 2 4 2 9" xfId="27967"/>
    <cellStyle name="Note 2 2 4 2 9 2" xfId="27968"/>
    <cellStyle name="Note 2 2 4 2 9 2 2" xfId="27969"/>
    <cellStyle name="Note 2 2 4 2 9 3" xfId="27970"/>
    <cellStyle name="Note 2 2 4 20" xfId="27971"/>
    <cellStyle name="Note 2 2 4 3" xfId="27972"/>
    <cellStyle name="Note 2 2 4 3 2" xfId="27973"/>
    <cellStyle name="Note 2 2 4 3 2 2" xfId="27974"/>
    <cellStyle name="Note 2 2 4 3 2 2 2" xfId="27975"/>
    <cellStyle name="Note 2 2 4 3 2 3" xfId="27976"/>
    <cellStyle name="Note 2 2 4 3 2 4" xfId="27977"/>
    <cellStyle name="Note 2 2 4 3 3" xfId="27978"/>
    <cellStyle name="Note 2 2 4 3 3 2" xfId="27979"/>
    <cellStyle name="Note 2 2 4 3 4" xfId="27980"/>
    <cellStyle name="Note 2 2 4 3 5" xfId="27981"/>
    <cellStyle name="Note 2 2 4 4" xfId="27982"/>
    <cellStyle name="Note 2 2 4 4 2" xfId="27983"/>
    <cellStyle name="Note 2 2 4 4 2 2" xfId="27984"/>
    <cellStyle name="Note 2 2 4 4 2 3" xfId="27985"/>
    <cellStyle name="Note 2 2 4 4 3" xfId="27986"/>
    <cellStyle name="Note 2 2 4 4 3 2" xfId="27987"/>
    <cellStyle name="Note 2 2 4 4 4" xfId="27988"/>
    <cellStyle name="Note 2 2 4 5" xfId="27989"/>
    <cellStyle name="Note 2 2 4 5 2" xfId="27990"/>
    <cellStyle name="Note 2 2 4 5 2 2" xfId="27991"/>
    <cellStyle name="Note 2 2 4 5 2 3" xfId="27992"/>
    <cellStyle name="Note 2 2 4 5 3" xfId="27993"/>
    <cellStyle name="Note 2 2 4 5 4" xfId="27994"/>
    <cellStyle name="Note 2 2 4 6" xfId="27995"/>
    <cellStyle name="Note 2 2 4 6 2" xfId="27996"/>
    <cellStyle name="Note 2 2 4 6 2 2" xfId="27997"/>
    <cellStyle name="Note 2 2 4 6 3" xfId="27998"/>
    <cellStyle name="Note 2 2 4 6 4" xfId="27999"/>
    <cellStyle name="Note 2 2 4 7" xfId="28000"/>
    <cellStyle name="Note 2 2 4 7 2" xfId="28001"/>
    <cellStyle name="Note 2 2 4 7 2 2" xfId="28002"/>
    <cellStyle name="Note 2 2 4 7 3" xfId="28003"/>
    <cellStyle name="Note 2 2 4 8" xfId="28004"/>
    <cellStyle name="Note 2 2 4 8 2" xfId="28005"/>
    <cellStyle name="Note 2 2 4 8 2 2" xfId="28006"/>
    <cellStyle name="Note 2 2 4 8 3" xfId="28007"/>
    <cellStyle name="Note 2 2 4 9" xfId="28008"/>
    <cellStyle name="Note 2 2 4 9 2" xfId="28009"/>
    <cellStyle name="Note 2 2 4 9 2 2" xfId="28010"/>
    <cellStyle name="Note 2 2 4 9 3" xfId="28011"/>
    <cellStyle name="Note 2 2 5" xfId="28012"/>
    <cellStyle name="Note 2 2 5 10" xfId="28013"/>
    <cellStyle name="Note 2 2 5 10 2" xfId="28014"/>
    <cellStyle name="Note 2 2 5 10 2 2" xfId="28015"/>
    <cellStyle name="Note 2 2 5 10 3" xfId="28016"/>
    <cellStyle name="Note 2 2 5 11" xfId="28017"/>
    <cellStyle name="Note 2 2 5 11 2" xfId="28018"/>
    <cellStyle name="Note 2 2 5 11 2 2" xfId="28019"/>
    <cellStyle name="Note 2 2 5 11 3" xfId="28020"/>
    <cellStyle name="Note 2 2 5 12" xfId="28021"/>
    <cellStyle name="Note 2 2 5 12 2" xfId="28022"/>
    <cellStyle name="Note 2 2 5 12 2 2" xfId="28023"/>
    <cellStyle name="Note 2 2 5 12 3" xfId="28024"/>
    <cellStyle name="Note 2 2 5 13" xfId="28025"/>
    <cellStyle name="Note 2 2 5 13 2" xfId="28026"/>
    <cellStyle name="Note 2 2 5 13 2 2" xfId="28027"/>
    <cellStyle name="Note 2 2 5 13 3" xfId="28028"/>
    <cellStyle name="Note 2 2 5 14" xfId="28029"/>
    <cellStyle name="Note 2 2 5 14 2" xfId="28030"/>
    <cellStyle name="Note 2 2 5 14 2 2" xfId="28031"/>
    <cellStyle name="Note 2 2 5 14 3" xfId="28032"/>
    <cellStyle name="Note 2 2 5 15" xfId="28033"/>
    <cellStyle name="Note 2 2 5 15 2" xfId="28034"/>
    <cellStyle name="Note 2 2 5 15 2 2" xfId="28035"/>
    <cellStyle name="Note 2 2 5 15 3" xfId="28036"/>
    <cellStyle name="Note 2 2 5 16" xfId="28037"/>
    <cellStyle name="Note 2 2 5 16 2" xfId="28038"/>
    <cellStyle name="Note 2 2 5 16 2 2" xfId="28039"/>
    <cellStyle name="Note 2 2 5 16 3" xfId="28040"/>
    <cellStyle name="Note 2 2 5 17" xfId="28041"/>
    <cellStyle name="Note 2 2 5 17 2" xfId="28042"/>
    <cellStyle name="Note 2 2 5 17 2 2" xfId="28043"/>
    <cellStyle name="Note 2 2 5 17 3" xfId="28044"/>
    <cellStyle name="Note 2 2 5 18" xfId="28045"/>
    <cellStyle name="Note 2 2 5 18 2" xfId="28046"/>
    <cellStyle name="Note 2 2 5 18 2 2" xfId="28047"/>
    <cellStyle name="Note 2 2 5 18 3" xfId="28048"/>
    <cellStyle name="Note 2 2 5 19" xfId="28049"/>
    <cellStyle name="Note 2 2 5 19 2" xfId="28050"/>
    <cellStyle name="Note 2 2 5 19 2 2" xfId="28051"/>
    <cellStyle name="Note 2 2 5 19 3" xfId="28052"/>
    <cellStyle name="Note 2 2 5 2" xfId="28053"/>
    <cellStyle name="Note 2 2 5 2 10" xfId="28054"/>
    <cellStyle name="Note 2 2 5 2 10 2" xfId="28055"/>
    <cellStyle name="Note 2 2 5 2 10 2 2" xfId="28056"/>
    <cellStyle name="Note 2 2 5 2 10 3" xfId="28057"/>
    <cellStyle name="Note 2 2 5 2 11" xfId="28058"/>
    <cellStyle name="Note 2 2 5 2 11 2" xfId="28059"/>
    <cellStyle name="Note 2 2 5 2 11 2 2" xfId="28060"/>
    <cellStyle name="Note 2 2 5 2 11 3" xfId="28061"/>
    <cellStyle name="Note 2 2 5 2 12" xfId="28062"/>
    <cellStyle name="Note 2 2 5 2 12 2" xfId="28063"/>
    <cellStyle name="Note 2 2 5 2 12 2 2" xfId="28064"/>
    <cellStyle name="Note 2 2 5 2 12 3" xfId="28065"/>
    <cellStyle name="Note 2 2 5 2 13" xfId="28066"/>
    <cellStyle name="Note 2 2 5 2 13 2" xfId="28067"/>
    <cellStyle name="Note 2 2 5 2 13 2 2" xfId="28068"/>
    <cellStyle name="Note 2 2 5 2 13 3" xfId="28069"/>
    <cellStyle name="Note 2 2 5 2 14" xfId="28070"/>
    <cellStyle name="Note 2 2 5 2 14 2" xfId="28071"/>
    <cellStyle name="Note 2 2 5 2 14 2 2" xfId="28072"/>
    <cellStyle name="Note 2 2 5 2 14 3" xfId="28073"/>
    <cellStyle name="Note 2 2 5 2 15" xfId="28074"/>
    <cellStyle name="Note 2 2 5 2 15 2" xfId="28075"/>
    <cellStyle name="Note 2 2 5 2 15 2 2" xfId="28076"/>
    <cellStyle name="Note 2 2 5 2 15 3" xfId="28077"/>
    <cellStyle name="Note 2 2 5 2 16" xfId="28078"/>
    <cellStyle name="Note 2 2 5 2 16 2" xfId="28079"/>
    <cellStyle name="Note 2 2 5 2 16 2 2" xfId="28080"/>
    <cellStyle name="Note 2 2 5 2 16 3" xfId="28081"/>
    <cellStyle name="Note 2 2 5 2 17" xfId="28082"/>
    <cellStyle name="Note 2 2 5 2 17 2" xfId="28083"/>
    <cellStyle name="Note 2 2 5 2 17 2 2" xfId="28084"/>
    <cellStyle name="Note 2 2 5 2 17 3" xfId="28085"/>
    <cellStyle name="Note 2 2 5 2 18" xfId="28086"/>
    <cellStyle name="Note 2 2 5 2 18 2" xfId="28087"/>
    <cellStyle name="Note 2 2 5 2 18 2 2" xfId="28088"/>
    <cellStyle name="Note 2 2 5 2 18 3" xfId="28089"/>
    <cellStyle name="Note 2 2 5 2 19" xfId="28090"/>
    <cellStyle name="Note 2 2 5 2 19 2" xfId="28091"/>
    <cellStyle name="Note 2 2 5 2 19 2 2" xfId="28092"/>
    <cellStyle name="Note 2 2 5 2 19 3" xfId="28093"/>
    <cellStyle name="Note 2 2 5 2 2" xfId="28094"/>
    <cellStyle name="Note 2 2 5 2 2 2" xfId="28095"/>
    <cellStyle name="Note 2 2 5 2 2 2 2" xfId="28096"/>
    <cellStyle name="Note 2 2 5 2 2 2 3" xfId="28097"/>
    <cellStyle name="Note 2 2 5 2 2 3" xfId="28098"/>
    <cellStyle name="Note 2 2 5 2 2 3 2" xfId="28099"/>
    <cellStyle name="Note 2 2 5 2 2 4" xfId="28100"/>
    <cellStyle name="Note 2 2 5 2 20" xfId="28101"/>
    <cellStyle name="Note 2 2 5 2 20 2" xfId="28102"/>
    <cellStyle name="Note 2 2 5 2 20 2 2" xfId="28103"/>
    <cellStyle name="Note 2 2 5 2 20 3" xfId="28104"/>
    <cellStyle name="Note 2 2 5 2 21" xfId="28105"/>
    <cellStyle name="Note 2 2 5 2 21 2" xfId="28106"/>
    <cellStyle name="Note 2 2 5 2 22" xfId="28107"/>
    <cellStyle name="Note 2 2 5 2 23" xfId="28108"/>
    <cellStyle name="Note 2 2 5 2 3" xfId="28109"/>
    <cellStyle name="Note 2 2 5 2 3 2" xfId="28110"/>
    <cellStyle name="Note 2 2 5 2 3 2 2" xfId="28111"/>
    <cellStyle name="Note 2 2 5 2 3 3" xfId="28112"/>
    <cellStyle name="Note 2 2 5 2 3 4" xfId="28113"/>
    <cellStyle name="Note 2 2 5 2 4" xfId="28114"/>
    <cellStyle name="Note 2 2 5 2 4 2" xfId="28115"/>
    <cellStyle name="Note 2 2 5 2 4 2 2" xfId="28116"/>
    <cellStyle name="Note 2 2 5 2 4 3" xfId="28117"/>
    <cellStyle name="Note 2 2 5 2 4 4" xfId="28118"/>
    <cellStyle name="Note 2 2 5 2 5" xfId="28119"/>
    <cellStyle name="Note 2 2 5 2 5 2" xfId="28120"/>
    <cellStyle name="Note 2 2 5 2 5 2 2" xfId="28121"/>
    <cellStyle name="Note 2 2 5 2 5 3" xfId="28122"/>
    <cellStyle name="Note 2 2 5 2 6" xfId="28123"/>
    <cellStyle name="Note 2 2 5 2 6 2" xfId="28124"/>
    <cellStyle name="Note 2 2 5 2 6 2 2" xfId="28125"/>
    <cellStyle name="Note 2 2 5 2 6 3" xfId="28126"/>
    <cellStyle name="Note 2 2 5 2 7" xfId="28127"/>
    <cellStyle name="Note 2 2 5 2 7 2" xfId="28128"/>
    <cellStyle name="Note 2 2 5 2 7 2 2" xfId="28129"/>
    <cellStyle name="Note 2 2 5 2 7 3" xfId="28130"/>
    <cellStyle name="Note 2 2 5 2 8" xfId="28131"/>
    <cellStyle name="Note 2 2 5 2 8 2" xfId="28132"/>
    <cellStyle name="Note 2 2 5 2 8 2 2" xfId="28133"/>
    <cellStyle name="Note 2 2 5 2 8 3" xfId="28134"/>
    <cellStyle name="Note 2 2 5 2 9" xfId="28135"/>
    <cellStyle name="Note 2 2 5 2 9 2" xfId="28136"/>
    <cellStyle name="Note 2 2 5 2 9 2 2" xfId="28137"/>
    <cellStyle name="Note 2 2 5 2 9 3" xfId="28138"/>
    <cellStyle name="Note 2 2 5 20" xfId="28139"/>
    <cellStyle name="Note 2 2 5 20 2" xfId="28140"/>
    <cellStyle name="Note 2 2 5 20 2 2" xfId="28141"/>
    <cellStyle name="Note 2 2 5 20 3" xfId="28142"/>
    <cellStyle name="Note 2 2 5 21" xfId="28143"/>
    <cellStyle name="Note 2 2 5 21 2" xfId="28144"/>
    <cellStyle name="Note 2 2 5 21 2 2" xfId="28145"/>
    <cellStyle name="Note 2 2 5 21 3" xfId="28146"/>
    <cellStyle name="Note 2 2 5 22" xfId="28147"/>
    <cellStyle name="Note 2 2 5 22 2" xfId="28148"/>
    <cellStyle name="Note 2 2 5 23" xfId="28149"/>
    <cellStyle name="Note 2 2 5 24" xfId="28150"/>
    <cellStyle name="Note 2 2 5 3" xfId="28151"/>
    <cellStyle name="Note 2 2 5 3 2" xfId="28152"/>
    <cellStyle name="Note 2 2 5 3 2 2" xfId="28153"/>
    <cellStyle name="Note 2 2 5 3 2 3" xfId="28154"/>
    <cellStyle name="Note 2 2 5 3 3" xfId="28155"/>
    <cellStyle name="Note 2 2 5 3 3 2" xfId="28156"/>
    <cellStyle name="Note 2 2 5 3 4" xfId="28157"/>
    <cellStyle name="Note 2 2 5 4" xfId="28158"/>
    <cellStyle name="Note 2 2 5 4 2" xfId="28159"/>
    <cellStyle name="Note 2 2 5 4 2 2" xfId="28160"/>
    <cellStyle name="Note 2 2 5 4 3" xfId="28161"/>
    <cellStyle name="Note 2 2 5 4 4" xfId="28162"/>
    <cellStyle name="Note 2 2 5 5" xfId="28163"/>
    <cellStyle name="Note 2 2 5 5 2" xfId="28164"/>
    <cellStyle name="Note 2 2 5 5 2 2" xfId="28165"/>
    <cellStyle name="Note 2 2 5 5 3" xfId="28166"/>
    <cellStyle name="Note 2 2 5 5 4" xfId="28167"/>
    <cellStyle name="Note 2 2 5 6" xfId="28168"/>
    <cellStyle name="Note 2 2 5 6 2" xfId="28169"/>
    <cellStyle name="Note 2 2 5 6 2 2" xfId="28170"/>
    <cellStyle name="Note 2 2 5 6 3" xfId="28171"/>
    <cellStyle name="Note 2 2 5 7" xfId="28172"/>
    <cellStyle name="Note 2 2 5 7 2" xfId="28173"/>
    <cellStyle name="Note 2 2 5 7 2 2" xfId="28174"/>
    <cellStyle name="Note 2 2 5 7 3" xfId="28175"/>
    <cellStyle name="Note 2 2 5 8" xfId="28176"/>
    <cellStyle name="Note 2 2 5 8 2" xfId="28177"/>
    <cellStyle name="Note 2 2 5 8 2 2" xfId="28178"/>
    <cellStyle name="Note 2 2 5 8 3" xfId="28179"/>
    <cellStyle name="Note 2 2 5 9" xfId="28180"/>
    <cellStyle name="Note 2 2 5 9 2" xfId="28181"/>
    <cellStyle name="Note 2 2 5 9 2 2" xfId="28182"/>
    <cellStyle name="Note 2 2 5 9 3" xfId="28183"/>
    <cellStyle name="Note 2 2 6" xfId="28184"/>
    <cellStyle name="Note 2 2 6 10" xfId="28185"/>
    <cellStyle name="Note 2 2 6 10 2" xfId="28186"/>
    <cellStyle name="Note 2 2 6 10 2 2" xfId="28187"/>
    <cellStyle name="Note 2 2 6 10 3" xfId="28188"/>
    <cellStyle name="Note 2 2 6 11" xfId="28189"/>
    <cellStyle name="Note 2 2 6 11 2" xfId="28190"/>
    <cellStyle name="Note 2 2 6 11 2 2" xfId="28191"/>
    <cellStyle name="Note 2 2 6 11 3" xfId="28192"/>
    <cellStyle name="Note 2 2 6 12" xfId="28193"/>
    <cellStyle name="Note 2 2 6 12 2" xfId="28194"/>
    <cellStyle name="Note 2 2 6 12 2 2" xfId="28195"/>
    <cellStyle name="Note 2 2 6 12 3" xfId="28196"/>
    <cellStyle name="Note 2 2 6 13" xfId="28197"/>
    <cellStyle name="Note 2 2 6 13 2" xfId="28198"/>
    <cellStyle name="Note 2 2 6 13 2 2" xfId="28199"/>
    <cellStyle name="Note 2 2 6 13 3" xfId="28200"/>
    <cellStyle name="Note 2 2 6 14" xfId="28201"/>
    <cellStyle name="Note 2 2 6 14 2" xfId="28202"/>
    <cellStyle name="Note 2 2 6 14 2 2" xfId="28203"/>
    <cellStyle name="Note 2 2 6 14 3" xfId="28204"/>
    <cellStyle name="Note 2 2 6 15" xfId="28205"/>
    <cellStyle name="Note 2 2 6 15 2" xfId="28206"/>
    <cellStyle name="Note 2 2 6 15 2 2" xfId="28207"/>
    <cellStyle name="Note 2 2 6 15 3" xfId="28208"/>
    <cellStyle name="Note 2 2 6 16" xfId="28209"/>
    <cellStyle name="Note 2 2 6 16 2" xfId="28210"/>
    <cellStyle name="Note 2 2 6 16 2 2" xfId="28211"/>
    <cellStyle name="Note 2 2 6 16 3" xfId="28212"/>
    <cellStyle name="Note 2 2 6 17" xfId="28213"/>
    <cellStyle name="Note 2 2 6 17 2" xfId="28214"/>
    <cellStyle name="Note 2 2 6 17 2 2" xfId="28215"/>
    <cellStyle name="Note 2 2 6 17 3" xfId="28216"/>
    <cellStyle name="Note 2 2 6 18" xfId="28217"/>
    <cellStyle name="Note 2 2 6 18 2" xfId="28218"/>
    <cellStyle name="Note 2 2 6 18 2 2" xfId="28219"/>
    <cellStyle name="Note 2 2 6 18 3" xfId="28220"/>
    <cellStyle name="Note 2 2 6 19" xfId="28221"/>
    <cellStyle name="Note 2 2 6 19 2" xfId="28222"/>
    <cellStyle name="Note 2 2 6 19 2 2" xfId="28223"/>
    <cellStyle name="Note 2 2 6 19 3" xfId="28224"/>
    <cellStyle name="Note 2 2 6 2" xfId="28225"/>
    <cellStyle name="Note 2 2 6 2 2" xfId="28226"/>
    <cellStyle name="Note 2 2 6 2 2 2" xfId="28227"/>
    <cellStyle name="Note 2 2 6 2 2 3" xfId="28228"/>
    <cellStyle name="Note 2 2 6 2 3" xfId="28229"/>
    <cellStyle name="Note 2 2 6 2 3 2" xfId="28230"/>
    <cellStyle name="Note 2 2 6 2 4" xfId="28231"/>
    <cellStyle name="Note 2 2 6 20" xfId="28232"/>
    <cellStyle name="Note 2 2 6 20 2" xfId="28233"/>
    <cellStyle name="Note 2 2 6 20 2 2" xfId="28234"/>
    <cellStyle name="Note 2 2 6 20 3" xfId="28235"/>
    <cellStyle name="Note 2 2 6 21" xfId="28236"/>
    <cellStyle name="Note 2 2 6 21 2" xfId="28237"/>
    <cellStyle name="Note 2 2 6 22" xfId="28238"/>
    <cellStyle name="Note 2 2 6 23" xfId="28239"/>
    <cellStyle name="Note 2 2 6 3" xfId="28240"/>
    <cellStyle name="Note 2 2 6 3 2" xfId="28241"/>
    <cellStyle name="Note 2 2 6 3 2 2" xfId="28242"/>
    <cellStyle name="Note 2 2 6 3 3" xfId="28243"/>
    <cellStyle name="Note 2 2 6 3 4" xfId="28244"/>
    <cellStyle name="Note 2 2 6 4" xfId="28245"/>
    <cellStyle name="Note 2 2 6 4 2" xfId="28246"/>
    <cellStyle name="Note 2 2 6 4 2 2" xfId="28247"/>
    <cellStyle name="Note 2 2 6 4 3" xfId="28248"/>
    <cellStyle name="Note 2 2 6 4 4" xfId="28249"/>
    <cellStyle name="Note 2 2 6 5" xfId="28250"/>
    <cellStyle name="Note 2 2 6 5 2" xfId="28251"/>
    <cellStyle name="Note 2 2 6 5 2 2" xfId="28252"/>
    <cellStyle name="Note 2 2 6 5 3" xfId="28253"/>
    <cellStyle name="Note 2 2 6 6" xfId="28254"/>
    <cellStyle name="Note 2 2 6 6 2" xfId="28255"/>
    <cellStyle name="Note 2 2 6 6 2 2" xfId="28256"/>
    <cellStyle name="Note 2 2 6 6 3" xfId="28257"/>
    <cellStyle name="Note 2 2 6 7" xfId="28258"/>
    <cellStyle name="Note 2 2 6 7 2" xfId="28259"/>
    <cellStyle name="Note 2 2 6 7 2 2" xfId="28260"/>
    <cellStyle name="Note 2 2 6 7 3" xfId="28261"/>
    <cellStyle name="Note 2 2 6 8" xfId="28262"/>
    <cellStyle name="Note 2 2 6 8 2" xfId="28263"/>
    <cellStyle name="Note 2 2 6 8 2 2" xfId="28264"/>
    <cellStyle name="Note 2 2 6 8 3" xfId="28265"/>
    <cellStyle name="Note 2 2 6 9" xfId="28266"/>
    <cellStyle name="Note 2 2 6 9 2" xfId="28267"/>
    <cellStyle name="Note 2 2 6 9 2 2" xfId="28268"/>
    <cellStyle name="Note 2 2 6 9 3" xfId="28269"/>
    <cellStyle name="Note 2 2 7" xfId="28270"/>
    <cellStyle name="Note 2 2 7 2" xfId="28271"/>
    <cellStyle name="Note 2 2 7 2 2" xfId="28272"/>
    <cellStyle name="Note 2 2 7 2 3" xfId="28273"/>
    <cellStyle name="Note 2 2 7 3" xfId="28274"/>
    <cellStyle name="Note 2 2 7 3 2" xfId="28275"/>
    <cellStyle name="Note 2 2 7 4" xfId="28276"/>
    <cellStyle name="Note 2 2 8" xfId="28277"/>
    <cellStyle name="Note 2 2 8 2" xfId="28278"/>
    <cellStyle name="Note 2 2 8 2 2" xfId="28279"/>
    <cellStyle name="Note 2 2 8 2 3" xfId="28280"/>
    <cellStyle name="Note 2 2 8 3" xfId="28281"/>
    <cellStyle name="Note 2 2 8 4" xfId="28282"/>
    <cellStyle name="Note 2 2 9" xfId="28283"/>
    <cellStyle name="Note 2 2 9 2" xfId="28284"/>
    <cellStyle name="Note 2 2 9 2 2" xfId="28285"/>
    <cellStyle name="Note 2 2 9 3" xfId="28286"/>
    <cellStyle name="Note 2 2 9 4" xfId="28287"/>
    <cellStyle name="Note 2 3" xfId="28288"/>
    <cellStyle name="Note 2 3 2" xfId="28289"/>
    <cellStyle name="Note 2 3 2 2" xfId="28290"/>
    <cellStyle name="Note 2 3 2 2 2" xfId="28291"/>
    <cellStyle name="Note 2 3 2 2 2 2" xfId="28292"/>
    <cellStyle name="Note 2 3 2 2 2 2 2" xfId="28293"/>
    <cellStyle name="Note 2 3 2 2 2 3" xfId="28294"/>
    <cellStyle name="Note 2 3 2 2 2 4" xfId="28295"/>
    <cellStyle name="Note 2 3 2 2 3" xfId="28296"/>
    <cellStyle name="Note 2 3 2 2 3 2" xfId="28297"/>
    <cellStyle name="Note 2 3 2 2 4" xfId="28298"/>
    <cellStyle name="Note 2 3 2 2 5" xfId="28299"/>
    <cellStyle name="Note 2 3 2 3" xfId="28300"/>
    <cellStyle name="Note 2 3 2 3 2" xfId="28301"/>
    <cellStyle name="Note 2 3 2 3 2 2" xfId="28302"/>
    <cellStyle name="Note 2 3 2 3 3" xfId="28303"/>
    <cellStyle name="Note 2 3 2 3 4" xfId="28304"/>
    <cellStyle name="Note 2 3 2 4" xfId="28305"/>
    <cellStyle name="Note 2 3 2 4 2" xfId="28306"/>
    <cellStyle name="Note 2 3 2 5" xfId="28307"/>
    <cellStyle name="Note 2 3 2 6" xfId="28308"/>
    <cellStyle name="Note 2 3 3" xfId="28309"/>
    <cellStyle name="Note 2 3 3 2" xfId="28310"/>
    <cellStyle name="Note 2 3 3 2 2" xfId="28311"/>
    <cellStyle name="Note 2 3 3 2 2 2" xfId="28312"/>
    <cellStyle name="Note 2 3 3 2 3" xfId="28313"/>
    <cellStyle name="Note 2 3 3 2 4" xfId="28314"/>
    <cellStyle name="Note 2 3 3 3" xfId="28315"/>
    <cellStyle name="Note 2 3 3 4" xfId="28316"/>
    <cellStyle name="Note 2 3 3 4 2" xfId="28317"/>
    <cellStyle name="Note 2 3 3 5" xfId="28318"/>
    <cellStyle name="Note 2 3 3 6" xfId="28319"/>
    <cellStyle name="Note 2 3 4" xfId="28320"/>
    <cellStyle name="Note 2 3 4 2" xfId="28321"/>
    <cellStyle name="Note 2 3 4 3" xfId="28322"/>
    <cellStyle name="Note 2 3 4 4" xfId="28323"/>
    <cellStyle name="Note 2 3 4 4 2" xfId="28324"/>
    <cellStyle name="Note 2 3 4 5" xfId="28325"/>
    <cellStyle name="Note 2 3 4 6" xfId="28326"/>
    <cellStyle name="Note 2 3 5" xfId="28327"/>
    <cellStyle name="Note 2 3 5 2" xfId="28328"/>
    <cellStyle name="Note 2 3 5 3" xfId="28329"/>
    <cellStyle name="Note 2 3 5 4" xfId="28330"/>
    <cellStyle name="Note 2 3 5 5" xfId="28331"/>
    <cellStyle name="Note 2 3 6" xfId="28332"/>
    <cellStyle name="Note 2 3 7" xfId="28333"/>
    <cellStyle name="Note 2 3 8" xfId="28334"/>
    <cellStyle name="Note 2 3 9" xfId="28335"/>
    <cellStyle name="Note 2 4" xfId="28336"/>
    <cellStyle name="Note 2 4 2" xfId="28337"/>
    <cellStyle name="Note 2 4 2 2" xfId="28338"/>
    <cellStyle name="Note 2 4 2 2 2" xfId="28339"/>
    <cellStyle name="Note 2 4 2 2 2 2" xfId="28340"/>
    <cellStyle name="Note 2 4 2 2 2 2 2" xfId="28341"/>
    <cellStyle name="Note 2 4 2 2 2 3" xfId="28342"/>
    <cellStyle name="Note 2 4 2 2 2 4" xfId="28343"/>
    <cellStyle name="Note 2 4 2 2 3" xfId="28344"/>
    <cellStyle name="Note 2 4 2 2 3 2" xfId="28345"/>
    <cellStyle name="Note 2 4 2 2 4" xfId="28346"/>
    <cellStyle name="Note 2 4 2 2 5" xfId="28347"/>
    <cellStyle name="Note 2 4 2 3" xfId="28348"/>
    <cellStyle name="Note 2 4 2 3 2" xfId="28349"/>
    <cellStyle name="Note 2 4 2 3 2 2" xfId="28350"/>
    <cellStyle name="Note 2 4 2 3 3" xfId="28351"/>
    <cellStyle name="Note 2 4 2 3 4" xfId="28352"/>
    <cellStyle name="Note 2 4 2 4" xfId="28353"/>
    <cellStyle name="Note 2 4 2 4 2" xfId="28354"/>
    <cellStyle name="Note 2 4 2 5" xfId="28355"/>
    <cellStyle name="Note 2 4 2 6" xfId="28356"/>
    <cellStyle name="Note 2 4 3" xfId="28357"/>
    <cellStyle name="Note 2 4 3 2" xfId="28358"/>
    <cellStyle name="Note 2 4 3 2 2" xfId="28359"/>
    <cellStyle name="Note 2 4 3 2 2 2" xfId="28360"/>
    <cellStyle name="Note 2 4 3 2 3" xfId="28361"/>
    <cellStyle name="Note 2 4 3 2 4" xfId="28362"/>
    <cellStyle name="Note 2 4 3 3" xfId="28363"/>
    <cellStyle name="Note 2 4 3 3 2" xfId="28364"/>
    <cellStyle name="Note 2 4 3 4" xfId="28365"/>
    <cellStyle name="Note 2 4 3 5" xfId="28366"/>
    <cellStyle name="Note 2 4 4" xfId="28367"/>
    <cellStyle name="Note 2 4 4 2" xfId="28368"/>
    <cellStyle name="Note 2 4 4 2 2" xfId="28369"/>
    <cellStyle name="Note 2 4 4 3" xfId="28370"/>
    <cellStyle name="Note 2 4 4 4" xfId="28371"/>
    <cellStyle name="Note 2 4 5" xfId="28372"/>
    <cellStyle name="Note 2 4 5 2" xfId="28373"/>
    <cellStyle name="Note 2 4 5 3" xfId="28374"/>
    <cellStyle name="Note 2 4 6" xfId="28375"/>
    <cellStyle name="Note 2 4 7" xfId="28376"/>
    <cellStyle name="Note 2 5" xfId="28377"/>
    <cellStyle name="Note 2 5 2" xfId="28378"/>
    <cellStyle name="Note 2 5 2 2" xfId="28379"/>
    <cellStyle name="Note 2 5 2 2 2" xfId="28380"/>
    <cellStyle name="Note 2 5 2 2 2 2" xfId="28381"/>
    <cellStyle name="Note 2 5 2 2 2 2 2" xfId="28382"/>
    <cellStyle name="Note 2 5 2 2 2 3" xfId="28383"/>
    <cellStyle name="Note 2 5 2 2 2 4" xfId="28384"/>
    <cellStyle name="Note 2 5 2 2 3" xfId="28385"/>
    <cellStyle name="Note 2 5 2 2 3 2" xfId="28386"/>
    <cellStyle name="Note 2 5 2 2 4" xfId="28387"/>
    <cellStyle name="Note 2 5 2 2 5" xfId="28388"/>
    <cellStyle name="Note 2 5 2 3" xfId="28389"/>
    <cellStyle name="Note 2 5 2 3 2" xfId="28390"/>
    <cellStyle name="Note 2 5 2 3 2 2" xfId="28391"/>
    <cellStyle name="Note 2 5 2 3 3" xfId="28392"/>
    <cellStyle name="Note 2 5 2 3 4" xfId="28393"/>
    <cellStyle name="Note 2 5 2 4" xfId="28394"/>
    <cellStyle name="Note 2 5 2 4 2" xfId="28395"/>
    <cellStyle name="Note 2 5 2 5" xfId="28396"/>
    <cellStyle name="Note 2 5 2 6" xfId="28397"/>
    <cellStyle name="Note 2 5 3" xfId="28398"/>
    <cellStyle name="Note 2 5 3 2" xfId="28399"/>
    <cellStyle name="Note 2 5 3 2 2" xfId="28400"/>
    <cellStyle name="Note 2 5 3 2 2 2" xfId="28401"/>
    <cellStyle name="Note 2 5 3 2 3" xfId="28402"/>
    <cellStyle name="Note 2 5 3 2 4" xfId="28403"/>
    <cellStyle name="Note 2 5 3 3" xfId="28404"/>
    <cellStyle name="Note 2 5 3 3 2" xfId="28405"/>
    <cellStyle name="Note 2 5 3 4" xfId="28406"/>
    <cellStyle name="Note 2 5 3 5" xfId="28407"/>
    <cellStyle name="Note 2 5 4" xfId="28408"/>
    <cellStyle name="Note 2 5 4 2" xfId="28409"/>
    <cellStyle name="Note 2 5 4 2 2" xfId="28410"/>
    <cellStyle name="Note 2 5 4 3" xfId="28411"/>
    <cellStyle name="Note 2 5 4 4" xfId="28412"/>
    <cellStyle name="Note 2 5 5" xfId="28413"/>
    <cellStyle name="Note 2 5 5 2" xfId="28414"/>
    <cellStyle name="Note 2 5 5 3" xfId="28415"/>
    <cellStyle name="Note 2 5 6" xfId="28416"/>
    <cellStyle name="Note 2 5 7" xfId="28417"/>
    <cellStyle name="Note 2 6" xfId="28418"/>
    <cellStyle name="Note 2 6 2" xfId="28419"/>
    <cellStyle name="Note 2 6 2 2" xfId="28420"/>
    <cellStyle name="Note 2 6 2 2 2" xfId="28421"/>
    <cellStyle name="Note 2 6 2 2 2 2" xfId="28422"/>
    <cellStyle name="Note 2 6 2 2 3" xfId="28423"/>
    <cellStyle name="Note 2 6 2 2 4" xfId="28424"/>
    <cellStyle name="Note 2 6 2 3" xfId="28425"/>
    <cellStyle name="Note 2 6 2 3 2" xfId="28426"/>
    <cellStyle name="Note 2 6 2 4" xfId="28427"/>
    <cellStyle name="Note 2 6 2 5" xfId="28428"/>
    <cellStyle name="Note 2 6 3" xfId="28429"/>
    <cellStyle name="Note 2 6 3 2" xfId="28430"/>
    <cellStyle name="Note 2 6 3 2 2" xfId="28431"/>
    <cellStyle name="Note 2 6 3 3" xfId="28432"/>
    <cellStyle name="Note 2 6 3 4" xfId="28433"/>
    <cellStyle name="Note 2 6 4" xfId="28434"/>
    <cellStyle name="Note 2 6 4 2" xfId="28435"/>
    <cellStyle name="Note 2 6 5" xfId="28436"/>
    <cellStyle name="Note 2 6 6" xfId="28437"/>
    <cellStyle name="Note 2 7" xfId="28438"/>
    <cellStyle name="Note 2 7 2" xfId="28439"/>
    <cellStyle name="Note 2 7 2 2" xfId="28440"/>
    <cellStyle name="Note 2 7 2 2 2" xfId="28441"/>
    <cellStyle name="Note 2 7 2 3" xfId="28442"/>
    <cellStyle name="Note 2 7 2 4" xfId="28443"/>
    <cellStyle name="Note 2 7 3" xfId="28444"/>
    <cellStyle name="Note 2 7 4" xfId="28445"/>
    <cellStyle name="Note 2 7 4 2" xfId="28446"/>
    <cellStyle name="Note 2 7 5" xfId="28447"/>
    <cellStyle name="Note 2 7 6" xfId="28448"/>
    <cellStyle name="Note 2 8" xfId="28449"/>
    <cellStyle name="Note 2 8 2" xfId="28450"/>
    <cellStyle name="Note 2 8 2 2" xfId="28451"/>
    <cellStyle name="Note 2 8 3" xfId="28452"/>
    <cellStyle name="Note 2 8 4" xfId="28453"/>
    <cellStyle name="Note 2 9" xfId="28454"/>
    <cellStyle name="Note 2 9 2" xfId="28455"/>
    <cellStyle name="Note 2 9 3" xfId="28456"/>
    <cellStyle name="Note 3" xfId="28457"/>
    <cellStyle name="Note 3 10" xfId="28458"/>
    <cellStyle name="Note 3 11" xfId="28459"/>
    <cellStyle name="Note 3 12" xfId="28460"/>
    <cellStyle name="Note 3 13" xfId="28461"/>
    <cellStyle name="Note 3 14" xfId="28462"/>
    <cellStyle name="Note 3 2" xfId="28463"/>
    <cellStyle name="Note 3 2 10" xfId="28464"/>
    <cellStyle name="Note 3 2 10 2" xfId="28465"/>
    <cellStyle name="Note 3 2 10 2 2" xfId="28466"/>
    <cellStyle name="Note 3 2 10 3" xfId="28467"/>
    <cellStyle name="Note 3 2 11" xfId="28468"/>
    <cellStyle name="Note 3 2 11 2" xfId="28469"/>
    <cellStyle name="Note 3 2 11 2 2" xfId="28470"/>
    <cellStyle name="Note 3 2 11 3" xfId="28471"/>
    <cellStyle name="Note 3 2 12" xfId="28472"/>
    <cellStyle name="Note 3 2 12 2" xfId="28473"/>
    <cellStyle name="Note 3 2 12 2 2" xfId="28474"/>
    <cellStyle name="Note 3 2 12 3" xfId="28475"/>
    <cellStyle name="Note 3 2 13" xfId="28476"/>
    <cellStyle name="Note 3 2 13 2" xfId="28477"/>
    <cellStyle name="Note 3 2 13 2 2" xfId="28478"/>
    <cellStyle name="Note 3 2 13 3" xfId="28479"/>
    <cellStyle name="Note 3 2 14" xfId="28480"/>
    <cellStyle name="Note 3 2 14 2" xfId="28481"/>
    <cellStyle name="Note 3 2 14 2 2" xfId="28482"/>
    <cellStyle name="Note 3 2 14 3" xfId="28483"/>
    <cellStyle name="Note 3 2 15" xfId="28484"/>
    <cellStyle name="Note 3 2 15 2" xfId="28485"/>
    <cellStyle name="Note 3 2 15 2 2" xfId="28486"/>
    <cellStyle name="Note 3 2 15 3" xfId="28487"/>
    <cellStyle name="Note 3 2 16" xfId="28488"/>
    <cellStyle name="Note 3 2 16 2" xfId="28489"/>
    <cellStyle name="Note 3 2 16 2 2" xfId="28490"/>
    <cellStyle name="Note 3 2 16 3" xfId="28491"/>
    <cellStyle name="Note 3 2 17" xfId="28492"/>
    <cellStyle name="Note 3 2 17 2" xfId="28493"/>
    <cellStyle name="Note 3 2 17 2 2" xfId="28494"/>
    <cellStyle name="Note 3 2 17 3" xfId="28495"/>
    <cellStyle name="Note 3 2 18" xfId="28496"/>
    <cellStyle name="Note 3 2 18 2" xfId="28497"/>
    <cellStyle name="Note 3 2 18 2 2" xfId="28498"/>
    <cellStyle name="Note 3 2 18 3" xfId="28499"/>
    <cellStyle name="Note 3 2 19" xfId="28500"/>
    <cellStyle name="Note 3 2 19 2" xfId="28501"/>
    <cellStyle name="Note 3 2 19 2 2" xfId="28502"/>
    <cellStyle name="Note 3 2 19 3" xfId="28503"/>
    <cellStyle name="Note 3 2 2" xfId="28504"/>
    <cellStyle name="Note 3 2 2 10" xfId="28505"/>
    <cellStyle name="Note 3 2 2 10 2" xfId="28506"/>
    <cellStyle name="Note 3 2 2 10 2 2" xfId="28507"/>
    <cellStyle name="Note 3 2 2 10 3" xfId="28508"/>
    <cellStyle name="Note 3 2 2 11" xfId="28509"/>
    <cellStyle name="Note 3 2 2 11 2" xfId="28510"/>
    <cellStyle name="Note 3 2 2 11 2 2" xfId="28511"/>
    <cellStyle name="Note 3 2 2 11 3" xfId="28512"/>
    <cellStyle name="Note 3 2 2 12" xfId="28513"/>
    <cellStyle name="Note 3 2 2 12 2" xfId="28514"/>
    <cellStyle name="Note 3 2 2 12 2 2" xfId="28515"/>
    <cellStyle name="Note 3 2 2 12 3" xfId="28516"/>
    <cellStyle name="Note 3 2 2 13" xfId="28517"/>
    <cellStyle name="Note 3 2 2 13 2" xfId="28518"/>
    <cellStyle name="Note 3 2 2 13 2 2" xfId="28519"/>
    <cellStyle name="Note 3 2 2 13 3" xfId="28520"/>
    <cellStyle name="Note 3 2 2 14" xfId="28521"/>
    <cellStyle name="Note 3 2 2 14 2" xfId="28522"/>
    <cellStyle name="Note 3 2 2 14 2 2" xfId="28523"/>
    <cellStyle name="Note 3 2 2 14 3" xfId="28524"/>
    <cellStyle name="Note 3 2 2 15" xfId="28525"/>
    <cellStyle name="Note 3 2 2 15 2" xfId="28526"/>
    <cellStyle name="Note 3 2 2 15 2 2" xfId="28527"/>
    <cellStyle name="Note 3 2 2 15 3" xfId="28528"/>
    <cellStyle name="Note 3 2 2 16" xfId="28529"/>
    <cellStyle name="Note 3 2 2 16 2" xfId="28530"/>
    <cellStyle name="Note 3 2 2 16 2 2" xfId="28531"/>
    <cellStyle name="Note 3 2 2 16 3" xfId="28532"/>
    <cellStyle name="Note 3 2 2 17" xfId="28533"/>
    <cellStyle name="Note 3 2 2 17 2" xfId="28534"/>
    <cellStyle name="Note 3 2 2 17 2 2" xfId="28535"/>
    <cellStyle name="Note 3 2 2 17 3" xfId="28536"/>
    <cellStyle name="Note 3 2 2 18" xfId="28537"/>
    <cellStyle name="Note 3 2 2 18 2" xfId="28538"/>
    <cellStyle name="Note 3 2 2 18 2 2" xfId="28539"/>
    <cellStyle name="Note 3 2 2 18 3" xfId="28540"/>
    <cellStyle name="Note 3 2 2 19" xfId="28541"/>
    <cellStyle name="Note 3 2 2 19 2" xfId="28542"/>
    <cellStyle name="Note 3 2 2 19 2 2" xfId="28543"/>
    <cellStyle name="Note 3 2 2 19 3" xfId="28544"/>
    <cellStyle name="Note 3 2 2 2" xfId="28545"/>
    <cellStyle name="Note 3 2 2 2 10" xfId="28546"/>
    <cellStyle name="Note 3 2 2 2 10 2" xfId="28547"/>
    <cellStyle name="Note 3 2 2 2 10 2 2" xfId="28548"/>
    <cellStyle name="Note 3 2 2 2 10 3" xfId="28549"/>
    <cellStyle name="Note 3 2 2 2 11" xfId="28550"/>
    <cellStyle name="Note 3 2 2 2 11 2" xfId="28551"/>
    <cellStyle name="Note 3 2 2 2 11 2 2" xfId="28552"/>
    <cellStyle name="Note 3 2 2 2 11 3" xfId="28553"/>
    <cellStyle name="Note 3 2 2 2 12" xfId="28554"/>
    <cellStyle name="Note 3 2 2 2 12 2" xfId="28555"/>
    <cellStyle name="Note 3 2 2 2 12 2 2" xfId="28556"/>
    <cellStyle name="Note 3 2 2 2 12 3" xfId="28557"/>
    <cellStyle name="Note 3 2 2 2 13" xfId="28558"/>
    <cellStyle name="Note 3 2 2 2 13 2" xfId="28559"/>
    <cellStyle name="Note 3 2 2 2 13 2 2" xfId="28560"/>
    <cellStyle name="Note 3 2 2 2 13 3" xfId="28561"/>
    <cellStyle name="Note 3 2 2 2 14" xfId="28562"/>
    <cellStyle name="Note 3 2 2 2 14 2" xfId="28563"/>
    <cellStyle name="Note 3 2 2 2 14 2 2" xfId="28564"/>
    <cellStyle name="Note 3 2 2 2 14 3" xfId="28565"/>
    <cellStyle name="Note 3 2 2 2 15" xfId="28566"/>
    <cellStyle name="Note 3 2 2 2 15 2" xfId="28567"/>
    <cellStyle name="Note 3 2 2 2 15 2 2" xfId="28568"/>
    <cellStyle name="Note 3 2 2 2 15 3" xfId="28569"/>
    <cellStyle name="Note 3 2 2 2 16" xfId="28570"/>
    <cellStyle name="Note 3 2 2 2 16 2" xfId="28571"/>
    <cellStyle name="Note 3 2 2 2 16 2 2" xfId="28572"/>
    <cellStyle name="Note 3 2 2 2 16 3" xfId="28573"/>
    <cellStyle name="Note 3 2 2 2 17" xfId="28574"/>
    <cellStyle name="Note 3 2 2 2 17 2" xfId="28575"/>
    <cellStyle name="Note 3 2 2 2 17 2 2" xfId="28576"/>
    <cellStyle name="Note 3 2 2 2 17 3" xfId="28577"/>
    <cellStyle name="Note 3 2 2 2 18" xfId="28578"/>
    <cellStyle name="Note 3 2 2 2 18 2" xfId="28579"/>
    <cellStyle name="Note 3 2 2 2 19" xfId="28580"/>
    <cellStyle name="Note 3 2 2 2 2" xfId="28581"/>
    <cellStyle name="Note 3 2 2 2 2 10" xfId="28582"/>
    <cellStyle name="Note 3 2 2 2 2 10 2" xfId="28583"/>
    <cellStyle name="Note 3 2 2 2 2 10 2 2" xfId="28584"/>
    <cellStyle name="Note 3 2 2 2 2 10 3" xfId="28585"/>
    <cellStyle name="Note 3 2 2 2 2 11" xfId="28586"/>
    <cellStyle name="Note 3 2 2 2 2 11 2" xfId="28587"/>
    <cellStyle name="Note 3 2 2 2 2 11 2 2" xfId="28588"/>
    <cellStyle name="Note 3 2 2 2 2 11 3" xfId="28589"/>
    <cellStyle name="Note 3 2 2 2 2 12" xfId="28590"/>
    <cellStyle name="Note 3 2 2 2 2 12 2" xfId="28591"/>
    <cellStyle name="Note 3 2 2 2 2 12 2 2" xfId="28592"/>
    <cellStyle name="Note 3 2 2 2 2 12 3" xfId="28593"/>
    <cellStyle name="Note 3 2 2 2 2 13" xfId="28594"/>
    <cellStyle name="Note 3 2 2 2 2 13 2" xfId="28595"/>
    <cellStyle name="Note 3 2 2 2 2 13 2 2" xfId="28596"/>
    <cellStyle name="Note 3 2 2 2 2 13 3" xfId="28597"/>
    <cellStyle name="Note 3 2 2 2 2 14" xfId="28598"/>
    <cellStyle name="Note 3 2 2 2 2 14 2" xfId="28599"/>
    <cellStyle name="Note 3 2 2 2 2 14 2 2" xfId="28600"/>
    <cellStyle name="Note 3 2 2 2 2 14 3" xfId="28601"/>
    <cellStyle name="Note 3 2 2 2 2 15" xfId="28602"/>
    <cellStyle name="Note 3 2 2 2 2 15 2" xfId="28603"/>
    <cellStyle name="Note 3 2 2 2 2 15 2 2" xfId="28604"/>
    <cellStyle name="Note 3 2 2 2 2 15 3" xfId="28605"/>
    <cellStyle name="Note 3 2 2 2 2 16" xfId="28606"/>
    <cellStyle name="Note 3 2 2 2 2 16 2" xfId="28607"/>
    <cellStyle name="Note 3 2 2 2 2 16 2 2" xfId="28608"/>
    <cellStyle name="Note 3 2 2 2 2 16 3" xfId="28609"/>
    <cellStyle name="Note 3 2 2 2 2 17" xfId="28610"/>
    <cellStyle name="Note 3 2 2 2 2 17 2" xfId="28611"/>
    <cellStyle name="Note 3 2 2 2 2 17 2 2" xfId="28612"/>
    <cellStyle name="Note 3 2 2 2 2 17 3" xfId="28613"/>
    <cellStyle name="Note 3 2 2 2 2 18" xfId="28614"/>
    <cellStyle name="Note 3 2 2 2 2 18 2" xfId="28615"/>
    <cellStyle name="Note 3 2 2 2 2 18 2 2" xfId="28616"/>
    <cellStyle name="Note 3 2 2 2 2 18 3" xfId="28617"/>
    <cellStyle name="Note 3 2 2 2 2 19" xfId="28618"/>
    <cellStyle name="Note 3 2 2 2 2 19 2" xfId="28619"/>
    <cellStyle name="Note 3 2 2 2 2 19 2 2" xfId="28620"/>
    <cellStyle name="Note 3 2 2 2 2 19 3" xfId="28621"/>
    <cellStyle name="Note 3 2 2 2 2 2" xfId="28622"/>
    <cellStyle name="Note 3 2 2 2 2 2 2" xfId="28623"/>
    <cellStyle name="Note 3 2 2 2 2 2 2 2" xfId="28624"/>
    <cellStyle name="Note 3 2 2 2 2 2 2 3" xfId="28625"/>
    <cellStyle name="Note 3 2 2 2 2 2 3" xfId="28626"/>
    <cellStyle name="Note 3 2 2 2 2 2 3 2" xfId="28627"/>
    <cellStyle name="Note 3 2 2 2 2 2 4" xfId="28628"/>
    <cellStyle name="Note 3 2 2 2 2 20" xfId="28629"/>
    <cellStyle name="Note 3 2 2 2 2 20 2" xfId="28630"/>
    <cellStyle name="Note 3 2 2 2 2 20 2 2" xfId="28631"/>
    <cellStyle name="Note 3 2 2 2 2 20 3" xfId="28632"/>
    <cellStyle name="Note 3 2 2 2 2 21" xfId="28633"/>
    <cellStyle name="Note 3 2 2 2 2 21 2" xfId="28634"/>
    <cellStyle name="Note 3 2 2 2 2 22" xfId="28635"/>
    <cellStyle name="Note 3 2 2 2 2 23" xfId="28636"/>
    <cellStyle name="Note 3 2 2 2 2 3" xfId="28637"/>
    <cellStyle name="Note 3 2 2 2 2 3 2" xfId="28638"/>
    <cellStyle name="Note 3 2 2 2 2 3 2 2" xfId="28639"/>
    <cellStyle name="Note 3 2 2 2 2 3 3" xfId="28640"/>
    <cellStyle name="Note 3 2 2 2 2 3 4" xfId="28641"/>
    <cellStyle name="Note 3 2 2 2 2 4" xfId="28642"/>
    <cellStyle name="Note 3 2 2 2 2 4 2" xfId="28643"/>
    <cellStyle name="Note 3 2 2 2 2 4 2 2" xfId="28644"/>
    <cellStyle name="Note 3 2 2 2 2 4 3" xfId="28645"/>
    <cellStyle name="Note 3 2 2 2 2 4 4" xfId="28646"/>
    <cellStyle name="Note 3 2 2 2 2 5" xfId="28647"/>
    <cellStyle name="Note 3 2 2 2 2 5 2" xfId="28648"/>
    <cellStyle name="Note 3 2 2 2 2 5 2 2" xfId="28649"/>
    <cellStyle name="Note 3 2 2 2 2 5 3" xfId="28650"/>
    <cellStyle name="Note 3 2 2 2 2 6" xfId="28651"/>
    <cellStyle name="Note 3 2 2 2 2 6 2" xfId="28652"/>
    <cellStyle name="Note 3 2 2 2 2 6 2 2" xfId="28653"/>
    <cellStyle name="Note 3 2 2 2 2 6 3" xfId="28654"/>
    <cellStyle name="Note 3 2 2 2 2 7" xfId="28655"/>
    <cellStyle name="Note 3 2 2 2 2 7 2" xfId="28656"/>
    <cellStyle name="Note 3 2 2 2 2 7 2 2" xfId="28657"/>
    <cellStyle name="Note 3 2 2 2 2 7 3" xfId="28658"/>
    <cellStyle name="Note 3 2 2 2 2 8" xfId="28659"/>
    <cellStyle name="Note 3 2 2 2 2 8 2" xfId="28660"/>
    <cellStyle name="Note 3 2 2 2 2 8 2 2" xfId="28661"/>
    <cellStyle name="Note 3 2 2 2 2 8 3" xfId="28662"/>
    <cellStyle name="Note 3 2 2 2 2 9" xfId="28663"/>
    <cellStyle name="Note 3 2 2 2 2 9 2" xfId="28664"/>
    <cellStyle name="Note 3 2 2 2 2 9 2 2" xfId="28665"/>
    <cellStyle name="Note 3 2 2 2 2 9 3" xfId="28666"/>
    <cellStyle name="Note 3 2 2 2 20" xfId="28667"/>
    <cellStyle name="Note 3 2 2 2 3" xfId="28668"/>
    <cellStyle name="Note 3 2 2 2 3 2" xfId="28669"/>
    <cellStyle name="Note 3 2 2 2 3 2 2" xfId="28670"/>
    <cellStyle name="Note 3 2 2 2 3 2 3" xfId="28671"/>
    <cellStyle name="Note 3 2 2 2 3 3" xfId="28672"/>
    <cellStyle name="Note 3 2 2 2 3 3 2" xfId="28673"/>
    <cellStyle name="Note 3 2 2 2 3 4" xfId="28674"/>
    <cellStyle name="Note 3 2 2 2 4" xfId="28675"/>
    <cellStyle name="Note 3 2 2 2 4 2" xfId="28676"/>
    <cellStyle name="Note 3 2 2 2 4 2 2" xfId="28677"/>
    <cellStyle name="Note 3 2 2 2 4 3" xfId="28678"/>
    <cellStyle name="Note 3 2 2 2 4 4" xfId="28679"/>
    <cellStyle name="Note 3 2 2 2 5" xfId="28680"/>
    <cellStyle name="Note 3 2 2 2 5 2" xfId="28681"/>
    <cellStyle name="Note 3 2 2 2 5 2 2" xfId="28682"/>
    <cellStyle name="Note 3 2 2 2 5 3" xfId="28683"/>
    <cellStyle name="Note 3 2 2 2 5 4" xfId="28684"/>
    <cellStyle name="Note 3 2 2 2 6" xfId="28685"/>
    <cellStyle name="Note 3 2 2 2 6 2" xfId="28686"/>
    <cellStyle name="Note 3 2 2 2 6 2 2" xfId="28687"/>
    <cellStyle name="Note 3 2 2 2 6 3" xfId="28688"/>
    <cellStyle name="Note 3 2 2 2 7" xfId="28689"/>
    <cellStyle name="Note 3 2 2 2 7 2" xfId="28690"/>
    <cellStyle name="Note 3 2 2 2 7 2 2" xfId="28691"/>
    <cellStyle name="Note 3 2 2 2 7 3" xfId="28692"/>
    <cellStyle name="Note 3 2 2 2 8" xfId="28693"/>
    <cellStyle name="Note 3 2 2 2 8 2" xfId="28694"/>
    <cellStyle name="Note 3 2 2 2 8 2 2" xfId="28695"/>
    <cellStyle name="Note 3 2 2 2 8 3" xfId="28696"/>
    <cellStyle name="Note 3 2 2 2 9" xfId="28697"/>
    <cellStyle name="Note 3 2 2 2 9 2" xfId="28698"/>
    <cellStyle name="Note 3 2 2 2 9 2 2" xfId="28699"/>
    <cellStyle name="Note 3 2 2 2 9 3" xfId="28700"/>
    <cellStyle name="Note 3 2 2 20" xfId="28701"/>
    <cellStyle name="Note 3 2 2 20 2" xfId="28702"/>
    <cellStyle name="Note 3 2 2 20 2 2" xfId="28703"/>
    <cellStyle name="Note 3 2 2 20 3" xfId="28704"/>
    <cellStyle name="Note 3 2 2 21" xfId="28705"/>
    <cellStyle name="Note 3 2 2 21 2" xfId="28706"/>
    <cellStyle name="Note 3 2 2 22" xfId="28707"/>
    <cellStyle name="Note 3 2 2 23" xfId="28708"/>
    <cellStyle name="Note 3 2 2 3" xfId="28709"/>
    <cellStyle name="Note 3 2 2 3 10" xfId="28710"/>
    <cellStyle name="Note 3 2 2 3 10 2" xfId="28711"/>
    <cellStyle name="Note 3 2 2 3 10 2 2" xfId="28712"/>
    <cellStyle name="Note 3 2 2 3 10 3" xfId="28713"/>
    <cellStyle name="Note 3 2 2 3 11" xfId="28714"/>
    <cellStyle name="Note 3 2 2 3 11 2" xfId="28715"/>
    <cellStyle name="Note 3 2 2 3 11 2 2" xfId="28716"/>
    <cellStyle name="Note 3 2 2 3 11 3" xfId="28717"/>
    <cellStyle name="Note 3 2 2 3 12" xfId="28718"/>
    <cellStyle name="Note 3 2 2 3 12 2" xfId="28719"/>
    <cellStyle name="Note 3 2 2 3 12 2 2" xfId="28720"/>
    <cellStyle name="Note 3 2 2 3 12 3" xfId="28721"/>
    <cellStyle name="Note 3 2 2 3 13" xfId="28722"/>
    <cellStyle name="Note 3 2 2 3 13 2" xfId="28723"/>
    <cellStyle name="Note 3 2 2 3 13 2 2" xfId="28724"/>
    <cellStyle name="Note 3 2 2 3 13 3" xfId="28725"/>
    <cellStyle name="Note 3 2 2 3 14" xfId="28726"/>
    <cellStyle name="Note 3 2 2 3 14 2" xfId="28727"/>
    <cellStyle name="Note 3 2 2 3 14 2 2" xfId="28728"/>
    <cellStyle name="Note 3 2 2 3 14 3" xfId="28729"/>
    <cellStyle name="Note 3 2 2 3 15" xfId="28730"/>
    <cellStyle name="Note 3 2 2 3 15 2" xfId="28731"/>
    <cellStyle name="Note 3 2 2 3 15 2 2" xfId="28732"/>
    <cellStyle name="Note 3 2 2 3 15 3" xfId="28733"/>
    <cellStyle name="Note 3 2 2 3 16" xfId="28734"/>
    <cellStyle name="Note 3 2 2 3 16 2" xfId="28735"/>
    <cellStyle name="Note 3 2 2 3 16 2 2" xfId="28736"/>
    <cellStyle name="Note 3 2 2 3 16 3" xfId="28737"/>
    <cellStyle name="Note 3 2 2 3 17" xfId="28738"/>
    <cellStyle name="Note 3 2 2 3 17 2" xfId="28739"/>
    <cellStyle name="Note 3 2 2 3 17 2 2" xfId="28740"/>
    <cellStyle name="Note 3 2 2 3 17 3" xfId="28741"/>
    <cellStyle name="Note 3 2 2 3 18" xfId="28742"/>
    <cellStyle name="Note 3 2 2 3 18 2" xfId="28743"/>
    <cellStyle name="Note 3 2 2 3 19" xfId="28744"/>
    <cellStyle name="Note 3 2 2 3 2" xfId="28745"/>
    <cellStyle name="Note 3 2 2 3 2 10" xfId="28746"/>
    <cellStyle name="Note 3 2 2 3 2 10 2" xfId="28747"/>
    <cellStyle name="Note 3 2 2 3 2 10 2 2" xfId="28748"/>
    <cellStyle name="Note 3 2 2 3 2 10 3" xfId="28749"/>
    <cellStyle name="Note 3 2 2 3 2 11" xfId="28750"/>
    <cellStyle name="Note 3 2 2 3 2 11 2" xfId="28751"/>
    <cellStyle name="Note 3 2 2 3 2 11 2 2" xfId="28752"/>
    <cellStyle name="Note 3 2 2 3 2 11 3" xfId="28753"/>
    <cellStyle name="Note 3 2 2 3 2 12" xfId="28754"/>
    <cellStyle name="Note 3 2 2 3 2 12 2" xfId="28755"/>
    <cellStyle name="Note 3 2 2 3 2 12 2 2" xfId="28756"/>
    <cellStyle name="Note 3 2 2 3 2 12 3" xfId="28757"/>
    <cellStyle name="Note 3 2 2 3 2 13" xfId="28758"/>
    <cellStyle name="Note 3 2 2 3 2 13 2" xfId="28759"/>
    <cellStyle name="Note 3 2 2 3 2 13 2 2" xfId="28760"/>
    <cellStyle name="Note 3 2 2 3 2 13 3" xfId="28761"/>
    <cellStyle name="Note 3 2 2 3 2 14" xfId="28762"/>
    <cellStyle name="Note 3 2 2 3 2 14 2" xfId="28763"/>
    <cellStyle name="Note 3 2 2 3 2 14 2 2" xfId="28764"/>
    <cellStyle name="Note 3 2 2 3 2 14 3" xfId="28765"/>
    <cellStyle name="Note 3 2 2 3 2 15" xfId="28766"/>
    <cellStyle name="Note 3 2 2 3 2 15 2" xfId="28767"/>
    <cellStyle name="Note 3 2 2 3 2 15 2 2" xfId="28768"/>
    <cellStyle name="Note 3 2 2 3 2 15 3" xfId="28769"/>
    <cellStyle name="Note 3 2 2 3 2 16" xfId="28770"/>
    <cellStyle name="Note 3 2 2 3 2 16 2" xfId="28771"/>
    <cellStyle name="Note 3 2 2 3 2 16 2 2" xfId="28772"/>
    <cellStyle name="Note 3 2 2 3 2 16 3" xfId="28773"/>
    <cellStyle name="Note 3 2 2 3 2 17" xfId="28774"/>
    <cellStyle name="Note 3 2 2 3 2 17 2" xfId="28775"/>
    <cellStyle name="Note 3 2 2 3 2 17 2 2" xfId="28776"/>
    <cellStyle name="Note 3 2 2 3 2 17 3" xfId="28777"/>
    <cellStyle name="Note 3 2 2 3 2 18" xfId="28778"/>
    <cellStyle name="Note 3 2 2 3 2 18 2" xfId="28779"/>
    <cellStyle name="Note 3 2 2 3 2 18 2 2" xfId="28780"/>
    <cellStyle name="Note 3 2 2 3 2 18 3" xfId="28781"/>
    <cellStyle name="Note 3 2 2 3 2 19" xfId="28782"/>
    <cellStyle name="Note 3 2 2 3 2 19 2" xfId="28783"/>
    <cellStyle name="Note 3 2 2 3 2 19 2 2" xfId="28784"/>
    <cellStyle name="Note 3 2 2 3 2 19 3" xfId="28785"/>
    <cellStyle name="Note 3 2 2 3 2 2" xfId="28786"/>
    <cellStyle name="Note 3 2 2 3 2 2 2" xfId="28787"/>
    <cellStyle name="Note 3 2 2 3 2 2 2 2" xfId="28788"/>
    <cellStyle name="Note 3 2 2 3 2 2 3" xfId="28789"/>
    <cellStyle name="Note 3 2 2 3 2 2 4" xfId="28790"/>
    <cellStyle name="Note 3 2 2 3 2 20" xfId="28791"/>
    <cellStyle name="Note 3 2 2 3 2 20 2" xfId="28792"/>
    <cellStyle name="Note 3 2 2 3 2 20 2 2" xfId="28793"/>
    <cellStyle name="Note 3 2 2 3 2 20 3" xfId="28794"/>
    <cellStyle name="Note 3 2 2 3 2 21" xfId="28795"/>
    <cellStyle name="Note 3 2 2 3 2 21 2" xfId="28796"/>
    <cellStyle name="Note 3 2 2 3 2 22" xfId="28797"/>
    <cellStyle name="Note 3 2 2 3 2 23" xfId="28798"/>
    <cellStyle name="Note 3 2 2 3 2 3" xfId="28799"/>
    <cellStyle name="Note 3 2 2 3 2 3 2" xfId="28800"/>
    <cellStyle name="Note 3 2 2 3 2 3 2 2" xfId="28801"/>
    <cellStyle name="Note 3 2 2 3 2 3 3" xfId="28802"/>
    <cellStyle name="Note 3 2 2 3 2 3 4" xfId="28803"/>
    <cellStyle name="Note 3 2 2 3 2 4" xfId="28804"/>
    <cellStyle name="Note 3 2 2 3 2 4 2" xfId="28805"/>
    <cellStyle name="Note 3 2 2 3 2 4 2 2" xfId="28806"/>
    <cellStyle name="Note 3 2 2 3 2 4 3" xfId="28807"/>
    <cellStyle name="Note 3 2 2 3 2 5" xfId="28808"/>
    <cellStyle name="Note 3 2 2 3 2 5 2" xfId="28809"/>
    <cellStyle name="Note 3 2 2 3 2 5 2 2" xfId="28810"/>
    <cellStyle name="Note 3 2 2 3 2 5 3" xfId="28811"/>
    <cellStyle name="Note 3 2 2 3 2 6" xfId="28812"/>
    <cellStyle name="Note 3 2 2 3 2 6 2" xfId="28813"/>
    <cellStyle name="Note 3 2 2 3 2 6 2 2" xfId="28814"/>
    <cellStyle name="Note 3 2 2 3 2 6 3" xfId="28815"/>
    <cellStyle name="Note 3 2 2 3 2 7" xfId="28816"/>
    <cellStyle name="Note 3 2 2 3 2 7 2" xfId="28817"/>
    <cellStyle name="Note 3 2 2 3 2 7 2 2" xfId="28818"/>
    <cellStyle name="Note 3 2 2 3 2 7 3" xfId="28819"/>
    <cellStyle name="Note 3 2 2 3 2 8" xfId="28820"/>
    <cellStyle name="Note 3 2 2 3 2 8 2" xfId="28821"/>
    <cellStyle name="Note 3 2 2 3 2 8 2 2" xfId="28822"/>
    <cellStyle name="Note 3 2 2 3 2 8 3" xfId="28823"/>
    <cellStyle name="Note 3 2 2 3 2 9" xfId="28824"/>
    <cellStyle name="Note 3 2 2 3 2 9 2" xfId="28825"/>
    <cellStyle name="Note 3 2 2 3 2 9 2 2" xfId="28826"/>
    <cellStyle name="Note 3 2 2 3 2 9 3" xfId="28827"/>
    <cellStyle name="Note 3 2 2 3 20" xfId="28828"/>
    <cellStyle name="Note 3 2 2 3 3" xfId="28829"/>
    <cellStyle name="Note 3 2 2 3 3 2" xfId="28830"/>
    <cellStyle name="Note 3 2 2 3 3 2 2" xfId="28831"/>
    <cellStyle name="Note 3 2 2 3 3 3" xfId="28832"/>
    <cellStyle name="Note 3 2 2 3 3 4" xfId="28833"/>
    <cellStyle name="Note 3 2 2 3 4" xfId="28834"/>
    <cellStyle name="Note 3 2 2 3 4 2" xfId="28835"/>
    <cellStyle name="Note 3 2 2 3 4 2 2" xfId="28836"/>
    <cellStyle name="Note 3 2 2 3 4 3" xfId="28837"/>
    <cellStyle name="Note 3 2 2 3 4 4" xfId="28838"/>
    <cellStyle name="Note 3 2 2 3 5" xfId="28839"/>
    <cellStyle name="Note 3 2 2 3 5 2" xfId="28840"/>
    <cellStyle name="Note 3 2 2 3 5 2 2" xfId="28841"/>
    <cellStyle name="Note 3 2 2 3 5 3" xfId="28842"/>
    <cellStyle name="Note 3 2 2 3 6" xfId="28843"/>
    <cellStyle name="Note 3 2 2 3 6 2" xfId="28844"/>
    <cellStyle name="Note 3 2 2 3 6 2 2" xfId="28845"/>
    <cellStyle name="Note 3 2 2 3 6 3" xfId="28846"/>
    <cellStyle name="Note 3 2 2 3 7" xfId="28847"/>
    <cellStyle name="Note 3 2 2 3 7 2" xfId="28848"/>
    <cellStyle name="Note 3 2 2 3 7 2 2" xfId="28849"/>
    <cellStyle name="Note 3 2 2 3 7 3" xfId="28850"/>
    <cellStyle name="Note 3 2 2 3 8" xfId="28851"/>
    <cellStyle name="Note 3 2 2 3 8 2" xfId="28852"/>
    <cellStyle name="Note 3 2 2 3 8 2 2" xfId="28853"/>
    <cellStyle name="Note 3 2 2 3 8 3" xfId="28854"/>
    <cellStyle name="Note 3 2 2 3 9" xfId="28855"/>
    <cellStyle name="Note 3 2 2 3 9 2" xfId="28856"/>
    <cellStyle name="Note 3 2 2 3 9 2 2" xfId="28857"/>
    <cellStyle name="Note 3 2 2 3 9 3" xfId="28858"/>
    <cellStyle name="Note 3 2 2 4" xfId="28859"/>
    <cellStyle name="Note 3 2 2 4 10" xfId="28860"/>
    <cellStyle name="Note 3 2 2 4 10 2" xfId="28861"/>
    <cellStyle name="Note 3 2 2 4 10 2 2" xfId="28862"/>
    <cellStyle name="Note 3 2 2 4 10 3" xfId="28863"/>
    <cellStyle name="Note 3 2 2 4 11" xfId="28864"/>
    <cellStyle name="Note 3 2 2 4 11 2" xfId="28865"/>
    <cellStyle name="Note 3 2 2 4 11 2 2" xfId="28866"/>
    <cellStyle name="Note 3 2 2 4 11 3" xfId="28867"/>
    <cellStyle name="Note 3 2 2 4 12" xfId="28868"/>
    <cellStyle name="Note 3 2 2 4 12 2" xfId="28869"/>
    <cellStyle name="Note 3 2 2 4 12 2 2" xfId="28870"/>
    <cellStyle name="Note 3 2 2 4 12 3" xfId="28871"/>
    <cellStyle name="Note 3 2 2 4 13" xfId="28872"/>
    <cellStyle name="Note 3 2 2 4 13 2" xfId="28873"/>
    <cellStyle name="Note 3 2 2 4 13 2 2" xfId="28874"/>
    <cellStyle name="Note 3 2 2 4 13 3" xfId="28875"/>
    <cellStyle name="Note 3 2 2 4 14" xfId="28876"/>
    <cellStyle name="Note 3 2 2 4 14 2" xfId="28877"/>
    <cellStyle name="Note 3 2 2 4 14 2 2" xfId="28878"/>
    <cellStyle name="Note 3 2 2 4 14 3" xfId="28879"/>
    <cellStyle name="Note 3 2 2 4 15" xfId="28880"/>
    <cellStyle name="Note 3 2 2 4 15 2" xfId="28881"/>
    <cellStyle name="Note 3 2 2 4 15 2 2" xfId="28882"/>
    <cellStyle name="Note 3 2 2 4 15 3" xfId="28883"/>
    <cellStyle name="Note 3 2 2 4 16" xfId="28884"/>
    <cellStyle name="Note 3 2 2 4 16 2" xfId="28885"/>
    <cellStyle name="Note 3 2 2 4 16 2 2" xfId="28886"/>
    <cellStyle name="Note 3 2 2 4 16 3" xfId="28887"/>
    <cellStyle name="Note 3 2 2 4 17" xfId="28888"/>
    <cellStyle name="Note 3 2 2 4 17 2" xfId="28889"/>
    <cellStyle name="Note 3 2 2 4 17 2 2" xfId="28890"/>
    <cellStyle name="Note 3 2 2 4 17 3" xfId="28891"/>
    <cellStyle name="Note 3 2 2 4 18" xfId="28892"/>
    <cellStyle name="Note 3 2 2 4 18 2" xfId="28893"/>
    <cellStyle name="Note 3 2 2 4 18 2 2" xfId="28894"/>
    <cellStyle name="Note 3 2 2 4 18 3" xfId="28895"/>
    <cellStyle name="Note 3 2 2 4 19" xfId="28896"/>
    <cellStyle name="Note 3 2 2 4 19 2" xfId="28897"/>
    <cellStyle name="Note 3 2 2 4 19 2 2" xfId="28898"/>
    <cellStyle name="Note 3 2 2 4 19 3" xfId="28899"/>
    <cellStyle name="Note 3 2 2 4 2" xfId="28900"/>
    <cellStyle name="Note 3 2 2 4 2 10" xfId="28901"/>
    <cellStyle name="Note 3 2 2 4 2 10 2" xfId="28902"/>
    <cellStyle name="Note 3 2 2 4 2 10 2 2" xfId="28903"/>
    <cellStyle name="Note 3 2 2 4 2 10 3" xfId="28904"/>
    <cellStyle name="Note 3 2 2 4 2 11" xfId="28905"/>
    <cellStyle name="Note 3 2 2 4 2 11 2" xfId="28906"/>
    <cellStyle name="Note 3 2 2 4 2 11 2 2" xfId="28907"/>
    <cellStyle name="Note 3 2 2 4 2 11 3" xfId="28908"/>
    <cellStyle name="Note 3 2 2 4 2 12" xfId="28909"/>
    <cellStyle name="Note 3 2 2 4 2 12 2" xfId="28910"/>
    <cellStyle name="Note 3 2 2 4 2 12 2 2" xfId="28911"/>
    <cellStyle name="Note 3 2 2 4 2 12 3" xfId="28912"/>
    <cellStyle name="Note 3 2 2 4 2 13" xfId="28913"/>
    <cellStyle name="Note 3 2 2 4 2 13 2" xfId="28914"/>
    <cellStyle name="Note 3 2 2 4 2 13 2 2" xfId="28915"/>
    <cellStyle name="Note 3 2 2 4 2 13 3" xfId="28916"/>
    <cellStyle name="Note 3 2 2 4 2 14" xfId="28917"/>
    <cellStyle name="Note 3 2 2 4 2 14 2" xfId="28918"/>
    <cellStyle name="Note 3 2 2 4 2 14 2 2" xfId="28919"/>
    <cellStyle name="Note 3 2 2 4 2 14 3" xfId="28920"/>
    <cellStyle name="Note 3 2 2 4 2 15" xfId="28921"/>
    <cellStyle name="Note 3 2 2 4 2 15 2" xfId="28922"/>
    <cellStyle name="Note 3 2 2 4 2 15 2 2" xfId="28923"/>
    <cellStyle name="Note 3 2 2 4 2 15 3" xfId="28924"/>
    <cellStyle name="Note 3 2 2 4 2 16" xfId="28925"/>
    <cellStyle name="Note 3 2 2 4 2 16 2" xfId="28926"/>
    <cellStyle name="Note 3 2 2 4 2 16 2 2" xfId="28927"/>
    <cellStyle name="Note 3 2 2 4 2 16 3" xfId="28928"/>
    <cellStyle name="Note 3 2 2 4 2 17" xfId="28929"/>
    <cellStyle name="Note 3 2 2 4 2 17 2" xfId="28930"/>
    <cellStyle name="Note 3 2 2 4 2 17 2 2" xfId="28931"/>
    <cellStyle name="Note 3 2 2 4 2 17 3" xfId="28932"/>
    <cellStyle name="Note 3 2 2 4 2 18" xfId="28933"/>
    <cellStyle name="Note 3 2 2 4 2 18 2" xfId="28934"/>
    <cellStyle name="Note 3 2 2 4 2 18 2 2" xfId="28935"/>
    <cellStyle name="Note 3 2 2 4 2 18 3" xfId="28936"/>
    <cellStyle name="Note 3 2 2 4 2 19" xfId="28937"/>
    <cellStyle name="Note 3 2 2 4 2 19 2" xfId="28938"/>
    <cellStyle name="Note 3 2 2 4 2 19 2 2" xfId="28939"/>
    <cellStyle name="Note 3 2 2 4 2 19 3" xfId="28940"/>
    <cellStyle name="Note 3 2 2 4 2 2" xfId="28941"/>
    <cellStyle name="Note 3 2 2 4 2 2 2" xfId="28942"/>
    <cellStyle name="Note 3 2 2 4 2 2 2 2" xfId="28943"/>
    <cellStyle name="Note 3 2 2 4 2 2 3" xfId="28944"/>
    <cellStyle name="Note 3 2 2 4 2 2 4" xfId="28945"/>
    <cellStyle name="Note 3 2 2 4 2 20" xfId="28946"/>
    <cellStyle name="Note 3 2 2 4 2 20 2" xfId="28947"/>
    <cellStyle name="Note 3 2 2 4 2 20 2 2" xfId="28948"/>
    <cellStyle name="Note 3 2 2 4 2 20 3" xfId="28949"/>
    <cellStyle name="Note 3 2 2 4 2 21" xfId="28950"/>
    <cellStyle name="Note 3 2 2 4 2 21 2" xfId="28951"/>
    <cellStyle name="Note 3 2 2 4 2 22" xfId="28952"/>
    <cellStyle name="Note 3 2 2 4 2 23" xfId="28953"/>
    <cellStyle name="Note 3 2 2 4 2 3" xfId="28954"/>
    <cellStyle name="Note 3 2 2 4 2 3 2" xfId="28955"/>
    <cellStyle name="Note 3 2 2 4 2 3 2 2" xfId="28956"/>
    <cellStyle name="Note 3 2 2 4 2 3 3" xfId="28957"/>
    <cellStyle name="Note 3 2 2 4 2 4" xfId="28958"/>
    <cellStyle name="Note 3 2 2 4 2 4 2" xfId="28959"/>
    <cellStyle name="Note 3 2 2 4 2 4 2 2" xfId="28960"/>
    <cellStyle name="Note 3 2 2 4 2 4 3" xfId="28961"/>
    <cellStyle name="Note 3 2 2 4 2 5" xfId="28962"/>
    <cellStyle name="Note 3 2 2 4 2 5 2" xfId="28963"/>
    <cellStyle name="Note 3 2 2 4 2 5 2 2" xfId="28964"/>
    <cellStyle name="Note 3 2 2 4 2 5 3" xfId="28965"/>
    <cellStyle name="Note 3 2 2 4 2 6" xfId="28966"/>
    <cellStyle name="Note 3 2 2 4 2 6 2" xfId="28967"/>
    <cellStyle name="Note 3 2 2 4 2 6 2 2" xfId="28968"/>
    <cellStyle name="Note 3 2 2 4 2 6 3" xfId="28969"/>
    <cellStyle name="Note 3 2 2 4 2 7" xfId="28970"/>
    <cellStyle name="Note 3 2 2 4 2 7 2" xfId="28971"/>
    <cellStyle name="Note 3 2 2 4 2 7 2 2" xfId="28972"/>
    <cellStyle name="Note 3 2 2 4 2 7 3" xfId="28973"/>
    <cellStyle name="Note 3 2 2 4 2 8" xfId="28974"/>
    <cellStyle name="Note 3 2 2 4 2 8 2" xfId="28975"/>
    <cellStyle name="Note 3 2 2 4 2 8 2 2" xfId="28976"/>
    <cellStyle name="Note 3 2 2 4 2 8 3" xfId="28977"/>
    <cellStyle name="Note 3 2 2 4 2 9" xfId="28978"/>
    <cellStyle name="Note 3 2 2 4 2 9 2" xfId="28979"/>
    <cellStyle name="Note 3 2 2 4 2 9 2 2" xfId="28980"/>
    <cellStyle name="Note 3 2 2 4 2 9 3" xfId="28981"/>
    <cellStyle name="Note 3 2 2 4 20" xfId="28982"/>
    <cellStyle name="Note 3 2 2 4 20 2" xfId="28983"/>
    <cellStyle name="Note 3 2 2 4 20 2 2" xfId="28984"/>
    <cellStyle name="Note 3 2 2 4 20 3" xfId="28985"/>
    <cellStyle name="Note 3 2 2 4 21" xfId="28986"/>
    <cellStyle name="Note 3 2 2 4 21 2" xfId="28987"/>
    <cellStyle name="Note 3 2 2 4 21 2 2" xfId="28988"/>
    <cellStyle name="Note 3 2 2 4 21 3" xfId="28989"/>
    <cellStyle name="Note 3 2 2 4 22" xfId="28990"/>
    <cellStyle name="Note 3 2 2 4 22 2" xfId="28991"/>
    <cellStyle name="Note 3 2 2 4 23" xfId="28992"/>
    <cellStyle name="Note 3 2 2 4 24" xfId="28993"/>
    <cellStyle name="Note 3 2 2 4 3" xfId="28994"/>
    <cellStyle name="Note 3 2 2 4 3 2" xfId="28995"/>
    <cellStyle name="Note 3 2 2 4 3 2 2" xfId="28996"/>
    <cellStyle name="Note 3 2 2 4 3 3" xfId="28997"/>
    <cellStyle name="Note 3 2 2 4 3 4" xfId="28998"/>
    <cellStyle name="Note 3 2 2 4 4" xfId="28999"/>
    <cellStyle name="Note 3 2 2 4 4 2" xfId="29000"/>
    <cellStyle name="Note 3 2 2 4 4 2 2" xfId="29001"/>
    <cellStyle name="Note 3 2 2 4 4 3" xfId="29002"/>
    <cellStyle name="Note 3 2 2 4 4 4" xfId="29003"/>
    <cellStyle name="Note 3 2 2 4 5" xfId="29004"/>
    <cellStyle name="Note 3 2 2 4 5 2" xfId="29005"/>
    <cellStyle name="Note 3 2 2 4 5 2 2" xfId="29006"/>
    <cellStyle name="Note 3 2 2 4 5 3" xfId="29007"/>
    <cellStyle name="Note 3 2 2 4 6" xfId="29008"/>
    <cellStyle name="Note 3 2 2 4 6 2" xfId="29009"/>
    <cellStyle name="Note 3 2 2 4 6 2 2" xfId="29010"/>
    <cellStyle name="Note 3 2 2 4 6 3" xfId="29011"/>
    <cellStyle name="Note 3 2 2 4 7" xfId="29012"/>
    <cellStyle name="Note 3 2 2 4 7 2" xfId="29013"/>
    <cellStyle name="Note 3 2 2 4 7 2 2" xfId="29014"/>
    <cellStyle name="Note 3 2 2 4 7 3" xfId="29015"/>
    <cellStyle name="Note 3 2 2 4 8" xfId="29016"/>
    <cellStyle name="Note 3 2 2 4 8 2" xfId="29017"/>
    <cellStyle name="Note 3 2 2 4 8 2 2" xfId="29018"/>
    <cellStyle name="Note 3 2 2 4 8 3" xfId="29019"/>
    <cellStyle name="Note 3 2 2 4 9" xfId="29020"/>
    <cellStyle name="Note 3 2 2 4 9 2" xfId="29021"/>
    <cellStyle name="Note 3 2 2 4 9 2 2" xfId="29022"/>
    <cellStyle name="Note 3 2 2 4 9 3" xfId="29023"/>
    <cellStyle name="Note 3 2 2 5" xfId="29024"/>
    <cellStyle name="Note 3 2 2 5 10" xfId="29025"/>
    <cellStyle name="Note 3 2 2 5 10 2" xfId="29026"/>
    <cellStyle name="Note 3 2 2 5 10 2 2" xfId="29027"/>
    <cellStyle name="Note 3 2 2 5 10 3" xfId="29028"/>
    <cellStyle name="Note 3 2 2 5 11" xfId="29029"/>
    <cellStyle name="Note 3 2 2 5 11 2" xfId="29030"/>
    <cellStyle name="Note 3 2 2 5 11 2 2" xfId="29031"/>
    <cellStyle name="Note 3 2 2 5 11 3" xfId="29032"/>
    <cellStyle name="Note 3 2 2 5 12" xfId="29033"/>
    <cellStyle name="Note 3 2 2 5 12 2" xfId="29034"/>
    <cellStyle name="Note 3 2 2 5 12 2 2" xfId="29035"/>
    <cellStyle name="Note 3 2 2 5 12 3" xfId="29036"/>
    <cellStyle name="Note 3 2 2 5 13" xfId="29037"/>
    <cellStyle name="Note 3 2 2 5 13 2" xfId="29038"/>
    <cellStyle name="Note 3 2 2 5 13 2 2" xfId="29039"/>
    <cellStyle name="Note 3 2 2 5 13 3" xfId="29040"/>
    <cellStyle name="Note 3 2 2 5 14" xfId="29041"/>
    <cellStyle name="Note 3 2 2 5 14 2" xfId="29042"/>
    <cellStyle name="Note 3 2 2 5 14 2 2" xfId="29043"/>
    <cellStyle name="Note 3 2 2 5 14 3" xfId="29044"/>
    <cellStyle name="Note 3 2 2 5 15" xfId="29045"/>
    <cellStyle name="Note 3 2 2 5 15 2" xfId="29046"/>
    <cellStyle name="Note 3 2 2 5 15 2 2" xfId="29047"/>
    <cellStyle name="Note 3 2 2 5 15 3" xfId="29048"/>
    <cellStyle name="Note 3 2 2 5 16" xfId="29049"/>
    <cellStyle name="Note 3 2 2 5 16 2" xfId="29050"/>
    <cellStyle name="Note 3 2 2 5 16 2 2" xfId="29051"/>
    <cellStyle name="Note 3 2 2 5 16 3" xfId="29052"/>
    <cellStyle name="Note 3 2 2 5 17" xfId="29053"/>
    <cellStyle name="Note 3 2 2 5 17 2" xfId="29054"/>
    <cellStyle name="Note 3 2 2 5 17 2 2" xfId="29055"/>
    <cellStyle name="Note 3 2 2 5 17 3" xfId="29056"/>
    <cellStyle name="Note 3 2 2 5 18" xfId="29057"/>
    <cellStyle name="Note 3 2 2 5 18 2" xfId="29058"/>
    <cellStyle name="Note 3 2 2 5 18 2 2" xfId="29059"/>
    <cellStyle name="Note 3 2 2 5 18 3" xfId="29060"/>
    <cellStyle name="Note 3 2 2 5 19" xfId="29061"/>
    <cellStyle name="Note 3 2 2 5 19 2" xfId="29062"/>
    <cellStyle name="Note 3 2 2 5 19 2 2" xfId="29063"/>
    <cellStyle name="Note 3 2 2 5 19 3" xfId="29064"/>
    <cellStyle name="Note 3 2 2 5 2" xfId="29065"/>
    <cellStyle name="Note 3 2 2 5 2 2" xfId="29066"/>
    <cellStyle name="Note 3 2 2 5 2 2 2" xfId="29067"/>
    <cellStyle name="Note 3 2 2 5 2 3" xfId="29068"/>
    <cellStyle name="Note 3 2 2 5 2 4" xfId="29069"/>
    <cellStyle name="Note 3 2 2 5 20" xfId="29070"/>
    <cellStyle name="Note 3 2 2 5 20 2" xfId="29071"/>
    <cellStyle name="Note 3 2 2 5 20 2 2" xfId="29072"/>
    <cellStyle name="Note 3 2 2 5 20 3" xfId="29073"/>
    <cellStyle name="Note 3 2 2 5 21" xfId="29074"/>
    <cellStyle name="Note 3 2 2 5 21 2" xfId="29075"/>
    <cellStyle name="Note 3 2 2 5 22" xfId="29076"/>
    <cellStyle name="Note 3 2 2 5 23" xfId="29077"/>
    <cellStyle name="Note 3 2 2 5 3" xfId="29078"/>
    <cellStyle name="Note 3 2 2 5 3 2" xfId="29079"/>
    <cellStyle name="Note 3 2 2 5 3 2 2" xfId="29080"/>
    <cellStyle name="Note 3 2 2 5 3 3" xfId="29081"/>
    <cellStyle name="Note 3 2 2 5 4" xfId="29082"/>
    <cellStyle name="Note 3 2 2 5 4 2" xfId="29083"/>
    <cellStyle name="Note 3 2 2 5 4 2 2" xfId="29084"/>
    <cellStyle name="Note 3 2 2 5 4 3" xfId="29085"/>
    <cellStyle name="Note 3 2 2 5 5" xfId="29086"/>
    <cellStyle name="Note 3 2 2 5 5 2" xfId="29087"/>
    <cellStyle name="Note 3 2 2 5 5 2 2" xfId="29088"/>
    <cellStyle name="Note 3 2 2 5 5 3" xfId="29089"/>
    <cellStyle name="Note 3 2 2 5 6" xfId="29090"/>
    <cellStyle name="Note 3 2 2 5 6 2" xfId="29091"/>
    <cellStyle name="Note 3 2 2 5 6 2 2" xfId="29092"/>
    <cellStyle name="Note 3 2 2 5 6 3" xfId="29093"/>
    <cellStyle name="Note 3 2 2 5 7" xfId="29094"/>
    <cellStyle name="Note 3 2 2 5 7 2" xfId="29095"/>
    <cellStyle name="Note 3 2 2 5 7 2 2" xfId="29096"/>
    <cellStyle name="Note 3 2 2 5 7 3" xfId="29097"/>
    <cellStyle name="Note 3 2 2 5 8" xfId="29098"/>
    <cellStyle name="Note 3 2 2 5 8 2" xfId="29099"/>
    <cellStyle name="Note 3 2 2 5 8 2 2" xfId="29100"/>
    <cellStyle name="Note 3 2 2 5 8 3" xfId="29101"/>
    <cellStyle name="Note 3 2 2 5 9" xfId="29102"/>
    <cellStyle name="Note 3 2 2 5 9 2" xfId="29103"/>
    <cellStyle name="Note 3 2 2 5 9 2 2" xfId="29104"/>
    <cellStyle name="Note 3 2 2 5 9 3" xfId="29105"/>
    <cellStyle name="Note 3 2 2 6" xfId="29106"/>
    <cellStyle name="Note 3 2 2 6 2" xfId="29107"/>
    <cellStyle name="Note 3 2 2 6 2 2" xfId="29108"/>
    <cellStyle name="Note 3 2 2 6 3" xfId="29109"/>
    <cellStyle name="Note 3 2 2 6 4" xfId="29110"/>
    <cellStyle name="Note 3 2 2 7" xfId="29111"/>
    <cellStyle name="Note 3 2 2 7 2" xfId="29112"/>
    <cellStyle name="Note 3 2 2 7 2 2" xfId="29113"/>
    <cellStyle name="Note 3 2 2 7 3" xfId="29114"/>
    <cellStyle name="Note 3 2 2 8" xfId="29115"/>
    <cellStyle name="Note 3 2 2 8 2" xfId="29116"/>
    <cellStyle name="Note 3 2 2 8 2 2" xfId="29117"/>
    <cellStyle name="Note 3 2 2 8 3" xfId="29118"/>
    <cellStyle name="Note 3 2 2 9" xfId="29119"/>
    <cellStyle name="Note 3 2 2 9 2" xfId="29120"/>
    <cellStyle name="Note 3 2 2 9 2 2" xfId="29121"/>
    <cellStyle name="Note 3 2 2 9 3" xfId="29122"/>
    <cellStyle name="Note 3 2 20" xfId="29123"/>
    <cellStyle name="Note 3 2 20 2" xfId="29124"/>
    <cellStyle name="Note 3 2 20 2 2" xfId="29125"/>
    <cellStyle name="Note 3 2 20 3" xfId="29126"/>
    <cellStyle name="Note 3 2 21" xfId="29127"/>
    <cellStyle name="Note 3 2 21 2" xfId="29128"/>
    <cellStyle name="Note 3 2 21 2 2" xfId="29129"/>
    <cellStyle name="Note 3 2 21 3" xfId="29130"/>
    <cellStyle name="Note 3 2 22" xfId="29131"/>
    <cellStyle name="Note 3 2 22 2" xfId="29132"/>
    <cellStyle name="Note 3 2 23" xfId="29133"/>
    <cellStyle name="Note 3 2 24" xfId="29134"/>
    <cellStyle name="Note 3 2 25" xfId="29135"/>
    <cellStyle name="Note 3 2 26" xfId="29136"/>
    <cellStyle name="Note 3 2 27" xfId="29137"/>
    <cellStyle name="Note 3 2 3" xfId="29138"/>
    <cellStyle name="Note 3 2 3 10" xfId="29139"/>
    <cellStyle name="Note 3 2 3 10 2" xfId="29140"/>
    <cellStyle name="Note 3 2 3 10 2 2" xfId="29141"/>
    <cellStyle name="Note 3 2 3 10 3" xfId="29142"/>
    <cellStyle name="Note 3 2 3 11" xfId="29143"/>
    <cellStyle name="Note 3 2 3 11 2" xfId="29144"/>
    <cellStyle name="Note 3 2 3 11 2 2" xfId="29145"/>
    <cellStyle name="Note 3 2 3 11 3" xfId="29146"/>
    <cellStyle name="Note 3 2 3 12" xfId="29147"/>
    <cellStyle name="Note 3 2 3 12 2" xfId="29148"/>
    <cellStyle name="Note 3 2 3 12 2 2" xfId="29149"/>
    <cellStyle name="Note 3 2 3 12 3" xfId="29150"/>
    <cellStyle name="Note 3 2 3 13" xfId="29151"/>
    <cellStyle name="Note 3 2 3 13 2" xfId="29152"/>
    <cellStyle name="Note 3 2 3 13 2 2" xfId="29153"/>
    <cellStyle name="Note 3 2 3 13 3" xfId="29154"/>
    <cellStyle name="Note 3 2 3 14" xfId="29155"/>
    <cellStyle name="Note 3 2 3 14 2" xfId="29156"/>
    <cellStyle name="Note 3 2 3 14 2 2" xfId="29157"/>
    <cellStyle name="Note 3 2 3 14 3" xfId="29158"/>
    <cellStyle name="Note 3 2 3 15" xfId="29159"/>
    <cellStyle name="Note 3 2 3 15 2" xfId="29160"/>
    <cellStyle name="Note 3 2 3 15 2 2" xfId="29161"/>
    <cellStyle name="Note 3 2 3 15 3" xfId="29162"/>
    <cellStyle name="Note 3 2 3 16" xfId="29163"/>
    <cellStyle name="Note 3 2 3 16 2" xfId="29164"/>
    <cellStyle name="Note 3 2 3 16 2 2" xfId="29165"/>
    <cellStyle name="Note 3 2 3 16 3" xfId="29166"/>
    <cellStyle name="Note 3 2 3 17" xfId="29167"/>
    <cellStyle name="Note 3 2 3 17 2" xfId="29168"/>
    <cellStyle name="Note 3 2 3 17 2 2" xfId="29169"/>
    <cellStyle name="Note 3 2 3 17 3" xfId="29170"/>
    <cellStyle name="Note 3 2 3 18" xfId="29171"/>
    <cellStyle name="Note 3 2 3 18 2" xfId="29172"/>
    <cellStyle name="Note 3 2 3 19" xfId="29173"/>
    <cellStyle name="Note 3 2 3 2" xfId="29174"/>
    <cellStyle name="Note 3 2 3 2 10" xfId="29175"/>
    <cellStyle name="Note 3 2 3 2 10 2" xfId="29176"/>
    <cellStyle name="Note 3 2 3 2 10 2 2" xfId="29177"/>
    <cellStyle name="Note 3 2 3 2 10 3" xfId="29178"/>
    <cellStyle name="Note 3 2 3 2 11" xfId="29179"/>
    <cellStyle name="Note 3 2 3 2 11 2" xfId="29180"/>
    <cellStyle name="Note 3 2 3 2 11 2 2" xfId="29181"/>
    <cellStyle name="Note 3 2 3 2 11 3" xfId="29182"/>
    <cellStyle name="Note 3 2 3 2 12" xfId="29183"/>
    <cellStyle name="Note 3 2 3 2 12 2" xfId="29184"/>
    <cellStyle name="Note 3 2 3 2 12 2 2" xfId="29185"/>
    <cellStyle name="Note 3 2 3 2 12 3" xfId="29186"/>
    <cellStyle name="Note 3 2 3 2 13" xfId="29187"/>
    <cellStyle name="Note 3 2 3 2 13 2" xfId="29188"/>
    <cellStyle name="Note 3 2 3 2 13 2 2" xfId="29189"/>
    <cellStyle name="Note 3 2 3 2 13 3" xfId="29190"/>
    <cellStyle name="Note 3 2 3 2 14" xfId="29191"/>
    <cellStyle name="Note 3 2 3 2 14 2" xfId="29192"/>
    <cellStyle name="Note 3 2 3 2 14 2 2" xfId="29193"/>
    <cellStyle name="Note 3 2 3 2 14 3" xfId="29194"/>
    <cellStyle name="Note 3 2 3 2 15" xfId="29195"/>
    <cellStyle name="Note 3 2 3 2 15 2" xfId="29196"/>
    <cellStyle name="Note 3 2 3 2 15 2 2" xfId="29197"/>
    <cellStyle name="Note 3 2 3 2 15 3" xfId="29198"/>
    <cellStyle name="Note 3 2 3 2 16" xfId="29199"/>
    <cellStyle name="Note 3 2 3 2 16 2" xfId="29200"/>
    <cellStyle name="Note 3 2 3 2 16 2 2" xfId="29201"/>
    <cellStyle name="Note 3 2 3 2 16 3" xfId="29202"/>
    <cellStyle name="Note 3 2 3 2 17" xfId="29203"/>
    <cellStyle name="Note 3 2 3 2 17 2" xfId="29204"/>
    <cellStyle name="Note 3 2 3 2 17 2 2" xfId="29205"/>
    <cellStyle name="Note 3 2 3 2 17 3" xfId="29206"/>
    <cellStyle name="Note 3 2 3 2 18" xfId="29207"/>
    <cellStyle name="Note 3 2 3 2 18 2" xfId="29208"/>
    <cellStyle name="Note 3 2 3 2 18 2 2" xfId="29209"/>
    <cellStyle name="Note 3 2 3 2 18 3" xfId="29210"/>
    <cellStyle name="Note 3 2 3 2 19" xfId="29211"/>
    <cellStyle name="Note 3 2 3 2 19 2" xfId="29212"/>
    <cellStyle name="Note 3 2 3 2 19 2 2" xfId="29213"/>
    <cellStyle name="Note 3 2 3 2 19 3" xfId="29214"/>
    <cellStyle name="Note 3 2 3 2 2" xfId="29215"/>
    <cellStyle name="Note 3 2 3 2 2 2" xfId="29216"/>
    <cellStyle name="Note 3 2 3 2 2 2 2" xfId="29217"/>
    <cellStyle name="Note 3 2 3 2 2 2 2 2" xfId="29218"/>
    <cellStyle name="Note 3 2 3 2 2 2 3" xfId="29219"/>
    <cellStyle name="Note 3 2 3 2 2 2 4" xfId="29220"/>
    <cellStyle name="Note 3 2 3 2 2 3" xfId="29221"/>
    <cellStyle name="Note 3 2 3 2 2 3 2" xfId="29222"/>
    <cellStyle name="Note 3 2 3 2 2 4" xfId="29223"/>
    <cellStyle name="Note 3 2 3 2 2 5" xfId="29224"/>
    <cellStyle name="Note 3 2 3 2 20" xfId="29225"/>
    <cellStyle name="Note 3 2 3 2 20 2" xfId="29226"/>
    <cellStyle name="Note 3 2 3 2 20 2 2" xfId="29227"/>
    <cellStyle name="Note 3 2 3 2 20 3" xfId="29228"/>
    <cellStyle name="Note 3 2 3 2 21" xfId="29229"/>
    <cellStyle name="Note 3 2 3 2 21 2" xfId="29230"/>
    <cellStyle name="Note 3 2 3 2 22" xfId="29231"/>
    <cellStyle name="Note 3 2 3 2 23" xfId="29232"/>
    <cellStyle name="Note 3 2 3 2 3" xfId="29233"/>
    <cellStyle name="Note 3 2 3 2 3 2" xfId="29234"/>
    <cellStyle name="Note 3 2 3 2 3 2 2" xfId="29235"/>
    <cellStyle name="Note 3 2 3 2 3 2 3" xfId="29236"/>
    <cellStyle name="Note 3 2 3 2 3 3" xfId="29237"/>
    <cellStyle name="Note 3 2 3 2 3 3 2" xfId="29238"/>
    <cellStyle name="Note 3 2 3 2 3 4" xfId="29239"/>
    <cellStyle name="Note 3 2 3 2 4" xfId="29240"/>
    <cellStyle name="Note 3 2 3 2 4 2" xfId="29241"/>
    <cellStyle name="Note 3 2 3 2 4 2 2" xfId="29242"/>
    <cellStyle name="Note 3 2 3 2 4 3" xfId="29243"/>
    <cellStyle name="Note 3 2 3 2 4 4" xfId="29244"/>
    <cellStyle name="Note 3 2 3 2 5" xfId="29245"/>
    <cellStyle name="Note 3 2 3 2 5 2" xfId="29246"/>
    <cellStyle name="Note 3 2 3 2 5 2 2" xfId="29247"/>
    <cellStyle name="Note 3 2 3 2 5 3" xfId="29248"/>
    <cellStyle name="Note 3 2 3 2 5 4" xfId="29249"/>
    <cellStyle name="Note 3 2 3 2 6" xfId="29250"/>
    <cellStyle name="Note 3 2 3 2 6 2" xfId="29251"/>
    <cellStyle name="Note 3 2 3 2 6 2 2" xfId="29252"/>
    <cellStyle name="Note 3 2 3 2 6 3" xfId="29253"/>
    <cellStyle name="Note 3 2 3 2 7" xfId="29254"/>
    <cellStyle name="Note 3 2 3 2 7 2" xfId="29255"/>
    <cellStyle name="Note 3 2 3 2 7 2 2" xfId="29256"/>
    <cellStyle name="Note 3 2 3 2 7 3" xfId="29257"/>
    <cellStyle name="Note 3 2 3 2 8" xfId="29258"/>
    <cellStyle name="Note 3 2 3 2 8 2" xfId="29259"/>
    <cellStyle name="Note 3 2 3 2 8 2 2" xfId="29260"/>
    <cellStyle name="Note 3 2 3 2 8 3" xfId="29261"/>
    <cellStyle name="Note 3 2 3 2 9" xfId="29262"/>
    <cellStyle name="Note 3 2 3 2 9 2" xfId="29263"/>
    <cellStyle name="Note 3 2 3 2 9 2 2" xfId="29264"/>
    <cellStyle name="Note 3 2 3 2 9 3" xfId="29265"/>
    <cellStyle name="Note 3 2 3 20" xfId="29266"/>
    <cellStyle name="Note 3 2 3 3" xfId="29267"/>
    <cellStyle name="Note 3 2 3 3 2" xfId="29268"/>
    <cellStyle name="Note 3 2 3 3 2 2" xfId="29269"/>
    <cellStyle name="Note 3 2 3 3 2 2 2" xfId="29270"/>
    <cellStyle name="Note 3 2 3 3 2 3" xfId="29271"/>
    <cellStyle name="Note 3 2 3 3 2 4" xfId="29272"/>
    <cellStyle name="Note 3 2 3 3 3" xfId="29273"/>
    <cellStyle name="Note 3 2 3 3 3 2" xfId="29274"/>
    <cellStyle name="Note 3 2 3 3 4" xfId="29275"/>
    <cellStyle name="Note 3 2 3 3 5" xfId="29276"/>
    <cellStyle name="Note 3 2 3 4" xfId="29277"/>
    <cellStyle name="Note 3 2 3 4 2" xfId="29278"/>
    <cellStyle name="Note 3 2 3 4 2 2" xfId="29279"/>
    <cellStyle name="Note 3 2 3 4 2 3" xfId="29280"/>
    <cellStyle name="Note 3 2 3 4 3" xfId="29281"/>
    <cellStyle name="Note 3 2 3 4 3 2" xfId="29282"/>
    <cellStyle name="Note 3 2 3 4 4" xfId="29283"/>
    <cellStyle name="Note 3 2 3 5" xfId="29284"/>
    <cellStyle name="Note 3 2 3 5 2" xfId="29285"/>
    <cellStyle name="Note 3 2 3 5 2 2" xfId="29286"/>
    <cellStyle name="Note 3 2 3 5 2 3" xfId="29287"/>
    <cellStyle name="Note 3 2 3 5 3" xfId="29288"/>
    <cellStyle name="Note 3 2 3 5 4" xfId="29289"/>
    <cellStyle name="Note 3 2 3 6" xfId="29290"/>
    <cellStyle name="Note 3 2 3 6 2" xfId="29291"/>
    <cellStyle name="Note 3 2 3 6 2 2" xfId="29292"/>
    <cellStyle name="Note 3 2 3 6 3" xfId="29293"/>
    <cellStyle name="Note 3 2 3 6 4" xfId="29294"/>
    <cellStyle name="Note 3 2 3 7" xfId="29295"/>
    <cellStyle name="Note 3 2 3 7 2" xfId="29296"/>
    <cellStyle name="Note 3 2 3 7 2 2" xfId="29297"/>
    <cellStyle name="Note 3 2 3 7 3" xfId="29298"/>
    <cellStyle name="Note 3 2 3 8" xfId="29299"/>
    <cellStyle name="Note 3 2 3 8 2" xfId="29300"/>
    <cellStyle name="Note 3 2 3 8 2 2" xfId="29301"/>
    <cellStyle name="Note 3 2 3 8 3" xfId="29302"/>
    <cellStyle name="Note 3 2 3 9" xfId="29303"/>
    <cellStyle name="Note 3 2 3 9 2" xfId="29304"/>
    <cellStyle name="Note 3 2 3 9 2 2" xfId="29305"/>
    <cellStyle name="Note 3 2 3 9 3" xfId="29306"/>
    <cellStyle name="Note 3 2 4" xfId="29307"/>
    <cellStyle name="Note 3 2 4 10" xfId="29308"/>
    <cellStyle name="Note 3 2 4 10 2" xfId="29309"/>
    <cellStyle name="Note 3 2 4 10 2 2" xfId="29310"/>
    <cellStyle name="Note 3 2 4 10 3" xfId="29311"/>
    <cellStyle name="Note 3 2 4 11" xfId="29312"/>
    <cellStyle name="Note 3 2 4 11 2" xfId="29313"/>
    <cellStyle name="Note 3 2 4 11 2 2" xfId="29314"/>
    <cellStyle name="Note 3 2 4 11 3" xfId="29315"/>
    <cellStyle name="Note 3 2 4 12" xfId="29316"/>
    <cellStyle name="Note 3 2 4 12 2" xfId="29317"/>
    <cellStyle name="Note 3 2 4 12 2 2" xfId="29318"/>
    <cellStyle name="Note 3 2 4 12 3" xfId="29319"/>
    <cellStyle name="Note 3 2 4 13" xfId="29320"/>
    <cellStyle name="Note 3 2 4 13 2" xfId="29321"/>
    <cellStyle name="Note 3 2 4 13 2 2" xfId="29322"/>
    <cellStyle name="Note 3 2 4 13 3" xfId="29323"/>
    <cellStyle name="Note 3 2 4 14" xfId="29324"/>
    <cellStyle name="Note 3 2 4 14 2" xfId="29325"/>
    <cellStyle name="Note 3 2 4 14 2 2" xfId="29326"/>
    <cellStyle name="Note 3 2 4 14 3" xfId="29327"/>
    <cellStyle name="Note 3 2 4 15" xfId="29328"/>
    <cellStyle name="Note 3 2 4 15 2" xfId="29329"/>
    <cellStyle name="Note 3 2 4 15 2 2" xfId="29330"/>
    <cellStyle name="Note 3 2 4 15 3" xfId="29331"/>
    <cellStyle name="Note 3 2 4 16" xfId="29332"/>
    <cellStyle name="Note 3 2 4 16 2" xfId="29333"/>
    <cellStyle name="Note 3 2 4 16 2 2" xfId="29334"/>
    <cellStyle name="Note 3 2 4 16 3" xfId="29335"/>
    <cellStyle name="Note 3 2 4 17" xfId="29336"/>
    <cellStyle name="Note 3 2 4 17 2" xfId="29337"/>
    <cellStyle name="Note 3 2 4 17 2 2" xfId="29338"/>
    <cellStyle name="Note 3 2 4 17 3" xfId="29339"/>
    <cellStyle name="Note 3 2 4 18" xfId="29340"/>
    <cellStyle name="Note 3 2 4 18 2" xfId="29341"/>
    <cellStyle name="Note 3 2 4 19" xfId="29342"/>
    <cellStyle name="Note 3 2 4 2" xfId="29343"/>
    <cellStyle name="Note 3 2 4 2 10" xfId="29344"/>
    <cellStyle name="Note 3 2 4 2 10 2" xfId="29345"/>
    <cellStyle name="Note 3 2 4 2 10 2 2" xfId="29346"/>
    <cellStyle name="Note 3 2 4 2 10 3" xfId="29347"/>
    <cellStyle name="Note 3 2 4 2 11" xfId="29348"/>
    <cellStyle name="Note 3 2 4 2 11 2" xfId="29349"/>
    <cellStyle name="Note 3 2 4 2 11 2 2" xfId="29350"/>
    <cellStyle name="Note 3 2 4 2 11 3" xfId="29351"/>
    <cellStyle name="Note 3 2 4 2 12" xfId="29352"/>
    <cellStyle name="Note 3 2 4 2 12 2" xfId="29353"/>
    <cellStyle name="Note 3 2 4 2 12 2 2" xfId="29354"/>
    <cellStyle name="Note 3 2 4 2 12 3" xfId="29355"/>
    <cellStyle name="Note 3 2 4 2 13" xfId="29356"/>
    <cellStyle name="Note 3 2 4 2 13 2" xfId="29357"/>
    <cellStyle name="Note 3 2 4 2 13 2 2" xfId="29358"/>
    <cellStyle name="Note 3 2 4 2 13 3" xfId="29359"/>
    <cellStyle name="Note 3 2 4 2 14" xfId="29360"/>
    <cellStyle name="Note 3 2 4 2 14 2" xfId="29361"/>
    <cellStyle name="Note 3 2 4 2 14 2 2" xfId="29362"/>
    <cellStyle name="Note 3 2 4 2 14 3" xfId="29363"/>
    <cellStyle name="Note 3 2 4 2 15" xfId="29364"/>
    <cellStyle name="Note 3 2 4 2 15 2" xfId="29365"/>
    <cellStyle name="Note 3 2 4 2 15 2 2" xfId="29366"/>
    <cellStyle name="Note 3 2 4 2 15 3" xfId="29367"/>
    <cellStyle name="Note 3 2 4 2 16" xfId="29368"/>
    <cellStyle name="Note 3 2 4 2 16 2" xfId="29369"/>
    <cellStyle name="Note 3 2 4 2 16 2 2" xfId="29370"/>
    <cellStyle name="Note 3 2 4 2 16 3" xfId="29371"/>
    <cellStyle name="Note 3 2 4 2 17" xfId="29372"/>
    <cellStyle name="Note 3 2 4 2 17 2" xfId="29373"/>
    <cellStyle name="Note 3 2 4 2 17 2 2" xfId="29374"/>
    <cellStyle name="Note 3 2 4 2 17 3" xfId="29375"/>
    <cellStyle name="Note 3 2 4 2 18" xfId="29376"/>
    <cellStyle name="Note 3 2 4 2 18 2" xfId="29377"/>
    <cellStyle name="Note 3 2 4 2 18 2 2" xfId="29378"/>
    <cellStyle name="Note 3 2 4 2 18 3" xfId="29379"/>
    <cellStyle name="Note 3 2 4 2 19" xfId="29380"/>
    <cellStyle name="Note 3 2 4 2 19 2" xfId="29381"/>
    <cellStyle name="Note 3 2 4 2 19 2 2" xfId="29382"/>
    <cellStyle name="Note 3 2 4 2 19 3" xfId="29383"/>
    <cellStyle name="Note 3 2 4 2 2" xfId="29384"/>
    <cellStyle name="Note 3 2 4 2 2 2" xfId="29385"/>
    <cellStyle name="Note 3 2 4 2 2 2 2" xfId="29386"/>
    <cellStyle name="Note 3 2 4 2 2 2 2 2" xfId="29387"/>
    <cellStyle name="Note 3 2 4 2 2 2 3" xfId="29388"/>
    <cellStyle name="Note 3 2 4 2 2 2 4" xfId="29389"/>
    <cellStyle name="Note 3 2 4 2 2 3" xfId="29390"/>
    <cellStyle name="Note 3 2 4 2 2 3 2" xfId="29391"/>
    <cellStyle name="Note 3 2 4 2 2 4" xfId="29392"/>
    <cellStyle name="Note 3 2 4 2 2 5" xfId="29393"/>
    <cellStyle name="Note 3 2 4 2 20" xfId="29394"/>
    <cellStyle name="Note 3 2 4 2 20 2" xfId="29395"/>
    <cellStyle name="Note 3 2 4 2 20 2 2" xfId="29396"/>
    <cellStyle name="Note 3 2 4 2 20 3" xfId="29397"/>
    <cellStyle name="Note 3 2 4 2 21" xfId="29398"/>
    <cellStyle name="Note 3 2 4 2 21 2" xfId="29399"/>
    <cellStyle name="Note 3 2 4 2 22" xfId="29400"/>
    <cellStyle name="Note 3 2 4 2 23" xfId="29401"/>
    <cellStyle name="Note 3 2 4 2 3" xfId="29402"/>
    <cellStyle name="Note 3 2 4 2 3 2" xfId="29403"/>
    <cellStyle name="Note 3 2 4 2 3 2 2" xfId="29404"/>
    <cellStyle name="Note 3 2 4 2 3 2 3" xfId="29405"/>
    <cellStyle name="Note 3 2 4 2 3 3" xfId="29406"/>
    <cellStyle name="Note 3 2 4 2 3 3 2" xfId="29407"/>
    <cellStyle name="Note 3 2 4 2 3 4" xfId="29408"/>
    <cellStyle name="Note 3 2 4 2 4" xfId="29409"/>
    <cellStyle name="Note 3 2 4 2 4 2" xfId="29410"/>
    <cellStyle name="Note 3 2 4 2 4 2 2" xfId="29411"/>
    <cellStyle name="Note 3 2 4 2 4 3" xfId="29412"/>
    <cellStyle name="Note 3 2 4 2 4 4" xfId="29413"/>
    <cellStyle name="Note 3 2 4 2 5" xfId="29414"/>
    <cellStyle name="Note 3 2 4 2 5 2" xfId="29415"/>
    <cellStyle name="Note 3 2 4 2 5 2 2" xfId="29416"/>
    <cellStyle name="Note 3 2 4 2 5 3" xfId="29417"/>
    <cellStyle name="Note 3 2 4 2 5 4" xfId="29418"/>
    <cellStyle name="Note 3 2 4 2 6" xfId="29419"/>
    <cellStyle name="Note 3 2 4 2 6 2" xfId="29420"/>
    <cellStyle name="Note 3 2 4 2 6 2 2" xfId="29421"/>
    <cellStyle name="Note 3 2 4 2 6 3" xfId="29422"/>
    <cellStyle name="Note 3 2 4 2 7" xfId="29423"/>
    <cellStyle name="Note 3 2 4 2 7 2" xfId="29424"/>
    <cellStyle name="Note 3 2 4 2 7 2 2" xfId="29425"/>
    <cellStyle name="Note 3 2 4 2 7 3" xfId="29426"/>
    <cellStyle name="Note 3 2 4 2 8" xfId="29427"/>
    <cellStyle name="Note 3 2 4 2 8 2" xfId="29428"/>
    <cellStyle name="Note 3 2 4 2 8 2 2" xfId="29429"/>
    <cellStyle name="Note 3 2 4 2 8 3" xfId="29430"/>
    <cellStyle name="Note 3 2 4 2 9" xfId="29431"/>
    <cellStyle name="Note 3 2 4 2 9 2" xfId="29432"/>
    <cellStyle name="Note 3 2 4 2 9 2 2" xfId="29433"/>
    <cellStyle name="Note 3 2 4 2 9 3" xfId="29434"/>
    <cellStyle name="Note 3 2 4 20" xfId="29435"/>
    <cellStyle name="Note 3 2 4 3" xfId="29436"/>
    <cellStyle name="Note 3 2 4 3 2" xfId="29437"/>
    <cellStyle name="Note 3 2 4 3 2 2" xfId="29438"/>
    <cellStyle name="Note 3 2 4 3 2 2 2" xfId="29439"/>
    <cellStyle name="Note 3 2 4 3 2 3" xfId="29440"/>
    <cellStyle name="Note 3 2 4 3 2 4" xfId="29441"/>
    <cellStyle name="Note 3 2 4 3 3" xfId="29442"/>
    <cellStyle name="Note 3 2 4 3 3 2" xfId="29443"/>
    <cellStyle name="Note 3 2 4 3 4" xfId="29444"/>
    <cellStyle name="Note 3 2 4 3 5" xfId="29445"/>
    <cellStyle name="Note 3 2 4 4" xfId="29446"/>
    <cellStyle name="Note 3 2 4 4 2" xfId="29447"/>
    <cellStyle name="Note 3 2 4 4 2 2" xfId="29448"/>
    <cellStyle name="Note 3 2 4 4 2 3" xfId="29449"/>
    <cellStyle name="Note 3 2 4 4 3" xfId="29450"/>
    <cellStyle name="Note 3 2 4 4 3 2" xfId="29451"/>
    <cellStyle name="Note 3 2 4 4 4" xfId="29452"/>
    <cellStyle name="Note 3 2 4 5" xfId="29453"/>
    <cellStyle name="Note 3 2 4 5 2" xfId="29454"/>
    <cellStyle name="Note 3 2 4 5 2 2" xfId="29455"/>
    <cellStyle name="Note 3 2 4 5 2 3" xfId="29456"/>
    <cellStyle name="Note 3 2 4 5 3" xfId="29457"/>
    <cellStyle name="Note 3 2 4 5 4" xfId="29458"/>
    <cellStyle name="Note 3 2 4 6" xfId="29459"/>
    <cellStyle name="Note 3 2 4 6 2" xfId="29460"/>
    <cellStyle name="Note 3 2 4 6 2 2" xfId="29461"/>
    <cellStyle name="Note 3 2 4 6 3" xfId="29462"/>
    <cellStyle name="Note 3 2 4 6 4" xfId="29463"/>
    <cellStyle name="Note 3 2 4 7" xfId="29464"/>
    <cellStyle name="Note 3 2 4 7 2" xfId="29465"/>
    <cellStyle name="Note 3 2 4 7 2 2" xfId="29466"/>
    <cellStyle name="Note 3 2 4 7 3" xfId="29467"/>
    <cellStyle name="Note 3 2 4 8" xfId="29468"/>
    <cellStyle name="Note 3 2 4 8 2" xfId="29469"/>
    <cellStyle name="Note 3 2 4 8 2 2" xfId="29470"/>
    <cellStyle name="Note 3 2 4 8 3" xfId="29471"/>
    <cellStyle name="Note 3 2 4 9" xfId="29472"/>
    <cellStyle name="Note 3 2 4 9 2" xfId="29473"/>
    <cellStyle name="Note 3 2 4 9 2 2" xfId="29474"/>
    <cellStyle name="Note 3 2 4 9 3" xfId="29475"/>
    <cellStyle name="Note 3 2 5" xfId="29476"/>
    <cellStyle name="Note 3 2 5 10" xfId="29477"/>
    <cellStyle name="Note 3 2 5 10 2" xfId="29478"/>
    <cellStyle name="Note 3 2 5 10 2 2" xfId="29479"/>
    <cellStyle name="Note 3 2 5 10 3" xfId="29480"/>
    <cellStyle name="Note 3 2 5 11" xfId="29481"/>
    <cellStyle name="Note 3 2 5 11 2" xfId="29482"/>
    <cellStyle name="Note 3 2 5 11 2 2" xfId="29483"/>
    <cellStyle name="Note 3 2 5 11 3" xfId="29484"/>
    <cellStyle name="Note 3 2 5 12" xfId="29485"/>
    <cellStyle name="Note 3 2 5 12 2" xfId="29486"/>
    <cellStyle name="Note 3 2 5 12 2 2" xfId="29487"/>
    <cellStyle name="Note 3 2 5 12 3" xfId="29488"/>
    <cellStyle name="Note 3 2 5 13" xfId="29489"/>
    <cellStyle name="Note 3 2 5 13 2" xfId="29490"/>
    <cellStyle name="Note 3 2 5 13 2 2" xfId="29491"/>
    <cellStyle name="Note 3 2 5 13 3" xfId="29492"/>
    <cellStyle name="Note 3 2 5 14" xfId="29493"/>
    <cellStyle name="Note 3 2 5 14 2" xfId="29494"/>
    <cellStyle name="Note 3 2 5 14 2 2" xfId="29495"/>
    <cellStyle name="Note 3 2 5 14 3" xfId="29496"/>
    <cellStyle name="Note 3 2 5 15" xfId="29497"/>
    <cellStyle name="Note 3 2 5 15 2" xfId="29498"/>
    <cellStyle name="Note 3 2 5 15 2 2" xfId="29499"/>
    <cellStyle name="Note 3 2 5 15 3" xfId="29500"/>
    <cellStyle name="Note 3 2 5 16" xfId="29501"/>
    <cellStyle name="Note 3 2 5 16 2" xfId="29502"/>
    <cellStyle name="Note 3 2 5 16 2 2" xfId="29503"/>
    <cellStyle name="Note 3 2 5 16 3" xfId="29504"/>
    <cellStyle name="Note 3 2 5 17" xfId="29505"/>
    <cellStyle name="Note 3 2 5 17 2" xfId="29506"/>
    <cellStyle name="Note 3 2 5 17 2 2" xfId="29507"/>
    <cellStyle name="Note 3 2 5 17 3" xfId="29508"/>
    <cellStyle name="Note 3 2 5 18" xfId="29509"/>
    <cellStyle name="Note 3 2 5 18 2" xfId="29510"/>
    <cellStyle name="Note 3 2 5 18 2 2" xfId="29511"/>
    <cellStyle name="Note 3 2 5 18 3" xfId="29512"/>
    <cellStyle name="Note 3 2 5 19" xfId="29513"/>
    <cellStyle name="Note 3 2 5 19 2" xfId="29514"/>
    <cellStyle name="Note 3 2 5 19 2 2" xfId="29515"/>
    <cellStyle name="Note 3 2 5 19 3" xfId="29516"/>
    <cellStyle name="Note 3 2 5 2" xfId="29517"/>
    <cellStyle name="Note 3 2 5 2 10" xfId="29518"/>
    <cellStyle name="Note 3 2 5 2 10 2" xfId="29519"/>
    <cellStyle name="Note 3 2 5 2 10 2 2" xfId="29520"/>
    <cellStyle name="Note 3 2 5 2 10 3" xfId="29521"/>
    <cellStyle name="Note 3 2 5 2 11" xfId="29522"/>
    <cellStyle name="Note 3 2 5 2 11 2" xfId="29523"/>
    <cellStyle name="Note 3 2 5 2 11 2 2" xfId="29524"/>
    <cellStyle name="Note 3 2 5 2 11 3" xfId="29525"/>
    <cellStyle name="Note 3 2 5 2 12" xfId="29526"/>
    <cellStyle name="Note 3 2 5 2 12 2" xfId="29527"/>
    <cellStyle name="Note 3 2 5 2 12 2 2" xfId="29528"/>
    <cellStyle name="Note 3 2 5 2 12 3" xfId="29529"/>
    <cellStyle name="Note 3 2 5 2 13" xfId="29530"/>
    <cellStyle name="Note 3 2 5 2 13 2" xfId="29531"/>
    <cellStyle name="Note 3 2 5 2 13 2 2" xfId="29532"/>
    <cellStyle name="Note 3 2 5 2 13 3" xfId="29533"/>
    <cellStyle name="Note 3 2 5 2 14" xfId="29534"/>
    <cellStyle name="Note 3 2 5 2 14 2" xfId="29535"/>
    <cellStyle name="Note 3 2 5 2 14 2 2" xfId="29536"/>
    <cellStyle name="Note 3 2 5 2 14 3" xfId="29537"/>
    <cellStyle name="Note 3 2 5 2 15" xfId="29538"/>
    <cellStyle name="Note 3 2 5 2 15 2" xfId="29539"/>
    <cellStyle name="Note 3 2 5 2 15 2 2" xfId="29540"/>
    <cellStyle name="Note 3 2 5 2 15 3" xfId="29541"/>
    <cellStyle name="Note 3 2 5 2 16" xfId="29542"/>
    <cellStyle name="Note 3 2 5 2 16 2" xfId="29543"/>
    <cellStyle name="Note 3 2 5 2 16 2 2" xfId="29544"/>
    <cellStyle name="Note 3 2 5 2 16 3" xfId="29545"/>
    <cellStyle name="Note 3 2 5 2 17" xfId="29546"/>
    <cellStyle name="Note 3 2 5 2 17 2" xfId="29547"/>
    <cellStyle name="Note 3 2 5 2 17 2 2" xfId="29548"/>
    <cellStyle name="Note 3 2 5 2 17 3" xfId="29549"/>
    <cellStyle name="Note 3 2 5 2 18" xfId="29550"/>
    <cellStyle name="Note 3 2 5 2 18 2" xfId="29551"/>
    <cellStyle name="Note 3 2 5 2 18 2 2" xfId="29552"/>
    <cellStyle name="Note 3 2 5 2 18 3" xfId="29553"/>
    <cellStyle name="Note 3 2 5 2 19" xfId="29554"/>
    <cellStyle name="Note 3 2 5 2 19 2" xfId="29555"/>
    <cellStyle name="Note 3 2 5 2 19 2 2" xfId="29556"/>
    <cellStyle name="Note 3 2 5 2 19 3" xfId="29557"/>
    <cellStyle name="Note 3 2 5 2 2" xfId="29558"/>
    <cellStyle name="Note 3 2 5 2 2 2" xfId="29559"/>
    <cellStyle name="Note 3 2 5 2 2 2 2" xfId="29560"/>
    <cellStyle name="Note 3 2 5 2 2 2 3" xfId="29561"/>
    <cellStyle name="Note 3 2 5 2 2 3" xfId="29562"/>
    <cellStyle name="Note 3 2 5 2 2 3 2" xfId="29563"/>
    <cellStyle name="Note 3 2 5 2 2 4" xfId="29564"/>
    <cellStyle name="Note 3 2 5 2 20" xfId="29565"/>
    <cellStyle name="Note 3 2 5 2 20 2" xfId="29566"/>
    <cellStyle name="Note 3 2 5 2 20 2 2" xfId="29567"/>
    <cellStyle name="Note 3 2 5 2 20 3" xfId="29568"/>
    <cellStyle name="Note 3 2 5 2 21" xfId="29569"/>
    <cellStyle name="Note 3 2 5 2 21 2" xfId="29570"/>
    <cellStyle name="Note 3 2 5 2 22" xfId="29571"/>
    <cellStyle name="Note 3 2 5 2 23" xfId="29572"/>
    <cellStyle name="Note 3 2 5 2 3" xfId="29573"/>
    <cellStyle name="Note 3 2 5 2 3 2" xfId="29574"/>
    <cellStyle name="Note 3 2 5 2 3 2 2" xfId="29575"/>
    <cellStyle name="Note 3 2 5 2 3 3" xfId="29576"/>
    <cellStyle name="Note 3 2 5 2 3 4" xfId="29577"/>
    <cellStyle name="Note 3 2 5 2 4" xfId="29578"/>
    <cellStyle name="Note 3 2 5 2 4 2" xfId="29579"/>
    <cellStyle name="Note 3 2 5 2 4 2 2" xfId="29580"/>
    <cellStyle name="Note 3 2 5 2 4 3" xfId="29581"/>
    <cellStyle name="Note 3 2 5 2 4 4" xfId="29582"/>
    <cellStyle name="Note 3 2 5 2 5" xfId="29583"/>
    <cellStyle name="Note 3 2 5 2 5 2" xfId="29584"/>
    <cellStyle name="Note 3 2 5 2 5 2 2" xfId="29585"/>
    <cellStyle name="Note 3 2 5 2 5 3" xfId="29586"/>
    <cellStyle name="Note 3 2 5 2 6" xfId="29587"/>
    <cellStyle name="Note 3 2 5 2 6 2" xfId="29588"/>
    <cellStyle name="Note 3 2 5 2 6 2 2" xfId="29589"/>
    <cellStyle name="Note 3 2 5 2 6 3" xfId="29590"/>
    <cellStyle name="Note 3 2 5 2 7" xfId="29591"/>
    <cellStyle name="Note 3 2 5 2 7 2" xfId="29592"/>
    <cellStyle name="Note 3 2 5 2 7 2 2" xfId="29593"/>
    <cellStyle name="Note 3 2 5 2 7 3" xfId="29594"/>
    <cellStyle name="Note 3 2 5 2 8" xfId="29595"/>
    <cellStyle name="Note 3 2 5 2 8 2" xfId="29596"/>
    <cellStyle name="Note 3 2 5 2 8 2 2" xfId="29597"/>
    <cellStyle name="Note 3 2 5 2 8 3" xfId="29598"/>
    <cellStyle name="Note 3 2 5 2 9" xfId="29599"/>
    <cellStyle name="Note 3 2 5 2 9 2" xfId="29600"/>
    <cellStyle name="Note 3 2 5 2 9 2 2" xfId="29601"/>
    <cellStyle name="Note 3 2 5 2 9 3" xfId="29602"/>
    <cellStyle name="Note 3 2 5 20" xfId="29603"/>
    <cellStyle name="Note 3 2 5 20 2" xfId="29604"/>
    <cellStyle name="Note 3 2 5 20 2 2" xfId="29605"/>
    <cellStyle name="Note 3 2 5 20 3" xfId="29606"/>
    <cellStyle name="Note 3 2 5 21" xfId="29607"/>
    <cellStyle name="Note 3 2 5 21 2" xfId="29608"/>
    <cellStyle name="Note 3 2 5 21 2 2" xfId="29609"/>
    <cellStyle name="Note 3 2 5 21 3" xfId="29610"/>
    <cellStyle name="Note 3 2 5 22" xfId="29611"/>
    <cellStyle name="Note 3 2 5 22 2" xfId="29612"/>
    <cellStyle name="Note 3 2 5 23" xfId="29613"/>
    <cellStyle name="Note 3 2 5 24" xfId="29614"/>
    <cellStyle name="Note 3 2 5 3" xfId="29615"/>
    <cellStyle name="Note 3 2 5 3 2" xfId="29616"/>
    <cellStyle name="Note 3 2 5 3 2 2" xfId="29617"/>
    <cellStyle name="Note 3 2 5 3 2 3" xfId="29618"/>
    <cellStyle name="Note 3 2 5 3 3" xfId="29619"/>
    <cellStyle name="Note 3 2 5 3 3 2" xfId="29620"/>
    <cellStyle name="Note 3 2 5 3 4" xfId="29621"/>
    <cellStyle name="Note 3 2 5 4" xfId="29622"/>
    <cellStyle name="Note 3 2 5 4 2" xfId="29623"/>
    <cellStyle name="Note 3 2 5 4 2 2" xfId="29624"/>
    <cellStyle name="Note 3 2 5 4 3" xfId="29625"/>
    <cellStyle name="Note 3 2 5 4 4" xfId="29626"/>
    <cellStyle name="Note 3 2 5 5" xfId="29627"/>
    <cellStyle name="Note 3 2 5 5 2" xfId="29628"/>
    <cellStyle name="Note 3 2 5 5 2 2" xfId="29629"/>
    <cellStyle name="Note 3 2 5 5 3" xfId="29630"/>
    <cellStyle name="Note 3 2 5 5 4" xfId="29631"/>
    <cellStyle name="Note 3 2 5 6" xfId="29632"/>
    <cellStyle name="Note 3 2 5 6 2" xfId="29633"/>
    <cellStyle name="Note 3 2 5 6 2 2" xfId="29634"/>
    <cellStyle name="Note 3 2 5 6 3" xfId="29635"/>
    <cellStyle name="Note 3 2 5 7" xfId="29636"/>
    <cellStyle name="Note 3 2 5 7 2" xfId="29637"/>
    <cellStyle name="Note 3 2 5 7 2 2" xfId="29638"/>
    <cellStyle name="Note 3 2 5 7 3" xfId="29639"/>
    <cellStyle name="Note 3 2 5 8" xfId="29640"/>
    <cellStyle name="Note 3 2 5 8 2" xfId="29641"/>
    <cellStyle name="Note 3 2 5 8 2 2" xfId="29642"/>
    <cellStyle name="Note 3 2 5 8 3" xfId="29643"/>
    <cellStyle name="Note 3 2 5 9" xfId="29644"/>
    <cellStyle name="Note 3 2 5 9 2" xfId="29645"/>
    <cellStyle name="Note 3 2 5 9 2 2" xfId="29646"/>
    <cellStyle name="Note 3 2 5 9 3" xfId="29647"/>
    <cellStyle name="Note 3 2 6" xfId="29648"/>
    <cellStyle name="Note 3 2 6 10" xfId="29649"/>
    <cellStyle name="Note 3 2 6 10 2" xfId="29650"/>
    <cellStyle name="Note 3 2 6 10 2 2" xfId="29651"/>
    <cellStyle name="Note 3 2 6 10 3" xfId="29652"/>
    <cellStyle name="Note 3 2 6 11" xfId="29653"/>
    <cellStyle name="Note 3 2 6 11 2" xfId="29654"/>
    <cellStyle name="Note 3 2 6 11 2 2" xfId="29655"/>
    <cellStyle name="Note 3 2 6 11 3" xfId="29656"/>
    <cellStyle name="Note 3 2 6 12" xfId="29657"/>
    <cellStyle name="Note 3 2 6 12 2" xfId="29658"/>
    <cellStyle name="Note 3 2 6 12 2 2" xfId="29659"/>
    <cellStyle name="Note 3 2 6 12 3" xfId="29660"/>
    <cellStyle name="Note 3 2 6 13" xfId="29661"/>
    <cellStyle name="Note 3 2 6 13 2" xfId="29662"/>
    <cellStyle name="Note 3 2 6 13 2 2" xfId="29663"/>
    <cellStyle name="Note 3 2 6 13 3" xfId="29664"/>
    <cellStyle name="Note 3 2 6 14" xfId="29665"/>
    <cellStyle name="Note 3 2 6 14 2" xfId="29666"/>
    <cellStyle name="Note 3 2 6 14 2 2" xfId="29667"/>
    <cellStyle name="Note 3 2 6 14 3" xfId="29668"/>
    <cellStyle name="Note 3 2 6 15" xfId="29669"/>
    <cellStyle name="Note 3 2 6 15 2" xfId="29670"/>
    <cellStyle name="Note 3 2 6 15 2 2" xfId="29671"/>
    <cellStyle name="Note 3 2 6 15 3" xfId="29672"/>
    <cellStyle name="Note 3 2 6 16" xfId="29673"/>
    <cellStyle name="Note 3 2 6 16 2" xfId="29674"/>
    <cellStyle name="Note 3 2 6 16 2 2" xfId="29675"/>
    <cellStyle name="Note 3 2 6 16 3" xfId="29676"/>
    <cellStyle name="Note 3 2 6 17" xfId="29677"/>
    <cellStyle name="Note 3 2 6 17 2" xfId="29678"/>
    <cellStyle name="Note 3 2 6 17 2 2" xfId="29679"/>
    <cellStyle name="Note 3 2 6 17 3" xfId="29680"/>
    <cellStyle name="Note 3 2 6 18" xfId="29681"/>
    <cellStyle name="Note 3 2 6 18 2" xfId="29682"/>
    <cellStyle name="Note 3 2 6 18 2 2" xfId="29683"/>
    <cellStyle name="Note 3 2 6 18 3" xfId="29684"/>
    <cellStyle name="Note 3 2 6 19" xfId="29685"/>
    <cellStyle name="Note 3 2 6 19 2" xfId="29686"/>
    <cellStyle name="Note 3 2 6 19 2 2" xfId="29687"/>
    <cellStyle name="Note 3 2 6 19 3" xfId="29688"/>
    <cellStyle name="Note 3 2 6 2" xfId="29689"/>
    <cellStyle name="Note 3 2 6 2 2" xfId="29690"/>
    <cellStyle name="Note 3 2 6 2 2 2" xfId="29691"/>
    <cellStyle name="Note 3 2 6 2 2 3" xfId="29692"/>
    <cellStyle name="Note 3 2 6 2 3" xfId="29693"/>
    <cellStyle name="Note 3 2 6 2 3 2" xfId="29694"/>
    <cellStyle name="Note 3 2 6 2 4" xfId="29695"/>
    <cellStyle name="Note 3 2 6 20" xfId="29696"/>
    <cellStyle name="Note 3 2 6 20 2" xfId="29697"/>
    <cellStyle name="Note 3 2 6 20 2 2" xfId="29698"/>
    <cellStyle name="Note 3 2 6 20 3" xfId="29699"/>
    <cellStyle name="Note 3 2 6 21" xfId="29700"/>
    <cellStyle name="Note 3 2 6 21 2" xfId="29701"/>
    <cellStyle name="Note 3 2 6 22" xfId="29702"/>
    <cellStyle name="Note 3 2 6 23" xfId="29703"/>
    <cellStyle name="Note 3 2 6 3" xfId="29704"/>
    <cellStyle name="Note 3 2 6 3 2" xfId="29705"/>
    <cellStyle name="Note 3 2 6 3 2 2" xfId="29706"/>
    <cellStyle name="Note 3 2 6 3 3" xfId="29707"/>
    <cellStyle name="Note 3 2 6 3 4" xfId="29708"/>
    <cellStyle name="Note 3 2 6 4" xfId="29709"/>
    <cellStyle name="Note 3 2 6 4 2" xfId="29710"/>
    <cellStyle name="Note 3 2 6 4 2 2" xfId="29711"/>
    <cellStyle name="Note 3 2 6 4 3" xfId="29712"/>
    <cellStyle name="Note 3 2 6 4 4" xfId="29713"/>
    <cellStyle name="Note 3 2 6 5" xfId="29714"/>
    <cellStyle name="Note 3 2 6 5 2" xfId="29715"/>
    <cellStyle name="Note 3 2 6 5 2 2" xfId="29716"/>
    <cellStyle name="Note 3 2 6 5 3" xfId="29717"/>
    <cellStyle name="Note 3 2 6 6" xfId="29718"/>
    <cellStyle name="Note 3 2 6 6 2" xfId="29719"/>
    <cellStyle name="Note 3 2 6 6 2 2" xfId="29720"/>
    <cellStyle name="Note 3 2 6 6 3" xfId="29721"/>
    <cellStyle name="Note 3 2 6 7" xfId="29722"/>
    <cellStyle name="Note 3 2 6 7 2" xfId="29723"/>
    <cellStyle name="Note 3 2 6 7 2 2" xfId="29724"/>
    <cellStyle name="Note 3 2 6 7 3" xfId="29725"/>
    <cellStyle name="Note 3 2 6 8" xfId="29726"/>
    <cellStyle name="Note 3 2 6 8 2" xfId="29727"/>
    <cellStyle name="Note 3 2 6 8 2 2" xfId="29728"/>
    <cellStyle name="Note 3 2 6 8 3" xfId="29729"/>
    <cellStyle name="Note 3 2 6 9" xfId="29730"/>
    <cellStyle name="Note 3 2 6 9 2" xfId="29731"/>
    <cellStyle name="Note 3 2 6 9 2 2" xfId="29732"/>
    <cellStyle name="Note 3 2 6 9 3" xfId="29733"/>
    <cellStyle name="Note 3 2 7" xfId="29734"/>
    <cellStyle name="Note 3 2 7 2" xfId="29735"/>
    <cellStyle name="Note 3 2 7 2 2" xfId="29736"/>
    <cellStyle name="Note 3 2 7 2 3" xfId="29737"/>
    <cellStyle name="Note 3 2 7 3" xfId="29738"/>
    <cellStyle name="Note 3 2 7 3 2" xfId="29739"/>
    <cellStyle name="Note 3 2 7 4" xfId="29740"/>
    <cellStyle name="Note 3 2 8" xfId="29741"/>
    <cellStyle name="Note 3 2 8 2" xfId="29742"/>
    <cellStyle name="Note 3 2 8 2 2" xfId="29743"/>
    <cellStyle name="Note 3 2 8 2 3" xfId="29744"/>
    <cellStyle name="Note 3 2 8 3" xfId="29745"/>
    <cellStyle name="Note 3 2 8 4" xfId="29746"/>
    <cellStyle name="Note 3 2 9" xfId="29747"/>
    <cellStyle name="Note 3 2 9 2" xfId="29748"/>
    <cellStyle name="Note 3 2 9 2 2" xfId="29749"/>
    <cellStyle name="Note 3 2 9 3" xfId="29750"/>
    <cellStyle name="Note 3 2 9 4" xfId="29751"/>
    <cellStyle name="Note 3 3" xfId="29752"/>
    <cellStyle name="Note 3 3 2" xfId="29753"/>
    <cellStyle name="Note 3 3 2 2" xfId="29754"/>
    <cellStyle name="Note 3 3 2 2 2" xfId="29755"/>
    <cellStyle name="Note 3 3 2 2 2 2" xfId="29756"/>
    <cellStyle name="Note 3 3 2 2 2 2 2" xfId="29757"/>
    <cellStyle name="Note 3 3 2 2 2 3" xfId="29758"/>
    <cellStyle name="Note 3 3 2 2 2 4" xfId="29759"/>
    <cellStyle name="Note 3 3 2 2 3" xfId="29760"/>
    <cellStyle name="Note 3 3 2 2 3 2" xfId="29761"/>
    <cellStyle name="Note 3 3 2 2 4" xfId="29762"/>
    <cellStyle name="Note 3 3 2 2 5" xfId="29763"/>
    <cellStyle name="Note 3 3 2 3" xfId="29764"/>
    <cellStyle name="Note 3 3 2 3 2" xfId="29765"/>
    <cellStyle name="Note 3 3 2 3 2 2" xfId="29766"/>
    <cellStyle name="Note 3 3 2 3 3" xfId="29767"/>
    <cellStyle name="Note 3 3 2 3 4" xfId="29768"/>
    <cellStyle name="Note 3 3 2 4" xfId="29769"/>
    <cellStyle name="Note 3 3 2 4 2" xfId="29770"/>
    <cellStyle name="Note 3 3 2 5" xfId="29771"/>
    <cellStyle name="Note 3 3 2 6" xfId="29772"/>
    <cellStyle name="Note 3 3 3" xfId="29773"/>
    <cellStyle name="Note 3 3 3 2" xfId="29774"/>
    <cellStyle name="Note 3 3 3 2 2" xfId="29775"/>
    <cellStyle name="Note 3 3 3 2 2 2" xfId="29776"/>
    <cellStyle name="Note 3 3 3 2 3" xfId="29777"/>
    <cellStyle name="Note 3 3 3 2 4" xfId="29778"/>
    <cellStyle name="Note 3 3 3 3" xfId="29779"/>
    <cellStyle name="Note 3 3 3 4" xfId="29780"/>
    <cellStyle name="Note 3 3 3 4 2" xfId="29781"/>
    <cellStyle name="Note 3 3 3 5" xfId="29782"/>
    <cellStyle name="Note 3 3 3 6" xfId="29783"/>
    <cellStyle name="Note 3 3 4" xfId="29784"/>
    <cellStyle name="Note 3 3 4 2" xfId="29785"/>
    <cellStyle name="Note 3 3 4 3" xfId="29786"/>
    <cellStyle name="Note 3 3 4 4" xfId="29787"/>
    <cellStyle name="Note 3 3 4 4 2" xfId="29788"/>
    <cellStyle name="Note 3 3 4 5" xfId="29789"/>
    <cellStyle name="Note 3 3 4 6" xfId="29790"/>
    <cellStyle name="Note 3 3 5" xfId="29791"/>
    <cellStyle name="Note 3 3 5 2" xfId="29792"/>
    <cellStyle name="Note 3 3 5 3" xfId="29793"/>
    <cellStyle name="Note 3 3 5 4" xfId="29794"/>
    <cellStyle name="Note 3 3 5 5" xfId="29795"/>
    <cellStyle name="Note 3 3 6" xfId="29796"/>
    <cellStyle name="Note 3 3 7" xfId="29797"/>
    <cellStyle name="Note 3 3 8" xfId="29798"/>
    <cellStyle name="Note 3 3 9" xfId="29799"/>
    <cellStyle name="Note 3 4" xfId="29800"/>
    <cellStyle name="Note 3 4 2" xfId="29801"/>
    <cellStyle name="Note 3 4 2 2" xfId="29802"/>
    <cellStyle name="Note 3 4 2 2 2" xfId="29803"/>
    <cellStyle name="Note 3 4 2 2 2 2" xfId="29804"/>
    <cellStyle name="Note 3 4 2 2 2 2 2" xfId="29805"/>
    <cellStyle name="Note 3 4 2 2 2 3" xfId="29806"/>
    <cellStyle name="Note 3 4 2 2 2 4" xfId="29807"/>
    <cellStyle name="Note 3 4 2 2 3" xfId="29808"/>
    <cellStyle name="Note 3 4 2 2 3 2" xfId="29809"/>
    <cellStyle name="Note 3 4 2 2 4" xfId="29810"/>
    <cellStyle name="Note 3 4 2 2 5" xfId="29811"/>
    <cellStyle name="Note 3 4 2 3" xfId="29812"/>
    <cellStyle name="Note 3 4 2 3 2" xfId="29813"/>
    <cellStyle name="Note 3 4 2 3 2 2" xfId="29814"/>
    <cellStyle name="Note 3 4 2 3 3" xfId="29815"/>
    <cellStyle name="Note 3 4 2 3 4" xfId="29816"/>
    <cellStyle name="Note 3 4 2 4" xfId="29817"/>
    <cellStyle name="Note 3 4 2 4 2" xfId="29818"/>
    <cellStyle name="Note 3 4 2 5" xfId="29819"/>
    <cellStyle name="Note 3 4 2 6" xfId="29820"/>
    <cellStyle name="Note 3 4 3" xfId="29821"/>
    <cellStyle name="Note 3 4 3 2" xfId="29822"/>
    <cellStyle name="Note 3 4 3 2 2" xfId="29823"/>
    <cellStyle name="Note 3 4 3 2 2 2" xfId="29824"/>
    <cellStyle name="Note 3 4 3 2 3" xfId="29825"/>
    <cellStyle name="Note 3 4 3 2 4" xfId="29826"/>
    <cellStyle name="Note 3 4 3 3" xfId="29827"/>
    <cellStyle name="Note 3 4 3 3 2" xfId="29828"/>
    <cellStyle name="Note 3 4 3 4" xfId="29829"/>
    <cellStyle name="Note 3 4 3 5" xfId="29830"/>
    <cellStyle name="Note 3 4 4" xfId="29831"/>
    <cellStyle name="Note 3 4 4 2" xfId="29832"/>
    <cellStyle name="Note 3 4 4 2 2" xfId="29833"/>
    <cellStyle name="Note 3 4 4 3" xfId="29834"/>
    <cellStyle name="Note 3 4 4 4" xfId="29835"/>
    <cellStyle name="Note 3 4 5" xfId="29836"/>
    <cellStyle name="Note 3 4 5 2" xfId="29837"/>
    <cellStyle name="Note 3 4 5 3" xfId="29838"/>
    <cellStyle name="Note 3 4 6" xfId="29839"/>
    <cellStyle name="Note 3 4 7" xfId="29840"/>
    <cellStyle name="Note 3 5" xfId="29841"/>
    <cellStyle name="Note 3 5 2" xfId="29842"/>
    <cellStyle name="Note 3 5 2 2" xfId="29843"/>
    <cellStyle name="Note 3 5 2 2 2" xfId="29844"/>
    <cellStyle name="Note 3 5 2 2 2 2" xfId="29845"/>
    <cellStyle name="Note 3 5 2 2 2 2 2" xfId="29846"/>
    <cellStyle name="Note 3 5 2 2 2 3" xfId="29847"/>
    <cellStyle name="Note 3 5 2 2 2 4" xfId="29848"/>
    <cellStyle name="Note 3 5 2 2 3" xfId="29849"/>
    <cellStyle name="Note 3 5 2 2 3 2" xfId="29850"/>
    <cellStyle name="Note 3 5 2 2 4" xfId="29851"/>
    <cellStyle name="Note 3 5 2 2 5" xfId="29852"/>
    <cellStyle name="Note 3 5 2 3" xfId="29853"/>
    <cellStyle name="Note 3 5 2 3 2" xfId="29854"/>
    <cellStyle name="Note 3 5 2 3 2 2" xfId="29855"/>
    <cellStyle name="Note 3 5 2 3 3" xfId="29856"/>
    <cellStyle name="Note 3 5 2 3 4" xfId="29857"/>
    <cellStyle name="Note 3 5 2 4" xfId="29858"/>
    <cellStyle name="Note 3 5 2 4 2" xfId="29859"/>
    <cellStyle name="Note 3 5 2 5" xfId="29860"/>
    <cellStyle name="Note 3 5 2 6" xfId="29861"/>
    <cellStyle name="Note 3 5 3" xfId="29862"/>
    <cellStyle name="Note 3 5 3 2" xfId="29863"/>
    <cellStyle name="Note 3 5 3 2 2" xfId="29864"/>
    <cellStyle name="Note 3 5 3 2 2 2" xfId="29865"/>
    <cellStyle name="Note 3 5 3 2 3" xfId="29866"/>
    <cellStyle name="Note 3 5 3 2 4" xfId="29867"/>
    <cellStyle name="Note 3 5 3 3" xfId="29868"/>
    <cellStyle name="Note 3 5 3 3 2" xfId="29869"/>
    <cellStyle name="Note 3 5 3 4" xfId="29870"/>
    <cellStyle name="Note 3 5 3 5" xfId="29871"/>
    <cellStyle name="Note 3 5 4" xfId="29872"/>
    <cellStyle name="Note 3 5 4 2" xfId="29873"/>
    <cellStyle name="Note 3 5 4 2 2" xfId="29874"/>
    <cellStyle name="Note 3 5 4 3" xfId="29875"/>
    <cellStyle name="Note 3 5 4 4" xfId="29876"/>
    <cellStyle name="Note 3 5 5" xfId="29877"/>
    <cellStyle name="Note 3 5 5 2" xfId="29878"/>
    <cellStyle name="Note 3 5 5 3" xfId="29879"/>
    <cellStyle name="Note 3 5 6" xfId="29880"/>
    <cellStyle name="Note 3 5 7" xfId="29881"/>
    <cellStyle name="Note 3 6" xfId="29882"/>
    <cellStyle name="Note 3 6 2" xfId="29883"/>
    <cellStyle name="Note 3 6 2 2" xfId="29884"/>
    <cellStyle name="Note 3 6 2 2 2" xfId="29885"/>
    <cellStyle name="Note 3 6 2 2 2 2" xfId="29886"/>
    <cellStyle name="Note 3 6 2 2 3" xfId="29887"/>
    <cellStyle name="Note 3 6 2 2 4" xfId="29888"/>
    <cellStyle name="Note 3 6 2 3" xfId="29889"/>
    <cellStyle name="Note 3 6 2 3 2" xfId="29890"/>
    <cellStyle name="Note 3 6 2 4" xfId="29891"/>
    <cellStyle name="Note 3 6 2 5" xfId="29892"/>
    <cellStyle name="Note 3 6 3" xfId="29893"/>
    <cellStyle name="Note 3 6 3 2" xfId="29894"/>
    <cellStyle name="Note 3 6 3 2 2" xfId="29895"/>
    <cellStyle name="Note 3 6 3 3" xfId="29896"/>
    <cellStyle name="Note 3 6 3 4" xfId="29897"/>
    <cellStyle name="Note 3 6 4" xfId="29898"/>
    <cellStyle name="Note 3 6 4 2" xfId="29899"/>
    <cellStyle name="Note 3 6 5" xfId="29900"/>
    <cellStyle name="Note 3 6 6" xfId="29901"/>
    <cellStyle name="Note 3 7" xfId="29902"/>
    <cellStyle name="Note 3 7 2" xfId="29903"/>
    <cellStyle name="Note 3 7 2 2" xfId="29904"/>
    <cellStyle name="Note 3 7 2 2 2" xfId="29905"/>
    <cellStyle name="Note 3 7 2 3" xfId="29906"/>
    <cellStyle name="Note 3 7 2 4" xfId="29907"/>
    <cellStyle name="Note 3 7 3" xfId="29908"/>
    <cellStyle name="Note 3 7 4" xfId="29909"/>
    <cellStyle name="Note 3 7 4 2" xfId="29910"/>
    <cellStyle name="Note 3 7 5" xfId="29911"/>
    <cellStyle name="Note 3 7 6" xfId="29912"/>
    <cellStyle name="Note 3 8" xfId="29913"/>
    <cellStyle name="Note 3 8 2" xfId="29914"/>
    <cellStyle name="Note 3 8 2 2" xfId="29915"/>
    <cellStyle name="Note 3 8 3" xfId="29916"/>
    <cellStyle name="Note 3 8 4" xfId="29917"/>
    <cellStyle name="Note 3 9" xfId="29918"/>
    <cellStyle name="Note 3 9 2" xfId="29919"/>
    <cellStyle name="Note 3 9 3" xfId="29920"/>
    <cellStyle name="Note 4" xfId="29921"/>
    <cellStyle name="Note 4 10" xfId="29922"/>
    <cellStyle name="Note 4 10 2" xfId="29923"/>
    <cellStyle name="Note 4 10 2 2" xfId="29924"/>
    <cellStyle name="Note 4 10 3" xfId="29925"/>
    <cellStyle name="Note 4 10 4" xfId="29926"/>
    <cellStyle name="Note 4 11" xfId="29927"/>
    <cellStyle name="Note 4 11 2" xfId="29928"/>
    <cellStyle name="Note 4 11 2 2" xfId="29929"/>
    <cellStyle name="Note 4 11 3" xfId="29930"/>
    <cellStyle name="Note 4 12" xfId="29931"/>
    <cellStyle name="Note 4 12 2" xfId="29932"/>
    <cellStyle name="Note 4 12 2 2" xfId="29933"/>
    <cellStyle name="Note 4 12 3" xfId="29934"/>
    <cellStyle name="Note 4 13" xfId="29935"/>
    <cellStyle name="Note 4 13 2" xfId="29936"/>
    <cellStyle name="Note 4 13 2 2" xfId="29937"/>
    <cellStyle name="Note 4 13 3" xfId="29938"/>
    <cellStyle name="Note 4 14" xfId="29939"/>
    <cellStyle name="Note 4 14 2" xfId="29940"/>
    <cellStyle name="Note 4 14 2 2" xfId="29941"/>
    <cellStyle name="Note 4 14 3" xfId="29942"/>
    <cellStyle name="Note 4 15" xfId="29943"/>
    <cellStyle name="Note 4 15 2" xfId="29944"/>
    <cellStyle name="Note 4 15 2 2" xfId="29945"/>
    <cellStyle name="Note 4 15 3" xfId="29946"/>
    <cellStyle name="Note 4 16" xfId="29947"/>
    <cellStyle name="Note 4 16 2" xfId="29948"/>
    <cellStyle name="Note 4 16 2 2" xfId="29949"/>
    <cellStyle name="Note 4 16 3" xfId="29950"/>
    <cellStyle name="Note 4 17" xfId="29951"/>
    <cellStyle name="Note 4 17 2" xfId="29952"/>
    <cellStyle name="Note 4 17 2 2" xfId="29953"/>
    <cellStyle name="Note 4 17 3" xfId="29954"/>
    <cellStyle name="Note 4 18" xfId="29955"/>
    <cellStyle name="Note 4 18 2" xfId="29956"/>
    <cellStyle name="Note 4 18 2 2" xfId="29957"/>
    <cellStyle name="Note 4 18 3" xfId="29958"/>
    <cellStyle name="Note 4 19" xfId="29959"/>
    <cellStyle name="Note 4 19 2" xfId="29960"/>
    <cellStyle name="Note 4 19 2 2" xfId="29961"/>
    <cellStyle name="Note 4 19 3" xfId="29962"/>
    <cellStyle name="Note 4 2" xfId="29963"/>
    <cellStyle name="Note 4 2 10" xfId="29964"/>
    <cellStyle name="Note 4 2 10 2" xfId="29965"/>
    <cellStyle name="Note 4 2 10 2 2" xfId="29966"/>
    <cellStyle name="Note 4 2 10 3" xfId="29967"/>
    <cellStyle name="Note 4 2 11" xfId="29968"/>
    <cellStyle name="Note 4 2 11 2" xfId="29969"/>
    <cellStyle name="Note 4 2 11 2 2" xfId="29970"/>
    <cellStyle name="Note 4 2 11 3" xfId="29971"/>
    <cellStyle name="Note 4 2 12" xfId="29972"/>
    <cellStyle name="Note 4 2 12 2" xfId="29973"/>
    <cellStyle name="Note 4 2 12 2 2" xfId="29974"/>
    <cellStyle name="Note 4 2 12 3" xfId="29975"/>
    <cellStyle name="Note 4 2 13" xfId="29976"/>
    <cellStyle name="Note 4 2 13 2" xfId="29977"/>
    <cellStyle name="Note 4 2 13 2 2" xfId="29978"/>
    <cellStyle name="Note 4 2 13 3" xfId="29979"/>
    <cellStyle name="Note 4 2 14" xfId="29980"/>
    <cellStyle name="Note 4 2 14 2" xfId="29981"/>
    <cellStyle name="Note 4 2 14 2 2" xfId="29982"/>
    <cellStyle name="Note 4 2 14 3" xfId="29983"/>
    <cellStyle name="Note 4 2 15" xfId="29984"/>
    <cellStyle name="Note 4 2 15 2" xfId="29985"/>
    <cellStyle name="Note 4 2 15 2 2" xfId="29986"/>
    <cellStyle name="Note 4 2 15 3" xfId="29987"/>
    <cellStyle name="Note 4 2 16" xfId="29988"/>
    <cellStyle name="Note 4 2 16 2" xfId="29989"/>
    <cellStyle name="Note 4 2 16 2 2" xfId="29990"/>
    <cellStyle name="Note 4 2 16 3" xfId="29991"/>
    <cellStyle name="Note 4 2 17" xfId="29992"/>
    <cellStyle name="Note 4 2 17 2" xfId="29993"/>
    <cellStyle name="Note 4 2 17 2 2" xfId="29994"/>
    <cellStyle name="Note 4 2 17 3" xfId="29995"/>
    <cellStyle name="Note 4 2 18" xfId="29996"/>
    <cellStyle name="Note 4 2 18 2" xfId="29997"/>
    <cellStyle name="Note 4 2 18 2 2" xfId="29998"/>
    <cellStyle name="Note 4 2 18 3" xfId="29999"/>
    <cellStyle name="Note 4 2 19" xfId="30000"/>
    <cellStyle name="Note 4 2 19 2" xfId="30001"/>
    <cellStyle name="Note 4 2 19 2 2" xfId="30002"/>
    <cellStyle name="Note 4 2 19 3" xfId="30003"/>
    <cellStyle name="Note 4 2 2" xfId="30004"/>
    <cellStyle name="Note 4 2 2 10" xfId="30005"/>
    <cellStyle name="Note 4 2 2 10 2" xfId="30006"/>
    <cellStyle name="Note 4 2 2 10 2 2" xfId="30007"/>
    <cellStyle name="Note 4 2 2 10 3" xfId="30008"/>
    <cellStyle name="Note 4 2 2 11" xfId="30009"/>
    <cellStyle name="Note 4 2 2 11 2" xfId="30010"/>
    <cellStyle name="Note 4 2 2 11 2 2" xfId="30011"/>
    <cellStyle name="Note 4 2 2 11 3" xfId="30012"/>
    <cellStyle name="Note 4 2 2 12" xfId="30013"/>
    <cellStyle name="Note 4 2 2 12 2" xfId="30014"/>
    <cellStyle name="Note 4 2 2 12 2 2" xfId="30015"/>
    <cellStyle name="Note 4 2 2 12 3" xfId="30016"/>
    <cellStyle name="Note 4 2 2 13" xfId="30017"/>
    <cellStyle name="Note 4 2 2 13 2" xfId="30018"/>
    <cellStyle name="Note 4 2 2 13 2 2" xfId="30019"/>
    <cellStyle name="Note 4 2 2 13 3" xfId="30020"/>
    <cellStyle name="Note 4 2 2 14" xfId="30021"/>
    <cellStyle name="Note 4 2 2 14 2" xfId="30022"/>
    <cellStyle name="Note 4 2 2 14 2 2" xfId="30023"/>
    <cellStyle name="Note 4 2 2 14 3" xfId="30024"/>
    <cellStyle name="Note 4 2 2 15" xfId="30025"/>
    <cellStyle name="Note 4 2 2 15 2" xfId="30026"/>
    <cellStyle name="Note 4 2 2 15 2 2" xfId="30027"/>
    <cellStyle name="Note 4 2 2 15 3" xfId="30028"/>
    <cellStyle name="Note 4 2 2 16" xfId="30029"/>
    <cellStyle name="Note 4 2 2 16 2" xfId="30030"/>
    <cellStyle name="Note 4 2 2 16 2 2" xfId="30031"/>
    <cellStyle name="Note 4 2 2 16 3" xfId="30032"/>
    <cellStyle name="Note 4 2 2 17" xfId="30033"/>
    <cellStyle name="Note 4 2 2 17 2" xfId="30034"/>
    <cellStyle name="Note 4 2 2 17 2 2" xfId="30035"/>
    <cellStyle name="Note 4 2 2 17 3" xfId="30036"/>
    <cellStyle name="Note 4 2 2 18" xfId="30037"/>
    <cellStyle name="Note 4 2 2 18 2" xfId="30038"/>
    <cellStyle name="Note 4 2 2 18 2 2" xfId="30039"/>
    <cellStyle name="Note 4 2 2 18 3" xfId="30040"/>
    <cellStyle name="Note 4 2 2 19" xfId="30041"/>
    <cellStyle name="Note 4 2 2 19 2" xfId="30042"/>
    <cellStyle name="Note 4 2 2 19 2 2" xfId="30043"/>
    <cellStyle name="Note 4 2 2 19 3" xfId="30044"/>
    <cellStyle name="Note 4 2 2 2" xfId="30045"/>
    <cellStyle name="Note 4 2 2 2 10" xfId="30046"/>
    <cellStyle name="Note 4 2 2 2 10 2" xfId="30047"/>
    <cellStyle name="Note 4 2 2 2 10 2 2" xfId="30048"/>
    <cellStyle name="Note 4 2 2 2 10 3" xfId="30049"/>
    <cellStyle name="Note 4 2 2 2 11" xfId="30050"/>
    <cellStyle name="Note 4 2 2 2 11 2" xfId="30051"/>
    <cellStyle name="Note 4 2 2 2 11 2 2" xfId="30052"/>
    <cellStyle name="Note 4 2 2 2 11 3" xfId="30053"/>
    <cellStyle name="Note 4 2 2 2 12" xfId="30054"/>
    <cellStyle name="Note 4 2 2 2 12 2" xfId="30055"/>
    <cellStyle name="Note 4 2 2 2 12 2 2" xfId="30056"/>
    <cellStyle name="Note 4 2 2 2 12 3" xfId="30057"/>
    <cellStyle name="Note 4 2 2 2 13" xfId="30058"/>
    <cellStyle name="Note 4 2 2 2 13 2" xfId="30059"/>
    <cellStyle name="Note 4 2 2 2 13 2 2" xfId="30060"/>
    <cellStyle name="Note 4 2 2 2 13 3" xfId="30061"/>
    <cellStyle name="Note 4 2 2 2 14" xfId="30062"/>
    <cellStyle name="Note 4 2 2 2 14 2" xfId="30063"/>
    <cellStyle name="Note 4 2 2 2 14 2 2" xfId="30064"/>
    <cellStyle name="Note 4 2 2 2 14 3" xfId="30065"/>
    <cellStyle name="Note 4 2 2 2 15" xfId="30066"/>
    <cellStyle name="Note 4 2 2 2 15 2" xfId="30067"/>
    <cellStyle name="Note 4 2 2 2 15 2 2" xfId="30068"/>
    <cellStyle name="Note 4 2 2 2 15 3" xfId="30069"/>
    <cellStyle name="Note 4 2 2 2 16" xfId="30070"/>
    <cellStyle name="Note 4 2 2 2 16 2" xfId="30071"/>
    <cellStyle name="Note 4 2 2 2 16 2 2" xfId="30072"/>
    <cellStyle name="Note 4 2 2 2 16 3" xfId="30073"/>
    <cellStyle name="Note 4 2 2 2 17" xfId="30074"/>
    <cellStyle name="Note 4 2 2 2 17 2" xfId="30075"/>
    <cellStyle name="Note 4 2 2 2 17 2 2" xfId="30076"/>
    <cellStyle name="Note 4 2 2 2 17 3" xfId="30077"/>
    <cellStyle name="Note 4 2 2 2 18" xfId="30078"/>
    <cellStyle name="Note 4 2 2 2 18 2" xfId="30079"/>
    <cellStyle name="Note 4 2 2 2 19" xfId="30080"/>
    <cellStyle name="Note 4 2 2 2 2" xfId="30081"/>
    <cellStyle name="Note 4 2 2 2 2 10" xfId="30082"/>
    <cellStyle name="Note 4 2 2 2 2 10 2" xfId="30083"/>
    <cellStyle name="Note 4 2 2 2 2 10 2 2" xfId="30084"/>
    <cellStyle name="Note 4 2 2 2 2 10 3" xfId="30085"/>
    <cellStyle name="Note 4 2 2 2 2 11" xfId="30086"/>
    <cellStyle name="Note 4 2 2 2 2 11 2" xfId="30087"/>
    <cellStyle name="Note 4 2 2 2 2 11 2 2" xfId="30088"/>
    <cellStyle name="Note 4 2 2 2 2 11 3" xfId="30089"/>
    <cellStyle name="Note 4 2 2 2 2 12" xfId="30090"/>
    <cellStyle name="Note 4 2 2 2 2 12 2" xfId="30091"/>
    <cellStyle name="Note 4 2 2 2 2 12 2 2" xfId="30092"/>
    <cellStyle name="Note 4 2 2 2 2 12 3" xfId="30093"/>
    <cellStyle name="Note 4 2 2 2 2 13" xfId="30094"/>
    <cellStyle name="Note 4 2 2 2 2 13 2" xfId="30095"/>
    <cellStyle name="Note 4 2 2 2 2 13 2 2" xfId="30096"/>
    <cellStyle name="Note 4 2 2 2 2 13 3" xfId="30097"/>
    <cellStyle name="Note 4 2 2 2 2 14" xfId="30098"/>
    <cellStyle name="Note 4 2 2 2 2 14 2" xfId="30099"/>
    <cellStyle name="Note 4 2 2 2 2 14 2 2" xfId="30100"/>
    <cellStyle name="Note 4 2 2 2 2 14 3" xfId="30101"/>
    <cellStyle name="Note 4 2 2 2 2 15" xfId="30102"/>
    <cellStyle name="Note 4 2 2 2 2 15 2" xfId="30103"/>
    <cellStyle name="Note 4 2 2 2 2 15 2 2" xfId="30104"/>
    <cellStyle name="Note 4 2 2 2 2 15 3" xfId="30105"/>
    <cellStyle name="Note 4 2 2 2 2 16" xfId="30106"/>
    <cellStyle name="Note 4 2 2 2 2 16 2" xfId="30107"/>
    <cellStyle name="Note 4 2 2 2 2 16 2 2" xfId="30108"/>
    <cellStyle name="Note 4 2 2 2 2 16 3" xfId="30109"/>
    <cellStyle name="Note 4 2 2 2 2 17" xfId="30110"/>
    <cellStyle name="Note 4 2 2 2 2 17 2" xfId="30111"/>
    <cellStyle name="Note 4 2 2 2 2 17 2 2" xfId="30112"/>
    <cellStyle name="Note 4 2 2 2 2 17 3" xfId="30113"/>
    <cellStyle name="Note 4 2 2 2 2 18" xfId="30114"/>
    <cellStyle name="Note 4 2 2 2 2 18 2" xfId="30115"/>
    <cellStyle name="Note 4 2 2 2 2 18 2 2" xfId="30116"/>
    <cellStyle name="Note 4 2 2 2 2 18 3" xfId="30117"/>
    <cellStyle name="Note 4 2 2 2 2 19" xfId="30118"/>
    <cellStyle name="Note 4 2 2 2 2 19 2" xfId="30119"/>
    <cellStyle name="Note 4 2 2 2 2 19 2 2" xfId="30120"/>
    <cellStyle name="Note 4 2 2 2 2 19 3" xfId="30121"/>
    <cellStyle name="Note 4 2 2 2 2 2" xfId="30122"/>
    <cellStyle name="Note 4 2 2 2 2 2 2" xfId="30123"/>
    <cellStyle name="Note 4 2 2 2 2 2 2 2" xfId="30124"/>
    <cellStyle name="Note 4 2 2 2 2 2 2 3" xfId="30125"/>
    <cellStyle name="Note 4 2 2 2 2 2 3" xfId="30126"/>
    <cellStyle name="Note 4 2 2 2 2 2 3 2" xfId="30127"/>
    <cellStyle name="Note 4 2 2 2 2 2 4" xfId="30128"/>
    <cellStyle name="Note 4 2 2 2 2 20" xfId="30129"/>
    <cellStyle name="Note 4 2 2 2 2 20 2" xfId="30130"/>
    <cellStyle name="Note 4 2 2 2 2 20 2 2" xfId="30131"/>
    <cellStyle name="Note 4 2 2 2 2 20 3" xfId="30132"/>
    <cellStyle name="Note 4 2 2 2 2 21" xfId="30133"/>
    <cellStyle name="Note 4 2 2 2 2 21 2" xfId="30134"/>
    <cellStyle name="Note 4 2 2 2 2 22" xfId="30135"/>
    <cellStyle name="Note 4 2 2 2 2 23" xfId="30136"/>
    <cellStyle name="Note 4 2 2 2 2 3" xfId="30137"/>
    <cellStyle name="Note 4 2 2 2 2 3 2" xfId="30138"/>
    <cellStyle name="Note 4 2 2 2 2 3 2 2" xfId="30139"/>
    <cellStyle name="Note 4 2 2 2 2 3 3" xfId="30140"/>
    <cellStyle name="Note 4 2 2 2 2 3 4" xfId="30141"/>
    <cellStyle name="Note 4 2 2 2 2 4" xfId="30142"/>
    <cellStyle name="Note 4 2 2 2 2 4 2" xfId="30143"/>
    <cellStyle name="Note 4 2 2 2 2 4 2 2" xfId="30144"/>
    <cellStyle name="Note 4 2 2 2 2 4 3" xfId="30145"/>
    <cellStyle name="Note 4 2 2 2 2 4 4" xfId="30146"/>
    <cellStyle name="Note 4 2 2 2 2 5" xfId="30147"/>
    <cellStyle name="Note 4 2 2 2 2 5 2" xfId="30148"/>
    <cellStyle name="Note 4 2 2 2 2 5 2 2" xfId="30149"/>
    <cellStyle name="Note 4 2 2 2 2 5 3" xfId="30150"/>
    <cellStyle name="Note 4 2 2 2 2 6" xfId="30151"/>
    <cellStyle name="Note 4 2 2 2 2 6 2" xfId="30152"/>
    <cellStyle name="Note 4 2 2 2 2 6 2 2" xfId="30153"/>
    <cellStyle name="Note 4 2 2 2 2 6 3" xfId="30154"/>
    <cellStyle name="Note 4 2 2 2 2 7" xfId="30155"/>
    <cellStyle name="Note 4 2 2 2 2 7 2" xfId="30156"/>
    <cellStyle name="Note 4 2 2 2 2 7 2 2" xfId="30157"/>
    <cellStyle name="Note 4 2 2 2 2 7 3" xfId="30158"/>
    <cellStyle name="Note 4 2 2 2 2 8" xfId="30159"/>
    <cellStyle name="Note 4 2 2 2 2 8 2" xfId="30160"/>
    <cellStyle name="Note 4 2 2 2 2 8 2 2" xfId="30161"/>
    <cellStyle name="Note 4 2 2 2 2 8 3" xfId="30162"/>
    <cellStyle name="Note 4 2 2 2 2 9" xfId="30163"/>
    <cellStyle name="Note 4 2 2 2 2 9 2" xfId="30164"/>
    <cellStyle name="Note 4 2 2 2 2 9 2 2" xfId="30165"/>
    <cellStyle name="Note 4 2 2 2 2 9 3" xfId="30166"/>
    <cellStyle name="Note 4 2 2 2 20" xfId="30167"/>
    <cellStyle name="Note 4 2 2 2 3" xfId="30168"/>
    <cellStyle name="Note 4 2 2 2 3 2" xfId="30169"/>
    <cellStyle name="Note 4 2 2 2 3 2 2" xfId="30170"/>
    <cellStyle name="Note 4 2 2 2 3 2 3" xfId="30171"/>
    <cellStyle name="Note 4 2 2 2 3 3" xfId="30172"/>
    <cellStyle name="Note 4 2 2 2 3 3 2" xfId="30173"/>
    <cellStyle name="Note 4 2 2 2 3 4" xfId="30174"/>
    <cellStyle name="Note 4 2 2 2 4" xfId="30175"/>
    <cellStyle name="Note 4 2 2 2 4 2" xfId="30176"/>
    <cellStyle name="Note 4 2 2 2 4 2 2" xfId="30177"/>
    <cellStyle name="Note 4 2 2 2 4 3" xfId="30178"/>
    <cellStyle name="Note 4 2 2 2 4 4" xfId="30179"/>
    <cellStyle name="Note 4 2 2 2 5" xfId="30180"/>
    <cellStyle name="Note 4 2 2 2 5 2" xfId="30181"/>
    <cellStyle name="Note 4 2 2 2 5 2 2" xfId="30182"/>
    <cellStyle name="Note 4 2 2 2 5 3" xfId="30183"/>
    <cellStyle name="Note 4 2 2 2 5 4" xfId="30184"/>
    <cellStyle name="Note 4 2 2 2 6" xfId="30185"/>
    <cellStyle name="Note 4 2 2 2 6 2" xfId="30186"/>
    <cellStyle name="Note 4 2 2 2 6 2 2" xfId="30187"/>
    <cellStyle name="Note 4 2 2 2 6 3" xfId="30188"/>
    <cellStyle name="Note 4 2 2 2 7" xfId="30189"/>
    <cellStyle name="Note 4 2 2 2 7 2" xfId="30190"/>
    <cellStyle name="Note 4 2 2 2 7 2 2" xfId="30191"/>
    <cellStyle name="Note 4 2 2 2 7 3" xfId="30192"/>
    <cellStyle name="Note 4 2 2 2 8" xfId="30193"/>
    <cellStyle name="Note 4 2 2 2 8 2" xfId="30194"/>
    <cellStyle name="Note 4 2 2 2 8 2 2" xfId="30195"/>
    <cellStyle name="Note 4 2 2 2 8 3" xfId="30196"/>
    <cellStyle name="Note 4 2 2 2 9" xfId="30197"/>
    <cellStyle name="Note 4 2 2 2 9 2" xfId="30198"/>
    <cellStyle name="Note 4 2 2 2 9 2 2" xfId="30199"/>
    <cellStyle name="Note 4 2 2 2 9 3" xfId="30200"/>
    <cellStyle name="Note 4 2 2 20" xfId="30201"/>
    <cellStyle name="Note 4 2 2 20 2" xfId="30202"/>
    <cellStyle name="Note 4 2 2 20 2 2" xfId="30203"/>
    <cellStyle name="Note 4 2 2 20 3" xfId="30204"/>
    <cellStyle name="Note 4 2 2 21" xfId="30205"/>
    <cellStyle name="Note 4 2 2 21 2" xfId="30206"/>
    <cellStyle name="Note 4 2 2 22" xfId="30207"/>
    <cellStyle name="Note 4 2 2 23" xfId="30208"/>
    <cellStyle name="Note 4 2 2 3" xfId="30209"/>
    <cellStyle name="Note 4 2 2 3 10" xfId="30210"/>
    <cellStyle name="Note 4 2 2 3 10 2" xfId="30211"/>
    <cellStyle name="Note 4 2 2 3 10 2 2" xfId="30212"/>
    <cellStyle name="Note 4 2 2 3 10 3" xfId="30213"/>
    <cellStyle name="Note 4 2 2 3 11" xfId="30214"/>
    <cellStyle name="Note 4 2 2 3 11 2" xfId="30215"/>
    <cellStyle name="Note 4 2 2 3 11 2 2" xfId="30216"/>
    <cellStyle name="Note 4 2 2 3 11 3" xfId="30217"/>
    <cellStyle name="Note 4 2 2 3 12" xfId="30218"/>
    <cellStyle name="Note 4 2 2 3 12 2" xfId="30219"/>
    <cellStyle name="Note 4 2 2 3 12 2 2" xfId="30220"/>
    <cellStyle name="Note 4 2 2 3 12 3" xfId="30221"/>
    <cellStyle name="Note 4 2 2 3 13" xfId="30222"/>
    <cellStyle name="Note 4 2 2 3 13 2" xfId="30223"/>
    <cellStyle name="Note 4 2 2 3 13 2 2" xfId="30224"/>
    <cellStyle name="Note 4 2 2 3 13 3" xfId="30225"/>
    <cellStyle name="Note 4 2 2 3 14" xfId="30226"/>
    <cellStyle name="Note 4 2 2 3 14 2" xfId="30227"/>
    <cellStyle name="Note 4 2 2 3 14 2 2" xfId="30228"/>
    <cellStyle name="Note 4 2 2 3 14 3" xfId="30229"/>
    <cellStyle name="Note 4 2 2 3 15" xfId="30230"/>
    <cellStyle name="Note 4 2 2 3 15 2" xfId="30231"/>
    <cellStyle name="Note 4 2 2 3 15 2 2" xfId="30232"/>
    <cellStyle name="Note 4 2 2 3 15 3" xfId="30233"/>
    <cellStyle name="Note 4 2 2 3 16" xfId="30234"/>
    <cellStyle name="Note 4 2 2 3 16 2" xfId="30235"/>
    <cellStyle name="Note 4 2 2 3 16 2 2" xfId="30236"/>
    <cellStyle name="Note 4 2 2 3 16 3" xfId="30237"/>
    <cellStyle name="Note 4 2 2 3 17" xfId="30238"/>
    <cellStyle name="Note 4 2 2 3 17 2" xfId="30239"/>
    <cellStyle name="Note 4 2 2 3 17 2 2" xfId="30240"/>
    <cellStyle name="Note 4 2 2 3 17 3" xfId="30241"/>
    <cellStyle name="Note 4 2 2 3 18" xfId="30242"/>
    <cellStyle name="Note 4 2 2 3 18 2" xfId="30243"/>
    <cellStyle name="Note 4 2 2 3 19" xfId="30244"/>
    <cellStyle name="Note 4 2 2 3 2" xfId="30245"/>
    <cellStyle name="Note 4 2 2 3 2 10" xfId="30246"/>
    <cellStyle name="Note 4 2 2 3 2 10 2" xfId="30247"/>
    <cellStyle name="Note 4 2 2 3 2 10 2 2" xfId="30248"/>
    <cellStyle name="Note 4 2 2 3 2 10 3" xfId="30249"/>
    <cellStyle name="Note 4 2 2 3 2 11" xfId="30250"/>
    <cellStyle name="Note 4 2 2 3 2 11 2" xfId="30251"/>
    <cellStyle name="Note 4 2 2 3 2 11 2 2" xfId="30252"/>
    <cellStyle name="Note 4 2 2 3 2 11 3" xfId="30253"/>
    <cellStyle name="Note 4 2 2 3 2 12" xfId="30254"/>
    <cellStyle name="Note 4 2 2 3 2 12 2" xfId="30255"/>
    <cellStyle name="Note 4 2 2 3 2 12 2 2" xfId="30256"/>
    <cellStyle name="Note 4 2 2 3 2 12 3" xfId="30257"/>
    <cellStyle name="Note 4 2 2 3 2 13" xfId="30258"/>
    <cellStyle name="Note 4 2 2 3 2 13 2" xfId="30259"/>
    <cellStyle name="Note 4 2 2 3 2 13 2 2" xfId="30260"/>
    <cellStyle name="Note 4 2 2 3 2 13 3" xfId="30261"/>
    <cellStyle name="Note 4 2 2 3 2 14" xfId="30262"/>
    <cellStyle name="Note 4 2 2 3 2 14 2" xfId="30263"/>
    <cellStyle name="Note 4 2 2 3 2 14 2 2" xfId="30264"/>
    <cellStyle name="Note 4 2 2 3 2 14 3" xfId="30265"/>
    <cellStyle name="Note 4 2 2 3 2 15" xfId="30266"/>
    <cellStyle name="Note 4 2 2 3 2 15 2" xfId="30267"/>
    <cellStyle name="Note 4 2 2 3 2 15 2 2" xfId="30268"/>
    <cellStyle name="Note 4 2 2 3 2 15 3" xfId="30269"/>
    <cellStyle name="Note 4 2 2 3 2 16" xfId="30270"/>
    <cellStyle name="Note 4 2 2 3 2 16 2" xfId="30271"/>
    <cellStyle name="Note 4 2 2 3 2 16 2 2" xfId="30272"/>
    <cellStyle name="Note 4 2 2 3 2 16 3" xfId="30273"/>
    <cellStyle name="Note 4 2 2 3 2 17" xfId="30274"/>
    <cellStyle name="Note 4 2 2 3 2 17 2" xfId="30275"/>
    <cellStyle name="Note 4 2 2 3 2 17 2 2" xfId="30276"/>
    <cellStyle name="Note 4 2 2 3 2 17 3" xfId="30277"/>
    <cellStyle name="Note 4 2 2 3 2 18" xfId="30278"/>
    <cellStyle name="Note 4 2 2 3 2 18 2" xfId="30279"/>
    <cellStyle name="Note 4 2 2 3 2 18 2 2" xfId="30280"/>
    <cellStyle name="Note 4 2 2 3 2 18 3" xfId="30281"/>
    <cellStyle name="Note 4 2 2 3 2 19" xfId="30282"/>
    <cellStyle name="Note 4 2 2 3 2 19 2" xfId="30283"/>
    <cellStyle name="Note 4 2 2 3 2 19 2 2" xfId="30284"/>
    <cellStyle name="Note 4 2 2 3 2 19 3" xfId="30285"/>
    <cellStyle name="Note 4 2 2 3 2 2" xfId="30286"/>
    <cellStyle name="Note 4 2 2 3 2 2 2" xfId="30287"/>
    <cellStyle name="Note 4 2 2 3 2 2 2 2" xfId="30288"/>
    <cellStyle name="Note 4 2 2 3 2 2 3" xfId="30289"/>
    <cellStyle name="Note 4 2 2 3 2 2 4" xfId="30290"/>
    <cellStyle name="Note 4 2 2 3 2 20" xfId="30291"/>
    <cellStyle name="Note 4 2 2 3 2 20 2" xfId="30292"/>
    <cellStyle name="Note 4 2 2 3 2 20 2 2" xfId="30293"/>
    <cellStyle name="Note 4 2 2 3 2 20 3" xfId="30294"/>
    <cellStyle name="Note 4 2 2 3 2 21" xfId="30295"/>
    <cellStyle name="Note 4 2 2 3 2 21 2" xfId="30296"/>
    <cellStyle name="Note 4 2 2 3 2 22" xfId="30297"/>
    <cellStyle name="Note 4 2 2 3 2 23" xfId="30298"/>
    <cellStyle name="Note 4 2 2 3 2 3" xfId="30299"/>
    <cellStyle name="Note 4 2 2 3 2 3 2" xfId="30300"/>
    <cellStyle name="Note 4 2 2 3 2 3 2 2" xfId="30301"/>
    <cellStyle name="Note 4 2 2 3 2 3 3" xfId="30302"/>
    <cellStyle name="Note 4 2 2 3 2 3 4" xfId="30303"/>
    <cellStyle name="Note 4 2 2 3 2 4" xfId="30304"/>
    <cellStyle name="Note 4 2 2 3 2 4 2" xfId="30305"/>
    <cellStyle name="Note 4 2 2 3 2 4 2 2" xfId="30306"/>
    <cellStyle name="Note 4 2 2 3 2 4 3" xfId="30307"/>
    <cellStyle name="Note 4 2 2 3 2 5" xfId="30308"/>
    <cellStyle name="Note 4 2 2 3 2 5 2" xfId="30309"/>
    <cellStyle name="Note 4 2 2 3 2 5 2 2" xfId="30310"/>
    <cellStyle name="Note 4 2 2 3 2 5 3" xfId="30311"/>
    <cellStyle name="Note 4 2 2 3 2 6" xfId="30312"/>
    <cellStyle name="Note 4 2 2 3 2 6 2" xfId="30313"/>
    <cellStyle name="Note 4 2 2 3 2 6 2 2" xfId="30314"/>
    <cellStyle name="Note 4 2 2 3 2 6 3" xfId="30315"/>
    <cellStyle name="Note 4 2 2 3 2 7" xfId="30316"/>
    <cellStyle name="Note 4 2 2 3 2 7 2" xfId="30317"/>
    <cellStyle name="Note 4 2 2 3 2 7 2 2" xfId="30318"/>
    <cellStyle name="Note 4 2 2 3 2 7 3" xfId="30319"/>
    <cellStyle name="Note 4 2 2 3 2 8" xfId="30320"/>
    <cellStyle name="Note 4 2 2 3 2 8 2" xfId="30321"/>
    <cellStyle name="Note 4 2 2 3 2 8 2 2" xfId="30322"/>
    <cellStyle name="Note 4 2 2 3 2 8 3" xfId="30323"/>
    <cellStyle name="Note 4 2 2 3 2 9" xfId="30324"/>
    <cellStyle name="Note 4 2 2 3 2 9 2" xfId="30325"/>
    <cellStyle name="Note 4 2 2 3 2 9 2 2" xfId="30326"/>
    <cellStyle name="Note 4 2 2 3 2 9 3" xfId="30327"/>
    <cellStyle name="Note 4 2 2 3 20" xfId="30328"/>
    <cellStyle name="Note 4 2 2 3 3" xfId="30329"/>
    <cellStyle name="Note 4 2 2 3 3 2" xfId="30330"/>
    <cellStyle name="Note 4 2 2 3 3 2 2" xfId="30331"/>
    <cellStyle name="Note 4 2 2 3 3 3" xfId="30332"/>
    <cellStyle name="Note 4 2 2 3 3 4" xfId="30333"/>
    <cellStyle name="Note 4 2 2 3 4" xfId="30334"/>
    <cellStyle name="Note 4 2 2 3 4 2" xfId="30335"/>
    <cellStyle name="Note 4 2 2 3 4 2 2" xfId="30336"/>
    <cellStyle name="Note 4 2 2 3 4 3" xfId="30337"/>
    <cellStyle name="Note 4 2 2 3 4 4" xfId="30338"/>
    <cellStyle name="Note 4 2 2 3 5" xfId="30339"/>
    <cellStyle name="Note 4 2 2 3 5 2" xfId="30340"/>
    <cellStyle name="Note 4 2 2 3 5 2 2" xfId="30341"/>
    <cellStyle name="Note 4 2 2 3 5 3" xfId="30342"/>
    <cellStyle name="Note 4 2 2 3 6" xfId="30343"/>
    <cellStyle name="Note 4 2 2 3 6 2" xfId="30344"/>
    <cellStyle name="Note 4 2 2 3 6 2 2" xfId="30345"/>
    <cellStyle name="Note 4 2 2 3 6 3" xfId="30346"/>
    <cellStyle name="Note 4 2 2 3 7" xfId="30347"/>
    <cellStyle name="Note 4 2 2 3 7 2" xfId="30348"/>
    <cellStyle name="Note 4 2 2 3 7 2 2" xfId="30349"/>
    <cellStyle name="Note 4 2 2 3 7 3" xfId="30350"/>
    <cellStyle name="Note 4 2 2 3 8" xfId="30351"/>
    <cellStyle name="Note 4 2 2 3 8 2" xfId="30352"/>
    <cellStyle name="Note 4 2 2 3 8 2 2" xfId="30353"/>
    <cellStyle name="Note 4 2 2 3 8 3" xfId="30354"/>
    <cellStyle name="Note 4 2 2 3 9" xfId="30355"/>
    <cellStyle name="Note 4 2 2 3 9 2" xfId="30356"/>
    <cellStyle name="Note 4 2 2 3 9 2 2" xfId="30357"/>
    <cellStyle name="Note 4 2 2 3 9 3" xfId="30358"/>
    <cellStyle name="Note 4 2 2 4" xfId="30359"/>
    <cellStyle name="Note 4 2 2 4 10" xfId="30360"/>
    <cellStyle name="Note 4 2 2 4 10 2" xfId="30361"/>
    <cellStyle name="Note 4 2 2 4 10 2 2" xfId="30362"/>
    <cellStyle name="Note 4 2 2 4 10 3" xfId="30363"/>
    <cellStyle name="Note 4 2 2 4 11" xfId="30364"/>
    <cellStyle name="Note 4 2 2 4 11 2" xfId="30365"/>
    <cellStyle name="Note 4 2 2 4 11 2 2" xfId="30366"/>
    <cellStyle name="Note 4 2 2 4 11 3" xfId="30367"/>
    <cellStyle name="Note 4 2 2 4 12" xfId="30368"/>
    <cellStyle name="Note 4 2 2 4 12 2" xfId="30369"/>
    <cellStyle name="Note 4 2 2 4 12 2 2" xfId="30370"/>
    <cellStyle name="Note 4 2 2 4 12 3" xfId="30371"/>
    <cellStyle name="Note 4 2 2 4 13" xfId="30372"/>
    <cellStyle name="Note 4 2 2 4 13 2" xfId="30373"/>
    <cellStyle name="Note 4 2 2 4 13 2 2" xfId="30374"/>
    <cellStyle name="Note 4 2 2 4 13 3" xfId="30375"/>
    <cellStyle name="Note 4 2 2 4 14" xfId="30376"/>
    <cellStyle name="Note 4 2 2 4 14 2" xfId="30377"/>
    <cellStyle name="Note 4 2 2 4 14 2 2" xfId="30378"/>
    <cellStyle name="Note 4 2 2 4 14 3" xfId="30379"/>
    <cellStyle name="Note 4 2 2 4 15" xfId="30380"/>
    <cellStyle name="Note 4 2 2 4 15 2" xfId="30381"/>
    <cellStyle name="Note 4 2 2 4 15 2 2" xfId="30382"/>
    <cellStyle name="Note 4 2 2 4 15 3" xfId="30383"/>
    <cellStyle name="Note 4 2 2 4 16" xfId="30384"/>
    <cellStyle name="Note 4 2 2 4 16 2" xfId="30385"/>
    <cellStyle name="Note 4 2 2 4 16 2 2" xfId="30386"/>
    <cellStyle name="Note 4 2 2 4 16 3" xfId="30387"/>
    <cellStyle name="Note 4 2 2 4 17" xfId="30388"/>
    <cellStyle name="Note 4 2 2 4 17 2" xfId="30389"/>
    <cellStyle name="Note 4 2 2 4 17 2 2" xfId="30390"/>
    <cellStyle name="Note 4 2 2 4 17 3" xfId="30391"/>
    <cellStyle name="Note 4 2 2 4 18" xfId="30392"/>
    <cellStyle name="Note 4 2 2 4 18 2" xfId="30393"/>
    <cellStyle name="Note 4 2 2 4 18 2 2" xfId="30394"/>
    <cellStyle name="Note 4 2 2 4 18 3" xfId="30395"/>
    <cellStyle name="Note 4 2 2 4 19" xfId="30396"/>
    <cellStyle name="Note 4 2 2 4 19 2" xfId="30397"/>
    <cellStyle name="Note 4 2 2 4 19 2 2" xfId="30398"/>
    <cellStyle name="Note 4 2 2 4 19 3" xfId="30399"/>
    <cellStyle name="Note 4 2 2 4 2" xfId="30400"/>
    <cellStyle name="Note 4 2 2 4 2 10" xfId="30401"/>
    <cellStyle name="Note 4 2 2 4 2 10 2" xfId="30402"/>
    <cellStyle name="Note 4 2 2 4 2 10 2 2" xfId="30403"/>
    <cellStyle name="Note 4 2 2 4 2 10 3" xfId="30404"/>
    <cellStyle name="Note 4 2 2 4 2 11" xfId="30405"/>
    <cellStyle name="Note 4 2 2 4 2 11 2" xfId="30406"/>
    <cellStyle name="Note 4 2 2 4 2 11 2 2" xfId="30407"/>
    <cellStyle name="Note 4 2 2 4 2 11 3" xfId="30408"/>
    <cellStyle name="Note 4 2 2 4 2 12" xfId="30409"/>
    <cellStyle name="Note 4 2 2 4 2 12 2" xfId="30410"/>
    <cellStyle name="Note 4 2 2 4 2 12 2 2" xfId="30411"/>
    <cellStyle name="Note 4 2 2 4 2 12 3" xfId="30412"/>
    <cellStyle name="Note 4 2 2 4 2 13" xfId="30413"/>
    <cellStyle name="Note 4 2 2 4 2 13 2" xfId="30414"/>
    <cellStyle name="Note 4 2 2 4 2 13 2 2" xfId="30415"/>
    <cellStyle name="Note 4 2 2 4 2 13 3" xfId="30416"/>
    <cellStyle name="Note 4 2 2 4 2 14" xfId="30417"/>
    <cellStyle name="Note 4 2 2 4 2 14 2" xfId="30418"/>
    <cellStyle name="Note 4 2 2 4 2 14 2 2" xfId="30419"/>
    <cellStyle name="Note 4 2 2 4 2 14 3" xfId="30420"/>
    <cellStyle name="Note 4 2 2 4 2 15" xfId="30421"/>
    <cellStyle name="Note 4 2 2 4 2 15 2" xfId="30422"/>
    <cellStyle name="Note 4 2 2 4 2 15 2 2" xfId="30423"/>
    <cellStyle name="Note 4 2 2 4 2 15 3" xfId="30424"/>
    <cellStyle name="Note 4 2 2 4 2 16" xfId="30425"/>
    <cellStyle name="Note 4 2 2 4 2 16 2" xfId="30426"/>
    <cellStyle name="Note 4 2 2 4 2 16 2 2" xfId="30427"/>
    <cellStyle name="Note 4 2 2 4 2 16 3" xfId="30428"/>
    <cellStyle name="Note 4 2 2 4 2 17" xfId="30429"/>
    <cellStyle name="Note 4 2 2 4 2 17 2" xfId="30430"/>
    <cellStyle name="Note 4 2 2 4 2 17 2 2" xfId="30431"/>
    <cellStyle name="Note 4 2 2 4 2 17 3" xfId="30432"/>
    <cellStyle name="Note 4 2 2 4 2 18" xfId="30433"/>
    <cellStyle name="Note 4 2 2 4 2 18 2" xfId="30434"/>
    <cellStyle name="Note 4 2 2 4 2 18 2 2" xfId="30435"/>
    <cellStyle name="Note 4 2 2 4 2 18 3" xfId="30436"/>
    <cellStyle name="Note 4 2 2 4 2 19" xfId="30437"/>
    <cellStyle name="Note 4 2 2 4 2 19 2" xfId="30438"/>
    <cellStyle name="Note 4 2 2 4 2 19 2 2" xfId="30439"/>
    <cellStyle name="Note 4 2 2 4 2 19 3" xfId="30440"/>
    <cellStyle name="Note 4 2 2 4 2 2" xfId="30441"/>
    <cellStyle name="Note 4 2 2 4 2 2 2" xfId="30442"/>
    <cellStyle name="Note 4 2 2 4 2 2 2 2" xfId="30443"/>
    <cellStyle name="Note 4 2 2 4 2 2 3" xfId="30444"/>
    <cellStyle name="Note 4 2 2 4 2 2 4" xfId="30445"/>
    <cellStyle name="Note 4 2 2 4 2 20" xfId="30446"/>
    <cellStyle name="Note 4 2 2 4 2 20 2" xfId="30447"/>
    <cellStyle name="Note 4 2 2 4 2 20 2 2" xfId="30448"/>
    <cellStyle name="Note 4 2 2 4 2 20 3" xfId="30449"/>
    <cellStyle name="Note 4 2 2 4 2 21" xfId="30450"/>
    <cellStyle name="Note 4 2 2 4 2 21 2" xfId="30451"/>
    <cellStyle name="Note 4 2 2 4 2 22" xfId="30452"/>
    <cellStyle name="Note 4 2 2 4 2 23" xfId="30453"/>
    <cellStyle name="Note 4 2 2 4 2 3" xfId="30454"/>
    <cellStyle name="Note 4 2 2 4 2 3 2" xfId="30455"/>
    <cellStyle name="Note 4 2 2 4 2 3 2 2" xfId="30456"/>
    <cellStyle name="Note 4 2 2 4 2 3 3" xfId="30457"/>
    <cellStyle name="Note 4 2 2 4 2 4" xfId="30458"/>
    <cellStyle name="Note 4 2 2 4 2 4 2" xfId="30459"/>
    <cellStyle name="Note 4 2 2 4 2 4 2 2" xfId="30460"/>
    <cellStyle name="Note 4 2 2 4 2 4 3" xfId="30461"/>
    <cellStyle name="Note 4 2 2 4 2 5" xfId="30462"/>
    <cellStyle name="Note 4 2 2 4 2 5 2" xfId="30463"/>
    <cellStyle name="Note 4 2 2 4 2 5 2 2" xfId="30464"/>
    <cellStyle name="Note 4 2 2 4 2 5 3" xfId="30465"/>
    <cellStyle name="Note 4 2 2 4 2 6" xfId="30466"/>
    <cellStyle name="Note 4 2 2 4 2 6 2" xfId="30467"/>
    <cellStyle name="Note 4 2 2 4 2 6 2 2" xfId="30468"/>
    <cellStyle name="Note 4 2 2 4 2 6 3" xfId="30469"/>
    <cellStyle name="Note 4 2 2 4 2 7" xfId="30470"/>
    <cellStyle name="Note 4 2 2 4 2 7 2" xfId="30471"/>
    <cellStyle name="Note 4 2 2 4 2 7 2 2" xfId="30472"/>
    <cellStyle name="Note 4 2 2 4 2 7 3" xfId="30473"/>
    <cellStyle name="Note 4 2 2 4 2 8" xfId="30474"/>
    <cellStyle name="Note 4 2 2 4 2 8 2" xfId="30475"/>
    <cellStyle name="Note 4 2 2 4 2 8 2 2" xfId="30476"/>
    <cellStyle name="Note 4 2 2 4 2 8 3" xfId="30477"/>
    <cellStyle name="Note 4 2 2 4 2 9" xfId="30478"/>
    <cellStyle name="Note 4 2 2 4 2 9 2" xfId="30479"/>
    <cellStyle name="Note 4 2 2 4 2 9 2 2" xfId="30480"/>
    <cellStyle name="Note 4 2 2 4 2 9 3" xfId="30481"/>
    <cellStyle name="Note 4 2 2 4 20" xfId="30482"/>
    <cellStyle name="Note 4 2 2 4 20 2" xfId="30483"/>
    <cellStyle name="Note 4 2 2 4 20 2 2" xfId="30484"/>
    <cellStyle name="Note 4 2 2 4 20 3" xfId="30485"/>
    <cellStyle name="Note 4 2 2 4 21" xfId="30486"/>
    <cellStyle name="Note 4 2 2 4 21 2" xfId="30487"/>
    <cellStyle name="Note 4 2 2 4 21 2 2" xfId="30488"/>
    <cellStyle name="Note 4 2 2 4 21 3" xfId="30489"/>
    <cellStyle name="Note 4 2 2 4 22" xfId="30490"/>
    <cellStyle name="Note 4 2 2 4 22 2" xfId="30491"/>
    <cellStyle name="Note 4 2 2 4 23" xfId="30492"/>
    <cellStyle name="Note 4 2 2 4 24" xfId="30493"/>
    <cellStyle name="Note 4 2 2 4 3" xfId="30494"/>
    <cellStyle name="Note 4 2 2 4 3 2" xfId="30495"/>
    <cellStyle name="Note 4 2 2 4 3 2 2" xfId="30496"/>
    <cellStyle name="Note 4 2 2 4 3 3" xfId="30497"/>
    <cellStyle name="Note 4 2 2 4 3 4" xfId="30498"/>
    <cellStyle name="Note 4 2 2 4 4" xfId="30499"/>
    <cellStyle name="Note 4 2 2 4 4 2" xfId="30500"/>
    <cellStyle name="Note 4 2 2 4 4 2 2" xfId="30501"/>
    <cellStyle name="Note 4 2 2 4 4 3" xfId="30502"/>
    <cellStyle name="Note 4 2 2 4 4 4" xfId="30503"/>
    <cellStyle name="Note 4 2 2 4 5" xfId="30504"/>
    <cellStyle name="Note 4 2 2 4 5 2" xfId="30505"/>
    <cellStyle name="Note 4 2 2 4 5 2 2" xfId="30506"/>
    <cellStyle name="Note 4 2 2 4 5 3" xfId="30507"/>
    <cellStyle name="Note 4 2 2 4 6" xfId="30508"/>
    <cellStyle name="Note 4 2 2 4 6 2" xfId="30509"/>
    <cellStyle name="Note 4 2 2 4 6 2 2" xfId="30510"/>
    <cellStyle name="Note 4 2 2 4 6 3" xfId="30511"/>
    <cellStyle name="Note 4 2 2 4 7" xfId="30512"/>
    <cellStyle name="Note 4 2 2 4 7 2" xfId="30513"/>
    <cellStyle name="Note 4 2 2 4 7 2 2" xfId="30514"/>
    <cellStyle name="Note 4 2 2 4 7 3" xfId="30515"/>
    <cellStyle name="Note 4 2 2 4 8" xfId="30516"/>
    <cellStyle name="Note 4 2 2 4 8 2" xfId="30517"/>
    <cellStyle name="Note 4 2 2 4 8 2 2" xfId="30518"/>
    <cellStyle name="Note 4 2 2 4 8 3" xfId="30519"/>
    <cellStyle name="Note 4 2 2 4 9" xfId="30520"/>
    <cellStyle name="Note 4 2 2 4 9 2" xfId="30521"/>
    <cellStyle name="Note 4 2 2 4 9 2 2" xfId="30522"/>
    <cellStyle name="Note 4 2 2 4 9 3" xfId="30523"/>
    <cellStyle name="Note 4 2 2 5" xfId="30524"/>
    <cellStyle name="Note 4 2 2 5 10" xfId="30525"/>
    <cellStyle name="Note 4 2 2 5 10 2" xfId="30526"/>
    <cellStyle name="Note 4 2 2 5 10 2 2" xfId="30527"/>
    <cellStyle name="Note 4 2 2 5 10 3" xfId="30528"/>
    <cellStyle name="Note 4 2 2 5 11" xfId="30529"/>
    <cellStyle name="Note 4 2 2 5 11 2" xfId="30530"/>
    <cellStyle name="Note 4 2 2 5 11 2 2" xfId="30531"/>
    <cellStyle name="Note 4 2 2 5 11 3" xfId="30532"/>
    <cellStyle name="Note 4 2 2 5 12" xfId="30533"/>
    <cellStyle name="Note 4 2 2 5 12 2" xfId="30534"/>
    <cellStyle name="Note 4 2 2 5 12 2 2" xfId="30535"/>
    <cellStyle name="Note 4 2 2 5 12 3" xfId="30536"/>
    <cellStyle name="Note 4 2 2 5 13" xfId="30537"/>
    <cellStyle name="Note 4 2 2 5 13 2" xfId="30538"/>
    <cellStyle name="Note 4 2 2 5 13 2 2" xfId="30539"/>
    <cellStyle name="Note 4 2 2 5 13 3" xfId="30540"/>
    <cellStyle name="Note 4 2 2 5 14" xfId="30541"/>
    <cellStyle name="Note 4 2 2 5 14 2" xfId="30542"/>
    <cellStyle name="Note 4 2 2 5 14 2 2" xfId="30543"/>
    <cellStyle name="Note 4 2 2 5 14 3" xfId="30544"/>
    <cellStyle name="Note 4 2 2 5 15" xfId="30545"/>
    <cellStyle name="Note 4 2 2 5 15 2" xfId="30546"/>
    <cellStyle name="Note 4 2 2 5 15 2 2" xfId="30547"/>
    <cellStyle name="Note 4 2 2 5 15 3" xfId="30548"/>
    <cellStyle name="Note 4 2 2 5 16" xfId="30549"/>
    <cellStyle name="Note 4 2 2 5 16 2" xfId="30550"/>
    <cellStyle name="Note 4 2 2 5 16 2 2" xfId="30551"/>
    <cellStyle name="Note 4 2 2 5 16 3" xfId="30552"/>
    <cellStyle name="Note 4 2 2 5 17" xfId="30553"/>
    <cellStyle name="Note 4 2 2 5 17 2" xfId="30554"/>
    <cellStyle name="Note 4 2 2 5 17 2 2" xfId="30555"/>
    <cellStyle name="Note 4 2 2 5 17 3" xfId="30556"/>
    <cellStyle name="Note 4 2 2 5 18" xfId="30557"/>
    <cellStyle name="Note 4 2 2 5 18 2" xfId="30558"/>
    <cellStyle name="Note 4 2 2 5 18 2 2" xfId="30559"/>
    <cellStyle name="Note 4 2 2 5 18 3" xfId="30560"/>
    <cellStyle name="Note 4 2 2 5 19" xfId="30561"/>
    <cellStyle name="Note 4 2 2 5 19 2" xfId="30562"/>
    <cellStyle name="Note 4 2 2 5 19 2 2" xfId="30563"/>
    <cellStyle name="Note 4 2 2 5 19 3" xfId="30564"/>
    <cellStyle name="Note 4 2 2 5 2" xfId="30565"/>
    <cellStyle name="Note 4 2 2 5 2 2" xfId="30566"/>
    <cellStyle name="Note 4 2 2 5 2 2 2" xfId="30567"/>
    <cellStyle name="Note 4 2 2 5 2 3" xfId="30568"/>
    <cellStyle name="Note 4 2 2 5 2 4" xfId="30569"/>
    <cellStyle name="Note 4 2 2 5 20" xfId="30570"/>
    <cellStyle name="Note 4 2 2 5 20 2" xfId="30571"/>
    <cellStyle name="Note 4 2 2 5 20 2 2" xfId="30572"/>
    <cellStyle name="Note 4 2 2 5 20 3" xfId="30573"/>
    <cellStyle name="Note 4 2 2 5 21" xfId="30574"/>
    <cellStyle name="Note 4 2 2 5 21 2" xfId="30575"/>
    <cellStyle name="Note 4 2 2 5 22" xfId="30576"/>
    <cellStyle name="Note 4 2 2 5 23" xfId="30577"/>
    <cellStyle name="Note 4 2 2 5 3" xfId="30578"/>
    <cellStyle name="Note 4 2 2 5 3 2" xfId="30579"/>
    <cellStyle name="Note 4 2 2 5 3 2 2" xfId="30580"/>
    <cellStyle name="Note 4 2 2 5 3 3" xfId="30581"/>
    <cellStyle name="Note 4 2 2 5 4" xfId="30582"/>
    <cellStyle name="Note 4 2 2 5 4 2" xfId="30583"/>
    <cellStyle name="Note 4 2 2 5 4 2 2" xfId="30584"/>
    <cellStyle name="Note 4 2 2 5 4 3" xfId="30585"/>
    <cellStyle name="Note 4 2 2 5 5" xfId="30586"/>
    <cellStyle name="Note 4 2 2 5 5 2" xfId="30587"/>
    <cellStyle name="Note 4 2 2 5 5 2 2" xfId="30588"/>
    <cellStyle name="Note 4 2 2 5 5 3" xfId="30589"/>
    <cellStyle name="Note 4 2 2 5 6" xfId="30590"/>
    <cellStyle name="Note 4 2 2 5 6 2" xfId="30591"/>
    <cellStyle name="Note 4 2 2 5 6 2 2" xfId="30592"/>
    <cellStyle name="Note 4 2 2 5 6 3" xfId="30593"/>
    <cellStyle name="Note 4 2 2 5 7" xfId="30594"/>
    <cellStyle name="Note 4 2 2 5 7 2" xfId="30595"/>
    <cellStyle name="Note 4 2 2 5 7 2 2" xfId="30596"/>
    <cellStyle name="Note 4 2 2 5 7 3" xfId="30597"/>
    <cellStyle name="Note 4 2 2 5 8" xfId="30598"/>
    <cellStyle name="Note 4 2 2 5 8 2" xfId="30599"/>
    <cellStyle name="Note 4 2 2 5 8 2 2" xfId="30600"/>
    <cellStyle name="Note 4 2 2 5 8 3" xfId="30601"/>
    <cellStyle name="Note 4 2 2 5 9" xfId="30602"/>
    <cellStyle name="Note 4 2 2 5 9 2" xfId="30603"/>
    <cellStyle name="Note 4 2 2 5 9 2 2" xfId="30604"/>
    <cellStyle name="Note 4 2 2 5 9 3" xfId="30605"/>
    <cellStyle name="Note 4 2 2 6" xfId="30606"/>
    <cellStyle name="Note 4 2 2 6 2" xfId="30607"/>
    <cellStyle name="Note 4 2 2 6 2 2" xfId="30608"/>
    <cellStyle name="Note 4 2 2 6 3" xfId="30609"/>
    <cellStyle name="Note 4 2 2 6 4" xfId="30610"/>
    <cellStyle name="Note 4 2 2 7" xfId="30611"/>
    <cellStyle name="Note 4 2 2 7 2" xfId="30612"/>
    <cellStyle name="Note 4 2 2 7 2 2" xfId="30613"/>
    <cellStyle name="Note 4 2 2 7 3" xfId="30614"/>
    <cellStyle name="Note 4 2 2 8" xfId="30615"/>
    <cellStyle name="Note 4 2 2 8 2" xfId="30616"/>
    <cellStyle name="Note 4 2 2 8 2 2" xfId="30617"/>
    <cellStyle name="Note 4 2 2 8 3" xfId="30618"/>
    <cellStyle name="Note 4 2 2 9" xfId="30619"/>
    <cellStyle name="Note 4 2 2 9 2" xfId="30620"/>
    <cellStyle name="Note 4 2 2 9 2 2" xfId="30621"/>
    <cellStyle name="Note 4 2 2 9 3" xfId="30622"/>
    <cellStyle name="Note 4 2 20" xfId="30623"/>
    <cellStyle name="Note 4 2 20 2" xfId="30624"/>
    <cellStyle name="Note 4 2 20 2 2" xfId="30625"/>
    <cellStyle name="Note 4 2 20 3" xfId="30626"/>
    <cellStyle name="Note 4 2 21" xfId="30627"/>
    <cellStyle name="Note 4 2 21 2" xfId="30628"/>
    <cellStyle name="Note 4 2 21 2 2" xfId="30629"/>
    <cellStyle name="Note 4 2 21 3" xfId="30630"/>
    <cellStyle name="Note 4 2 22" xfId="30631"/>
    <cellStyle name="Note 4 2 22 2" xfId="30632"/>
    <cellStyle name="Note 4 2 23" xfId="30633"/>
    <cellStyle name="Note 4 2 24" xfId="30634"/>
    <cellStyle name="Note 4 2 25" xfId="30635"/>
    <cellStyle name="Note 4 2 26" xfId="30636"/>
    <cellStyle name="Note 4 2 27" xfId="30637"/>
    <cellStyle name="Note 4 2 3" xfId="30638"/>
    <cellStyle name="Note 4 2 3 10" xfId="30639"/>
    <cellStyle name="Note 4 2 3 10 2" xfId="30640"/>
    <cellStyle name="Note 4 2 3 10 2 2" xfId="30641"/>
    <cellStyle name="Note 4 2 3 10 3" xfId="30642"/>
    <cellStyle name="Note 4 2 3 11" xfId="30643"/>
    <cellStyle name="Note 4 2 3 11 2" xfId="30644"/>
    <cellStyle name="Note 4 2 3 11 2 2" xfId="30645"/>
    <cellStyle name="Note 4 2 3 11 3" xfId="30646"/>
    <cellStyle name="Note 4 2 3 12" xfId="30647"/>
    <cellStyle name="Note 4 2 3 12 2" xfId="30648"/>
    <cellStyle name="Note 4 2 3 12 2 2" xfId="30649"/>
    <cellStyle name="Note 4 2 3 12 3" xfId="30650"/>
    <cellStyle name="Note 4 2 3 13" xfId="30651"/>
    <cellStyle name="Note 4 2 3 13 2" xfId="30652"/>
    <cellStyle name="Note 4 2 3 13 2 2" xfId="30653"/>
    <cellStyle name="Note 4 2 3 13 3" xfId="30654"/>
    <cellStyle name="Note 4 2 3 14" xfId="30655"/>
    <cellStyle name="Note 4 2 3 14 2" xfId="30656"/>
    <cellStyle name="Note 4 2 3 14 2 2" xfId="30657"/>
    <cellStyle name="Note 4 2 3 14 3" xfId="30658"/>
    <cellStyle name="Note 4 2 3 15" xfId="30659"/>
    <cellStyle name="Note 4 2 3 15 2" xfId="30660"/>
    <cellStyle name="Note 4 2 3 15 2 2" xfId="30661"/>
    <cellStyle name="Note 4 2 3 15 3" xfId="30662"/>
    <cellStyle name="Note 4 2 3 16" xfId="30663"/>
    <cellStyle name="Note 4 2 3 16 2" xfId="30664"/>
    <cellStyle name="Note 4 2 3 16 2 2" xfId="30665"/>
    <cellStyle name="Note 4 2 3 16 3" xfId="30666"/>
    <cellStyle name="Note 4 2 3 17" xfId="30667"/>
    <cellStyle name="Note 4 2 3 17 2" xfId="30668"/>
    <cellStyle name="Note 4 2 3 17 2 2" xfId="30669"/>
    <cellStyle name="Note 4 2 3 17 3" xfId="30670"/>
    <cellStyle name="Note 4 2 3 18" xfId="30671"/>
    <cellStyle name="Note 4 2 3 18 2" xfId="30672"/>
    <cellStyle name="Note 4 2 3 19" xfId="30673"/>
    <cellStyle name="Note 4 2 3 2" xfId="30674"/>
    <cellStyle name="Note 4 2 3 2 10" xfId="30675"/>
    <cellStyle name="Note 4 2 3 2 10 2" xfId="30676"/>
    <cellStyle name="Note 4 2 3 2 10 2 2" xfId="30677"/>
    <cellStyle name="Note 4 2 3 2 10 3" xfId="30678"/>
    <cellStyle name="Note 4 2 3 2 11" xfId="30679"/>
    <cellStyle name="Note 4 2 3 2 11 2" xfId="30680"/>
    <cellStyle name="Note 4 2 3 2 11 2 2" xfId="30681"/>
    <cellStyle name="Note 4 2 3 2 11 3" xfId="30682"/>
    <cellStyle name="Note 4 2 3 2 12" xfId="30683"/>
    <cellStyle name="Note 4 2 3 2 12 2" xfId="30684"/>
    <cellStyle name="Note 4 2 3 2 12 2 2" xfId="30685"/>
    <cellStyle name="Note 4 2 3 2 12 3" xfId="30686"/>
    <cellStyle name="Note 4 2 3 2 13" xfId="30687"/>
    <cellStyle name="Note 4 2 3 2 13 2" xfId="30688"/>
    <cellStyle name="Note 4 2 3 2 13 2 2" xfId="30689"/>
    <cellStyle name="Note 4 2 3 2 13 3" xfId="30690"/>
    <cellStyle name="Note 4 2 3 2 14" xfId="30691"/>
    <cellStyle name="Note 4 2 3 2 14 2" xfId="30692"/>
    <cellStyle name="Note 4 2 3 2 14 2 2" xfId="30693"/>
    <cellStyle name="Note 4 2 3 2 14 3" xfId="30694"/>
    <cellStyle name="Note 4 2 3 2 15" xfId="30695"/>
    <cellStyle name="Note 4 2 3 2 15 2" xfId="30696"/>
    <cellStyle name="Note 4 2 3 2 15 2 2" xfId="30697"/>
    <cellStyle name="Note 4 2 3 2 15 3" xfId="30698"/>
    <cellStyle name="Note 4 2 3 2 16" xfId="30699"/>
    <cellStyle name="Note 4 2 3 2 16 2" xfId="30700"/>
    <cellStyle name="Note 4 2 3 2 16 2 2" xfId="30701"/>
    <cellStyle name="Note 4 2 3 2 16 3" xfId="30702"/>
    <cellStyle name="Note 4 2 3 2 17" xfId="30703"/>
    <cellStyle name="Note 4 2 3 2 17 2" xfId="30704"/>
    <cellStyle name="Note 4 2 3 2 17 2 2" xfId="30705"/>
    <cellStyle name="Note 4 2 3 2 17 3" xfId="30706"/>
    <cellStyle name="Note 4 2 3 2 18" xfId="30707"/>
    <cellStyle name="Note 4 2 3 2 18 2" xfId="30708"/>
    <cellStyle name="Note 4 2 3 2 18 2 2" xfId="30709"/>
    <cellStyle name="Note 4 2 3 2 18 3" xfId="30710"/>
    <cellStyle name="Note 4 2 3 2 19" xfId="30711"/>
    <cellStyle name="Note 4 2 3 2 19 2" xfId="30712"/>
    <cellStyle name="Note 4 2 3 2 19 2 2" xfId="30713"/>
    <cellStyle name="Note 4 2 3 2 19 3" xfId="30714"/>
    <cellStyle name="Note 4 2 3 2 2" xfId="30715"/>
    <cellStyle name="Note 4 2 3 2 2 2" xfId="30716"/>
    <cellStyle name="Note 4 2 3 2 2 2 2" xfId="30717"/>
    <cellStyle name="Note 4 2 3 2 2 2 2 2" xfId="30718"/>
    <cellStyle name="Note 4 2 3 2 2 2 3" xfId="30719"/>
    <cellStyle name="Note 4 2 3 2 2 2 4" xfId="30720"/>
    <cellStyle name="Note 4 2 3 2 2 3" xfId="30721"/>
    <cellStyle name="Note 4 2 3 2 2 3 2" xfId="30722"/>
    <cellStyle name="Note 4 2 3 2 2 4" xfId="30723"/>
    <cellStyle name="Note 4 2 3 2 2 5" xfId="30724"/>
    <cellStyle name="Note 4 2 3 2 20" xfId="30725"/>
    <cellStyle name="Note 4 2 3 2 20 2" xfId="30726"/>
    <cellStyle name="Note 4 2 3 2 20 2 2" xfId="30727"/>
    <cellStyle name="Note 4 2 3 2 20 3" xfId="30728"/>
    <cellStyle name="Note 4 2 3 2 21" xfId="30729"/>
    <cellStyle name="Note 4 2 3 2 21 2" xfId="30730"/>
    <cellStyle name="Note 4 2 3 2 22" xfId="30731"/>
    <cellStyle name="Note 4 2 3 2 23" xfId="30732"/>
    <cellStyle name="Note 4 2 3 2 3" xfId="30733"/>
    <cellStyle name="Note 4 2 3 2 3 2" xfId="30734"/>
    <cellStyle name="Note 4 2 3 2 3 2 2" xfId="30735"/>
    <cellStyle name="Note 4 2 3 2 3 2 3" xfId="30736"/>
    <cellStyle name="Note 4 2 3 2 3 3" xfId="30737"/>
    <cellStyle name="Note 4 2 3 2 3 3 2" xfId="30738"/>
    <cellStyle name="Note 4 2 3 2 3 4" xfId="30739"/>
    <cellStyle name="Note 4 2 3 2 4" xfId="30740"/>
    <cellStyle name="Note 4 2 3 2 4 2" xfId="30741"/>
    <cellStyle name="Note 4 2 3 2 4 2 2" xfId="30742"/>
    <cellStyle name="Note 4 2 3 2 4 3" xfId="30743"/>
    <cellStyle name="Note 4 2 3 2 4 4" xfId="30744"/>
    <cellStyle name="Note 4 2 3 2 5" xfId="30745"/>
    <cellStyle name="Note 4 2 3 2 5 2" xfId="30746"/>
    <cellStyle name="Note 4 2 3 2 5 2 2" xfId="30747"/>
    <cellStyle name="Note 4 2 3 2 5 3" xfId="30748"/>
    <cellStyle name="Note 4 2 3 2 5 4" xfId="30749"/>
    <cellStyle name="Note 4 2 3 2 6" xfId="30750"/>
    <cellStyle name="Note 4 2 3 2 6 2" xfId="30751"/>
    <cellStyle name="Note 4 2 3 2 6 2 2" xfId="30752"/>
    <cellStyle name="Note 4 2 3 2 6 3" xfId="30753"/>
    <cellStyle name="Note 4 2 3 2 7" xfId="30754"/>
    <cellStyle name="Note 4 2 3 2 7 2" xfId="30755"/>
    <cellStyle name="Note 4 2 3 2 7 2 2" xfId="30756"/>
    <cellStyle name="Note 4 2 3 2 7 3" xfId="30757"/>
    <cellStyle name="Note 4 2 3 2 8" xfId="30758"/>
    <cellStyle name="Note 4 2 3 2 8 2" xfId="30759"/>
    <cellStyle name="Note 4 2 3 2 8 2 2" xfId="30760"/>
    <cellStyle name="Note 4 2 3 2 8 3" xfId="30761"/>
    <cellStyle name="Note 4 2 3 2 9" xfId="30762"/>
    <cellStyle name="Note 4 2 3 2 9 2" xfId="30763"/>
    <cellStyle name="Note 4 2 3 2 9 2 2" xfId="30764"/>
    <cellStyle name="Note 4 2 3 2 9 3" xfId="30765"/>
    <cellStyle name="Note 4 2 3 20" xfId="30766"/>
    <cellStyle name="Note 4 2 3 3" xfId="30767"/>
    <cellStyle name="Note 4 2 3 3 2" xfId="30768"/>
    <cellStyle name="Note 4 2 3 3 2 2" xfId="30769"/>
    <cellStyle name="Note 4 2 3 3 2 2 2" xfId="30770"/>
    <cellStyle name="Note 4 2 3 3 2 3" xfId="30771"/>
    <cellStyle name="Note 4 2 3 3 2 4" xfId="30772"/>
    <cellStyle name="Note 4 2 3 3 3" xfId="30773"/>
    <cellStyle name="Note 4 2 3 3 3 2" xfId="30774"/>
    <cellStyle name="Note 4 2 3 3 4" xfId="30775"/>
    <cellStyle name="Note 4 2 3 3 5" xfId="30776"/>
    <cellStyle name="Note 4 2 3 4" xfId="30777"/>
    <cellStyle name="Note 4 2 3 4 2" xfId="30778"/>
    <cellStyle name="Note 4 2 3 4 2 2" xfId="30779"/>
    <cellStyle name="Note 4 2 3 4 2 3" xfId="30780"/>
    <cellStyle name="Note 4 2 3 4 3" xfId="30781"/>
    <cellStyle name="Note 4 2 3 4 3 2" xfId="30782"/>
    <cellStyle name="Note 4 2 3 4 4" xfId="30783"/>
    <cellStyle name="Note 4 2 3 5" xfId="30784"/>
    <cellStyle name="Note 4 2 3 5 2" xfId="30785"/>
    <cellStyle name="Note 4 2 3 5 2 2" xfId="30786"/>
    <cellStyle name="Note 4 2 3 5 2 3" xfId="30787"/>
    <cellStyle name="Note 4 2 3 5 3" xfId="30788"/>
    <cellStyle name="Note 4 2 3 5 4" xfId="30789"/>
    <cellStyle name="Note 4 2 3 6" xfId="30790"/>
    <cellStyle name="Note 4 2 3 6 2" xfId="30791"/>
    <cellStyle name="Note 4 2 3 6 2 2" xfId="30792"/>
    <cellStyle name="Note 4 2 3 6 3" xfId="30793"/>
    <cellStyle name="Note 4 2 3 6 4" xfId="30794"/>
    <cellStyle name="Note 4 2 3 7" xfId="30795"/>
    <cellStyle name="Note 4 2 3 7 2" xfId="30796"/>
    <cellStyle name="Note 4 2 3 7 2 2" xfId="30797"/>
    <cellStyle name="Note 4 2 3 7 3" xfId="30798"/>
    <cellStyle name="Note 4 2 3 8" xfId="30799"/>
    <cellStyle name="Note 4 2 3 8 2" xfId="30800"/>
    <cellStyle name="Note 4 2 3 8 2 2" xfId="30801"/>
    <cellStyle name="Note 4 2 3 8 3" xfId="30802"/>
    <cellStyle name="Note 4 2 3 9" xfId="30803"/>
    <cellStyle name="Note 4 2 3 9 2" xfId="30804"/>
    <cellStyle name="Note 4 2 3 9 2 2" xfId="30805"/>
    <cellStyle name="Note 4 2 3 9 3" xfId="30806"/>
    <cellStyle name="Note 4 2 4" xfId="30807"/>
    <cellStyle name="Note 4 2 4 10" xfId="30808"/>
    <cellStyle name="Note 4 2 4 10 2" xfId="30809"/>
    <cellStyle name="Note 4 2 4 10 2 2" xfId="30810"/>
    <cellStyle name="Note 4 2 4 10 3" xfId="30811"/>
    <cellStyle name="Note 4 2 4 11" xfId="30812"/>
    <cellStyle name="Note 4 2 4 11 2" xfId="30813"/>
    <cellStyle name="Note 4 2 4 11 2 2" xfId="30814"/>
    <cellStyle name="Note 4 2 4 11 3" xfId="30815"/>
    <cellStyle name="Note 4 2 4 12" xfId="30816"/>
    <cellStyle name="Note 4 2 4 12 2" xfId="30817"/>
    <cellStyle name="Note 4 2 4 12 2 2" xfId="30818"/>
    <cellStyle name="Note 4 2 4 12 3" xfId="30819"/>
    <cellStyle name="Note 4 2 4 13" xfId="30820"/>
    <cellStyle name="Note 4 2 4 13 2" xfId="30821"/>
    <cellStyle name="Note 4 2 4 13 2 2" xfId="30822"/>
    <cellStyle name="Note 4 2 4 13 3" xfId="30823"/>
    <cellStyle name="Note 4 2 4 14" xfId="30824"/>
    <cellStyle name="Note 4 2 4 14 2" xfId="30825"/>
    <cellStyle name="Note 4 2 4 14 2 2" xfId="30826"/>
    <cellStyle name="Note 4 2 4 14 3" xfId="30827"/>
    <cellStyle name="Note 4 2 4 15" xfId="30828"/>
    <cellStyle name="Note 4 2 4 15 2" xfId="30829"/>
    <cellStyle name="Note 4 2 4 15 2 2" xfId="30830"/>
    <cellStyle name="Note 4 2 4 15 3" xfId="30831"/>
    <cellStyle name="Note 4 2 4 16" xfId="30832"/>
    <cellStyle name="Note 4 2 4 16 2" xfId="30833"/>
    <cellStyle name="Note 4 2 4 16 2 2" xfId="30834"/>
    <cellStyle name="Note 4 2 4 16 3" xfId="30835"/>
    <cellStyle name="Note 4 2 4 17" xfId="30836"/>
    <cellStyle name="Note 4 2 4 17 2" xfId="30837"/>
    <cellStyle name="Note 4 2 4 17 2 2" xfId="30838"/>
    <cellStyle name="Note 4 2 4 17 3" xfId="30839"/>
    <cellStyle name="Note 4 2 4 18" xfId="30840"/>
    <cellStyle name="Note 4 2 4 18 2" xfId="30841"/>
    <cellStyle name="Note 4 2 4 19" xfId="30842"/>
    <cellStyle name="Note 4 2 4 2" xfId="30843"/>
    <cellStyle name="Note 4 2 4 2 10" xfId="30844"/>
    <cellStyle name="Note 4 2 4 2 10 2" xfId="30845"/>
    <cellStyle name="Note 4 2 4 2 10 2 2" xfId="30846"/>
    <cellStyle name="Note 4 2 4 2 10 3" xfId="30847"/>
    <cellStyle name="Note 4 2 4 2 11" xfId="30848"/>
    <cellStyle name="Note 4 2 4 2 11 2" xfId="30849"/>
    <cellStyle name="Note 4 2 4 2 11 2 2" xfId="30850"/>
    <cellStyle name="Note 4 2 4 2 11 3" xfId="30851"/>
    <cellStyle name="Note 4 2 4 2 12" xfId="30852"/>
    <cellStyle name="Note 4 2 4 2 12 2" xfId="30853"/>
    <cellStyle name="Note 4 2 4 2 12 2 2" xfId="30854"/>
    <cellStyle name="Note 4 2 4 2 12 3" xfId="30855"/>
    <cellStyle name="Note 4 2 4 2 13" xfId="30856"/>
    <cellStyle name="Note 4 2 4 2 13 2" xfId="30857"/>
    <cellStyle name="Note 4 2 4 2 13 2 2" xfId="30858"/>
    <cellStyle name="Note 4 2 4 2 13 3" xfId="30859"/>
    <cellStyle name="Note 4 2 4 2 14" xfId="30860"/>
    <cellStyle name="Note 4 2 4 2 14 2" xfId="30861"/>
    <cellStyle name="Note 4 2 4 2 14 2 2" xfId="30862"/>
    <cellStyle name="Note 4 2 4 2 14 3" xfId="30863"/>
    <cellStyle name="Note 4 2 4 2 15" xfId="30864"/>
    <cellStyle name="Note 4 2 4 2 15 2" xfId="30865"/>
    <cellStyle name="Note 4 2 4 2 15 2 2" xfId="30866"/>
    <cellStyle name="Note 4 2 4 2 15 3" xfId="30867"/>
    <cellStyle name="Note 4 2 4 2 16" xfId="30868"/>
    <cellStyle name="Note 4 2 4 2 16 2" xfId="30869"/>
    <cellStyle name="Note 4 2 4 2 16 2 2" xfId="30870"/>
    <cellStyle name="Note 4 2 4 2 16 3" xfId="30871"/>
    <cellStyle name="Note 4 2 4 2 17" xfId="30872"/>
    <cellStyle name="Note 4 2 4 2 17 2" xfId="30873"/>
    <cellStyle name="Note 4 2 4 2 17 2 2" xfId="30874"/>
    <cellStyle name="Note 4 2 4 2 17 3" xfId="30875"/>
    <cellStyle name="Note 4 2 4 2 18" xfId="30876"/>
    <cellStyle name="Note 4 2 4 2 18 2" xfId="30877"/>
    <cellStyle name="Note 4 2 4 2 18 2 2" xfId="30878"/>
    <cellStyle name="Note 4 2 4 2 18 3" xfId="30879"/>
    <cellStyle name="Note 4 2 4 2 19" xfId="30880"/>
    <cellStyle name="Note 4 2 4 2 19 2" xfId="30881"/>
    <cellStyle name="Note 4 2 4 2 19 2 2" xfId="30882"/>
    <cellStyle name="Note 4 2 4 2 19 3" xfId="30883"/>
    <cellStyle name="Note 4 2 4 2 2" xfId="30884"/>
    <cellStyle name="Note 4 2 4 2 2 2" xfId="30885"/>
    <cellStyle name="Note 4 2 4 2 2 2 2" xfId="30886"/>
    <cellStyle name="Note 4 2 4 2 2 2 2 2" xfId="30887"/>
    <cellStyle name="Note 4 2 4 2 2 2 3" xfId="30888"/>
    <cellStyle name="Note 4 2 4 2 2 2 4" xfId="30889"/>
    <cellStyle name="Note 4 2 4 2 2 3" xfId="30890"/>
    <cellStyle name="Note 4 2 4 2 2 3 2" xfId="30891"/>
    <cellStyle name="Note 4 2 4 2 2 4" xfId="30892"/>
    <cellStyle name="Note 4 2 4 2 2 5" xfId="30893"/>
    <cellStyle name="Note 4 2 4 2 20" xfId="30894"/>
    <cellStyle name="Note 4 2 4 2 20 2" xfId="30895"/>
    <cellStyle name="Note 4 2 4 2 20 2 2" xfId="30896"/>
    <cellStyle name="Note 4 2 4 2 20 3" xfId="30897"/>
    <cellStyle name="Note 4 2 4 2 21" xfId="30898"/>
    <cellStyle name="Note 4 2 4 2 21 2" xfId="30899"/>
    <cellStyle name="Note 4 2 4 2 22" xfId="30900"/>
    <cellStyle name="Note 4 2 4 2 23" xfId="30901"/>
    <cellStyle name="Note 4 2 4 2 3" xfId="30902"/>
    <cellStyle name="Note 4 2 4 2 3 2" xfId="30903"/>
    <cellStyle name="Note 4 2 4 2 3 2 2" xfId="30904"/>
    <cellStyle name="Note 4 2 4 2 3 2 3" xfId="30905"/>
    <cellStyle name="Note 4 2 4 2 3 3" xfId="30906"/>
    <cellStyle name="Note 4 2 4 2 3 3 2" xfId="30907"/>
    <cellStyle name="Note 4 2 4 2 3 4" xfId="30908"/>
    <cellStyle name="Note 4 2 4 2 4" xfId="30909"/>
    <cellStyle name="Note 4 2 4 2 4 2" xfId="30910"/>
    <cellStyle name="Note 4 2 4 2 4 2 2" xfId="30911"/>
    <cellStyle name="Note 4 2 4 2 4 3" xfId="30912"/>
    <cellStyle name="Note 4 2 4 2 4 4" xfId="30913"/>
    <cellStyle name="Note 4 2 4 2 5" xfId="30914"/>
    <cellStyle name="Note 4 2 4 2 5 2" xfId="30915"/>
    <cellStyle name="Note 4 2 4 2 5 2 2" xfId="30916"/>
    <cellStyle name="Note 4 2 4 2 5 3" xfId="30917"/>
    <cellStyle name="Note 4 2 4 2 5 4" xfId="30918"/>
    <cellStyle name="Note 4 2 4 2 6" xfId="30919"/>
    <cellStyle name="Note 4 2 4 2 6 2" xfId="30920"/>
    <cellStyle name="Note 4 2 4 2 6 2 2" xfId="30921"/>
    <cellStyle name="Note 4 2 4 2 6 3" xfId="30922"/>
    <cellStyle name="Note 4 2 4 2 7" xfId="30923"/>
    <cellStyle name="Note 4 2 4 2 7 2" xfId="30924"/>
    <cellStyle name="Note 4 2 4 2 7 2 2" xfId="30925"/>
    <cellStyle name="Note 4 2 4 2 7 3" xfId="30926"/>
    <cellStyle name="Note 4 2 4 2 8" xfId="30927"/>
    <cellStyle name="Note 4 2 4 2 8 2" xfId="30928"/>
    <cellStyle name="Note 4 2 4 2 8 2 2" xfId="30929"/>
    <cellStyle name="Note 4 2 4 2 8 3" xfId="30930"/>
    <cellStyle name="Note 4 2 4 2 9" xfId="30931"/>
    <cellStyle name="Note 4 2 4 2 9 2" xfId="30932"/>
    <cellStyle name="Note 4 2 4 2 9 2 2" xfId="30933"/>
    <cellStyle name="Note 4 2 4 2 9 3" xfId="30934"/>
    <cellStyle name="Note 4 2 4 20" xfId="30935"/>
    <cellStyle name="Note 4 2 4 3" xfId="30936"/>
    <cellStyle name="Note 4 2 4 3 2" xfId="30937"/>
    <cellStyle name="Note 4 2 4 3 2 2" xfId="30938"/>
    <cellStyle name="Note 4 2 4 3 2 2 2" xfId="30939"/>
    <cellStyle name="Note 4 2 4 3 2 3" xfId="30940"/>
    <cellStyle name="Note 4 2 4 3 2 4" xfId="30941"/>
    <cellStyle name="Note 4 2 4 3 3" xfId="30942"/>
    <cellStyle name="Note 4 2 4 3 3 2" xfId="30943"/>
    <cellStyle name="Note 4 2 4 3 4" xfId="30944"/>
    <cellStyle name="Note 4 2 4 3 5" xfId="30945"/>
    <cellStyle name="Note 4 2 4 4" xfId="30946"/>
    <cellStyle name="Note 4 2 4 4 2" xfId="30947"/>
    <cellStyle name="Note 4 2 4 4 2 2" xfId="30948"/>
    <cellStyle name="Note 4 2 4 4 2 3" xfId="30949"/>
    <cellStyle name="Note 4 2 4 4 3" xfId="30950"/>
    <cellStyle name="Note 4 2 4 4 3 2" xfId="30951"/>
    <cellStyle name="Note 4 2 4 4 4" xfId="30952"/>
    <cellStyle name="Note 4 2 4 5" xfId="30953"/>
    <cellStyle name="Note 4 2 4 5 2" xfId="30954"/>
    <cellStyle name="Note 4 2 4 5 2 2" xfId="30955"/>
    <cellStyle name="Note 4 2 4 5 2 3" xfId="30956"/>
    <cellStyle name="Note 4 2 4 5 3" xfId="30957"/>
    <cellStyle name="Note 4 2 4 5 4" xfId="30958"/>
    <cellStyle name="Note 4 2 4 6" xfId="30959"/>
    <cellStyle name="Note 4 2 4 6 2" xfId="30960"/>
    <cellStyle name="Note 4 2 4 6 2 2" xfId="30961"/>
    <cellStyle name="Note 4 2 4 6 3" xfId="30962"/>
    <cellStyle name="Note 4 2 4 6 4" xfId="30963"/>
    <cellStyle name="Note 4 2 4 7" xfId="30964"/>
    <cellStyle name="Note 4 2 4 7 2" xfId="30965"/>
    <cellStyle name="Note 4 2 4 7 2 2" xfId="30966"/>
    <cellStyle name="Note 4 2 4 7 3" xfId="30967"/>
    <cellStyle name="Note 4 2 4 8" xfId="30968"/>
    <cellStyle name="Note 4 2 4 8 2" xfId="30969"/>
    <cellStyle name="Note 4 2 4 8 2 2" xfId="30970"/>
    <cellStyle name="Note 4 2 4 8 3" xfId="30971"/>
    <cellStyle name="Note 4 2 4 9" xfId="30972"/>
    <cellStyle name="Note 4 2 4 9 2" xfId="30973"/>
    <cellStyle name="Note 4 2 4 9 2 2" xfId="30974"/>
    <cellStyle name="Note 4 2 4 9 3" xfId="30975"/>
    <cellStyle name="Note 4 2 5" xfId="30976"/>
    <cellStyle name="Note 4 2 5 10" xfId="30977"/>
    <cellStyle name="Note 4 2 5 10 2" xfId="30978"/>
    <cellStyle name="Note 4 2 5 10 2 2" xfId="30979"/>
    <cellStyle name="Note 4 2 5 10 3" xfId="30980"/>
    <cellStyle name="Note 4 2 5 11" xfId="30981"/>
    <cellStyle name="Note 4 2 5 11 2" xfId="30982"/>
    <cellStyle name="Note 4 2 5 11 2 2" xfId="30983"/>
    <cellStyle name="Note 4 2 5 11 3" xfId="30984"/>
    <cellStyle name="Note 4 2 5 12" xfId="30985"/>
    <cellStyle name="Note 4 2 5 12 2" xfId="30986"/>
    <cellStyle name="Note 4 2 5 12 2 2" xfId="30987"/>
    <cellStyle name="Note 4 2 5 12 3" xfId="30988"/>
    <cellStyle name="Note 4 2 5 13" xfId="30989"/>
    <cellStyle name="Note 4 2 5 13 2" xfId="30990"/>
    <cellStyle name="Note 4 2 5 13 2 2" xfId="30991"/>
    <cellStyle name="Note 4 2 5 13 3" xfId="30992"/>
    <cellStyle name="Note 4 2 5 14" xfId="30993"/>
    <cellStyle name="Note 4 2 5 14 2" xfId="30994"/>
    <cellStyle name="Note 4 2 5 14 2 2" xfId="30995"/>
    <cellStyle name="Note 4 2 5 14 3" xfId="30996"/>
    <cellStyle name="Note 4 2 5 15" xfId="30997"/>
    <cellStyle name="Note 4 2 5 15 2" xfId="30998"/>
    <cellStyle name="Note 4 2 5 15 2 2" xfId="30999"/>
    <cellStyle name="Note 4 2 5 15 3" xfId="31000"/>
    <cellStyle name="Note 4 2 5 16" xfId="31001"/>
    <cellStyle name="Note 4 2 5 16 2" xfId="31002"/>
    <cellStyle name="Note 4 2 5 16 2 2" xfId="31003"/>
    <cellStyle name="Note 4 2 5 16 3" xfId="31004"/>
    <cellStyle name="Note 4 2 5 17" xfId="31005"/>
    <cellStyle name="Note 4 2 5 17 2" xfId="31006"/>
    <cellStyle name="Note 4 2 5 17 2 2" xfId="31007"/>
    <cellStyle name="Note 4 2 5 17 3" xfId="31008"/>
    <cellStyle name="Note 4 2 5 18" xfId="31009"/>
    <cellStyle name="Note 4 2 5 18 2" xfId="31010"/>
    <cellStyle name="Note 4 2 5 18 2 2" xfId="31011"/>
    <cellStyle name="Note 4 2 5 18 3" xfId="31012"/>
    <cellStyle name="Note 4 2 5 19" xfId="31013"/>
    <cellStyle name="Note 4 2 5 19 2" xfId="31014"/>
    <cellStyle name="Note 4 2 5 19 2 2" xfId="31015"/>
    <cellStyle name="Note 4 2 5 19 3" xfId="31016"/>
    <cellStyle name="Note 4 2 5 2" xfId="31017"/>
    <cellStyle name="Note 4 2 5 2 10" xfId="31018"/>
    <cellStyle name="Note 4 2 5 2 10 2" xfId="31019"/>
    <cellStyle name="Note 4 2 5 2 10 2 2" xfId="31020"/>
    <cellStyle name="Note 4 2 5 2 10 3" xfId="31021"/>
    <cellStyle name="Note 4 2 5 2 11" xfId="31022"/>
    <cellStyle name="Note 4 2 5 2 11 2" xfId="31023"/>
    <cellStyle name="Note 4 2 5 2 11 2 2" xfId="31024"/>
    <cellStyle name="Note 4 2 5 2 11 3" xfId="31025"/>
    <cellStyle name="Note 4 2 5 2 12" xfId="31026"/>
    <cellStyle name="Note 4 2 5 2 12 2" xfId="31027"/>
    <cellStyle name="Note 4 2 5 2 12 2 2" xfId="31028"/>
    <cellStyle name="Note 4 2 5 2 12 3" xfId="31029"/>
    <cellStyle name="Note 4 2 5 2 13" xfId="31030"/>
    <cellStyle name="Note 4 2 5 2 13 2" xfId="31031"/>
    <cellStyle name="Note 4 2 5 2 13 2 2" xfId="31032"/>
    <cellStyle name="Note 4 2 5 2 13 3" xfId="31033"/>
    <cellStyle name="Note 4 2 5 2 14" xfId="31034"/>
    <cellStyle name="Note 4 2 5 2 14 2" xfId="31035"/>
    <cellStyle name="Note 4 2 5 2 14 2 2" xfId="31036"/>
    <cellStyle name="Note 4 2 5 2 14 3" xfId="31037"/>
    <cellStyle name="Note 4 2 5 2 15" xfId="31038"/>
    <cellStyle name="Note 4 2 5 2 15 2" xfId="31039"/>
    <cellStyle name="Note 4 2 5 2 15 2 2" xfId="31040"/>
    <cellStyle name="Note 4 2 5 2 15 3" xfId="31041"/>
    <cellStyle name="Note 4 2 5 2 16" xfId="31042"/>
    <cellStyle name="Note 4 2 5 2 16 2" xfId="31043"/>
    <cellStyle name="Note 4 2 5 2 16 2 2" xfId="31044"/>
    <cellStyle name="Note 4 2 5 2 16 3" xfId="31045"/>
    <cellStyle name="Note 4 2 5 2 17" xfId="31046"/>
    <cellStyle name="Note 4 2 5 2 17 2" xfId="31047"/>
    <cellStyle name="Note 4 2 5 2 17 2 2" xfId="31048"/>
    <cellStyle name="Note 4 2 5 2 17 3" xfId="31049"/>
    <cellStyle name="Note 4 2 5 2 18" xfId="31050"/>
    <cellStyle name="Note 4 2 5 2 18 2" xfId="31051"/>
    <cellStyle name="Note 4 2 5 2 18 2 2" xfId="31052"/>
    <cellStyle name="Note 4 2 5 2 18 3" xfId="31053"/>
    <cellStyle name="Note 4 2 5 2 19" xfId="31054"/>
    <cellStyle name="Note 4 2 5 2 19 2" xfId="31055"/>
    <cellStyle name="Note 4 2 5 2 19 2 2" xfId="31056"/>
    <cellStyle name="Note 4 2 5 2 19 3" xfId="31057"/>
    <cellStyle name="Note 4 2 5 2 2" xfId="31058"/>
    <cellStyle name="Note 4 2 5 2 2 2" xfId="31059"/>
    <cellStyle name="Note 4 2 5 2 2 2 2" xfId="31060"/>
    <cellStyle name="Note 4 2 5 2 2 2 3" xfId="31061"/>
    <cellStyle name="Note 4 2 5 2 2 3" xfId="31062"/>
    <cellStyle name="Note 4 2 5 2 2 3 2" xfId="31063"/>
    <cellStyle name="Note 4 2 5 2 2 4" xfId="31064"/>
    <cellStyle name="Note 4 2 5 2 20" xfId="31065"/>
    <cellStyle name="Note 4 2 5 2 20 2" xfId="31066"/>
    <cellStyle name="Note 4 2 5 2 20 2 2" xfId="31067"/>
    <cellStyle name="Note 4 2 5 2 20 3" xfId="31068"/>
    <cellStyle name="Note 4 2 5 2 21" xfId="31069"/>
    <cellStyle name="Note 4 2 5 2 21 2" xfId="31070"/>
    <cellStyle name="Note 4 2 5 2 22" xfId="31071"/>
    <cellStyle name="Note 4 2 5 2 23" xfId="31072"/>
    <cellStyle name="Note 4 2 5 2 3" xfId="31073"/>
    <cellStyle name="Note 4 2 5 2 3 2" xfId="31074"/>
    <cellStyle name="Note 4 2 5 2 3 2 2" xfId="31075"/>
    <cellStyle name="Note 4 2 5 2 3 3" xfId="31076"/>
    <cellStyle name="Note 4 2 5 2 3 4" xfId="31077"/>
    <cellStyle name="Note 4 2 5 2 4" xfId="31078"/>
    <cellStyle name="Note 4 2 5 2 4 2" xfId="31079"/>
    <cellStyle name="Note 4 2 5 2 4 2 2" xfId="31080"/>
    <cellStyle name="Note 4 2 5 2 4 3" xfId="31081"/>
    <cellStyle name="Note 4 2 5 2 4 4" xfId="31082"/>
    <cellStyle name="Note 4 2 5 2 5" xfId="31083"/>
    <cellStyle name="Note 4 2 5 2 5 2" xfId="31084"/>
    <cellStyle name="Note 4 2 5 2 5 2 2" xfId="31085"/>
    <cellStyle name="Note 4 2 5 2 5 3" xfId="31086"/>
    <cellStyle name="Note 4 2 5 2 6" xfId="31087"/>
    <cellStyle name="Note 4 2 5 2 6 2" xfId="31088"/>
    <cellStyle name="Note 4 2 5 2 6 2 2" xfId="31089"/>
    <cellStyle name="Note 4 2 5 2 6 3" xfId="31090"/>
    <cellStyle name="Note 4 2 5 2 7" xfId="31091"/>
    <cellStyle name="Note 4 2 5 2 7 2" xfId="31092"/>
    <cellStyle name="Note 4 2 5 2 7 2 2" xfId="31093"/>
    <cellStyle name="Note 4 2 5 2 7 3" xfId="31094"/>
    <cellStyle name="Note 4 2 5 2 8" xfId="31095"/>
    <cellStyle name="Note 4 2 5 2 8 2" xfId="31096"/>
    <cellStyle name="Note 4 2 5 2 8 2 2" xfId="31097"/>
    <cellStyle name="Note 4 2 5 2 8 3" xfId="31098"/>
    <cellStyle name="Note 4 2 5 2 9" xfId="31099"/>
    <cellStyle name="Note 4 2 5 2 9 2" xfId="31100"/>
    <cellStyle name="Note 4 2 5 2 9 2 2" xfId="31101"/>
    <cellStyle name="Note 4 2 5 2 9 3" xfId="31102"/>
    <cellStyle name="Note 4 2 5 20" xfId="31103"/>
    <cellStyle name="Note 4 2 5 20 2" xfId="31104"/>
    <cellStyle name="Note 4 2 5 20 2 2" xfId="31105"/>
    <cellStyle name="Note 4 2 5 20 3" xfId="31106"/>
    <cellStyle name="Note 4 2 5 21" xfId="31107"/>
    <cellStyle name="Note 4 2 5 21 2" xfId="31108"/>
    <cellStyle name="Note 4 2 5 21 2 2" xfId="31109"/>
    <cellStyle name="Note 4 2 5 21 3" xfId="31110"/>
    <cellStyle name="Note 4 2 5 22" xfId="31111"/>
    <cellStyle name="Note 4 2 5 22 2" xfId="31112"/>
    <cellStyle name="Note 4 2 5 23" xfId="31113"/>
    <cellStyle name="Note 4 2 5 24" xfId="31114"/>
    <cellStyle name="Note 4 2 5 3" xfId="31115"/>
    <cellStyle name="Note 4 2 5 3 2" xfId="31116"/>
    <cellStyle name="Note 4 2 5 3 2 2" xfId="31117"/>
    <cellStyle name="Note 4 2 5 3 2 3" xfId="31118"/>
    <cellStyle name="Note 4 2 5 3 3" xfId="31119"/>
    <cellStyle name="Note 4 2 5 3 3 2" xfId="31120"/>
    <cellStyle name="Note 4 2 5 3 4" xfId="31121"/>
    <cellStyle name="Note 4 2 5 4" xfId="31122"/>
    <cellStyle name="Note 4 2 5 4 2" xfId="31123"/>
    <cellStyle name="Note 4 2 5 4 2 2" xfId="31124"/>
    <cellStyle name="Note 4 2 5 4 3" xfId="31125"/>
    <cellStyle name="Note 4 2 5 4 4" xfId="31126"/>
    <cellStyle name="Note 4 2 5 5" xfId="31127"/>
    <cellStyle name="Note 4 2 5 5 2" xfId="31128"/>
    <cellStyle name="Note 4 2 5 5 2 2" xfId="31129"/>
    <cellStyle name="Note 4 2 5 5 3" xfId="31130"/>
    <cellStyle name="Note 4 2 5 5 4" xfId="31131"/>
    <cellStyle name="Note 4 2 5 6" xfId="31132"/>
    <cellStyle name="Note 4 2 5 6 2" xfId="31133"/>
    <cellStyle name="Note 4 2 5 6 2 2" xfId="31134"/>
    <cellStyle name="Note 4 2 5 6 3" xfId="31135"/>
    <cellStyle name="Note 4 2 5 7" xfId="31136"/>
    <cellStyle name="Note 4 2 5 7 2" xfId="31137"/>
    <cellStyle name="Note 4 2 5 7 2 2" xfId="31138"/>
    <cellStyle name="Note 4 2 5 7 3" xfId="31139"/>
    <cellStyle name="Note 4 2 5 8" xfId="31140"/>
    <cellStyle name="Note 4 2 5 8 2" xfId="31141"/>
    <cellStyle name="Note 4 2 5 8 2 2" xfId="31142"/>
    <cellStyle name="Note 4 2 5 8 3" xfId="31143"/>
    <cellStyle name="Note 4 2 5 9" xfId="31144"/>
    <cellStyle name="Note 4 2 5 9 2" xfId="31145"/>
    <cellStyle name="Note 4 2 5 9 2 2" xfId="31146"/>
    <cellStyle name="Note 4 2 5 9 3" xfId="31147"/>
    <cellStyle name="Note 4 2 6" xfId="31148"/>
    <cellStyle name="Note 4 2 6 10" xfId="31149"/>
    <cellStyle name="Note 4 2 6 10 2" xfId="31150"/>
    <cellStyle name="Note 4 2 6 10 2 2" xfId="31151"/>
    <cellStyle name="Note 4 2 6 10 3" xfId="31152"/>
    <cellStyle name="Note 4 2 6 11" xfId="31153"/>
    <cellStyle name="Note 4 2 6 11 2" xfId="31154"/>
    <cellStyle name="Note 4 2 6 11 2 2" xfId="31155"/>
    <cellStyle name="Note 4 2 6 11 3" xfId="31156"/>
    <cellStyle name="Note 4 2 6 12" xfId="31157"/>
    <cellStyle name="Note 4 2 6 12 2" xfId="31158"/>
    <cellStyle name="Note 4 2 6 12 2 2" xfId="31159"/>
    <cellStyle name="Note 4 2 6 12 3" xfId="31160"/>
    <cellStyle name="Note 4 2 6 13" xfId="31161"/>
    <cellStyle name="Note 4 2 6 13 2" xfId="31162"/>
    <cellStyle name="Note 4 2 6 13 2 2" xfId="31163"/>
    <cellStyle name="Note 4 2 6 13 3" xfId="31164"/>
    <cellStyle name="Note 4 2 6 14" xfId="31165"/>
    <cellStyle name="Note 4 2 6 14 2" xfId="31166"/>
    <cellStyle name="Note 4 2 6 14 2 2" xfId="31167"/>
    <cellStyle name="Note 4 2 6 14 3" xfId="31168"/>
    <cellStyle name="Note 4 2 6 15" xfId="31169"/>
    <cellStyle name="Note 4 2 6 15 2" xfId="31170"/>
    <cellStyle name="Note 4 2 6 15 2 2" xfId="31171"/>
    <cellStyle name="Note 4 2 6 15 3" xfId="31172"/>
    <cellStyle name="Note 4 2 6 16" xfId="31173"/>
    <cellStyle name="Note 4 2 6 16 2" xfId="31174"/>
    <cellStyle name="Note 4 2 6 16 2 2" xfId="31175"/>
    <cellStyle name="Note 4 2 6 16 3" xfId="31176"/>
    <cellStyle name="Note 4 2 6 17" xfId="31177"/>
    <cellStyle name="Note 4 2 6 17 2" xfId="31178"/>
    <cellStyle name="Note 4 2 6 17 2 2" xfId="31179"/>
    <cellStyle name="Note 4 2 6 17 3" xfId="31180"/>
    <cellStyle name="Note 4 2 6 18" xfId="31181"/>
    <cellStyle name="Note 4 2 6 18 2" xfId="31182"/>
    <cellStyle name="Note 4 2 6 18 2 2" xfId="31183"/>
    <cellStyle name="Note 4 2 6 18 3" xfId="31184"/>
    <cellStyle name="Note 4 2 6 19" xfId="31185"/>
    <cellStyle name="Note 4 2 6 19 2" xfId="31186"/>
    <cellStyle name="Note 4 2 6 19 2 2" xfId="31187"/>
    <cellStyle name="Note 4 2 6 19 3" xfId="31188"/>
    <cellStyle name="Note 4 2 6 2" xfId="31189"/>
    <cellStyle name="Note 4 2 6 2 2" xfId="31190"/>
    <cellStyle name="Note 4 2 6 2 2 2" xfId="31191"/>
    <cellStyle name="Note 4 2 6 2 2 3" xfId="31192"/>
    <cellStyle name="Note 4 2 6 2 3" xfId="31193"/>
    <cellStyle name="Note 4 2 6 2 3 2" xfId="31194"/>
    <cellStyle name="Note 4 2 6 2 4" xfId="31195"/>
    <cellStyle name="Note 4 2 6 20" xfId="31196"/>
    <cellStyle name="Note 4 2 6 20 2" xfId="31197"/>
    <cellStyle name="Note 4 2 6 20 2 2" xfId="31198"/>
    <cellStyle name="Note 4 2 6 20 3" xfId="31199"/>
    <cellStyle name="Note 4 2 6 21" xfId="31200"/>
    <cellStyle name="Note 4 2 6 21 2" xfId="31201"/>
    <cellStyle name="Note 4 2 6 22" xfId="31202"/>
    <cellStyle name="Note 4 2 6 23" xfId="31203"/>
    <cellStyle name="Note 4 2 6 3" xfId="31204"/>
    <cellStyle name="Note 4 2 6 3 2" xfId="31205"/>
    <cellStyle name="Note 4 2 6 3 2 2" xfId="31206"/>
    <cellStyle name="Note 4 2 6 3 3" xfId="31207"/>
    <cellStyle name="Note 4 2 6 3 4" xfId="31208"/>
    <cellStyle name="Note 4 2 6 4" xfId="31209"/>
    <cellStyle name="Note 4 2 6 4 2" xfId="31210"/>
    <cellStyle name="Note 4 2 6 4 2 2" xfId="31211"/>
    <cellStyle name="Note 4 2 6 4 3" xfId="31212"/>
    <cellStyle name="Note 4 2 6 4 4" xfId="31213"/>
    <cellStyle name="Note 4 2 6 5" xfId="31214"/>
    <cellStyle name="Note 4 2 6 5 2" xfId="31215"/>
    <cellStyle name="Note 4 2 6 5 2 2" xfId="31216"/>
    <cellStyle name="Note 4 2 6 5 3" xfId="31217"/>
    <cellStyle name="Note 4 2 6 6" xfId="31218"/>
    <cellStyle name="Note 4 2 6 6 2" xfId="31219"/>
    <cellStyle name="Note 4 2 6 6 2 2" xfId="31220"/>
    <cellStyle name="Note 4 2 6 6 3" xfId="31221"/>
    <cellStyle name="Note 4 2 6 7" xfId="31222"/>
    <cellStyle name="Note 4 2 6 7 2" xfId="31223"/>
    <cellStyle name="Note 4 2 6 7 2 2" xfId="31224"/>
    <cellStyle name="Note 4 2 6 7 3" xfId="31225"/>
    <cellStyle name="Note 4 2 6 8" xfId="31226"/>
    <cellStyle name="Note 4 2 6 8 2" xfId="31227"/>
    <cellStyle name="Note 4 2 6 8 2 2" xfId="31228"/>
    <cellStyle name="Note 4 2 6 8 3" xfId="31229"/>
    <cellStyle name="Note 4 2 6 9" xfId="31230"/>
    <cellStyle name="Note 4 2 6 9 2" xfId="31231"/>
    <cellStyle name="Note 4 2 6 9 2 2" xfId="31232"/>
    <cellStyle name="Note 4 2 6 9 3" xfId="31233"/>
    <cellStyle name="Note 4 2 7" xfId="31234"/>
    <cellStyle name="Note 4 2 7 2" xfId="31235"/>
    <cellStyle name="Note 4 2 7 2 2" xfId="31236"/>
    <cellStyle name="Note 4 2 7 2 3" xfId="31237"/>
    <cellStyle name="Note 4 2 7 3" xfId="31238"/>
    <cellStyle name="Note 4 2 7 3 2" xfId="31239"/>
    <cellStyle name="Note 4 2 7 4" xfId="31240"/>
    <cellStyle name="Note 4 2 8" xfId="31241"/>
    <cellStyle name="Note 4 2 8 2" xfId="31242"/>
    <cellStyle name="Note 4 2 8 2 2" xfId="31243"/>
    <cellStyle name="Note 4 2 8 2 3" xfId="31244"/>
    <cellStyle name="Note 4 2 8 3" xfId="31245"/>
    <cellStyle name="Note 4 2 8 4" xfId="31246"/>
    <cellStyle name="Note 4 2 9" xfId="31247"/>
    <cellStyle name="Note 4 2 9 2" xfId="31248"/>
    <cellStyle name="Note 4 2 9 2 2" xfId="31249"/>
    <cellStyle name="Note 4 2 9 3" xfId="31250"/>
    <cellStyle name="Note 4 2 9 4" xfId="31251"/>
    <cellStyle name="Note 4 20" xfId="31252"/>
    <cellStyle name="Note 4 20 2" xfId="31253"/>
    <cellStyle name="Note 4 20 2 2" xfId="31254"/>
    <cellStyle name="Note 4 20 3" xfId="31255"/>
    <cellStyle name="Note 4 21" xfId="31256"/>
    <cellStyle name="Note 4 21 2" xfId="31257"/>
    <cellStyle name="Note 4 21 2 2" xfId="31258"/>
    <cellStyle name="Note 4 21 3" xfId="31259"/>
    <cellStyle name="Note 4 22" xfId="31260"/>
    <cellStyle name="Note 4 22 2" xfId="31261"/>
    <cellStyle name="Note 4 22 2 2" xfId="31262"/>
    <cellStyle name="Note 4 22 3" xfId="31263"/>
    <cellStyle name="Note 4 23" xfId="31264"/>
    <cellStyle name="Note 4 23 2" xfId="31265"/>
    <cellStyle name="Note 4 24" xfId="31266"/>
    <cellStyle name="Note 4 25" xfId="31267"/>
    <cellStyle name="Note 4 26" xfId="31268"/>
    <cellStyle name="Note 4 27" xfId="31269"/>
    <cellStyle name="Note 4 28" xfId="31270"/>
    <cellStyle name="Note 4 3" xfId="31271"/>
    <cellStyle name="Note 4 3 10" xfId="31272"/>
    <cellStyle name="Note 4 3 10 2" xfId="31273"/>
    <cellStyle name="Note 4 3 10 2 2" xfId="31274"/>
    <cellStyle name="Note 4 3 10 3" xfId="31275"/>
    <cellStyle name="Note 4 3 11" xfId="31276"/>
    <cellStyle name="Note 4 3 11 2" xfId="31277"/>
    <cellStyle name="Note 4 3 11 2 2" xfId="31278"/>
    <cellStyle name="Note 4 3 11 3" xfId="31279"/>
    <cellStyle name="Note 4 3 12" xfId="31280"/>
    <cellStyle name="Note 4 3 12 2" xfId="31281"/>
    <cellStyle name="Note 4 3 12 2 2" xfId="31282"/>
    <cellStyle name="Note 4 3 12 3" xfId="31283"/>
    <cellStyle name="Note 4 3 13" xfId="31284"/>
    <cellStyle name="Note 4 3 13 2" xfId="31285"/>
    <cellStyle name="Note 4 3 13 2 2" xfId="31286"/>
    <cellStyle name="Note 4 3 13 3" xfId="31287"/>
    <cellStyle name="Note 4 3 14" xfId="31288"/>
    <cellStyle name="Note 4 3 14 2" xfId="31289"/>
    <cellStyle name="Note 4 3 14 2 2" xfId="31290"/>
    <cellStyle name="Note 4 3 14 3" xfId="31291"/>
    <cellStyle name="Note 4 3 15" xfId="31292"/>
    <cellStyle name="Note 4 3 15 2" xfId="31293"/>
    <cellStyle name="Note 4 3 15 2 2" xfId="31294"/>
    <cellStyle name="Note 4 3 15 3" xfId="31295"/>
    <cellStyle name="Note 4 3 16" xfId="31296"/>
    <cellStyle name="Note 4 3 16 2" xfId="31297"/>
    <cellStyle name="Note 4 3 16 2 2" xfId="31298"/>
    <cellStyle name="Note 4 3 16 3" xfId="31299"/>
    <cellStyle name="Note 4 3 17" xfId="31300"/>
    <cellStyle name="Note 4 3 17 2" xfId="31301"/>
    <cellStyle name="Note 4 3 17 2 2" xfId="31302"/>
    <cellStyle name="Note 4 3 17 3" xfId="31303"/>
    <cellStyle name="Note 4 3 18" xfId="31304"/>
    <cellStyle name="Note 4 3 18 2" xfId="31305"/>
    <cellStyle name="Note 4 3 18 2 2" xfId="31306"/>
    <cellStyle name="Note 4 3 18 3" xfId="31307"/>
    <cellStyle name="Note 4 3 19" xfId="31308"/>
    <cellStyle name="Note 4 3 19 2" xfId="31309"/>
    <cellStyle name="Note 4 3 19 2 2" xfId="31310"/>
    <cellStyle name="Note 4 3 19 3" xfId="31311"/>
    <cellStyle name="Note 4 3 2" xfId="31312"/>
    <cellStyle name="Note 4 3 2 10" xfId="31313"/>
    <cellStyle name="Note 4 3 2 10 2" xfId="31314"/>
    <cellStyle name="Note 4 3 2 10 2 2" xfId="31315"/>
    <cellStyle name="Note 4 3 2 10 3" xfId="31316"/>
    <cellStyle name="Note 4 3 2 11" xfId="31317"/>
    <cellStyle name="Note 4 3 2 11 2" xfId="31318"/>
    <cellStyle name="Note 4 3 2 11 2 2" xfId="31319"/>
    <cellStyle name="Note 4 3 2 11 3" xfId="31320"/>
    <cellStyle name="Note 4 3 2 12" xfId="31321"/>
    <cellStyle name="Note 4 3 2 12 2" xfId="31322"/>
    <cellStyle name="Note 4 3 2 12 2 2" xfId="31323"/>
    <cellStyle name="Note 4 3 2 12 3" xfId="31324"/>
    <cellStyle name="Note 4 3 2 13" xfId="31325"/>
    <cellStyle name="Note 4 3 2 13 2" xfId="31326"/>
    <cellStyle name="Note 4 3 2 13 2 2" xfId="31327"/>
    <cellStyle name="Note 4 3 2 13 3" xfId="31328"/>
    <cellStyle name="Note 4 3 2 14" xfId="31329"/>
    <cellStyle name="Note 4 3 2 14 2" xfId="31330"/>
    <cellStyle name="Note 4 3 2 14 2 2" xfId="31331"/>
    <cellStyle name="Note 4 3 2 14 3" xfId="31332"/>
    <cellStyle name="Note 4 3 2 15" xfId="31333"/>
    <cellStyle name="Note 4 3 2 15 2" xfId="31334"/>
    <cellStyle name="Note 4 3 2 15 2 2" xfId="31335"/>
    <cellStyle name="Note 4 3 2 15 3" xfId="31336"/>
    <cellStyle name="Note 4 3 2 16" xfId="31337"/>
    <cellStyle name="Note 4 3 2 16 2" xfId="31338"/>
    <cellStyle name="Note 4 3 2 16 2 2" xfId="31339"/>
    <cellStyle name="Note 4 3 2 16 3" xfId="31340"/>
    <cellStyle name="Note 4 3 2 17" xfId="31341"/>
    <cellStyle name="Note 4 3 2 17 2" xfId="31342"/>
    <cellStyle name="Note 4 3 2 17 2 2" xfId="31343"/>
    <cellStyle name="Note 4 3 2 17 3" xfId="31344"/>
    <cellStyle name="Note 4 3 2 18" xfId="31345"/>
    <cellStyle name="Note 4 3 2 18 2" xfId="31346"/>
    <cellStyle name="Note 4 3 2 19" xfId="31347"/>
    <cellStyle name="Note 4 3 2 2" xfId="31348"/>
    <cellStyle name="Note 4 3 2 2 10" xfId="31349"/>
    <cellStyle name="Note 4 3 2 2 10 2" xfId="31350"/>
    <cellStyle name="Note 4 3 2 2 10 2 2" xfId="31351"/>
    <cellStyle name="Note 4 3 2 2 10 3" xfId="31352"/>
    <cellStyle name="Note 4 3 2 2 11" xfId="31353"/>
    <cellStyle name="Note 4 3 2 2 11 2" xfId="31354"/>
    <cellStyle name="Note 4 3 2 2 11 2 2" xfId="31355"/>
    <cellStyle name="Note 4 3 2 2 11 3" xfId="31356"/>
    <cellStyle name="Note 4 3 2 2 12" xfId="31357"/>
    <cellStyle name="Note 4 3 2 2 12 2" xfId="31358"/>
    <cellStyle name="Note 4 3 2 2 12 2 2" xfId="31359"/>
    <cellStyle name="Note 4 3 2 2 12 3" xfId="31360"/>
    <cellStyle name="Note 4 3 2 2 13" xfId="31361"/>
    <cellStyle name="Note 4 3 2 2 13 2" xfId="31362"/>
    <cellStyle name="Note 4 3 2 2 13 2 2" xfId="31363"/>
    <cellStyle name="Note 4 3 2 2 13 3" xfId="31364"/>
    <cellStyle name="Note 4 3 2 2 14" xfId="31365"/>
    <cellStyle name="Note 4 3 2 2 14 2" xfId="31366"/>
    <cellStyle name="Note 4 3 2 2 14 2 2" xfId="31367"/>
    <cellStyle name="Note 4 3 2 2 14 3" xfId="31368"/>
    <cellStyle name="Note 4 3 2 2 15" xfId="31369"/>
    <cellStyle name="Note 4 3 2 2 15 2" xfId="31370"/>
    <cellStyle name="Note 4 3 2 2 15 2 2" xfId="31371"/>
    <cellStyle name="Note 4 3 2 2 15 3" xfId="31372"/>
    <cellStyle name="Note 4 3 2 2 16" xfId="31373"/>
    <cellStyle name="Note 4 3 2 2 16 2" xfId="31374"/>
    <cellStyle name="Note 4 3 2 2 16 2 2" xfId="31375"/>
    <cellStyle name="Note 4 3 2 2 16 3" xfId="31376"/>
    <cellStyle name="Note 4 3 2 2 17" xfId="31377"/>
    <cellStyle name="Note 4 3 2 2 17 2" xfId="31378"/>
    <cellStyle name="Note 4 3 2 2 17 2 2" xfId="31379"/>
    <cellStyle name="Note 4 3 2 2 17 3" xfId="31380"/>
    <cellStyle name="Note 4 3 2 2 18" xfId="31381"/>
    <cellStyle name="Note 4 3 2 2 18 2" xfId="31382"/>
    <cellStyle name="Note 4 3 2 2 18 2 2" xfId="31383"/>
    <cellStyle name="Note 4 3 2 2 18 3" xfId="31384"/>
    <cellStyle name="Note 4 3 2 2 19" xfId="31385"/>
    <cellStyle name="Note 4 3 2 2 19 2" xfId="31386"/>
    <cellStyle name="Note 4 3 2 2 19 2 2" xfId="31387"/>
    <cellStyle name="Note 4 3 2 2 19 3" xfId="31388"/>
    <cellStyle name="Note 4 3 2 2 2" xfId="31389"/>
    <cellStyle name="Note 4 3 2 2 2 2" xfId="31390"/>
    <cellStyle name="Note 4 3 2 2 2 2 2" xfId="31391"/>
    <cellStyle name="Note 4 3 2 2 2 2 3" xfId="31392"/>
    <cellStyle name="Note 4 3 2 2 2 3" xfId="31393"/>
    <cellStyle name="Note 4 3 2 2 2 3 2" xfId="31394"/>
    <cellStyle name="Note 4 3 2 2 2 4" xfId="31395"/>
    <cellStyle name="Note 4 3 2 2 20" xfId="31396"/>
    <cellStyle name="Note 4 3 2 2 20 2" xfId="31397"/>
    <cellStyle name="Note 4 3 2 2 20 2 2" xfId="31398"/>
    <cellStyle name="Note 4 3 2 2 20 3" xfId="31399"/>
    <cellStyle name="Note 4 3 2 2 21" xfId="31400"/>
    <cellStyle name="Note 4 3 2 2 21 2" xfId="31401"/>
    <cellStyle name="Note 4 3 2 2 22" xfId="31402"/>
    <cellStyle name="Note 4 3 2 2 23" xfId="31403"/>
    <cellStyle name="Note 4 3 2 2 3" xfId="31404"/>
    <cellStyle name="Note 4 3 2 2 3 2" xfId="31405"/>
    <cellStyle name="Note 4 3 2 2 3 2 2" xfId="31406"/>
    <cellStyle name="Note 4 3 2 2 3 3" xfId="31407"/>
    <cellStyle name="Note 4 3 2 2 3 4" xfId="31408"/>
    <cellStyle name="Note 4 3 2 2 4" xfId="31409"/>
    <cellStyle name="Note 4 3 2 2 4 2" xfId="31410"/>
    <cellStyle name="Note 4 3 2 2 4 2 2" xfId="31411"/>
    <cellStyle name="Note 4 3 2 2 4 3" xfId="31412"/>
    <cellStyle name="Note 4 3 2 2 4 4" xfId="31413"/>
    <cellStyle name="Note 4 3 2 2 5" xfId="31414"/>
    <cellStyle name="Note 4 3 2 2 5 2" xfId="31415"/>
    <cellStyle name="Note 4 3 2 2 5 2 2" xfId="31416"/>
    <cellStyle name="Note 4 3 2 2 5 3" xfId="31417"/>
    <cellStyle name="Note 4 3 2 2 6" xfId="31418"/>
    <cellStyle name="Note 4 3 2 2 6 2" xfId="31419"/>
    <cellStyle name="Note 4 3 2 2 6 2 2" xfId="31420"/>
    <cellStyle name="Note 4 3 2 2 6 3" xfId="31421"/>
    <cellStyle name="Note 4 3 2 2 7" xfId="31422"/>
    <cellStyle name="Note 4 3 2 2 7 2" xfId="31423"/>
    <cellStyle name="Note 4 3 2 2 7 2 2" xfId="31424"/>
    <cellStyle name="Note 4 3 2 2 7 3" xfId="31425"/>
    <cellStyle name="Note 4 3 2 2 8" xfId="31426"/>
    <cellStyle name="Note 4 3 2 2 8 2" xfId="31427"/>
    <cellStyle name="Note 4 3 2 2 8 2 2" xfId="31428"/>
    <cellStyle name="Note 4 3 2 2 8 3" xfId="31429"/>
    <cellStyle name="Note 4 3 2 2 9" xfId="31430"/>
    <cellStyle name="Note 4 3 2 2 9 2" xfId="31431"/>
    <cellStyle name="Note 4 3 2 2 9 2 2" xfId="31432"/>
    <cellStyle name="Note 4 3 2 2 9 3" xfId="31433"/>
    <cellStyle name="Note 4 3 2 20" xfId="31434"/>
    <cellStyle name="Note 4 3 2 3" xfId="31435"/>
    <cellStyle name="Note 4 3 2 3 2" xfId="31436"/>
    <cellStyle name="Note 4 3 2 3 2 2" xfId="31437"/>
    <cellStyle name="Note 4 3 2 3 2 3" xfId="31438"/>
    <cellStyle name="Note 4 3 2 3 3" xfId="31439"/>
    <cellStyle name="Note 4 3 2 3 3 2" xfId="31440"/>
    <cellStyle name="Note 4 3 2 3 4" xfId="31441"/>
    <cellStyle name="Note 4 3 2 4" xfId="31442"/>
    <cellStyle name="Note 4 3 2 4 2" xfId="31443"/>
    <cellStyle name="Note 4 3 2 4 2 2" xfId="31444"/>
    <cellStyle name="Note 4 3 2 4 3" xfId="31445"/>
    <cellStyle name="Note 4 3 2 4 4" xfId="31446"/>
    <cellStyle name="Note 4 3 2 5" xfId="31447"/>
    <cellStyle name="Note 4 3 2 5 2" xfId="31448"/>
    <cellStyle name="Note 4 3 2 5 2 2" xfId="31449"/>
    <cellStyle name="Note 4 3 2 5 3" xfId="31450"/>
    <cellStyle name="Note 4 3 2 5 4" xfId="31451"/>
    <cellStyle name="Note 4 3 2 6" xfId="31452"/>
    <cellStyle name="Note 4 3 2 6 2" xfId="31453"/>
    <cellStyle name="Note 4 3 2 6 2 2" xfId="31454"/>
    <cellStyle name="Note 4 3 2 6 3" xfId="31455"/>
    <cellStyle name="Note 4 3 2 7" xfId="31456"/>
    <cellStyle name="Note 4 3 2 7 2" xfId="31457"/>
    <cellStyle name="Note 4 3 2 7 2 2" xfId="31458"/>
    <cellStyle name="Note 4 3 2 7 3" xfId="31459"/>
    <cellStyle name="Note 4 3 2 8" xfId="31460"/>
    <cellStyle name="Note 4 3 2 8 2" xfId="31461"/>
    <cellStyle name="Note 4 3 2 8 2 2" xfId="31462"/>
    <cellStyle name="Note 4 3 2 8 3" xfId="31463"/>
    <cellStyle name="Note 4 3 2 9" xfId="31464"/>
    <cellStyle name="Note 4 3 2 9 2" xfId="31465"/>
    <cellStyle name="Note 4 3 2 9 2 2" xfId="31466"/>
    <cellStyle name="Note 4 3 2 9 3" xfId="31467"/>
    <cellStyle name="Note 4 3 20" xfId="31468"/>
    <cellStyle name="Note 4 3 20 2" xfId="31469"/>
    <cellStyle name="Note 4 3 20 2 2" xfId="31470"/>
    <cellStyle name="Note 4 3 20 3" xfId="31471"/>
    <cellStyle name="Note 4 3 21" xfId="31472"/>
    <cellStyle name="Note 4 3 21 2" xfId="31473"/>
    <cellStyle name="Note 4 3 22" xfId="31474"/>
    <cellStyle name="Note 4 3 23" xfId="31475"/>
    <cellStyle name="Note 4 3 3" xfId="31476"/>
    <cellStyle name="Note 4 3 3 10" xfId="31477"/>
    <cellStyle name="Note 4 3 3 10 2" xfId="31478"/>
    <cellStyle name="Note 4 3 3 10 2 2" xfId="31479"/>
    <cellStyle name="Note 4 3 3 10 3" xfId="31480"/>
    <cellStyle name="Note 4 3 3 11" xfId="31481"/>
    <cellStyle name="Note 4 3 3 11 2" xfId="31482"/>
    <cellStyle name="Note 4 3 3 11 2 2" xfId="31483"/>
    <cellStyle name="Note 4 3 3 11 3" xfId="31484"/>
    <cellStyle name="Note 4 3 3 12" xfId="31485"/>
    <cellStyle name="Note 4 3 3 12 2" xfId="31486"/>
    <cellStyle name="Note 4 3 3 12 2 2" xfId="31487"/>
    <cellStyle name="Note 4 3 3 12 3" xfId="31488"/>
    <cellStyle name="Note 4 3 3 13" xfId="31489"/>
    <cellStyle name="Note 4 3 3 13 2" xfId="31490"/>
    <cellStyle name="Note 4 3 3 13 2 2" xfId="31491"/>
    <cellStyle name="Note 4 3 3 13 3" xfId="31492"/>
    <cellStyle name="Note 4 3 3 14" xfId="31493"/>
    <cellStyle name="Note 4 3 3 14 2" xfId="31494"/>
    <cellStyle name="Note 4 3 3 14 2 2" xfId="31495"/>
    <cellStyle name="Note 4 3 3 14 3" xfId="31496"/>
    <cellStyle name="Note 4 3 3 15" xfId="31497"/>
    <cellStyle name="Note 4 3 3 15 2" xfId="31498"/>
    <cellStyle name="Note 4 3 3 15 2 2" xfId="31499"/>
    <cellStyle name="Note 4 3 3 15 3" xfId="31500"/>
    <cellStyle name="Note 4 3 3 16" xfId="31501"/>
    <cellStyle name="Note 4 3 3 16 2" xfId="31502"/>
    <cellStyle name="Note 4 3 3 16 2 2" xfId="31503"/>
    <cellStyle name="Note 4 3 3 16 3" xfId="31504"/>
    <cellStyle name="Note 4 3 3 17" xfId="31505"/>
    <cellStyle name="Note 4 3 3 17 2" xfId="31506"/>
    <cellStyle name="Note 4 3 3 17 2 2" xfId="31507"/>
    <cellStyle name="Note 4 3 3 17 3" xfId="31508"/>
    <cellStyle name="Note 4 3 3 18" xfId="31509"/>
    <cellStyle name="Note 4 3 3 18 2" xfId="31510"/>
    <cellStyle name="Note 4 3 3 19" xfId="31511"/>
    <cellStyle name="Note 4 3 3 2" xfId="31512"/>
    <cellStyle name="Note 4 3 3 2 10" xfId="31513"/>
    <cellStyle name="Note 4 3 3 2 10 2" xfId="31514"/>
    <cellStyle name="Note 4 3 3 2 10 2 2" xfId="31515"/>
    <cellStyle name="Note 4 3 3 2 10 3" xfId="31516"/>
    <cellStyle name="Note 4 3 3 2 11" xfId="31517"/>
    <cellStyle name="Note 4 3 3 2 11 2" xfId="31518"/>
    <cellStyle name="Note 4 3 3 2 11 2 2" xfId="31519"/>
    <cellStyle name="Note 4 3 3 2 11 3" xfId="31520"/>
    <cellStyle name="Note 4 3 3 2 12" xfId="31521"/>
    <cellStyle name="Note 4 3 3 2 12 2" xfId="31522"/>
    <cellStyle name="Note 4 3 3 2 12 2 2" xfId="31523"/>
    <cellStyle name="Note 4 3 3 2 12 3" xfId="31524"/>
    <cellStyle name="Note 4 3 3 2 13" xfId="31525"/>
    <cellStyle name="Note 4 3 3 2 13 2" xfId="31526"/>
    <cellStyle name="Note 4 3 3 2 13 2 2" xfId="31527"/>
    <cellStyle name="Note 4 3 3 2 13 3" xfId="31528"/>
    <cellStyle name="Note 4 3 3 2 14" xfId="31529"/>
    <cellStyle name="Note 4 3 3 2 14 2" xfId="31530"/>
    <cellStyle name="Note 4 3 3 2 14 2 2" xfId="31531"/>
    <cellStyle name="Note 4 3 3 2 14 3" xfId="31532"/>
    <cellStyle name="Note 4 3 3 2 15" xfId="31533"/>
    <cellStyle name="Note 4 3 3 2 15 2" xfId="31534"/>
    <cellStyle name="Note 4 3 3 2 15 2 2" xfId="31535"/>
    <cellStyle name="Note 4 3 3 2 15 3" xfId="31536"/>
    <cellStyle name="Note 4 3 3 2 16" xfId="31537"/>
    <cellStyle name="Note 4 3 3 2 16 2" xfId="31538"/>
    <cellStyle name="Note 4 3 3 2 16 2 2" xfId="31539"/>
    <cellStyle name="Note 4 3 3 2 16 3" xfId="31540"/>
    <cellStyle name="Note 4 3 3 2 17" xfId="31541"/>
    <cellStyle name="Note 4 3 3 2 17 2" xfId="31542"/>
    <cellStyle name="Note 4 3 3 2 17 2 2" xfId="31543"/>
    <cellStyle name="Note 4 3 3 2 17 3" xfId="31544"/>
    <cellStyle name="Note 4 3 3 2 18" xfId="31545"/>
    <cellStyle name="Note 4 3 3 2 18 2" xfId="31546"/>
    <cellStyle name="Note 4 3 3 2 18 2 2" xfId="31547"/>
    <cellStyle name="Note 4 3 3 2 18 3" xfId="31548"/>
    <cellStyle name="Note 4 3 3 2 19" xfId="31549"/>
    <cellStyle name="Note 4 3 3 2 19 2" xfId="31550"/>
    <cellStyle name="Note 4 3 3 2 19 2 2" xfId="31551"/>
    <cellStyle name="Note 4 3 3 2 19 3" xfId="31552"/>
    <cellStyle name="Note 4 3 3 2 2" xfId="31553"/>
    <cellStyle name="Note 4 3 3 2 2 2" xfId="31554"/>
    <cellStyle name="Note 4 3 3 2 2 2 2" xfId="31555"/>
    <cellStyle name="Note 4 3 3 2 2 3" xfId="31556"/>
    <cellStyle name="Note 4 3 3 2 2 4" xfId="31557"/>
    <cellStyle name="Note 4 3 3 2 20" xfId="31558"/>
    <cellStyle name="Note 4 3 3 2 20 2" xfId="31559"/>
    <cellStyle name="Note 4 3 3 2 20 2 2" xfId="31560"/>
    <cellStyle name="Note 4 3 3 2 20 3" xfId="31561"/>
    <cellStyle name="Note 4 3 3 2 21" xfId="31562"/>
    <cellStyle name="Note 4 3 3 2 21 2" xfId="31563"/>
    <cellStyle name="Note 4 3 3 2 22" xfId="31564"/>
    <cellStyle name="Note 4 3 3 2 23" xfId="31565"/>
    <cellStyle name="Note 4 3 3 2 3" xfId="31566"/>
    <cellStyle name="Note 4 3 3 2 3 2" xfId="31567"/>
    <cellStyle name="Note 4 3 3 2 3 2 2" xfId="31568"/>
    <cellStyle name="Note 4 3 3 2 3 3" xfId="31569"/>
    <cellStyle name="Note 4 3 3 2 3 4" xfId="31570"/>
    <cellStyle name="Note 4 3 3 2 4" xfId="31571"/>
    <cellStyle name="Note 4 3 3 2 4 2" xfId="31572"/>
    <cellStyle name="Note 4 3 3 2 4 2 2" xfId="31573"/>
    <cellStyle name="Note 4 3 3 2 4 3" xfId="31574"/>
    <cellStyle name="Note 4 3 3 2 5" xfId="31575"/>
    <cellStyle name="Note 4 3 3 2 5 2" xfId="31576"/>
    <cellStyle name="Note 4 3 3 2 5 2 2" xfId="31577"/>
    <cellStyle name="Note 4 3 3 2 5 3" xfId="31578"/>
    <cellStyle name="Note 4 3 3 2 6" xfId="31579"/>
    <cellStyle name="Note 4 3 3 2 6 2" xfId="31580"/>
    <cellStyle name="Note 4 3 3 2 6 2 2" xfId="31581"/>
    <cellStyle name="Note 4 3 3 2 6 3" xfId="31582"/>
    <cellStyle name="Note 4 3 3 2 7" xfId="31583"/>
    <cellStyle name="Note 4 3 3 2 7 2" xfId="31584"/>
    <cellStyle name="Note 4 3 3 2 7 2 2" xfId="31585"/>
    <cellStyle name="Note 4 3 3 2 7 3" xfId="31586"/>
    <cellStyle name="Note 4 3 3 2 8" xfId="31587"/>
    <cellStyle name="Note 4 3 3 2 8 2" xfId="31588"/>
    <cellStyle name="Note 4 3 3 2 8 2 2" xfId="31589"/>
    <cellStyle name="Note 4 3 3 2 8 3" xfId="31590"/>
    <cellStyle name="Note 4 3 3 2 9" xfId="31591"/>
    <cellStyle name="Note 4 3 3 2 9 2" xfId="31592"/>
    <cellStyle name="Note 4 3 3 2 9 2 2" xfId="31593"/>
    <cellStyle name="Note 4 3 3 2 9 3" xfId="31594"/>
    <cellStyle name="Note 4 3 3 20" xfId="31595"/>
    <cellStyle name="Note 4 3 3 3" xfId="31596"/>
    <cellStyle name="Note 4 3 3 3 2" xfId="31597"/>
    <cellStyle name="Note 4 3 3 3 2 2" xfId="31598"/>
    <cellStyle name="Note 4 3 3 3 3" xfId="31599"/>
    <cellStyle name="Note 4 3 3 3 4" xfId="31600"/>
    <cellStyle name="Note 4 3 3 4" xfId="31601"/>
    <cellStyle name="Note 4 3 3 4 2" xfId="31602"/>
    <cellStyle name="Note 4 3 3 4 2 2" xfId="31603"/>
    <cellStyle name="Note 4 3 3 4 3" xfId="31604"/>
    <cellStyle name="Note 4 3 3 4 4" xfId="31605"/>
    <cellStyle name="Note 4 3 3 5" xfId="31606"/>
    <cellStyle name="Note 4 3 3 5 2" xfId="31607"/>
    <cellStyle name="Note 4 3 3 5 2 2" xfId="31608"/>
    <cellStyle name="Note 4 3 3 5 3" xfId="31609"/>
    <cellStyle name="Note 4 3 3 6" xfId="31610"/>
    <cellStyle name="Note 4 3 3 6 2" xfId="31611"/>
    <cellStyle name="Note 4 3 3 6 2 2" xfId="31612"/>
    <cellStyle name="Note 4 3 3 6 3" xfId="31613"/>
    <cellStyle name="Note 4 3 3 7" xfId="31614"/>
    <cellStyle name="Note 4 3 3 7 2" xfId="31615"/>
    <cellStyle name="Note 4 3 3 7 2 2" xfId="31616"/>
    <cellStyle name="Note 4 3 3 7 3" xfId="31617"/>
    <cellStyle name="Note 4 3 3 8" xfId="31618"/>
    <cellStyle name="Note 4 3 3 8 2" xfId="31619"/>
    <cellStyle name="Note 4 3 3 8 2 2" xfId="31620"/>
    <cellStyle name="Note 4 3 3 8 3" xfId="31621"/>
    <cellStyle name="Note 4 3 3 9" xfId="31622"/>
    <cellStyle name="Note 4 3 3 9 2" xfId="31623"/>
    <cellStyle name="Note 4 3 3 9 2 2" xfId="31624"/>
    <cellStyle name="Note 4 3 3 9 3" xfId="31625"/>
    <cellStyle name="Note 4 3 4" xfId="31626"/>
    <cellStyle name="Note 4 3 4 10" xfId="31627"/>
    <cellStyle name="Note 4 3 4 10 2" xfId="31628"/>
    <cellStyle name="Note 4 3 4 10 2 2" xfId="31629"/>
    <cellStyle name="Note 4 3 4 10 3" xfId="31630"/>
    <cellStyle name="Note 4 3 4 11" xfId="31631"/>
    <cellStyle name="Note 4 3 4 11 2" xfId="31632"/>
    <cellStyle name="Note 4 3 4 11 2 2" xfId="31633"/>
    <cellStyle name="Note 4 3 4 11 3" xfId="31634"/>
    <cellStyle name="Note 4 3 4 12" xfId="31635"/>
    <cellStyle name="Note 4 3 4 12 2" xfId="31636"/>
    <cellStyle name="Note 4 3 4 12 2 2" xfId="31637"/>
    <cellStyle name="Note 4 3 4 12 3" xfId="31638"/>
    <cellStyle name="Note 4 3 4 13" xfId="31639"/>
    <cellStyle name="Note 4 3 4 13 2" xfId="31640"/>
    <cellStyle name="Note 4 3 4 13 2 2" xfId="31641"/>
    <cellStyle name="Note 4 3 4 13 3" xfId="31642"/>
    <cellStyle name="Note 4 3 4 14" xfId="31643"/>
    <cellStyle name="Note 4 3 4 14 2" xfId="31644"/>
    <cellStyle name="Note 4 3 4 14 2 2" xfId="31645"/>
    <cellStyle name="Note 4 3 4 14 3" xfId="31646"/>
    <cellStyle name="Note 4 3 4 15" xfId="31647"/>
    <cellStyle name="Note 4 3 4 15 2" xfId="31648"/>
    <cellStyle name="Note 4 3 4 15 2 2" xfId="31649"/>
    <cellStyle name="Note 4 3 4 15 3" xfId="31650"/>
    <cellStyle name="Note 4 3 4 16" xfId="31651"/>
    <cellStyle name="Note 4 3 4 16 2" xfId="31652"/>
    <cellStyle name="Note 4 3 4 16 2 2" xfId="31653"/>
    <cellStyle name="Note 4 3 4 16 3" xfId="31654"/>
    <cellStyle name="Note 4 3 4 17" xfId="31655"/>
    <cellStyle name="Note 4 3 4 17 2" xfId="31656"/>
    <cellStyle name="Note 4 3 4 17 2 2" xfId="31657"/>
    <cellStyle name="Note 4 3 4 17 3" xfId="31658"/>
    <cellStyle name="Note 4 3 4 18" xfId="31659"/>
    <cellStyle name="Note 4 3 4 18 2" xfId="31660"/>
    <cellStyle name="Note 4 3 4 18 2 2" xfId="31661"/>
    <cellStyle name="Note 4 3 4 18 3" xfId="31662"/>
    <cellStyle name="Note 4 3 4 19" xfId="31663"/>
    <cellStyle name="Note 4 3 4 19 2" xfId="31664"/>
    <cellStyle name="Note 4 3 4 19 2 2" xfId="31665"/>
    <cellStyle name="Note 4 3 4 19 3" xfId="31666"/>
    <cellStyle name="Note 4 3 4 2" xfId="31667"/>
    <cellStyle name="Note 4 3 4 2 10" xfId="31668"/>
    <cellStyle name="Note 4 3 4 2 10 2" xfId="31669"/>
    <cellStyle name="Note 4 3 4 2 10 2 2" xfId="31670"/>
    <cellStyle name="Note 4 3 4 2 10 3" xfId="31671"/>
    <cellStyle name="Note 4 3 4 2 11" xfId="31672"/>
    <cellStyle name="Note 4 3 4 2 11 2" xfId="31673"/>
    <cellStyle name="Note 4 3 4 2 11 2 2" xfId="31674"/>
    <cellStyle name="Note 4 3 4 2 11 3" xfId="31675"/>
    <cellStyle name="Note 4 3 4 2 12" xfId="31676"/>
    <cellStyle name="Note 4 3 4 2 12 2" xfId="31677"/>
    <cellStyle name="Note 4 3 4 2 12 2 2" xfId="31678"/>
    <cellStyle name="Note 4 3 4 2 12 3" xfId="31679"/>
    <cellStyle name="Note 4 3 4 2 13" xfId="31680"/>
    <cellStyle name="Note 4 3 4 2 13 2" xfId="31681"/>
    <cellStyle name="Note 4 3 4 2 13 2 2" xfId="31682"/>
    <cellStyle name="Note 4 3 4 2 13 3" xfId="31683"/>
    <cellStyle name="Note 4 3 4 2 14" xfId="31684"/>
    <cellStyle name="Note 4 3 4 2 14 2" xfId="31685"/>
    <cellStyle name="Note 4 3 4 2 14 2 2" xfId="31686"/>
    <cellStyle name="Note 4 3 4 2 14 3" xfId="31687"/>
    <cellStyle name="Note 4 3 4 2 15" xfId="31688"/>
    <cellStyle name="Note 4 3 4 2 15 2" xfId="31689"/>
    <cellStyle name="Note 4 3 4 2 15 2 2" xfId="31690"/>
    <cellStyle name="Note 4 3 4 2 15 3" xfId="31691"/>
    <cellStyle name="Note 4 3 4 2 16" xfId="31692"/>
    <cellStyle name="Note 4 3 4 2 16 2" xfId="31693"/>
    <cellStyle name="Note 4 3 4 2 16 2 2" xfId="31694"/>
    <cellStyle name="Note 4 3 4 2 16 3" xfId="31695"/>
    <cellStyle name="Note 4 3 4 2 17" xfId="31696"/>
    <cellStyle name="Note 4 3 4 2 17 2" xfId="31697"/>
    <cellStyle name="Note 4 3 4 2 17 2 2" xfId="31698"/>
    <cellStyle name="Note 4 3 4 2 17 3" xfId="31699"/>
    <cellStyle name="Note 4 3 4 2 18" xfId="31700"/>
    <cellStyle name="Note 4 3 4 2 18 2" xfId="31701"/>
    <cellStyle name="Note 4 3 4 2 18 2 2" xfId="31702"/>
    <cellStyle name="Note 4 3 4 2 18 3" xfId="31703"/>
    <cellStyle name="Note 4 3 4 2 19" xfId="31704"/>
    <cellStyle name="Note 4 3 4 2 19 2" xfId="31705"/>
    <cellStyle name="Note 4 3 4 2 19 2 2" xfId="31706"/>
    <cellStyle name="Note 4 3 4 2 19 3" xfId="31707"/>
    <cellStyle name="Note 4 3 4 2 2" xfId="31708"/>
    <cellStyle name="Note 4 3 4 2 2 2" xfId="31709"/>
    <cellStyle name="Note 4 3 4 2 2 2 2" xfId="31710"/>
    <cellStyle name="Note 4 3 4 2 2 3" xfId="31711"/>
    <cellStyle name="Note 4 3 4 2 2 4" xfId="31712"/>
    <cellStyle name="Note 4 3 4 2 20" xfId="31713"/>
    <cellStyle name="Note 4 3 4 2 20 2" xfId="31714"/>
    <cellStyle name="Note 4 3 4 2 20 2 2" xfId="31715"/>
    <cellStyle name="Note 4 3 4 2 20 3" xfId="31716"/>
    <cellStyle name="Note 4 3 4 2 21" xfId="31717"/>
    <cellStyle name="Note 4 3 4 2 21 2" xfId="31718"/>
    <cellStyle name="Note 4 3 4 2 22" xfId="31719"/>
    <cellStyle name="Note 4 3 4 2 23" xfId="31720"/>
    <cellStyle name="Note 4 3 4 2 3" xfId="31721"/>
    <cellStyle name="Note 4 3 4 2 3 2" xfId="31722"/>
    <cellStyle name="Note 4 3 4 2 3 2 2" xfId="31723"/>
    <cellStyle name="Note 4 3 4 2 3 3" xfId="31724"/>
    <cellStyle name="Note 4 3 4 2 4" xfId="31725"/>
    <cellStyle name="Note 4 3 4 2 4 2" xfId="31726"/>
    <cellStyle name="Note 4 3 4 2 4 2 2" xfId="31727"/>
    <cellStyle name="Note 4 3 4 2 4 3" xfId="31728"/>
    <cellStyle name="Note 4 3 4 2 5" xfId="31729"/>
    <cellStyle name="Note 4 3 4 2 5 2" xfId="31730"/>
    <cellStyle name="Note 4 3 4 2 5 2 2" xfId="31731"/>
    <cellStyle name="Note 4 3 4 2 5 3" xfId="31732"/>
    <cellStyle name="Note 4 3 4 2 6" xfId="31733"/>
    <cellStyle name="Note 4 3 4 2 6 2" xfId="31734"/>
    <cellStyle name="Note 4 3 4 2 6 2 2" xfId="31735"/>
    <cellStyle name="Note 4 3 4 2 6 3" xfId="31736"/>
    <cellStyle name="Note 4 3 4 2 7" xfId="31737"/>
    <cellStyle name="Note 4 3 4 2 7 2" xfId="31738"/>
    <cellStyle name="Note 4 3 4 2 7 2 2" xfId="31739"/>
    <cellStyle name="Note 4 3 4 2 7 3" xfId="31740"/>
    <cellStyle name="Note 4 3 4 2 8" xfId="31741"/>
    <cellStyle name="Note 4 3 4 2 8 2" xfId="31742"/>
    <cellStyle name="Note 4 3 4 2 8 2 2" xfId="31743"/>
    <cellStyle name="Note 4 3 4 2 8 3" xfId="31744"/>
    <cellStyle name="Note 4 3 4 2 9" xfId="31745"/>
    <cellStyle name="Note 4 3 4 2 9 2" xfId="31746"/>
    <cellStyle name="Note 4 3 4 2 9 2 2" xfId="31747"/>
    <cellStyle name="Note 4 3 4 2 9 3" xfId="31748"/>
    <cellStyle name="Note 4 3 4 20" xfId="31749"/>
    <cellStyle name="Note 4 3 4 20 2" xfId="31750"/>
    <cellStyle name="Note 4 3 4 20 2 2" xfId="31751"/>
    <cellStyle name="Note 4 3 4 20 3" xfId="31752"/>
    <cellStyle name="Note 4 3 4 21" xfId="31753"/>
    <cellStyle name="Note 4 3 4 21 2" xfId="31754"/>
    <cellStyle name="Note 4 3 4 21 2 2" xfId="31755"/>
    <cellStyle name="Note 4 3 4 21 3" xfId="31756"/>
    <cellStyle name="Note 4 3 4 22" xfId="31757"/>
    <cellStyle name="Note 4 3 4 22 2" xfId="31758"/>
    <cellStyle name="Note 4 3 4 23" xfId="31759"/>
    <cellStyle name="Note 4 3 4 24" xfId="31760"/>
    <cellStyle name="Note 4 3 4 3" xfId="31761"/>
    <cellStyle name="Note 4 3 4 3 2" xfId="31762"/>
    <cellStyle name="Note 4 3 4 3 2 2" xfId="31763"/>
    <cellStyle name="Note 4 3 4 3 3" xfId="31764"/>
    <cellStyle name="Note 4 3 4 3 4" xfId="31765"/>
    <cellStyle name="Note 4 3 4 4" xfId="31766"/>
    <cellStyle name="Note 4 3 4 4 2" xfId="31767"/>
    <cellStyle name="Note 4 3 4 4 2 2" xfId="31768"/>
    <cellStyle name="Note 4 3 4 4 3" xfId="31769"/>
    <cellStyle name="Note 4 3 4 4 4" xfId="31770"/>
    <cellStyle name="Note 4 3 4 5" xfId="31771"/>
    <cellStyle name="Note 4 3 4 5 2" xfId="31772"/>
    <cellStyle name="Note 4 3 4 5 2 2" xfId="31773"/>
    <cellStyle name="Note 4 3 4 5 3" xfId="31774"/>
    <cellStyle name="Note 4 3 4 6" xfId="31775"/>
    <cellStyle name="Note 4 3 4 6 2" xfId="31776"/>
    <cellStyle name="Note 4 3 4 6 2 2" xfId="31777"/>
    <cellStyle name="Note 4 3 4 6 3" xfId="31778"/>
    <cellStyle name="Note 4 3 4 7" xfId="31779"/>
    <cellStyle name="Note 4 3 4 7 2" xfId="31780"/>
    <cellStyle name="Note 4 3 4 7 2 2" xfId="31781"/>
    <cellStyle name="Note 4 3 4 7 3" xfId="31782"/>
    <cellStyle name="Note 4 3 4 8" xfId="31783"/>
    <cellStyle name="Note 4 3 4 8 2" xfId="31784"/>
    <cellStyle name="Note 4 3 4 8 2 2" xfId="31785"/>
    <cellStyle name="Note 4 3 4 8 3" xfId="31786"/>
    <cellStyle name="Note 4 3 4 9" xfId="31787"/>
    <cellStyle name="Note 4 3 4 9 2" xfId="31788"/>
    <cellStyle name="Note 4 3 4 9 2 2" xfId="31789"/>
    <cellStyle name="Note 4 3 4 9 3" xfId="31790"/>
    <cellStyle name="Note 4 3 5" xfId="31791"/>
    <cellStyle name="Note 4 3 5 10" xfId="31792"/>
    <cellStyle name="Note 4 3 5 10 2" xfId="31793"/>
    <cellStyle name="Note 4 3 5 10 2 2" xfId="31794"/>
    <cellStyle name="Note 4 3 5 10 3" xfId="31795"/>
    <cellStyle name="Note 4 3 5 11" xfId="31796"/>
    <cellStyle name="Note 4 3 5 11 2" xfId="31797"/>
    <cellStyle name="Note 4 3 5 11 2 2" xfId="31798"/>
    <cellStyle name="Note 4 3 5 11 3" xfId="31799"/>
    <cellStyle name="Note 4 3 5 12" xfId="31800"/>
    <cellStyle name="Note 4 3 5 12 2" xfId="31801"/>
    <cellStyle name="Note 4 3 5 12 2 2" xfId="31802"/>
    <cellStyle name="Note 4 3 5 12 3" xfId="31803"/>
    <cellStyle name="Note 4 3 5 13" xfId="31804"/>
    <cellStyle name="Note 4 3 5 13 2" xfId="31805"/>
    <cellStyle name="Note 4 3 5 13 2 2" xfId="31806"/>
    <cellStyle name="Note 4 3 5 13 3" xfId="31807"/>
    <cellStyle name="Note 4 3 5 14" xfId="31808"/>
    <cellStyle name="Note 4 3 5 14 2" xfId="31809"/>
    <cellStyle name="Note 4 3 5 14 2 2" xfId="31810"/>
    <cellStyle name="Note 4 3 5 14 3" xfId="31811"/>
    <cellStyle name="Note 4 3 5 15" xfId="31812"/>
    <cellStyle name="Note 4 3 5 15 2" xfId="31813"/>
    <cellStyle name="Note 4 3 5 15 2 2" xfId="31814"/>
    <cellStyle name="Note 4 3 5 15 3" xfId="31815"/>
    <cellStyle name="Note 4 3 5 16" xfId="31816"/>
    <cellStyle name="Note 4 3 5 16 2" xfId="31817"/>
    <cellStyle name="Note 4 3 5 16 2 2" xfId="31818"/>
    <cellStyle name="Note 4 3 5 16 3" xfId="31819"/>
    <cellStyle name="Note 4 3 5 17" xfId="31820"/>
    <cellStyle name="Note 4 3 5 17 2" xfId="31821"/>
    <cellStyle name="Note 4 3 5 17 2 2" xfId="31822"/>
    <cellStyle name="Note 4 3 5 17 3" xfId="31823"/>
    <cellStyle name="Note 4 3 5 18" xfId="31824"/>
    <cellStyle name="Note 4 3 5 18 2" xfId="31825"/>
    <cellStyle name="Note 4 3 5 18 2 2" xfId="31826"/>
    <cellStyle name="Note 4 3 5 18 3" xfId="31827"/>
    <cellStyle name="Note 4 3 5 19" xfId="31828"/>
    <cellStyle name="Note 4 3 5 19 2" xfId="31829"/>
    <cellStyle name="Note 4 3 5 19 2 2" xfId="31830"/>
    <cellStyle name="Note 4 3 5 19 3" xfId="31831"/>
    <cellStyle name="Note 4 3 5 2" xfId="31832"/>
    <cellStyle name="Note 4 3 5 2 2" xfId="31833"/>
    <cellStyle name="Note 4 3 5 2 2 2" xfId="31834"/>
    <cellStyle name="Note 4 3 5 2 3" xfId="31835"/>
    <cellStyle name="Note 4 3 5 2 4" xfId="31836"/>
    <cellStyle name="Note 4 3 5 20" xfId="31837"/>
    <cellStyle name="Note 4 3 5 20 2" xfId="31838"/>
    <cellStyle name="Note 4 3 5 20 2 2" xfId="31839"/>
    <cellStyle name="Note 4 3 5 20 3" xfId="31840"/>
    <cellStyle name="Note 4 3 5 21" xfId="31841"/>
    <cellStyle name="Note 4 3 5 21 2" xfId="31842"/>
    <cellStyle name="Note 4 3 5 22" xfId="31843"/>
    <cellStyle name="Note 4 3 5 23" xfId="31844"/>
    <cellStyle name="Note 4 3 5 3" xfId="31845"/>
    <cellStyle name="Note 4 3 5 3 2" xfId="31846"/>
    <cellStyle name="Note 4 3 5 3 2 2" xfId="31847"/>
    <cellStyle name="Note 4 3 5 3 3" xfId="31848"/>
    <cellStyle name="Note 4 3 5 4" xfId="31849"/>
    <cellStyle name="Note 4 3 5 4 2" xfId="31850"/>
    <cellStyle name="Note 4 3 5 4 2 2" xfId="31851"/>
    <cellStyle name="Note 4 3 5 4 3" xfId="31852"/>
    <cellStyle name="Note 4 3 5 5" xfId="31853"/>
    <cellStyle name="Note 4 3 5 5 2" xfId="31854"/>
    <cellStyle name="Note 4 3 5 5 2 2" xfId="31855"/>
    <cellStyle name="Note 4 3 5 5 3" xfId="31856"/>
    <cellStyle name="Note 4 3 5 6" xfId="31857"/>
    <cellStyle name="Note 4 3 5 6 2" xfId="31858"/>
    <cellStyle name="Note 4 3 5 6 2 2" xfId="31859"/>
    <cellStyle name="Note 4 3 5 6 3" xfId="31860"/>
    <cellStyle name="Note 4 3 5 7" xfId="31861"/>
    <cellStyle name="Note 4 3 5 7 2" xfId="31862"/>
    <cellStyle name="Note 4 3 5 7 2 2" xfId="31863"/>
    <cellStyle name="Note 4 3 5 7 3" xfId="31864"/>
    <cellStyle name="Note 4 3 5 8" xfId="31865"/>
    <cellStyle name="Note 4 3 5 8 2" xfId="31866"/>
    <cellStyle name="Note 4 3 5 8 2 2" xfId="31867"/>
    <cellStyle name="Note 4 3 5 8 3" xfId="31868"/>
    <cellStyle name="Note 4 3 5 9" xfId="31869"/>
    <cellStyle name="Note 4 3 5 9 2" xfId="31870"/>
    <cellStyle name="Note 4 3 5 9 2 2" xfId="31871"/>
    <cellStyle name="Note 4 3 5 9 3" xfId="31872"/>
    <cellStyle name="Note 4 3 6" xfId="31873"/>
    <cellStyle name="Note 4 3 6 2" xfId="31874"/>
    <cellStyle name="Note 4 3 6 2 2" xfId="31875"/>
    <cellStyle name="Note 4 3 6 3" xfId="31876"/>
    <cellStyle name="Note 4 3 6 4" xfId="31877"/>
    <cellStyle name="Note 4 3 7" xfId="31878"/>
    <cellStyle name="Note 4 3 7 2" xfId="31879"/>
    <cellStyle name="Note 4 3 7 2 2" xfId="31880"/>
    <cellStyle name="Note 4 3 7 3" xfId="31881"/>
    <cellStyle name="Note 4 3 8" xfId="31882"/>
    <cellStyle name="Note 4 3 8 2" xfId="31883"/>
    <cellStyle name="Note 4 3 8 2 2" xfId="31884"/>
    <cellStyle name="Note 4 3 8 3" xfId="31885"/>
    <cellStyle name="Note 4 3 9" xfId="31886"/>
    <cellStyle name="Note 4 3 9 2" xfId="31887"/>
    <cellStyle name="Note 4 3 9 2 2" xfId="31888"/>
    <cellStyle name="Note 4 3 9 3" xfId="31889"/>
    <cellStyle name="Note 4 4" xfId="31890"/>
    <cellStyle name="Note 4 4 10" xfId="31891"/>
    <cellStyle name="Note 4 4 10 2" xfId="31892"/>
    <cellStyle name="Note 4 4 10 2 2" xfId="31893"/>
    <cellStyle name="Note 4 4 10 3" xfId="31894"/>
    <cellStyle name="Note 4 4 11" xfId="31895"/>
    <cellStyle name="Note 4 4 11 2" xfId="31896"/>
    <cellStyle name="Note 4 4 11 2 2" xfId="31897"/>
    <cellStyle name="Note 4 4 11 3" xfId="31898"/>
    <cellStyle name="Note 4 4 12" xfId="31899"/>
    <cellStyle name="Note 4 4 12 2" xfId="31900"/>
    <cellStyle name="Note 4 4 12 2 2" xfId="31901"/>
    <cellStyle name="Note 4 4 12 3" xfId="31902"/>
    <cellStyle name="Note 4 4 13" xfId="31903"/>
    <cellStyle name="Note 4 4 13 2" xfId="31904"/>
    <cellStyle name="Note 4 4 13 2 2" xfId="31905"/>
    <cellStyle name="Note 4 4 13 3" xfId="31906"/>
    <cellStyle name="Note 4 4 14" xfId="31907"/>
    <cellStyle name="Note 4 4 14 2" xfId="31908"/>
    <cellStyle name="Note 4 4 14 2 2" xfId="31909"/>
    <cellStyle name="Note 4 4 14 3" xfId="31910"/>
    <cellStyle name="Note 4 4 15" xfId="31911"/>
    <cellStyle name="Note 4 4 15 2" xfId="31912"/>
    <cellStyle name="Note 4 4 15 2 2" xfId="31913"/>
    <cellStyle name="Note 4 4 15 3" xfId="31914"/>
    <cellStyle name="Note 4 4 16" xfId="31915"/>
    <cellStyle name="Note 4 4 16 2" xfId="31916"/>
    <cellStyle name="Note 4 4 16 2 2" xfId="31917"/>
    <cellStyle name="Note 4 4 16 3" xfId="31918"/>
    <cellStyle name="Note 4 4 17" xfId="31919"/>
    <cellStyle name="Note 4 4 17 2" xfId="31920"/>
    <cellStyle name="Note 4 4 17 2 2" xfId="31921"/>
    <cellStyle name="Note 4 4 17 3" xfId="31922"/>
    <cellStyle name="Note 4 4 18" xfId="31923"/>
    <cellStyle name="Note 4 4 18 2" xfId="31924"/>
    <cellStyle name="Note 4 4 19" xfId="31925"/>
    <cellStyle name="Note 4 4 2" xfId="31926"/>
    <cellStyle name="Note 4 4 2 10" xfId="31927"/>
    <cellStyle name="Note 4 4 2 10 2" xfId="31928"/>
    <cellStyle name="Note 4 4 2 10 2 2" xfId="31929"/>
    <cellStyle name="Note 4 4 2 10 3" xfId="31930"/>
    <cellStyle name="Note 4 4 2 11" xfId="31931"/>
    <cellStyle name="Note 4 4 2 11 2" xfId="31932"/>
    <cellStyle name="Note 4 4 2 11 2 2" xfId="31933"/>
    <cellStyle name="Note 4 4 2 11 3" xfId="31934"/>
    <cellStyle name="Note 4 4 2 12" xfId="31935"/>
    <cellStyle name="Note 4 4 2 12 2" xfId="31936"/>
    <cellStyle name="Note 4 4 2 12 2 2" xfId="31937"/>
    <cellStyle name="Note 4 4 2 12 3" xfId="31938"/>
    <cellStyle name="Note 4 4 2 13" xfId="31939"/>
    <cellStyle name="Note 4 4 2 13 2" xfId="31940"/>
    <cellStyle name="Note 4 4 2 13 2 2" xfId="31941"/>
    <cellStyle name="Note 4 4 2 13 3" xfId="31942"/>
    <cellStyle name="Note 4 4 2 14" xfId="31943"/>
    <cellStyle name="Note 4 4 2 14 2" xfId="31944"/>
    <cellStyle name="Note 4 4 2 14 2 2" xfId="31945"/>
    <cellStyle name="Note 4 4 2 14 3" xfId="31946"/>
    <cellStyle name="Note 4 4 2 15" xfId="31947"/>
    <cellStyle name="Note 4 4 2 15 2" xfId="31948"/>
    <cellStyle name="Note 4 4 2 15 2 2" xfId="31949"/>
    <cellStyle name="Note 4 4 2 15 3" xfId="31950"/>
    <cellStyle name="Note 4 4 2 16" xfId="31951"/>
    <cellStyle name="Note 4 4 2 16 2" xfId="31952"/>
    <cellStyle name="Note 4 4 2 16 2 2" xfId="31953"/>
    <cellStyle name="Note 4 4 2 16 3" xfId="31954"/>
    <cellStyle name="Note 4 4 2 17" xfId="31955"/>
    <cellStyle name="Note 4 4 2 17 2" xfId="31956"/>
    <cellStyle name="Note 4 4 2 17 2 2" xfId="31957"/>
    <cellStyle name="Note 4 4 2 17 3" xfId="31958"/>
    <cellStyle name="Note 4 4 2 18" xfId="31959"/>
    <cellStyle name="Note 4 4 2 18 2" xfId="31960"/>
    <cellStyle name="Note 4 4 2 18 2 2" xfId="31961"/>
    <cellStyle name="Note 4 4 2 18 3" xfId="31962"/>
    <cellStyle name="Note 4 4 2 19" xfId="31963"/>
    <cellStyle name="Note 4 4 2 19 2" xfId="31964"/>
    <cellStyle name="Note 4 4 2 19 2 2" xfId="31965"/>
    <cellStyle name="Note 4 4 2 19 3" xfId="31966"/>
    <cellStyle name="Note 4 4 2 2" xfId="31967"/>
    <cellStyle name="Note 4 4 2 2 2" xfId="31968"/>
    <cellStyle name="Note 4 4 2 2 2 2" xfId="31969"/>
    <cellStyle name="Note 4 4 2 2 2 2 2" xfId="31970"/>
    <cellStyle name="Note 4 4 2 2 2 3" xfId="31971"/>
    <cellStyle name="Note 4 4 2 2 2 4" xfId="31972"/>
    <cellStyle name="Note 4 4 2 2 3" xfId="31973"/>
    <cellStyle name="Note 4 4 2 2 3 2" xfId="31974"/>
    <cellStyle name="Note 4 4 2 2 4" xfId="31975"/>
    <cellStyle name="Note 4 4 2 2 5" xfId="31976"/>
    <cellStyle name="Note 4 4 2 20" xfId="31977"/>
    <cellStyle name="Note 4 4 2 20 2" xfId="31978"/>
    <cellStyle name="Note 4 4 2 20 2 2" xfId="31979"/>
    <cellStyle name="Note 4 4 2 20 3" xfId="31980"/>
    <cellStyle name="Note 4 4 2 21" xfId="31981"/>
    <cellStyle name="Note 4 4 2 21 2" xfId="31982"/>
    <cellStyle name="Note 4 4 2 22" xfId="31983"/>
    <cellStyle name="Note 4 4 2 23" xfId="31984"/>
    <cellStyle name="Note 4 4 2 3" xfId="31985"/>
    <cellStyle name="Note 4 4 2 3 2" xfId="31986"/>
    <cellStyle name="Note 4 4 2 3 2 2" xfId="31987"/>
    <cellStyle name="Note 4 4 2 3 2 3" xfId="31988"/>
    <cellStyle name="Note 4 4 2 3 3" xfId="31989"/>
    <cellStyle name="Note 4 4 2 3 3 2" xfId="31990"/>
    <cellStyle name="Note 4 4 2 3 4" xfId="31991"/>
    <cellStyle name="Note 4 4 2 4" xfId="31992"/>
    <cellStyle name="Note 4 4 2 4 2" xfId="31993"/>
    <cellStyle name="Note 4 4 2 4 2 2" xfId="31994"/>
    <cellStyle name="Note 4 4 2 4 3" xfId="31995"/>
    <cellStyle name="Note 4 4 2 4 4" xfId="31996"/>
    <cellStyle name="Note 4 4 2 5" xfId="31997"/>
    <cellStyle name="Note 4 4 2 5 2" xfId="31998"/>
    <cellStyle name="Note 4 4 2 5 2 2" xfId="31999"/>
    <cellStyle name="Note 4 4 2 5 3" xfId="32000"/>
    <cellStyle name="Note 4 4 2 5 4" xfId="32001"/>
    <cellStyle name="Note 4 4 2 6" xfId="32002"/>
    <cellStyle name="Note 4 4 2 6 2" xfId="32003"/>
    <cellStyle name="Note 4 4 2 6 2 2" xfId="32004"/>
    <cellStyle name="Note 4 4 2 6 3" xfId="32005"/>
    <cellStyle name="Note 4 4 2 7" xfId="32006"/>
    <cellStyle name="Note 4 4 2 7 2" xfId="32007"/>
    <cellStyle name="Note 4 4 2 7 2 2" xfId="32008"/>
    <cellStyle name="Note 4 4 2 7 3" xfId="32009"/>
    <cellStyle name="Note 4 4 2 8" xfId="32010"/>
    <cellStyle name="Note 4 4 2 8 2" xfId="32011"/>
    <cellStyle name="Note 4 4 2 8 2 2" xfId="32012"/>
    <cellStyle name="Note 4 4 2 8 3" xfId="32013"/>
    <cellStyle name="Note 4 4 2 9" xfId="32014"/>
    <cellStyle name="Note 4 4 2 9 2" xfId="32015"/>
    <cellStyle name="Note 4 4 2 9 2 2" xfId="32016"/>
    <cellStyle name="Note 4 4 2 9 3" xfId="32017"/>
    <cellStyle name="Note 4 4 20" xfId="32018"/>
    <cellStyle name="Note 4 4 3" xfId="32019"/>
    <cellStyle name="Note 4 4 3 2" xfId="32020"/>
    <cellStyle name="Note 4 4 3 2 2" xfId="32021"/>
    <cellStyle name="Note 4 4 3 2 2 2" xfId="32022"/>
    <cellStyle name="Note 4 4 3 2 3" xfId="32023"/>
    <cellStyle name="Note 4 4 3 2 4" xfId="32024"/>
    <cellStyle name="Note 4 4 3 3" xfId="32025"/>
    <cellStyle name="Note 4 4 3 3 2" xfId="32026"/>
    <cellStyle name="Note 4 4 3 4" xfId="32027"/>
    <cellStyle name="Note 4 4 3 5" xfId="32028"/>
    <cellStyle name="Note 4 4 4" xfId="32029"/>
    <cellStyle name="Note 4 4 4 2" xfId="32030"/>
    <cellStyle name="Note 4 4 4 2 2" xfId="32031"/>
    <cellStyle name="Note 4 4 4 2 3" xfId="32032"/>
    <cellStyle name="Note 4 4 4 3" xfId="32033"/>
    <cellStyle name="Note 4 4 4 3 2" xfId="32034"/>
    <cellStyle name="Note 4 4 4 4" xfId="32035"/>
    <cellStyle name="Note 4 4 5" xfId="32036"/>
    <cellStyle name="Note 4 4 5 2" xfId="32037"/>
    <cellStyle name="Note 4 4 5 2 2" xfId="32038"/>
    <cellStyle name="Note 4 4 5 2 3" xfId="32039"/>
    <cellStyle name="Note 4 4 5 3" xfId="32040"/>
    <cellStyle name="Note 4 4 5 4" xfId="32041"/>
    <cellStyle name="Note 4 4 6" xfId="32042"/>
    <cellStyle name="Note 4 4 6 2" xfId="32043"/>
    <cellStyle name="Note 4 4 6 2 2" xfId="32044"/>
    <cellStyle name="Note 4 4 6 3" xfId="32045"/>
    <cellStyle name="Note 4 4 6 4" xfId="32046"/>
    <cellStyle name="Note 4 4 7" xfId="32047"/>
    <cellStyle name="Note 4 4 7 2" xfId="32048"/>
    <cellStyle name="Note 4 4 7 2 2" xfId="32049"/>
    <cellStyle name="Note 4 4 7 3" xfId="32050"/>
    <cellStyle name="Note 4 4 8" xfId="32051"/>
    <cellStyle name="Note 4 4 8 2" xfId="32052"/>
    <cellStyle name="Note 4 4 8 2 2" xfId="32053"/>
    <cellStyle name="Note 4 4 8 3" xfId="32054"/>
    <cellStyle name="Note 4 4 9" xfId="32055"/>
    <cellStyle name="Note 4 4 9 2" xfId="32056"/>
    <cellStyle name="Note 4 4 9 2 2" xfId="32057"/>
    <cellStyle name="Note 4 4 9 3" xfId="32058"/>
    <cellStyle name="Note 4 5" xfId="32059"/>
    <cellStyle name="Note 4 5 10" xfId="32060"/>
    <cellStyle name="Note 4 5 10 2" xfId="32061"/>
    <cellStyle name="Note 4 5 10 2 2" xfId="32062"/>
    <cellStyle name="Note 4 5 10 3" xfId="32063"/>
    <cellStyle name="Note 4 5 11" xfId="32064"/>
    <cellStyle name="Note 4 5 11 2" xfId="32065"/>
    <cellStyle name="Note 4 5 11 2 2" xfId="32066"/>
    <cellStyle name="Note 4 5 11 3" xfId="32067"/>
    <cellStyle name="Note 4 5 12" xfId="32068"/>
    <cellStyle name="Note 4 5 12 2" xfId="32069"/>
    <cellStyle name="Note 4 5 12 2 2" xfId="32070"/>
    <cellStyle name="Note 4 5 12 3" xfId="32071"/>
    <cellStyle name="Note 4 5 13" xfId="32072"/>
    <cellStyle name="Note 4 5 13 2" xfId="32073"/>
    <cellStyle name="Note 4 5 13 2 2" xfId="32074"/>
    <cellStyle name="Note 4 5 13 3" xfId="32075"/>
    <cellStyle name="Note 4 5 14" xfId="32076"/>
    <cellStyle name="Note 4 5 14 2" xfId="32077"/>
    <cellStyle name="Note 4 5 14 2 2" xfId="32078"/>
    <cellStyle name="Note 4 5 14 3" xfId="32079"/>
    <cellStyle name="Note 4 5 15" xfId="32080"/>
    <cellStyle name="Note 4 5 15 2" xfId="32081"/>
    <cellStyle name="Note 4 5 15 2 2" xfId="32082"/>
    <cellStyle name="Note 4 5 15 3" xfId="32083"/>
    <cellStyle name="Note 4 5 16" xfId="32084"/>
    <cellStyle name="Note 4 5 16 2" xfId="32085"/>
    <cellStyle name="Note 4 5 16 2 2" xfId="32086"/>
    <cellStyle name="Note 4 5 16 3" xfId="32087"/>
    <cellStyle name="Note 4 5 17" xfId="32088"/>
    <cellStyle name="Note 4 5 17 2" xfId="32089"/>
    <cellStyle name="Note 4 5 17 2 2" xfId="32090"/>
    <cellStyle name="Note 4 5 17 3" xfId="32091"/>
    <cellStyle name="Note 4 5 18" xfId="32092"/>
    <cellStyle name="Note 4 5 18 2" xfId="32093"/>
    <cellStyle name="Note 4 5 19" xfId="32094"/>
    <cellStyle name="Note 4 5 2" xfId="32095"/>
    <cellStyle name="Note 4 5 2 10" xfId="32096"/>
    <cellStyle name="Note 4 5 2 10 2" xfId="32097"/>
    <cellStyle name="Note 4 5 2 10 2 2" xfId="32098"/>
    <cellStyle name="Note 4 5 2 10 3" xfId="32099"/>
    <cellStyle name="Note 4 5 2 11" xfId="32100"/>
    <cellStyle name="Note 4 5 2 11 2" xfId="32101"/>
    <cellStyle name="Note 4 5 2 11 2 2" xfId="32102"/>
    <cellStyle name="Note 4 5 2 11 3" xfId="32103"/>
    <cellStyle name="Note 4 5 2 12" xfId="32104"/>
    <cellStyle name="Note 4 5 2 12 2" xfId="32105"/>
    <cellStyle name="Note 4 5 2 12 2 2" xfId="32106"/>
    <cellStyle name="Note 4 5 2 12 3" xfId="32107"/>
    <cellStyle name="Note 4 5 2 13" xfId="32108"/>
    <cellStyle name="Note 4 5 2 13 2" xfId="32109"/>
    <cellStyle name="Note 4 5 2 13 2 2" xfId="32110"/>
    <cellStyle name="Note 4 5 2 13 3" xfId="32111"/>
    <cellStyle name="Note 4 5 2 14" xfId="32112"/>
    <cellStyle name="Note 4 5 2 14 2" xfId="32113"/>
    <cellStyle name="Note 4 5 2 14 2 2" xfId="32114"/>
    <cellStyle name="Note 4 5 2 14 3" xfId="32115"/>
    <cellStyle name="Note 4 5 2 15" xfId="32116"/>
    <cellStyle name="Note 4 5 2 15 2" xfId="32117"/>
    <cellStyle name="Note 4 5 2 15 2 2" xfId="32118"/>
    <cellStyle name="Note 4 5 2 15 3" xfId="32119"/>
    <cellStyle name="Note 4 5 2 16" xfId="32120"/>
    <cellStyle name="Note 4 5 2 16 2" xfId="32121"/>
    <cellStyle name="Note 4 5 2 16 2 2" xfId="32122"/>
    <cellStyle name="Note 4 5 2 16 3" xfId="32123"/>
    <cellStyle name="Note 4 5 2 17" xfId="32124"/>
    <cellStyle name="Note 4 5 2 17 2" xfId="32125"/>
    <cellStyle name="Note 4 5 2 17 2 2" xfId="32126"/>
    <cellStyle name="Note 4 5 2 17 3" xfId="32127"/>
    <cellStyle name="Note 4 5 2 18" xfId="32128"/>
    <cellStyle name="Note 4 5 2 18 2" xfId="32129"/>
    <cellStyle name="Note 4 5 2 18 2 2" xfId="32130"/>
    <cellStyle name="Note 4 5 2 18 3" xfId="32131"/>
    <cellStyle name="Note 4 5 2 19" xfId="32132"/>
    <cellStyle name="Note 4 5 2 19 2" xfId="32133"/>
    <cellStyle name="Note 4 5 2 19 2 2" xfId="32134"/>
    <cellStyle name="Note 4 5 2 19 3" xfId="32135"/>
    <cellStyle name="Note 4 5 2 2" xfId="32136"/>
    <cellStyle name="Note 4 5 2 2 2" xfId="32137"/>
    <cellStyle name="Note 4 5 2 2 2 2" xfId="32138"/>
    <cellStyle name="Note 4 5 2 2 2 2 2" xfId="32139"/>
    <cellStyle name="Note 4 5 2 2 2 3" xfId="32140"/>
    <cellStyle name="Note 4 5 2 2 2 4" xfId="32141"/>
    <cellStyle name="Note 4 5 2 2 3" xfId="32142"/>
    <cellStyle name="Note 4 5 2 2 3 2" xfId="32143"/>
    <cellStyle name="Note 4 5 2 2 4" xfId="32144"/>
    <cellStyle name="Note 4 5 2 2 5" xfId="32145"/>
    <cellStyle name="Note 4 5 2 20" xfId="32146"/>
    <cellStyle name="Note 4 5 2 20 2" xfId="32147"/>
    <cellStyle name="Note 4 5 2 20 2 2" xfId="32148"/>
    <cellStyle name="Note 4 5 2 20 3" xfId="32149"/>
    <cellStyle name="Note 4 5 2 21" xfId="32150"/>
    <cellStyle name="Note 4 5 2 21 2" xfId="32151"/>
    <cellStyle name="Note 4 5 2 22" xfId="32152"/>
    <cellStyle name="Note 4 5 2 23" xfId="32153"/>
    <cellStyle name="Note 4 5 2 3" xfId="32154"/>
    <cellStyle name="Note 4 5 2 3 2" xfId="32155"/>
    <cellStyle name="Note 4 5 2 3 2 2" xfId="32156"/>
    <cellStyle name="Note 4 5 2 3 2 3" xfId="32157"/>
    <cellStyle name="Note 4 5 2 3 3" xfId="32158"/>
    <cellStyle name="Note 4 5 2 3 3 2" xfId="32159"/>
    <cellStyle name="Note 4 5 2 3 4" xfId="32160"/>
    <cellStyle name="Note 4 5 2 4" xfId="32161"/>
    <cellStyle name="Note 4 5 2 4 2" xfId="32162"/>
    <cellStyle name="Note 4 5 2 4 2 2" xfId="32163"/>
    <cellStyle name="Note 4 5 2 4 3" xfId="32164"/>
    <cellStyle name="Note 4 5 2 4 4" xfId="32165"/>
    <cellStyle name="Note 4 5 2 5" xfId="32166"/>
    <cellStyle name="Note 4 5 2 5 2" xfId="32167"/>
    <cellStyle name="Note 4 5 2 5 2 2" xfId="32168"/>
    <cellStyle name="Note 4 5 2 5 3" xfId="32169"/>
    <cellStyle name="Note 4 5 2 5 4" xfId="32170"/>
    <cellStyle name="Note 4 5 2 6" xfId="32171"/>
    <cellStyle name="Note 4 5 2 6 2" xfId="32172"/>
    <cellStyle name="Note 4 5 2 6 2 2" xfId="32173"/>
    <cellStyle name="Note 4 5 2 6 3" xfId="32174"/>
    <cellStyle name="Note 4 5 2 7" xfId="32175"/>
    <cellStyle name="Note 4 5 2 7 2" xfId="32176"/>
    <cellStyle name="Note 4 5 2 7 2 2" xfId="32177"/>
    <cellStyle name="Note 4 5 2 7 3" xfId="32178"/>
    <cellStyle name="Note 4 5 2 8" xfId="32179"/>
    <cellStyle name="Note 4 5 2 8 2" xfId="32180"/>
    <cellStyle name="Note 4 5 2 8 2 2" xfId="32181"/>
    <cellStyle name="Note 4 5 2 8 3" xfId="32182"/>
    <cellStyle name="Note 4 5 2 9" xfId="32183"/>
    <cellStyle name="Note 4 5 2 9 2" xfId="32184"/>
    <cellStyle name="Note 4 5 2 9 2 2" xfId="32185"/>
    <cellStyle name="Note 4 5 2 9 3" xfId="32186"/>
    <cellStyle name="Note 4 5 20" xfId="32187"/>
    <cellStyle name="Note 4 5 3" xfId="32188"/>
    <cellStyle name="Note 4 5 3 2" xfId="32189"/>
    <cellStyle name="Note 4 5 3 2 2" xfId="32190"/>
    <cellStyle name="Note 4 5 3 2 2 2" xfId="32191"/>
    <cellStyle name="Note 4 5 3 2 3" xfId="32192"/>
    <cellStyle name="Note 4 5 3 2 4" xfId="32193"/>
    <cellStyle name="Note 4 5 3 3" xfId="32194"/>
    <cellStyle name="Note 4 5 3 3 2" xfId="32195"/>
    <cellStyle name="Note 4 5 3 4" xfId="32196"/>
    <cellStyle name="Note 4 5 3 5" xfId="32197"/>
    <cellStyle name="Note 4 5 4" xfId="32198"/>
    <cellStyle name="Note 4 5 4 2" xfId="32199"/>
    <cellStyle name="Note 4 5 4 2 2" xfId="32200"/>
    <cellStyle name="Note 4 5 4 2 3" xfId="32201"/>
    <cellStyle name="Note 4 5 4 3" xfId="32202"/>
    <cellStyle name="Note 4 5 4 3 2" xfId="32203"/>
    <cellStyle name="Note 4 5 4 4" xfId="32204"/>
    <cellStyle name="Note 4 5 5" xfId="32205"/>
    <cellStyle name="Note 4 5 5 2" xfId="32206"/>
    <cellStyle name="Note 4 5 5 2 2" xfId="32207"/>
    <cellStyle name="Note 4 5 5 2 3" xfId="32208"/>
    <cellStyle name="Note 4 5 5 3" xfId="32209"/>
    <cellStyle name="Note 4 5 5 4" xfId="32210"/>
    <cellStyle name="Note 4 5 6" xfId="32211"/>
    <cellStyle name="Note 4 5 6 2" xfId="32212"/>
    <cellStyle name="Note 4 5 6 2 2" xfId="32213"/>
    <cellStyle name="Note 4 5 6 3" xfId="32214"/>
    <cellStyle name="Note 4 5 6 4" xfId="32215"/>
    <cellStyle name="Note 4 5 7" xfId="32216"/>
    <cellStyle name="Note 4 5 7 2" xfId="32217"/>
    <cellStyle name="Note 4 5 7 2 2" xfId="32218"/>
    <cellStyle name="Note 4 5 7 3" xfId="32219"/>
    <cellStyle name="Note 4 5 8" xfId="32220"/>
    <cellStyle name="Note 4 5 8 2" xfId="32221"/>
    <cellStyle name="Note 4 5 8 2 2" xfId="32222"/>
    <cellStyle name="Note 4 5 8 3" xfId="32223"/>
    <cellStyle name="Note 4 5 9" xfId="32224"/>
    <cellStyle name="Note 4 5 9 2" xfId="32225"/>
    <cellStyle name="Note 4 5 9 2 2" xfId="32226"/>
    <cellStyle name="Note 4 5 9 3" xfId="32227"/>
    <cellStyle name="Note 4 6" xfId="32228"/>
    <cellStyle name="Note 4 6 10" xfId="32229"/>
    <cellStyle name="Note 4 6 10 2" xfId="32230"/>
    <cellStyle name="Note 4 6 10 2 2" xfId="32231"/>
    <cellStyle name="Note 4 6 10 3" xfId="32232"/>
    <cellStyle name="Note 4 6 11" xfId="32233"/>
    <cellStyle name="Note 4 6 11 2" xfId="32234"/>
    <cellStyle name="Note 4 6 11 2 2" xfId="32235"/>
    <cellStyle name="Note 4 6 11 3" xfId="32236"/>
    <cellStyle name="Note 4 6 12" xfId="32237"/>
    <cellStyle name="Note 4 6 12 2" xfId="32238"/>
    <cellStyle name="Note 4 6 12 2 2" xfId="32239"/>
    <cellStyle name="Note 4 6 12 3" xfId="32240"/>
    <cellStyle name="Note 4 6 13" xfId="32241"/>
    <cellStyle name="Note 4 6 13 2" xfId="32242"/>
    <cellStyle name="Note 4 6 13 2 2" xfId="32243"/>
    <cellStyle name="Note 4 6 13 3" xfId="32244"/>
    <cellStyle name="Note 4 6 14" xfId="32245"/>
    <cellStyle name="Note 4 6 14 2" xfId="32246"/>
    <cellStyle name="Note 4 6 14 2 2" xfId="32247"/>
    <cellStyle name="Note 4 6 14 3" xfId="32248"/>
    <cellStyle name="Note 4 6 15" xfId="32249"/>
    <cellStyle name="Note 4 6 15 2" xfId="32250"/>
    <cellStyle name="Note 4 6 15 2 2" xfId="32251"/>
    <cellStyle name="Note 4 6 15 3" xfId="32252"/>
    <cellStyle name="Note 4 6 16" xfId="32253"/>
    <cellStyle name="Note 4 6 16 2" xfId="32254"/>
    <cellStyle name="Note 4 6 16 2 2" xfId="32255"/>
    <cellStyle name="Note 4 6 16 3" xfId="32256"/>
    <cellStyle name="Note 4 6 17" xfId="32257"/>
    <cellStyle name="Note 4 6 17 2" xfId="32258"/>
    <cellStyle name="Note 4 6 17 2 2" xfId="32259"/>
    <cellStyle name="Note 4 6 17 3" xfId="32260"/>
    <cellStyle name="Note 4 6 18" xfId="32261"/>
    <cellStyle name="Note 4 6 18 2" xfId="32262"/>
    <cellStyle name="Note 4 6 18 2 2" xfId="32263"/>
    <cellStyle name="Note 4 6 18 3" xfId="32264"/>
    <cellStyle name="Note 4 6 19" xfId="32265"/>
    <cellStyle name="Note 4 6 19 2" xfId="32266"/>
    <cellStyle name="Note 4 6 19 2 2" xfId="32267"/>
    <cellStyle name="Note 4 6 19 3" xfId="32268"/>
    <cellStyle name="Note 4 6 2" xfId="32269"/>
    <cellStyle name="Note 4 6 2 10" xfId="32270"/>
    <cellStyle name="Note 4 6 2 10 2" xfId="32271"/>
    <cellStyle name="Note 4 6 2 10 2 2" xfId="32272"/>
    <cellStyle name="Note 4 6 2 10 3" xfId="32273"/>
    <cellStyle name="Note 4 6 2 11" xfId="32274"/>
    <cellStyle name="Note 4 6 2 11 2" xfId="32275"/>
    <cellStyle name="Note 4 6 2 11 2 2" xfId="32276"/>
    <cellStyle name="Note 4 6 2 11 3" xfId="32277"/>
    <cellStyle name="Note 4 6 2 12" xfId="32278"/>
    <cellStyle name="Note 4 6 2 12 2" xfId="32279"/>
    <cellStyle name="Note 4 6 2 12 2 2" xfId="32280"/>
    <cellStyle name="Note 4 6 2 12 3" xfId="32281"/>
    <cellStyle name="Note 4 6 2 13" xfId="32282"/>
    <cellStyle name="Note 4 6 2 13 2" xfId="32283"/>
    <cellStyle name="Note 4 6 2 13 2 2" xfId="32284"/>
    <cellStyle name="Note 4 6 2 13 3" xfId="32285"/>
    <cellStyle name="Note 4 6 2 14" xfId="32286"/>
    <cellStyle name="Note 4 6 2 14 2" xfId="32287"/>
    <cellStyle name="Note 4 6 2 14 2 2" xfId="32288"/>
    <cellStyle name="Note 4 6 2 14 3" xfId="32289"/>
    <cellStyle name="Note 4 6 2 15" xfId="32290"/>
    <cellStyle name="Note 4 6 2 15 2" xfId="32291"/>
    <cellStyle name="Note 4 6 2 15 2 2" xfId="32292"/>
    <cellStyle name="Note 4 6 2 15 3" xfId="32293"/>
    <cellStyle name="Note 4 6 2 16" xfId="32294"/>
    <cellStyle name="Note 4 6 2 16 2" xfId="32295"/>
    <cellStyle name="Note 4 6 2 16 2 2" xfId="32296"/>
    <cellStyle name="Note 4 6 2 16 3" xfId="32297"/>
    <cellStyle name="Note 4 6 2 17" xfId="32298"/>
    <cellStyle name="Note 4 6 2 17 2" xfId="32299"/>
    <cellStyle name="Note 4 6 2 17 2 2" xfId="32300"/>
    <cellStyle name="Note 4 6 2 17 3" xfId="32301"/>
    <cellStyle name="Note 4 6 2 18" xfId="32302"/>
    <cellStyle name="Note 4 6 2 18 2" xfId="32303"/>
    <cellStyle name="Note 4 6 2 18 2 2" xfId="32304"/>
    <cellStyle name="Note 4 6 2 18 3" xfId="32305"/>
    <cellStyle name="Note 4 6 2 19" xfId="32306"/>
    <cellStyle name="Note 4 6 2 19 2" xfId="32307"/>
    <cellStyle name="Note 4 6 2 19 2 2" xfId="32308"/>
    <cellStyle name="Note 4 6 2 19 3" xfId="32309"/>
    <cellStyle name="Note 4 6 2 2" xfId="32310"/>
    <cellStyle name="Note 4 6 2 2 2" xfId="32311"/>
    <cellStyle name="Note 4 6 2 2 2 2" xfId="32312"/>
    <cellStyle name="Note 4 6 2 2 2 3" xfId="32313"/>
    <cellStyle name="Note 4 6 2 2 3" xfId="32314"/>
    <cellStyle name="Note 4 6 2 2 3 2" xfId="32315"/>
    <cellStyle name="Note 4 6 2 2 4" xfId="32316"/>
    <cellStyle name="Note 4 6 2 20" xfId="32317"/>
    <cellStyle name="Note 4 6 2 20 2" xfId="32318"/>
    <cellStyle name="Note 4 6 2 20 2 2" xfId="32319"/>
    <cellStyle name="Note 4 6 2 20 3" xfId="32320"/>
    <cellStyle name="Note 4 6 2 21" xfId="32321"/>
    <cellStyle name="Note 4 6 2 21 2" xfId="32322"/>
    <cellStyle name="Note 4 6 2 22" xfId="32323"/>
    <cellStyle name="Note 4 6 2 23" xfId="32324"/>
    <cellStyle name="Note 4 6 2 3" xfId="32325"/>
    <cellStyle name="Note 4 6 2 3 2" xfId="32326"/>
    <cellStyle name="Note 4 6 2 3 2 2" xfId="32327"/>
    <cellStyle name="Note 4 6 2 3 3" xfId="32328"/>
    <cellStyle name="Note 4 6 2 3 4" xfId="32329"/>
    <cellStyle name="Note 4 6 2 4" xfId="32330"/>
    <cellStyle name="Note 4 6 2 4 2" xfId="32331"/>
    <cellStyle name="Note 4 6 2 4 2 2" xfId="32332"/>
    <cellStyle name="Note 4 6 2 4 3" xfId="32333"/>
    <cellStyle name="Note 4 6 2 4 4" xfId="32334"/>
    <cellStyle name="Note 4 6 2 5" xfId="32335"/>
    <cellStyle name="Note 4 6 2 5 2" xfId="32336"/>
    <cellStyle name="Note 4 6 2 5 2 2" xfId="32337"/>
    <cellStyle name="Note 4 6 2 5 3" xfId="32338"/>
    <cellStyle name="Note 4 6 2 6" xfId="32339"/>
    <cellStyle name="Note 4 6 2 6 2" xfId="32340"/>
    <cellStyle name="Note 4 6 2 6 2 2" xfId="32341"/>
    <cellStyle name="Note 4 6 2 6 3" xfId="32342"/>
    <cellStyle name="Note 4 6 2 7" xfId="32343"/>
    <cellStyle name="Note 4 6 2 7 2" xfId="32344"/>
    <cellStyle name="Note 4 6 2 7 2 2" xfId="32345"/>
    <cellStyle name="Note 4 6 2 7 3" xfId="32346"/>
    <cellStyle name="Note 4 6 2 8" xfId="32347"/>
    <cellStyle name="Note 4 6 2 8 2" xfId="32348"/>
    <cellStyle name="Note 4 6 2 8 2 2" xfId="32349"/>
    <cellStyle name="Note 4 6 2 8 3" xfId="32350"/>
    <cellStyle name="Note 4 6 2 9" xfId="32351"/>
    <cellStyle name="Note 4 6 2 9 2" xfId="32352"/>
    <cellStyle name="Note 4 6 2 9 2 2" xfId="32353"/>
    <cellStyle name="Note 4 6 2 9 3" xfId="32354"/>
    <cellStyle name="Note 4 6 20" xfId="32355"/>
    <cellStyle name="Note 4 6 20 2" xfId="32356"/>
    <cellStyle name="Note 4 6 20 2 2" xfId="32357"/>
    <cellStyle name="Note 4 6 20 3" xfId="32358"/>
    <cellStyle name="Note 4 6 21" xfId="32359"/>
    <cellStyle name="Note 4 6 21 2" xfId="32360"/>
    <cellStyle name="Note 4 6 21 2 2" xfId="32361"/>
    <cellStyle name="Note 4 6 21 3" xfId="32362"/>
    <cellStyle name="Note 4 6 22" xfId="32363"/>
    <cellStyle name="Note 4 6 22 2" xfId="32364"/>
    <cellStyle name="Note 4 6 23" xfId="32365"/>
    <cellStyle name="Note 4 6 24" xfId="32366"/>
    <cellStyle name="Note 4 6 3" xfId="32367"/>
    <cellStyle name="Note 4 6 3 2" xfId="32368"/>
    <cellStyle name="Note 4 6 3 2 2" xfId="32369"/>
    <cellStyle name="Note 4 6 3 2 3" xfId="32370"/>
    <cellStyle name="Note 4 6 3 3" xfId="32371"/>
    <cellStyle name="Note 4 6 3 3 2" xfId="32372"/>
    <cellStyle name="Note 4 6 3 4" xfId="32373"/>
    <cellStyle name="Note 4 6 4" xfId="32374"/>
    <cellStyle name="Note 4 6 4 2" xfId="32375"/>
    <cellStyle name="Note 4 6 4 2 2" xfId="32376"/>
    <cellStyle name="Note 4 6 4 3" xfId="32377"/>
    <cellStyle name="Note 4 6 4 4" xfId="32378"/>
    <cellStyle name="Note 4 6 5" xfId="32379"/>
    <cellStyle name="Note 4 6 5 2" xfId="32380"/>
    <cellStyle name="Note 4 6 5 2 2" xfId="32381"/>
    <cellStyle name="Note 4 6 5 3" xfId="32382"/>
    <cellStyle name="Note 4 6 5 4" xfId="32383"/>
    <cellStyle name="Note 4 6 6" xfId="32384"/>
    <cellStyle name="Note 4 6 6 2" xfId="32385"/>
    <cellStyle name="Note 4 6 6 2 2" xfId="32386"/>
    <cellStyle name="Note 4 6 6 3" xfId="32387"/>
    <cellStyle name="Note 4 6 7" xfId="32388"/>
    <cellStyle name="Note 4 6 7 2" xfId="32389"/>
    <cellStyle name="Note 4 6 7 2 2" xfId="32390"/>
    <cellStyle name="Note 4 6 7 3" xfId="32391"/>
    <cellStyle name="Note 4 6 8" xfId="32392"/>
    <cellStyle name="Note 4 6 8 2" xfId="32393"/>
    <cellStyle name="Note 4 6 8 2 2" xfId="32394"/>
    <cellStyle name="Note 4 6 8 3" xfId="32395"/>
    <cellStyle name="Note 4 6 9" xfId="32396"/>
    <cellStyle name="Note 4 6 9 2" xfId="32397"/>
    <cellStyle name="Note 4 6 9 2 2" xfId="32398"/>
    <cellStyle name="Note 4 6 9 3" xfId="32399"/>
    <cellStyle name="Note 4 7" xfId="32400"/>
    <cellStyle name="Note 4 7 10" xfId="32401"/>
    <cellStyle name="Note 4 7 10 2" xfId="32402"/>
    <cellStyle name="Note 4 7 10 2 2" xfId="32403"/>
    <cellStyle name="Note 4 7 10 3" xfId="32404"/>
    <cellStyle name="Note 4 7 11" xfId="32405"/>
    <cellStyle name="Note 4 7 11 2" xfId="32406"/>
    <cellStyle name="Note 4 7 11 2 2" xfId="32407"/>
    <cellStyle name="Note 4 7 11 3" xfId="32408"/>
    <cellStyle name="Note 4 7 12" xfId="32409"/>
    <cellStyle name="Note 4 7 12 2" xfId="32410"/>
    <cellStyle name="Note 4 7 12 2 2" xfId="32411"/>
    <cellStyle name="Note 4 7 12 3" xfId="32412"/>
    <cellStyle name="Note 4 7 13" xfId="32413"/>
    <cellStyle name="Note 4 7 13 2" xfId="32414"/>
    <cellStyle name="Note 4 7 13 2 2" xfId="32415"/>
    <cellStyle name="Note 4 7 13 3" xfId="32416"/>
    <cellStyle name="Note 4 7 14" xfId="32417"/>
    <cellStyle name="Note 4 7 14 2" xfId="32418"/>
    <cellStyle name="Note 4 7 14 2 2" xfId="32419"/>
    <cellStyle name="Note 4 7 14 3" xfId="32420"/>
    <cellStyle name="Note 4 7 15" xfId="32421"/>
    <cellStyle name="Note 4 7 15 2" xfId="32422"/>
    <cellStyle name="Note 4 7 15 2 2" xfId="32423"/>
    <cellStyle name="Note 4 7 15 3" xfId="32424"/>
    <cellStyle name="Note 4 7 16" xfId="32425"/>
    <cellStyle name="Note 4 7 16 2" xfId="32426"/>
    <cellStyle name="Note 4 7 16 2 2" xfId="32427"/>
    <cellStyle name="Note 4 7 16 3" xfId="32428"/>
    <cellStyle name="Note 4 7 17" xfId="32429"/>
    <cellStyle name="Note 4 7 17 2" xfId="32430"/>
    <cellStyle name="Note 4 7 17 2 2" xfId="32431"/>
    <cellStyle name="Note 4 7 17 3" xfId="32432"/>
    <cellStyle name="Note 4 7 18" xfId="32433"/>
    <cellStyle name="Note 4 7 18 2" xfId="32434"/>
    <cellStyle name="Note 4 7 18 2 2" xfId="32435"/>
    <cellStyle name="Note 4 7 18 3" xfId="32436"/>
    <cellStyle name="Note 4 7 19" xfId="32437"/>
    <cellStyle name="Note 4 7 19 2" xfId="32438"/>
    <cellStyle name="Note 4 7 19 2 2" xfId="32439"/>
    <cellStyle name="Note 4 7 19 3" xfId="32440"/>
    <cellStyle name="Note 4 7 2" xfId="32441"/>
    <cellStyle name="Note 4 7 2 2" xfId="32442"/>
    <cellStyle name="Note 4 7 2 2 2" xfId="32443"/>
    <cellStyle name="Note 4 7 2 2 3" xfId="32444"/>
    <cellStyle name="Note 4 7 2 3" xfId="32445"/>
    <cellStyle name="Note 4 7 2 3 2" xfId="32446"/>
    <cellStyle name="Note 4 7 2 4" xfId="32447"/>
    <cellStyle name="Note 4 7 20" xfId="32448"/>
    <cellStyle name="Note 4 7 20 2" xfId="32449"/>
    <cellStyle name="Note 4 7 20 2 2" xfId="32450"/>
    <cellStyle name="Note 4 7 20 3" xfId="32451"/>
    <cellStyle name="Note 4 7 21" xfId="32452"/>
    <cellStyle name="Note 4 7 21 2" xfId="32453"/>
    <cellStyle name="Note 4 7 22" xfId="32454"/>
    <cellStyle name="Note 4 7 23" xfId="32455"/>
    <cellStyle name="Note 4 7 3" xfId="32456"/>
    <cellStyle name="Note 4 7 3 2" xfId="32457"/>
    <cellStyle name="Note 4 7 3 2 2" xfId="32458"/>
    <cellStyle name="Note 4 7 3 3" xfId="32459"/>
    <cellStyle name="Note 4 7 3 4" xfId="32460"/>
    <cellStyle name="Note 4 7 4" xfId="32461"/>
    <cellStyle name="Note 4 7 4 2" xfId="32462"/>
    <cellStyle name="Note 4 7 4 2 2" xfId="32463"/>
    <cellStyle name="Note 4 7 4 3" xfId="32464"/>
    <cellStyle name="Note 4 7 4 4" xfId="32465"/>
    <cellStyle name="Note 4 7 5" xfId="32466"/>
    <cellStyle name="Note 4 7 5 2" xfId="32467"/>
    <cellStyle name="Note 4 7 5 2 2" xfId="32468"/>
    <cellStyle name="Note 4 7 5 3" xfId="32469"/>
    <cellStyle name="Note 4 7 6" xfId="32470"/>
    <cellStyle name="Note 4 7 6 2" xfId="32471"/>
    <cellStyle name="Note 4 7 6 2 2" xfId="32472"/>
    <cellStyle name="Note 4 7 6 3" xfId="32473"/>
    <cellStyle name="Note 4 7 7" xfId="32474"/>
    <cellStyle name="Note 4 7 7 2" xfId="32475"/>
    <cellStyle name="Note 4 7 7 2 2" xfId="32476"/>
    <cellStyle name="Note 4 7 7 3" xfId="32477"/>
    <cellStyle name="Note 4 7 8" xfId="32478"/>
    <cellStyle name="Note 4 7 8 2" xfId="32479"/>
    <cellStyle name="Note 4 7 8 2 2" xfId="32480"/>
    <cellStyle name="Note 4 7 8 3" xfId="32481"/>
    <cellStyle name="Note 4 7 9" xfId="32482"/>
    <cellStyle name="Note 4 7 9 2" xfId="32483"/>
    <cellStyle name="Note 4 7 9 2 2" xfId="32484"/>
    <cellStyle name="Note 4 7 9 3" xfId="32485"/>
    <cellStyle name="Note 4 8" xfId="32486"/>
    <cellStyle name="Note 4 8 2" xfId="32487"/>
    <cellStyle name="Note 4 8 2 2" xfId="32488"/>
    <cellStyle name="Note 4 8 2 3" xfId="32489"/>
    <cellStyle name="Note 4 8 3" xfId="32490"/>
    <cellStyle name="Note 4 8 3 2" xfId="32491"/>
    <cellStyle name="Note 4 8 4" xfId="32492"/>
    <cellStyle name="Note 4 9" xfId="32493"/>
    <cellStyle name="Note 4 9 2" xfId="32494"/>
    <cellStyle name="Note 4 9 2 2" xfId="32495"/>
    <cellStyle name="Note 4 9 2 3" xfId="32496"/>
    <cellStyle name="Note 4 9 3" xfId="32497"/>
    <cellStyle name="Note 4 9 4" xfId="32498"/>
    <cellStyle name="Note 5" xfId="32499"/>
    <cellStyle name="Note 5 10" xfId="32500"/>
    <cellStyle name="Note 5 10 2" xfId="32501"/>
    <cellStyle name="Note 5 10 2 2" xfId="32502"/>
    <cellStyle name="Note 5 10 3" xfId="32503"/>
    <cellStyle name="Note 5 10 4" xfId="32504"/>
    <cellStyle name="Note 5 11" xfId="32505"/>
    <cellStyle name="Note 5 11 2" xfId="32506"/>
    <cellStyle name="Note 5 11 2 2" xfId="32507"/>
    <cellStyle name="Note 5 11 3" xfId="32508"/>
    <cellStyle name="Note 5 12" xfId="32509"/>
    <cellStyle name="Note 5 12 2" xfId="32510"/>
    <cellStyle name="Note 5 12 2 2" xfId="32511"/>
    <cellStyle name="Note 5 12 3" xfId="32512"/>
    <cellStyle name="Note 5 13" xfId="32513"/>
    <cellStyle name="Note 5 13 2" xfId="32514"/>
    <cellStyle name="Note 5 13 2 2" xfId="32515"/>
    <cellStyle name="Note 5 13 3" xfId="32516"/>
    <cellStyle name="Note 5 14" xfId="32517"/>
    <cellStyle name="Note 5 14 2" xfId="32518"/>
    <cellStyle name="Note 5 14 2 2" xfId="32519"/>
    <cellStyle name="Note 5 14 3" xfId="32520"/>
    <cellStyle name="Note 5 15" xfId="32521"/>
    <cellStyle name="Note 5 15 2" xfId="32522"/>
    <cellStyle name="Note 5 15 2 2" xfId="32523"/>
    <cellStyle name="Note 5 15 3" xfId="32524"/>
    <cellStyle name="Note 5 16" xfId="32525"/>
    <cellStyle name="Note 5 16 2" xfId="32526"/>
    <cellStyle name="Note 5 16 2 2" xfId="32527"/>
    <cellStyle name="Note 5 16 3" xfId="32528"/>
    <cellStyle name="Note 5 17" xfId="32529"/>
    <cellStyle name="Note 5 17 2" xfId="32530"/>
    <cellStyle name="Note 5 17 2 2" xfId="32531"/>
    <cellStyle name="Note 5 17 3" xfId="32532"/>
    <cellStyle name="Note 5 18" xfId="32533"/>
    <cellStyle name="Note 5 18 2" xfId="32534"/>
    <cellStyle name="Note 5 18 2 2" xfId="32535"/>
    <cellStyle name="Note 5 18 3" xfId="32536"/>
    <cellStyle name="Note 5 19" xfId="32537"/>
    <cellStyle name="Note 5 19 2" xfId="32538"/>
    <cellStyle name="Note 5 19 2 2" xfId="32539"/>
    <cellStyle name="Note 5 19 3" xfId="32540"/>
    <cellStyle name="Note 5 2" xfId="32541"/>
    <cellStyle name="Note 5 2 10" xfId="32542"/>
    <cellStyle name="Note 5 2 10 2" xfId="32543"/>
    <cellStyle name="Note 5 2 10 2 2" xfId="32544"/>
    <cellStyle name="Note 5 2 10 3" xfId="32545"/>
    <cellStyle name="Note 5 2 11" xfId="32546"/>
    <cellStyle name="Note 5 2 11 2" xfId="32547"/>
    <cellStyle name="Note 5 2 11 2 2" xfId="32548"/>
    <cellStyle name="Note 5 2 11 3" xfId="32549"/>
    <cellStyle name="Note 5 2 12" xfId="32550"/>
    <cellStyle name="Note 5 2 12 2" xfId="32551"/>
    <cellStyle name="Note 5 2 12 2 2" xfId="32552"/>
    <cellStyle name="Note 5 2 12 3" xfId="32553"/>
    <cellStyle name="Note 5 2 13" xfId="32554"/>
    <cellStyle name="Note 5 2 13 2" xfId="32555"/>
    <cellStyle name="Note 5 2 13 2 2" xfId="32556"/>
    <cellStyle name="Note 5 2 13 3" xfId="32557"/>
    <cellStyle name="Note 5 2 14" xfId="32558"/>
    <cellStyle name="Note 5 2 14 2" xfId="32559"/>
    <cellStyle name="Note 5 2 14 2 2" xfId="32560"/>
    <cellStyle name="Note 5 2 14 3" xfId="32561"/>
    <cellStyle name="Note 5 2 15" xfId="32562"/>
    <cellStyle name="Note 5 2 15 2" xfId="32563"/>
    <cellStyle name="Note 5 2 15 2 2" xfId="32564"/>
    <cellStyle name="Note 5 2 15 3" xfId="32565"/>
    <cellStyle name="Note 5 2 16" xfId="32566"/>
    <cellStyle name="Note 5 2 16 2" xfId="32567"/>
    <cellStyle name="Note 5 2 16 2 2" xfId="32568"/>
    <cellStyle name="Note 5 2 16 3" xfId="32569"/>
    <cellStyle name="Note 5 2 17" xfId="32570"/>
    <cellStyle name="Note 5 2 17 2" xfId="32571"/>
    <cellStyle name="Note 5 2 17 2 2" xfId="32572"/>
    <cellStyle name="Note 5 2 17 3" xfId="32573"/>
    <cellStyle name="Note 5 2 18" xfId="32574"/>
    <cellStyle name="Note 5 2 18 2" xfId="32575"/>
    <cellStyle name="Note 5 2 18 2 2" xfId="32576"/>
    <cellStyle name="Note 5 2 18 3" xfId="32577"/>
    <cellStyle name="Note 5 2 19" xfId="32578"/>
    <cellStyle name="Note 5 2 19 2" xfId="32579"/>
    <cellStyle name="Note 5 2 19 2 2" xfId="32580"/>
    <cellStyle name="Note 5 2 19 3" xfId="32581"/>
    <cellStyle name="Note 5 2 2" xfId="32582"/>
    <cellStyle name="Note 5 2 2 10" xfId="32583"/>
    <cellStyle name="Note 5 2 2 10 2" xfId="32584"/>
    <cellStyle name="Note 5 2 2 10 2 2" xfId="32585"/>
    <cellStyle name="Note 5 2 2 10 3" xfId="32586"/>
    <cellStyle name="Note 5 2 2 11" xfId="32587"/>
    <cellStyle name="Note 5 2 2 11 2" xfId="32588"/>
    <cellStyle name="Note 5 2 2 11 2 2" xfId="32589"/>
    <cellStyle name="Note 5 2 2 11 3" xfId="32590"/>
    <cellStyle name="Note 5 2 2 12" xfId="32591"/>
    <cellStyle name="Note 5 2 2 12 2" xfId="32592"/>
    <cellStyle name="Note 5 2 2 12 2 2" xfId="32593"/>
    <cellStyle name="Note 5 2 2 12 3" xfId="32594"/>
    <cellStyle name="Note 5 2 2 13" xfId="32595"/>
    <cellStyle name="Note 5 2 2 13 2" xfId="32596"/>
    <cellStyle name="Note 5 2 2 13 2 2" xfId="32597"/>
    <cellStyle name="Note 5 2 2 13 3" xfId="32598"/>
    <cellStyle name="Note 5 2 2 14" xfId="32599"/>
    <cellStyle name="Note 5 2 2 14 2" xfId="32600"/>
    <cellStyle name="Note 5 2 2 14 2 2" xfId="32601"/>
    <cellStyle name="Note 5 2 2 14 3" xfId="32602"/>
    <cellStyle name="Note 5 2 2 15" xfId="32603"/>
    <cellStyle name="Note 5 2 2 15 2" xfId="32604"/>
    <cellStyle name="Note 5 2 2 15 2 2" xfId="32605"/>
    <cellStyle name="Note 5 2 2 15 3" xfId="32606"/>
    <cellStyle name="Note 5 2 2 16" xfId="32607"/>
    <cellStyle name="Note 5 2 2 16 2" xfId="32608"/>
    <cellStyle name="Note 5 2 2 16 2 2" xfId="32609"/>
    <cellStyle name="Note 5 2 2 16 3" xfId="32610"/>
    <cellStyle name="Note 5 2 2 17" xfId="32611"/>
    <cellStyle name="Note 5 2 2 17 2" xfId="32612"/>
    <cellStyle name="Note 5 2 2 17 2 2" xfId="32613"/>
    <cellStyle name="Note 5 2 2 17 3" xfId="32614"/>
    <cellStyle name="Note 5 2 2 18" xfId="32615"/>
    <cellStyle name="Note 5 2 2 18 2" xfId="32616"/>
    <cellStyle name="Note 5 2 2 18 2 2" xfId="32617"/>
    <cellStyle name="Note 5 2 2 18 3" xfId="32618"/>
    <cellStyle name="Note 5 2 2 19" xfId="32619"/>
    <cellStyle name="Note 5 2 2 19 2" xfId="32620"/>
    <cellStyle name="Note 5 2 2 19 2 2" xfId="32621"/>
    <cellStyle name="Note 5 2 2 19 3" xfId="32622"/>
    <cellStyle name="Note 5 2 2 2" xfId="32623"/>
    <cellStyle name="Note 5 2 2 2 10" xfId="32624"/>
    <cellStyle name="Note 5 2 2 2 10 2" xfId="32625"/>
    <cellStyle name="Note 5 2 2 2 10 2 2" xfId="32626"/>
    <cellStyle name="Note 5 2 2 2 10 3" xfId="32627"/>
    <cellStyle name="Note 5 2 2 2 11" xfId="32628"/>
    <cellStyle name="Note 5 2 2 2 11 2" xfId="32629"/>
    <cellStyle name="Note 5 2 2 2 11 2 2" xfId="32630"/>
    <cellStyle name="Note 5 2 2 2 11 3" xfId="32631"/>
    <cellStyle name="Note 5 2 2 2 12" xfId="32632"/>
    <cellStyle name="Note 5 2 2 2 12 2" xfId="32633"/>
    <cellStyle name="Note 5 2 2 2 12 2 2" xfId="32634"/>
    <cellStyle name="Note 5 2 2 2 12 3" xfId="32635"/>
    <cellStyle name="Note 5 2 2 2 13" xfId="32636"/>
    <cellStyle name="Note 5 2 2 2 13 2" xfId="32637"/>
    <cellStyle name="Note 5 2 2 2 13 2 2" xfId="32638"/>
    <cellStyle name="Note 5 2 2 2 13 3" xfId="32639"/>
    <cellStyle name="Note 5 2 2 2 14" xfId="32640"/>
    <cellStyle name="Note 5 2 2 2 14 2" xfId="32641"/>
    <cellStyle name="Note 5 2 2 2 14 2 2" xfId="32642"/>
    <cellStyle name="Note 5 2 2 2 14 3" xfId="32643"/>
    <cellStyle name="Note 5 2 2 2 15" xfId="32644"/>
    <cellStyle name="Note 5 2 2 2 15 2" xfId="32645"/>
    <cellStyle name="Note 5 2 2 2 15 2 2" xfId="32646"/>
    <cellStyle name="Note 5 2 2 2 15 3" xfId="32647"/>
    <cellStyle name="Note 5 2 2 2 16" xfId="32648"/>
    <cellStyle name="Note 5 2 2 2 16 2" xfId="32649"/>
    <cellStyle name="Note 5 2 2 2 16 2 2" xfId="32650"/>
    <cellStyle name="Note 5 2 2 2 16 3" xfId="32651"/>
    <cellStyle name="Note 5 2 2 2 17" xfId="32652"/>
    <cellStyle name="Note 5 2 2 2 17 2" xfId="32653"/>
    <cellStyle name="Note 5 2 2 2 17 2 2" xfId="32654"/>
    <cellStyle name="Note 5 2 2 2 17 3" xfId="32655"/>
    <cellStyle name="Note 5 2 2 2 18" xfId="32656"/>
    <cellStyle name="Note 5 2 2 2 18 2" xfId="32657"/>
    <cellStyle name="Note 5 2 2 2 19" xfId="32658"/>
    <cellStyle name="Note 5 2 2 2 2" xfId="32659"/>
    <cellStyle name="Note 5 2 2 2 2 10" xfId="32660"/>
    <cellStyle name="Note 5 2 2 2 2 10 2" xfId="32661"/>
    <cellStyle name="Note 5 2 2 2 2 10 2 2" xfId="32662"/>
    <cellStyle name="Note 5 2 2 2 2 10 3" xfId="32663"/>
    <cellStyle name="Note 5 2 2 2 2 11" xfId="32664"/>
    <cellStyle name="Note 5 2 2 2 2 11 2" xfId="32665"/>
    <cellStyle name="Note 5 2 2 2 2 11 2 2" xfId="32666"/>
    <cellStyle name="Note 5 2 2 2 2 11 3" xfId="32667"/>
    <cellStyle name="Note 5 2 2 2 2 12" xfId="32668"/>
    <cellStyle name="Note 5 2 2 2 2 12 2" xfId="32669"/>
    <cellStyle name="Note 5 2 2 2 2 12 2 2" xfId="32670"/>
    <cellStyle name="Note 5 2 2 2 2 12 3" xfId="32671"/>
    <cellStyle name="Note 5 2 2 2 2 13" xfId="32672"/>
    <cellStyle name="Note 5 2 2 2 2 13 2" xfId="32673"/>
    <cellStyle name="Note 5 2 2 2 2 13 2 2" xfId="32674"/>
    <cellStyle name="Note 5 2 2 2 2 13 3" xfId="32675"/>
    <cellStyle name="Note 5 2 2 2 2 14" xfId="32676"/>
    <cellStyle name="Note 5 2 2 2 2 14 2" xfId="32677"/>
    <cellStyle name="Note 5 2 2 2 2 14 2 2" xfId="32678"/>
    <cellStyle name="Note 5 2 2 2 2 14 3" xfId="32679"/>
    <cellStyle name="Note 5 2 2 2 2 15" xfId="32680"/>
    <cellStyle name="Note 5 2 2 2 2 15 2" xfId="32681"/>
    <cellStyle name="Note 5 2 2 2 2 15 2 2" xfId="32682"/>
    <cellStyle name="Note 5 2 2 2 2 15 3" xfId="32683"/>
    <cellStyle name="Note 5 2 2 2 2 16" xfId="32684"/>
    <cellStyle name="Note 5 2 2 2 2 16 2" xfId="32685"/>
    <cellStyle name="Note 5 2 2 2 2 16 2 2" xfId="32686"/>
    <cellStyle name="Note 5 2 2 2 2 16 3" xfId="32687"/>
    <cellStyle name="Note 5 2 2 2 2 17" xfId="32688"/>
    <cellStyle name="Note 5 2 2 2 2 17 2" xfId="32689"/>
    <cellStyle name="Note 5 2 2 2 2 17 2 2" xfId="32690"/>
    <cellStyle name="Note 5 2 2 2 2 17 3" xfId="32691"/>
    <cellStyle name="Note 5 2 2 2 2 18" xfId="32692"/>
    <cellStyle name="Note 5 2 2 2 2 18 2" xfId="32693"/>
    <cellStyle name="Note 5 2 2 2 2 18 2 2" xfId="32694"/>
    <cellStyle name="Note 5 2 2 2 2 18 3" xfId="32695"/>
    <cellStyle name="Note 5 2 2 2 2 19" xfId="32696"/>
    <cellStyle name="Note 5 2 2 2 2 19 2" xfId="32697"/>
    <cellStyle name="Note 5 2 2 2 2 19 2 2" xfId="32698"/>
    <cellStyle name="Note 5 2 2 2 2 19 3" xfId="32699"/>
    <cellStyle name="Note 5 2 2 2 2 2" xfId="32700"/>
    <cellStyle name="Note 5 2 2 2 2 2 2" xfId="32701"/>
    <cellStyle name="Note 5 2 2 2 2 2 2 2" xfId="32702"/>
    <cellStyle name="Note 5 2 2 2 2 2 2 3" xfId="32703"/>
    <cellStyle name="Note 5 2 2 2 2 2 3" xfId="32704"/>
    <cellStyle name="Note 5 2 2 2 2 2 3 2" xfId="32705"/>
    <cellStyle name="Note 5 2 2 2 2 2 4" xfId="32706"/>
    <cellStyle name="Note 5 2 2 2 2 20" xfId="32707"/>
    <cellStyle name="Note 5 2 2 2 2 20 2" xfId="32708"/>
    <cellStyle name="Note 5 2 2 2 2 20 2 2" xfId="32709"/>
    <cellStyle name="Note 5 2 2 2 2 20 3" xfId="32710"/>
    <cellStyle name="Note 5 2 2 2 2 21" xfId="32711"/>
    <cellStyle name="Note 5 2 2 2 2 21 2" xfId="32712"/>
    <cellStyle name="Note 5 2 2 2 2 22" xfId="32713"/>
    <cellStyle name="Note 5 2 2 2 2 23" xfId="32714"/>
    <cellStyle name="Note 5 2 2 2 2 3" xfId="32715"/>
    <cellStyle name="Note 5 2 2 2 2 3 2" xfId="32716"/>
    <cellStyle name="Note 5 2 2 2 2 3 2 2" xfId="32717"/>
    <cellStyle name="Note 5 2 2 2 2 3 3" xfId="32718"/>
    <cellStyle name="Note 5 2 2 2 2 3 4" xfId="32719"/>
    <cellStyle name="Note 5 2 2 2 2 4" xfId="32720"/>
    <cellStyle name="Note 5 2 2 2 2 4 2" xfId="32721"/>
    <cellStyle name="Note 5 2 2 2 2 4 2 2" xfId="32722"/>
    <cellStyle name="Note 5 2 2 2 2 4 3" xfId="32723"/>
    <cellStyle name="Note 5 2 2 2 2 4 4" xfId="32724"/>
    <cellStyle name="Note 5 2 2 2 2 5" xfId="32725"/>
    <cellStyle name="Note 5 2 2 2 2 5 2" xfId="32726"/>
    <cellStyle name="Note 5 2 2 2 2 5 2 2" xfId="32727"/>
    <cellStyle name="Note 5 2 2 2 2 5 3" xfId="32728"/>
    <cellStyle name="Note 5 2 2 2 2 6" xfId="32729"/>
    <cellStyle name="Note 5 2 2 2 2 6 2" xfId="32730"/>
    <cellStyle name="Note 5 2 2 2 2 6 2 2" xfId="32731"/>
    <cellStyle name="Note 5 2 2 2 2 6 3" xfId="32732"/>
    <cellStyle name="Note 5 2 2 2 2 7" xfId="32733"/>
    <cellStyle name="Note 5 2 2 2 2 7 2" xfId="32734"/>
    <cellStyle name="Note 5 2 2 2 2 7 2 2" xfId="32735"/>
    <cellStyle name="Note 5 2 2 2 2 7 3" xfId="32736"/>
    <cellStyle name="Note 5 2 2 2 2 8" xfId="32737"/>
    <cellStyle name="Note 5 2 2 2 2 8 2" xfId="32738"/>
    <cellStyle name="Note 5 2 2 2 2 8 2 2" xfId="32739"/>
    <cellStyle name="Note 5 2 2 2 2 8 3" xfId="32740"/>
    <cellStyle name="Note 5 2 2 2 2 9" xfId="32741"/>
    <cellStyle name="Note 5 2 2 2 2 9 2" xfId="32742"/>
    <cellStyle name="Note 5 2 2 2 2 9 2 2" xfId="32743"/>
    <cellStyle name="Note 5 2 2 2 2 9 3" xfId="32744"/>
    <cellStyle name="Note 5 2 2 2 20" xfId="32745"/>
    <cellStyle name="Note 5 2 2 2 3" xfId="32746"/>
    <cellStyle name="Note 5 2 2 2 3 2" xfId="32747"/>
    <cellStyle name="Note 5 2 2 2 3 2 2" xfId="32748"/>
    <cellStyle name="Note 5 2 2 2 3 2 3" xfId="32749"/>
    <cellStyle name="Note 5 2 2 2 3 3" xfId="32750"/>
    <cellStyle name="Note 5 2 2 2 3 3 2" xfId="32751"/>
    <cellStyle name="Note 5 2 2 2 3 4" xfId="32752"/>
    <cellStyle name="Note 5 2 2 2 4" xfId="32753"/>
    <cellStyle name="Note 5 2 2 2 4 2" xfId="32754"/>
    <cellStyle name="Note 5 2 2 2 4 2 2" xfId="32755"/>
    <cellStyle name="Note 5 2 2 2 4 3" xfId="32756"/>
    <cellStyle name="Note 5 2 2 2 4 4" xfId="32757"/>
    <cellStyle name="Note 5 2 2 2 5" xfId="32758"/>
    <cellStyle name="Note 5 2 2 2 5 2" xfId="32759"/>
    <cellStyle name="Note 5 2 2 2 5 2 2" xfId="32760"/>
    <cellStyle name="Note 5 2 2 2 5 3" xfId="32761"/>
    <cellStyle name="Note 5 2 2 2 5 4" xfId="32762"/>
    <cellStyle name="Note 5 2 2 2 6" xfId="32763"/>
    <cellStyle name="Note 5 2 2 2 6 2" xfId="32764"/>
    <cellStyle name="Note 5 2 2 2 6 2 2" xfId="32765"/>
    <cellStyle name="Note 5 2 2 2 6 3" xfId="32766"/>
    <cellStyle name="Note 5 2 2 2 7" xfId="32767"/>
    <cellStyle name="Note 5 2 2 2 7 2" xfId="32768"/>
    <cellStyle name="Note 5 2 2 2 7 2 2" xfId="32769"/>
    <cellStyle name="Note 5 2 2 2 7 3" xfId="32770"/>
    <cellStyle name="Note 5 2 2 2 8" xfId="32771"/>
    <cellStyle name="Note 5 2 2 2 8 2" xfId="32772"/>
    <cellStyle name="Note 5 2 2 2 8 2 2" xfId="32773"/>
    <cellStyle name="Note 5 2 2 2 8 3" xfId="32774"/>
    <cellStyle name="Note 5 2 2 2 9" xfId="32775"/>
    <cellStyle name="Note 5 2 2 2 9 2" xfId="32776"/>
    <cellStyle name="Note 5 2 2 2 9 2 2" xfId="32777"/>
    <cellStyle name="Note 5 2 2 2 9 3" xfId="32778"/>
    <cellStyle name="Note 5 2 2 20" xfId="32779"/>
    <cellStyle name="Note 5 2 2 20 2" xfId="32780"/>
    <cellStyle name="Note 5 2 2 20 2 2" xfId="32781"/>
    <cellStyle name="Note 5 2 2 20 3" xfId="32782"/>
    <cellStyle name="Note 5 2 2 21" xfId="32783"/>
    <cellStyle name="Note 5 2 2 21 2" xfId="32784"/>
    <cellStyle name="Note 5 2 2 22" xfId="32785"/>
    <cellStyle name="Note 5 2 2 23" xfId="32786"/>
    <cellStyle name="Note 5 2 2 3" xfId="32787"/>
    <cellStyle name="Note 5 2 2 3 10" xfId="32788"/>
    <cellStyle name="Note 5 2 2 3 10 2" xfId="32789"/>
    <cellStyle name="Note 5 2 2 3 10 2 2" xfId="32790"/>
    <cellStyle name="Note 5 2 2 3 10 3" xfId="32791"/>
    <cellStyle name="Note 5 2 2 3 11" xfId="32792"/>
    <cellStyle name="Note 5 2 2 3 11 2" xfId="32793"/>
    <cellStyle name="Note 5 2 2 3 11 2 2" xfId="32794"/>
    <cellStyle name="Note 5 2 2 3 11 3" xfId="32795"/>
    <cellStyle name="Note 5 2 2 3 12" xfId="32796"/>
    <cellStyle name="Note 5 2 2 3 12 2" xfId="32797"/>
    <cellStyle name="Note 5 2 2 3 12 2 2" xfId="32798"/>
    <cellStyle name="Note 5 2 2 3 12 3" xfId="32799"/>
    <cellStyle name="Note 5 2 2 3 13" xfId="32800"/>
    <cellStyle name="Note 5 2 2 3 13 2" xfId="32801"/>
    <cellStyle name="Note 5 2 2 3 13 2 2" xfId="32802"/>
    <cellStyle name="Note 5 2 2 3 13 3" xfId="32803"/>
    <cellStyle name="Note 5 2 2 3 14" xfId="32804"/>
    <cellStyle name="Note 5 2 2 3 14 2" xfId="32805"/>
    <cellStyle name="Note 5 2 2 3 14 2 2" xfId="32806"/>
    <cellStyle name="Note 5 2 2 3 14 3" xfId="32807"/>
    <cellStyle name="Note 5 2 2 3 15" xfId="32808"/>
    <cellStyle name="Note 5 2 2 3 15 2" xfId="32809"/>
    <cellStyle name="Note 5 2 2 3 15 2 2" xfId="32810"/>
    <cellStyle name="Note 5 2 2 3 15 3" xfId="32811"/>
    <cellStyle name="Note 5 2 2 3 16" xfId="32812"/>
    <cellStyle name="Note 5 2 2 3 16 2" xfId="32813"/>
    <cellStyle name="Note 5 2 2 3 16 2 2" xfId="32814"/>
    <cellStyle name="Note 5 2 2 3 16 3" xfId="32815"/>
    <cellStyle name="Note 5 2 2 3 17" xfId="32816"/>
    <cellStyle name="Note 5 2 2 3 17 2" xfId="32817"/>
    <cellStyle name="Note 5 2 2 3 17 2 2" xfId="32818"/>
    <cellStyle name="Note 5 2 2 3 17 3" xfId="32819"/>
    <cellStyle name="Note 5 2 2 3 18" xfId="32820"/>
    <cellStyle name="Note 5 2 2 3 18 2" xfId="32821"/>
    <cellStyle name="Note 5 2 2 3 19" xfId="32822"/>
    <cellStyle name="Note 5 2 2 3 2" xfId="32823"/>
    <cellStyle name="Note 5 2 2 3 2 10" xfId="32824"/>
    <cellStyle name="Note 5 2 2 3 2 10 2" xfId="32825"/>
    <cellStyle name="Note 5 2 2 3 2 10 2 2" xfId="32826"/>
    <cellStyle name="Note 5 2 2 3 2 10 3" xfId="32827"/>
    <cellStyle name="Note 5 2 2 3 2 11" xfId="32828"/>
    <cellStyle name="Note 5 2 2 3 2 11 2" xfId="32829"/>
    <cellStyle name="Note 5 2 2 3 2 11 2 2" xfId="32830"/>
    <cellStyle name="Note 5 2 2 3 2 11 3" xfId="32831"/>
    <cellStyle name="Note 5 2 2 3 2 12" xfId="32832"/>
    <cellStyle name="Note 5 2 2 3 2 12 2" xfId="32833"/>
    <cellStyle name="Note 5 2 2 3 2 12 2 2" xfId="32834"/>
    <cellStyle name="Note 5 2 2 3 2 12 3" xfId="32835"/>
    <cellStyle name="Note 5 2 2 3 2 13" xfId="32836"/>
    <cellStyle name="Note 5 2 2 3 2 13 2" xfId="32837"/>
    <cellStyle name="Note 5 2 2 3 2 13 2 2" xfId="32838"/>
    <cellStyle name="Note 5 2 2 3 2 13 3" xfId="32839"/>
    <cellStyle name="Note 5 2 2 3 2 14" xfId="32840"/>
    <cellStyle name="Note 5 2 2 3 2 14 2" xfId="32841"/>
    <cellStyle name="Note 5 2 2 3 2 14 2 2" xfId="32842"/>
    <cellStyle name="Note 5 2 2 3 2 14 3" xfId="32843"/>
    <cellStyle name="Note 5 2 2 3 2 15" xfId="32844"/>
    <cellStyle name="Note 5 2 2 3 2 15 2" xfId="32845"/>
    <cellStyle name="Note 5 2 2 3 2 15 2 2" xfId="32846"/>
    <cellStyle name="Note 5 2 2 3 2 15 3" xfId="32847"/>
    <cellStyle name="Note 5 2 2 3 2 16" xfId="32848"/>
    <cellStyle name="Note 5 2 2 3 2 16 2" xfId="32849"/>
    <cellStyle name="Note 5 2 2 3 2 16 2 2" xfId="32850"/>
    <cellStyle name="Note 5 2 2 3 2 16 3" xfId="32851"/>
    <cellStyle name="Note 5 2 2 3 2 17" xfId="32852"/>
    <cellStyle name="Note 5 2 2 3 2 17 2" xfId="32853"/>
    <cellStyle name="Note 5 2 2 3 2 17 2 2" xfId="32854"/>
    <cellStyle name="Note 5 2 2 3 2 17 3" xfId="32855"/>
    <cellStyle name="Note 5 2 2 3 2 18" xfId="32856"/>
    <cellStyle name="Note 5 2 2 3 2 18 2" xfId="32857"/>
    <cellStyle name="Note 5 2 2 3 2 18 2 2" xfId="32858"/>
    <cellStyle name="Note 5 2 2 3 2 18 3" xfId="32859"/>
    <cellStyle name="Note 5 2 2 3 2 19" xfId="32860"/>
    <cellStyle name="Note 5 2 2 3 2 19 2" xfId="32861"/>
    <cellStyle name="Note 5 2 2 3 2 19 2 2" xfId="32862"/>
    <cellStyle name="Note 5 2 2 3 2 19 3" xfId="32863"/>
    <cellStyle name="Note 5 2 2 3 2 2" xfId="32864"/>
    <cellStyle name="Note 5 2 2 3 2 2 2" xfId="32865"/>
    <cellStyle name="Note 5 2 2 3 2 2 2 2" xfId="32866"/>
    <cellStyle name="Note 5 2 2 3 2 2 3" xfId="32867"/>
    <cellStyle name="Note 5 2 2 3 2 2 4" xfId="32868"/>
    <cellStyle name="Note 5 2 2 3 2 20" xfId="32869"/>
    <cellStyle name="Note 5 2 2 3 2 20 2" xfId="32870"/>
    <cellStyle name="Note 5 2 2 3 2 20 2 2" xfId="32871"/>
    <cellStyle name="Note 5 2 2 3 2 20 3" xfId="32872"/>
    <cellStyle name="Note 5 2 2 3 2 21" xfId="32873"/>
    <cellStyle name="Note 5 2 2 3 2 21 2" xfId="32874"/>
    <cellStyle name="Note 5 2 2 3 2 22" xfId="32875"/>
    <cellStyle name="Note 5 2 2 3 2 23" xfId="32876"/>
    <cellStyle name="Note 5 2 2 3 2 3" xfId="32877"/>
    <cellStyle name="Note 5 2 2 3 2 3 2" xfId="32878"/>
    <cellStyle name="Note 5 2 2 3 2 3 2 2" xfId="32879"/>
    <cellStyle name="Note 5 2 2 3 2 3 3" xfId="32880"/>
    <cellStyle name="Note 5 2 2 3 2 3 4" xfId="32881"/>
    <cellStyle name="Note 5 2 2 3 2 4" xfId="32882"/>
    <cellStyle name="Note 5 2 2 3 2 4 2" xfId="32883"/>
    <cellStyle name="Note 5 2 2 3 2 4 2 2" xfId="32884"/>
    <cellStyle name="Note 5 2 2 3 2 4 3" xfId="32885"/>
    <cellStyle name="Note 5 2 2 3 2 5" xfId="32886"/>
    <cellStyle name="Note 5 2 2 3 2 5 2" xfId="32887"/>
    <cellStyle name="Note 5 2 2 3 2 5 2 2" xfId="32888"/>
    <cellStyle name="Note 5 2 2 3 2 5 3" xfId="32889"/>
    <cellStyle name="Note 5 2 2 3 2 6" xfId="32890"/>
    <cellStyle name="Note 5 2 2 3 2 6 2" xfId="32891"/>
    <cellStyle name="Note 5 2 2 3 2 6 2 2" xfId="32892"/>
    <cellStyle name="Note 5 2 2 3 2 6 3" xfId="32893"/>
    <cellStyle name="Note 5 2 2 3 2 7" xfId="32894"/>
    <cellStyle name="Note 5 2 2 3 2 7 2" xfId="32895"/>
    <cellStyle name="Note 5 2 2 3 2 7 2 2" xfId="32896"/>
    <cellStyle name="Note 5 2 2 3 2 7 3" xfId="32897"/>
    <cellStyle name="Note 5 2 2 3 2 8" xfId="32898"/>
    <cellStyle name="Note 5 2 2 3 2 8 2" xfId="32899"/>
    <cellStyle name="Note 5 2 2 3 2 8 2 2" xfId="32900"/>
    <cellStyle name="Note 5 2 2 3 2 8 3" xfId="32901"/>
    <cellStyle name="Note 5 2 2 3 2 9" xfId="32902"/>
    <cellStyle name="Note 5 2 2 3 2 9 2" xfId="32903"/>
    <cellStyle name="Note 5 2 2 3 2 9 2 2" xfId="32904"/>
    <cellStyle name="Note 5 2 2 3 2 9 3" xfId="32905"/>
    <cellStyle name="Note 5 2 2 3 20" xfId="32906"/>
    <cellStyle name="Note 5 2 2 3 3" xfId="32907"/>
    <cellStyle name="Note 5 2 2 3 3 2" xfId="32908"/>
    <cellStyle name="Note 5 2 2 3 3 2 2" xfId="32909"/>
    <cellStyle name="Note 5 2 2 3 3 3" xfId="32910"/>
    <cellStyle name="Note 5 2 2 3 3 4" xfId="32911"/>
    <cellStyle name="Note 5 2 2 3 4" xfId="32912"/>
    <cellStyle name="Note 5 2 2 3 4 2" xfId="32913"/>
    <cellStyle name="Note 5 2 2 3 4 2 2" xfId="32914"/>
    <cellStyle name="Note 5 2 2 3 4 3" xfId="32915"/>
    <cellStyle name="Note 5 2 2 3 4 4" xfId="32916"/>
    <cellStyle name="Note 5 2 2 3 5" xfId="32917"/>
    <cellStyle name="Note 5 2 2 3 5 2" xfId="32918"/>
    <cellStyle name="Note 5 2 2 3 5 2 2" xfId="32919"/>
    <cellStyle name="Note 5 2 2 3 5 3" xfId="32920"/>
    <cellStyle name="Note 5 2 2 3 6" xfId="32921"/>
    <cellStyle name="Note 5 2 2 3 6 2" xfId="32922"/>
    <cellStyle name="Note 5 2 2 3 6 2 2" xfId="32923"/>
    <cellStyle name="Note 5 2 2 3 6 3" xfId="32924"/>
    <cellStyle name="Note 5 2 2 3 7" xfId="32925"/>
    <cellStyle name="Note 5 2 2 3 7 2" xfId="32926"/>
    <cellStyle name="Note 5 2 2 3 7 2 2" xfId="32927"/>
    <cellStyle name="Note 5 2 2 3 7 3" xfId="32928"/>
    <cellStyle name="Note 5 2 2 3 8" xfId="32929"/>
    <cellStyle name="Note 5 2 2 3 8 2" xfId="32930"/>
    <cellStyle name="Note 5 2 2 3 8 2 2" xfId="32931"/>
    <cellStyle name="Note 5 2 2 3 8 3" xfId="32932"/>
    <cellStyle name="Note 5 2 2 3 9" xfId="32933"/>
    <cellStyle name="Note 5 2 2 3 9 2" xfId="32934"/>
    <cellStyle name="Note 5 2 2 3 9 2 2" xfId="32935"/>
    <cellStyle name="Note 5 2 2 3 9 3" xfId="32936"/>
    <cellStyle name="Note 5 2 2 4" xfId="32937"/>
    <cellStyle name="Note 5 2 2 4 10" xfId="32938"/>
    <cellStyle name="Note 5 2 2 4 10 2" xfId="32939"/>
    <cellStyle name="Note 5 2 2 4 10 2 2" xfId="32940"/>
    <cellStyle name="Note 5 2 2 4 10 3" xfId="32941"/>
    <cellStyle name="Note 5 2 2 4 11" xfId="32942"/>
    <cellStyle name="Note 5 2 2 4 11 2" xfId="32943"/>
    <cellStyle name="Note 5 2 2 4 11 2 2" xfId="32944"/>
    <cellStyle name="Note 5 2 2 4 11 3" xfId="32945"/>
    <cellStyle name="Note 5 2 2 4 12" xfId="32946"/>
    <cellStyle name="Note 5 2 2 4 12 2" xfId="32947"/>
    <cellStyle name="Note 5 2 2 4 12 2 2" xfId="32948"/>
    <cellStyle name="Note 5 2 2 4 12 3" xfId="32949"/>
    <cellStyle name="Note 5 2 2 4 13" xfId="32950"/>
    <cellStyle name="Note 5 2 2 4 13 2" xfId="32951"/>
    <cellStyle name="Note 5 2 2 4 13 2 2" xfId="32952"/>
    <cellStyle name="Note 5 2 2 4 13 3" xfId="32953"/>
    <cellStyle name="Note 5 2 2 4 14" xfId="32954"/>
    <cellStyle name="Note 5 2 2 4 14 2" xfId="32955"/>
    <cellStyle name="Note 5 2 2 4 14 2 2" xfId="32956"/>
    <cellStyle name="Note 5 2 2 4 14 3" xfId="32957"/>
    <cellStyle name="Note 5 2 2 4 15" xfId="32958"/>
    <cellStyle name="Note 5 2 2 4 15 2" xfId="32959"/>
    <cellStyle name="Note 5 2 2 4 15 2 2" xfId="32960"/>
    <cellStyle name="Note 5 2 2 4 15 3" xfId="32961"/>
    <cellStyle name="Note 5 2 2 4 16" xfId="32962"/>
    <cellStyle name="Note 5 2 2 4 16 2" xfId="32963"/>
    <cellStyle name="Note 5 2 2 4 16 2 2" xfId="32964"/>
    <cellStyle name="Note 5 2 2 4 16 3" xfId="32965"/>
    <cellStyle name="Note 5 2 2 4 17" xfId="32966"/>
    <cellStyle name="Note 5 2 2 4 17 2" xfId="32967"/>
    <cellStyle name="Note 5 2 2 4 17 2 2" xfId="32968"/>
    <cellStyle name="Note 5 2 2 4 17 3" xfId="32969"/>
    <cellStyle name="Note 5 2 2 4 18" xfId="32970"/>
    <cellStyle name="Note 5 2 2 4 18 2" xfId="32971"/>
    <cellStyle name="Note 5 2 2 4 18 2 2" xfId="32972"/>
    <cellStyle name="Note 5 2 2 4 18 3" xfId="32973"/>
    <cellStyle name="Note 5 2 2 4 19" xfId="32974"/>
    <cellStyle name="Note 5 2 2 4 19 2" xfId="32975"/>
    <cellStyle name="Note 5 2 2 4 19 2 2" xfId="32976"/>
    <cellStyle name="Note 5 2 2 4 19 3" xfId="32977"/>
    <cellStyle name="Note 5 2 2 4 2" xfId="32978"/>
    <cellStyle name="Note 5 2 2 4 2 10" xfId="32979"/>
    <cellStyle name="Note 5 2 2 4 2 10 2" xfId="32980"/>
    <cellStyle name="Note 5 2 2 4 2 10 2 2" xfId="32981"/>
    <cellStyle name="Note 5 2 2 4 2 10 3" xfId="32982"/>
    <cellStyle name="Note 5 2 2 4 2 11" xfId="32983"/>
    <cellStyle name="Note 5 2 2 4 2 11 2" xfId="32984"/>
    <cellStyle name="Note 5 2 2 4 2 11 2 2" xfId="32985"/>
    <cellStyle name="Note 5 2 2 4 2 11 3" xfId="32986"/>
    <cellStyle name="Note 5 2 2 4 2 12" xfId="32987"/>
    <cellStyle name="Note 5 2 2 4 2 12 2" xfId="32988"/>
    <cellStyle name="Note 5 2 2 4 2 12 2 2" xfId="32989"/>
    <cellStyle name="Note 5 2 2 4 2 12 3" xfId="32990"/>
    <cellStyle name="Note 5 2 2 4 2 13" xfId="32991"/>
    <cellStyle name="Note 5 2 2 4 2 13 2" xfId="32992"/>
    <cellStyle name="Note 5 2 2 4 2 13 2 2" xfId="32993"/>
    <cellStyle name="Note 5 2 2 4 2 13 3" xfId="32994"/>
    <cellStyle name="Note 5 2 2 4 2 14" xfId="32995"/>
    <cellStyle name="Note 5 2 2 4 2 14 2" xfId="32996"/>
    <cellStyle name="Note 5 2 2 4 2 14 2 2" xfId="32997"/>
    <cellStyle name="Note 5 2 2 4 2 14 3" xfId="32998"/>
    <cellStyle name="Note 5 2 2 4 2 15" xfId="32999"/>
    <cellStyle name="Note 5 2 2 4 2 15 2" xfId="33000"/>
    <cellStyle name="Note 5 2 2 4 2 15 2 2" xfId="33001"/>
    <cellStyle name="Note 5 2 2 4 2 15 3" xfId="33002"/>
    <cellStyle name="Note 5 2 2 4 2 16" xfId="33003"/>
    <cellStyle name="Note 5 2 2 4 2 16 2" xfId="33004"/>
    <cellStyle name="Note 5 2 2 4 2 16 2 2" xfId="33005"/>
    <cellStyle name="Note 5 2 2 4 2 16 3" xfId="33006"/>
    <cellStyle name="Note 5 2 2 4 2 17" xfId="33007"/>
    <cellStyle name="Note 5 2 2 4 2 17 2" xfId="33008"/>
    <cellStyle name="Note 5 2 2 4 2 17 2 2" xfId="33009"/>
    <cellStyle name="Note 5 2 2 4 2 17 3" xfId="33010"/>
    <cellStyle name="Note 5 2 2 4 2 18" xfId="33011"/>
    <cellStyle name="Note 5 2 2 4 2 18 2" xfId="33012"/>
    <cellStyle name="Note 5 2 2 4 2 18 2 2" xfId="33013"/>
    <cellStyle name="Note 5 2 2 4 2 18 3" xfId="33014"/>
    <cellStyle name="Note 5 2 2 4 2 19" xfId="33015"/>
    <cellStyle name="Note 5 2 2 4 2 19 2" xfId="33016"/>
    <cellStyle name="Note 5 2 2 4 2 19 2 2" xfId="33017"/>
    <cellStyle name="Note 5 2 2 4 2 19 3" xfId="33018"/>
    <cellStyle name="Note 5 2 2 4 2 2" xfId="33019"/>
    <cellStyle name="Note 5 2 2 4 2 2 2" xfId="33020"/>
    <cellStyle name="Note 5 2 2 4 2 2 2 2" xfId="33021"/>
    <cellStyle name="Note 5 2 2 4 2 2 3" xfId="33022"/>
    <cellStyle name="Note 5 2 2 4 2 2 4" xfId="33023"/>
    <cellStyle name="Note 5 2 2 4 2 20" xfId="33024"/>
    <cellStyle name="Note 5 2 2 4 2 20 2" xfId="33025"/>
    <cellStyle name="Note 5 2 2 4 2 20 2 2" xfId="33026"/>
    <cellStyle name="Note 5 2 2 4 2 20 3" xfId="33027"/>
    <cellStyle name="Note 5 2 2 4 2 21" xfId="33028"/>
    <cellStyle name="Note 5 2 2 4 2 21 2" xfId="33029"/>
    <cellStyle name="Note 5 2 2 4 2 22" xfId="33030"/>
    <cellStyle name="Note 5 2 2 4 2 23" xfId="33031"/>
    <cellStyle name="Note 5 2 2 4 2 3" xfId="33032"/>
    <cellStyle name="Note 5 2 2 4 2 3 2" xfId="33033"/>
    <cellStyle name="Note 5 2 2 4 2 3 2 2" xfId="33034"/>
    <cellStyle name="Note 5 2 2 4 2 3 3" xfId="33035"/>
    <cellStyle name="Note 5 2 2 4 2 4" xfId="33036"/>
    <cellStyle name="Note 5 2 2 4 2 4 2" xfId="33037"/>
    <cellStyle name="Note 5 2 2 4 2 4 2 2" xfId="33038"/>
    <cellStyle name="Note 5 2 2 4 2 4 3" xfId="33039"/>
    <cellStyle name="Note 5 2 2 4 2 5" xfId="33040"/>
    <cellStyle name="Note 5 2 2 4 2 5 2" xfId="33041"/>
    <cellStyle name="Note 5 2 2 4 2 5 2 2" xfId="33042"/>
    <cellStyle name="Note 5 2 2 4 2 5 3" xfId="33043"/>
    <cellStyle name="Note 5 2 2 4 2 6" xfId="33044"/>
    <cellStyle name="Note 5 2 2 4 2 6 2" xfId="33045"/>
    <cellStyle name="Note 5 2 2 4 2 6 2 2" xfId="33046"/>
    <cellStyle name="Note 5 2 2 4 2 6 3" xfId="33047"/>
    <cellStyle name="Note 5 2 2 4 2 7" xfId="33048"/>
    <cellStyle name="Note 5 2 2 4 2 7 2" xfId="33049"/>
    <cellStyle name="Note 5 2 2 4 2 7 2 2" xfId="33050"/>
    <cellStyle name="Note 5 2 2 4 2 7 3" xfId="33051"/>
    <cellStyle name="Note 5 2 2 4 2 8" xfId="33052"/>
    <cellStyle name="Note 5 2 2 4 2 8 2" xfId="33053"/>
    <cellStyle name="Note 5 2 2 4 2 8 2 2" xfId="33054"/>
    <cellStyle name="Note 5 2 2 4 2 8 3" xfId="33055"/>
    <cellStyle name="Note 5 2 2 4 2 9" xfId="33056"/>
    <cellStyle name="Note 5 2 2 4 2 9 2" xfId="33057"/>
    <cellStyle name="Note 5 2 2 4 2 9 2 2" xfId="33058"/>
    <cellStyle name="Note 5 2 2 4 2 9 3" xfId="33059"/>
    <cellStyle name="Note 5 2 2 4 20" xfId="33060"/>
    <cellStyle name="Note 5 2 2 4 20 2" xfId="33061"/>
    <cellStyle name="Note 5 2 2 4 20 2 2" xfId="33062"/>
    <cellStyle name="Note 5 2 2 4 20 3" xfId="33063"/>
    <cellStyle name="Note 5 2 2 4 21" xfId="33064"/>
    <cellStyle name="Note 5 2 2 4 21 2" xfId="33065"/>
    <cellStyle name="Note 5 2 2 4 21 2 2" xfId="33066"/>
    <cellStyle name="Note 5 2 2 4 21 3" xfId="33067"/>
    <cellStyle name="Note 5 2 2 4 22" xfId="33068"/>
    <cellStyle name="Note 5 2 2 4 22 2" xfId="33069"/>
    <cellStyle name="Note 5 2 2 4 23" xfId="33070"/>
    <cellStyle name="Note 5 2 2 4 24" xfId="33071"/>
    <cellStyle name="Note 5 2 2 4 3" xfId="33072"/>
    <cellStyle name="Note 5 2 2 4 3 2" xfId="33073"/>
    <cellStyle name="Note 5 2 2 4 3 2 2" xfId="33074"/>
    <cellStyle name="Note 5 2 2 4 3 3" xfId="33075"/>
    <cellStyle name="Note 5 2 2 4 3 4" xfId="33076"/>
    <cellStyle name="Note 5 2 2 4 4" xfId="33077"/>
    <cellStyle name="Note 5 2 2 4 4 2" xfId="33078"/>
    <cellStyle name="Note 5 2 2 4 4 2 2" xfId="33079"/>
    <cellStyle name="Note 5 2 2 4 4 3" xfId="33080"/>
    <cellStyle name="Note 5 2 2 4 4 4" xfId="33081"/>
    <cellStyle name="Note 5 2 2 4 5" xfId="33082"/>
    <cellStyle name="Note 5 2 2 4 5 2" xfId="33083"/>
    <cellStyle name="Note 5 2 2 4 5 2 2" xfId="33084"/>
    <cellStyle name="Note 5 2 2 4 5 3" xfId="33085"/>
    <cellStyle name="Note 5 2 2 4 6" xfId="33086"/>
    <cellStyle name="Note 5 2 2 4 6 2" xfId="33087"/>
    <cellStyle name="Note 5 2 2 4 6 2 2" xfId="33088"/>
    <cellStyle name="Note 5 2 2 4 6 3" xfId="33089"/>
    <cellStyle name="Note 5 2 2 4 7" xfId="33090"/>
    <cellStyle name="Note 5 2 2 4 7 2" xfId="33091"/>
    <cellStyle name="Note 5 2 2 4 7 2 2" xfId="33092"/>
    <cellStyle name="Note 5 2 2 4 7 3" xfId="33093"/>
    <cellStyle name="Note 5 2 2 4 8" xfId="33094"/>
    <cellStyle name="Note 5 2 2 4 8 2" xfId="33095"/>
    <cellStyle name="Note 5 2 2 4 8 2 2" xfId="33096"/>
    <cellStyle name="Note 5 2 2 4 8 3" xfId="33097"/>
    <cellStyle name="Note 5 2 2 4 9" xfId="33098"/>
    <cellStyle name="Note 5 2 2 4 9 2" xfId="33099"/>
    <cellStyle name="Note 5 2 2 4 9 2 2" xfId="33100"/>
    <cellStyle name="Note 5 2 2 4 9 3" xfId="33101"/>
    <cellStyle name="Note 5 2 2 5" xfId="33102"/>
    <cellStyle name="Note 5 2 2 5 10" xfId="33103"/>
    <cellStyle name="Note 5 2 2 5 10 2" xfId="33104"/>
    <cellStyle name="Note 5 2 2 5 10 2 2" xfId="33105"/>
    <cellStyle name="Note 5 2 2 5 10 3" xfId="33106"/>
    <cellStyle name="Note 5 2 2 5 11" xfId="33107"/>
    <cellStyle name="Note 5 2 2 5 11 2" xfId="33108"/>
    <cellStyle name="Note 5 2 2 5 11 2 2" xfId="33109"/>
    <cellStyle name="Note 5 2 2 5 11 3" xfId="33110"/>
    <cellStyle name="Note 5 2 2 5 12" xfId="33111"/>
    <cellStyle name="Note 5 2 2 5 12 2" xfId="33112"/>
    <cellStyle name="Note 5 2 2 5 12 2 2" xfId="33113"/>
    <cellStyle name="Note 5 2 2 5 12 3" xfId="33114"/>
    <cellStyle name="Note 5 2 2 5 13" xfId="33115"/>
    <cellStyle name="Note 5 2 2 5 13 2" xfId="33116"/>
    <cellStyle name="Note 5 2 2 5 13 2 2" xfId="33117"/>
    <cellStyle name="Note 5 2 2 5 13 3" xfId="33118"/>
    <cellStyle name="Note 5 2 2 5 14" xfId="33119"/>
    <cellStyle name="Note 5 2 2 5 14 2" xfId="33120"/>
    <cellStyle name="Note 5 2 2 5 14 2 2" xfId="33121"/>
    <cellStyle name="Note 5 2 2 5 14 3" xfId="33122"/>
    <cellStyle name="Note 5 2 2 5 15" xfId="33123"/>
    <cellStyle name="Note 5 2 2 5 15 2" xfId="33124"/>
    <cellStyle name="Note 5 2 2 5 15 2 2" xfId="33125"/>
    <cellStyle name="Note 5 2 2 5 15 3" xfId="33126"/>
    <cellStyle name="Note 5 2 2 5 16" xfId="33127"/>
    <cellStyle name="Note 5 2 2 5 16 2" xfId="33128"/>
    <cellStyle name="Note 5 2 2 5 16 2 2" xfId="33129"/>
    <cellStyle name="Note 5 2 2 5 16 3" xfId="33130"/>
    <cellStyle name="Note 5 2 2 5 17" xfId="33131"/>
    <cellStyle name="Note 5 2 2 5 17 2" xfId="33132"/>
    <cellStyle name="Note 5 2 2 5 17 2 2" xfId="33133"/>
    <cellStyle name="Note 5 2 2 5 17 3" xfId="33134"/>
    <cellStyle name="Note 5 2 2 5 18" xfId="33135"/>
    <cellStyle name="Note 5 2 2 5 18 2" xfId="33136"/>
    <cellStyle name="Note 5 2 2 5 18 2 2" xfId="33137"/>
    <cellStyle name="Note 5 2 2 5 18 3" xfId="33138"/>
    <cellStyle name="Note 5 2 2 5 19" xfId="33139"/>
    <cellStyle name="Note 5 2 2 5 19 2" xfId="33140"/>
    <cellStyle name="Note 5 2 2 5 19 2 2" xfId="33141"/>
    <cellStyle name="Note 5 2 2 5 19 3" xfId="33142"/>
    <cellStyle name="Note 5 2 2 5 2" xfId="33143"/>
    <cellStyle name="Note 5 2 2 5 2 2" xfId="33144"/>
    <cellStyle name="Note 5 2 2 5 2 2 2" xfId="33145"/>
    <cellStyle name="Note 5 2 2 5 2 3" xfId="33146"/>
    <cellStyle name="Note 5 2 2 5 2 4" xfId="33147"/>
    <cellStyle name="Note 5 2 2 5 20" xfId="33148"/>
    <cellStyle name="Note 5 2 2 5 20 2" xfId="33149"/>
    <cellStyle name="Note 5 2 2 5 20 2 2" xfId="33150"/>
    <cellStyle name="Note 5 2 2 5 20 3" xfId="33151"/>
    <cellStyle name="Note 5 2 2 5 21" xfId="33152"/>
    <cellStyle name="Note 5 2 2 5 21 2" xfId="33153"/>
    <cellStyle name="Note 5 2 2 5 22" xfId="33154"/>
    <cellStyle name="Note 5 2 2 5 23" xfId="33155"/>
    <cellStyle name="Note 5 2 2 5 3" xfId="33156"/>
    <cellStyle name="Note 5 2 2 5 3 2" xfId="33157"/>
    <cellStyle name="Note 5 2 2 5 3 2 2" xfId="33158"/>
    <cellStyle name="Note 5 2 2 5 3 3" xfId="33159"/>
    <cellStyle name="Note 5 2 2 5 4" xfId="33160"/>
    <cellStyle name="Note 5 2 2 5 4 2" xfId="33161"/>
    <cellStyle name="Note 5 2 2 5 4 2 2" xfId="33162"/>
    <cellStyle name="Note 5 2 2 5 4 3" xfId="33163"/>
    <cellStyle name="Note 5 2 2 5 5" xfId="33164"/>
    <cellStyle name="Note 5 2 2 5 5 2" xfId="33165"/>
    <cellStyle name="Note 5 2 2 5 5 2 2" xfId="33166"/>
    <cellStyle name="Note 5 2 2 5 5 3" xfId="33167"/>
    <cellStyle name="Note 5 2 2 5 6" xfId="33168"/>
    <cellStyle name="Note 5 2 2 5 6 2" xfId="33169"/>
    <cellStyle name="Note 5 2 2 5 6 2 2" xfId="33170"/>
    <cellStyle name="Note 5 2 2 5 6 3" xfId="33171"/>
    <cellStyle name="Note 5 2 2 5 7" xfId="33172"/>
    <cellStyle name="Note 5 2 2 5 7 2" xfId="33173"/>
    <cellStyle name="Note 5 2 2 5 7 2 2" xfId="33174"/>
    <cellStyle name="Note 5 2 2 5 7 3" xfId="33175"/>
    <cellStyle name="Note 5 2 2 5 8" xfId="33176"/>
    <cellStyle name="Note 5 2 2 5 8 2" xfId="33177"/>
    <cellStyle name="Note 5 2 2 5 8 2 2" xfId="33178"/>
    <cellStyle name="Note 5 2 2 5 8 3" xfId="33179"/>
    <cellStyle name="Note 5 2 2 5 9" xfId="33180"/>
    <cellStyle name="Note 5 2 2 5 9 2" xfId="33181"/>
    <cellStyle name="Note 5 2 2 5 9 2 2" xfId="33182"/>
    <cellStyle name="Note 5 2 2 5 9 3" xfId="33183"/>
    <cellStyle name="Note 5 2 2 6" xfId="33184"/>
    <cellStyle name="Note 5 2 2 6 2" xfId="33185"/>
    <cellStyle name="Note 5 2 2 6 2 2" xfId="33186"/>
    <cellStyle name="Note 5 2 2 6 3" xfId="33187"/>
    <cellStyle name="Note 5 2 2 6 4" xfId="33188"/>
    <cellStyle name="Note 5 2 2 7" xfId="33189"/>
    <cellStyle name="Note 5 2 2 7 2" xfId="33190"/>
    <cellStyle name="Note 5 2 2 7 2 2" xfId="33191"/>
    <cellStyle name="Note 5 2 2 7 3" xfId="33192"/>
    <cellStyle name="Note 5 2 2 8" xfId="33193"/>
    <cellStyle name="Note 5 2 2 8 2" xfId="33194"/>
    <cellStyle name="Note 5 2 2 8 2 2" xfId="33195"/>
    <cellStyle name="Note 5 2 2 8 3" xfId="33196"/>
    <cellStyle name="Note 5 2 2 9" xfId="33197"/>
    <cellStyle name="Note 5 2 2 9 2" xfId="33198"/>
    <cellStyle name="Note 5 2 2 9 2 2" xfId="33199"/>
    <cellStyle name="Note 5 2 2 9 3" xfId="33200"/>
    <cellStyle name="Note 5 2 20" xfId="33201"/>
    <cellStyle name="Note 5 2 20 2" xfId="33202"/>
    <cellStyle name="Note 5 2 20 2 2" xfId="33203"/>
    <cellStyle name="Note 5 2 20 3" xfId="33204"/>
    <cellStyle name="Note 5 2 21" xfId="33205"/>
    <cellStyle name="Note 5 2 21 2" xfId="33206"/>
    <cellStyle name="Note 5 2 21 2 2" xfId="33207"/>
    <cellStyle name="Note 5 2 21 3" xfId="33208"/>
    <cellStyle name="Note 5 2 22" xfId="33209"/>
    <cellStyle name="Note 5 2 22 2" xfId="33210"/>
    <cellStyle name="Note 5 2 23" xfId="33211"/>
    <cellStyle name="Note 5 2 24" xfId="33212"/>
    <cellStyle name="Note 5 2 25" xfId="33213"/>
    <cellStyle name="Note 5 2 26" xfId="33214"/>
    <cellStyle name="Note 5 2 27" xfId="33215"/>
    <cellStyle name="Note 5 2 3" xfId="33216"/>
    <cellStyle name="Note 5 2 3 10" xfId="33217"/>
    <cellStyle name="Note 5 2 3 10 2" xfId="33218"/>
    <cellStyle name="Note 5 2 3 10 2 2" xfId="33219"/>
    <cellStyle name="Note 5 2 3 10 3" xfId="33220"/>
    <cellStyle name="Note 5 2 3 11" xfId="33221"/>
    <cellStyle name="Note 5 2 3 11 2" xfId="33222"/>
    <cellStyle name="Note 5 2 3 11 2 2" xfId="33223"/>
    <cellStyle name="Note 5 2 3 11 3" xfId="33224"/>
    <cellStyle name="Note 5 2 3 12" xfId="33225"/>
    <cellStyle name="Note 5 2 3 12 2" xfId="33226"/>
    <cellStyle name="Note 5 2 3 12 2 2" xfId="33227"/>
    <cellStyle name="Note 5 2 3 12 3" xfId="33228"/>
    <cellStyle name="Note 5 2 3 13" xfId="33229"/>
    <cellStyle name="Note 5 2 3 13 2" xfId="33230"/>
    <cellStyle name="Note 5 2 3 13 2 2" xfId="33231"/>
    <cellStyle name="Note 5 2 3 13 3" xfId="33232"/>
    <cellStyle name="Note 5 2 3 14" xfId="33233"/>
    <cellStyle name="Note 5 2 3 14 2" xfId="33234"/>
    <cellStyle name="Note 5 2 3 14 2 2" xfId="33235"/>
    <cellStyle name="Note 5 2 3 14 3" xfId="33236"/>
    <cellStyle name="Note 5 2 3 15" xfId="33237"/>
    <cellStyle name="Note 5 2 3 15 2" xfId="33238"/>
    <cellStyle name="Note 5 2 3 15 2 2" xfId="33239"/>
    <cellStyle name="Note 5 2 3 15 3" xfId="33240"/>
    <cellStyle name="Note 5 2 3 16" xfId="33241"/>
    <cellStyle name="Note 5 2 3 16 2" xfId="33242"/>
    <cellStyle name="Note 5 2 3 16 2 2" xfId="33243"/>
    <cellStyle name="Note 5 2 3 16 3" xfId="33244"/>
    <cellStyle name="Note 5 2 3 17" xfId="33245"/>
    <cellStyle name="Note 5 2 3 17 2" xfId="33246"/>
    <cellStyle name="Note 5 2 3 17 2 2" xfId="33247"/>
    <cellStyle name="Note 5 2 3 17 3" xfId="33248"/>
    <cellStyle name="Note 5 2 3 18" xfId="33249"/>
    <cellStyle name="Note 5 2 3 18 2" xfId="33250"/>
    <cellStyle name="Note 5 2 3 19" xfId="33251"/>
    <cellStyle name="Note 5 2 3 2" xfId="33252"/>
    <cellStyle name="Note 5 2 3 2 10" xfId="33253"/>
    <cellStyle name="Note 5 2 3 2 10 2" xfId="33254"/>
    <cellStyle name="Note 5 2 3 2 10 2 2" xfId="33255"/>
    <cellStyle name="Note 5 2 3 2 10 3" xfId="33256"/>
    <cellStyle name="Note 5 2 3 2 11" xfId="33257"/>
    <cellStyle name="Note 5 2 3 2 11 2" xfId="33258"/>
    <cellStyle name="Note 5 2 3 2 11 2 2" xfId="33259"/>
    <cellStyle name="Note 5 2 3 2 11 3" xfId="33260"/>
    <cellStyle name="Note 5 2 3 2 12" xfId="33261"/>
    <cellStyle name="Note 5 2 3 2 12 2" xfId="33262"/>
    <cellStyle name="Note 5 2 3 2 12 2 2" xfId="33263"/>
    <cellStyle name="Note 5 2 3 2 12 3" xfId="33264"/>
    <cellStyle name="Note 5 2 3 2 13" xfId="33265"/>
    <cellStyle name="Note 5 2 3 2 13 2" xfId="33266"/>
    <cellStyle name="Note 5 2 3 2 13 2 2" xfId="33267"/>
    <cellStyle name="Note 5 2 3 2 13 3" xfId="33268"/>
    <cellStyle name="Note 5 2 3 2 14" xfId="33269"/>
    <cellStyle name="Note 5 2 3 2 14 2" xfId="33270"/>
    <cellStyle name="Note 5 2 3 2 14 2 2" xfId="33271"/>
    <cellStyle name="Note 5 2 3 2 14 3" xfId="33272"/>
    <cellStyle name="Note 5 2 3 2 15" xfId="33273"/>
    <cellStyle name="Note 5 2 3 2 15 2" xfId="33274"/>
    <cellStyle name="Note 5 2 3 2 15 2 2" xfId="33275"/>
    <cellStyle name="Note 5 2 3 2 15 3" xfId="33276"/>
    <cellStyle name="Note 5 2 3 2 16" xfId="33277"/>
    <cellStyle name="Note 5 2 3 2 16 2" xfId="33278"/>
    <cellStyle name="Note 5 2 3 2 16 2 2" xfId="33279"/>
    <cellStyle name="Note 5 2 3 2 16 3" xfId="33280"/>
    <cellStyle name="Note 5 2 3 2 17" xfId="33281"/>
    <cellStyle name="Note 5 2 3 2 17 2" xfId="33282"/>
    <cellStyle name="Note 5 2 3 2 17 2 2" xfId="33283"/>
    <cellStyle name="Note 5 2 3 2 17 3" xfId="33284"/>
    <cellStyle name="Note 5 2 3 2 18" xfId="33285"/>
    <cellStyle name="Note 5 2 3 2 18 2" xfId="33286"/>
    <cellStyle name="Note 5 2 3 2 18 2 2" xfId="33287"/>
    <cellStyle name="Note 5 2 3 2 18 3" xfId="33288"/>
    <cellStyle name="Note 5 2 3 2 19" xfId="33289"/>
    <cellStyle name="Note 5 2 3 2 19 2" xfId="33290"/>
    <cellStyle name="Note 5 2 3 2 19 2 2" xfId="33291"/>
    <cellStyle name="Note 5 2 3 2 19 3" xfId="33292"/>
    <cellStyle name="Note 5 2 3 2 2" xfId="33293"/>
    <cellStyle name="Note 5 2 3 2 2 2" xfId="33294"/>
    <cellStyle name="Note 5 2 3 2 2 2 2" xfId="33295"/>
    <cellStyle name="Note 5 2 3 2 2 2 2 2" xfId="33296"/>
    <cellStyle name="Note 5 2 3 2 2 2 3" xfId="33297"/>
    <cellStyle name="Note 5 2 3 2 2 2 4" xfId="33298"/>
    <cellStyle name="Note 5 2 3 2 2 3" xfId="33299"/>
    <cellStyle name="Note 5 2 3 2 2 3 2" xfId="33300"/>
    <cellStyle name="Note 5 2 3 2 2 4" xfId="33301"/>
    <cellStyle name="Note 5 2 3 2 2 5" xfId="33302"/>
    <cellStyle name="Note 5 2 3 2 20" xfId="33303"/>
    <cellStyle name="Note 5 2 3 2 20 2" xfId="33304"/>
    <cellStyle name="Note 5 2 3 2 20 2 2" xfId="33305"/>
    <cellStyle name="Note 5 2 3 2 20 3" xfId="33306"/>
    <cellStyle name="Note 5 2 3 2 21" xfId="33307"/>
    <cellStyle name="Note 5 2 3 2 21 2" xfId="33308"/>
    <cellStyle name="Note 5 2 3 2 22" xfId="33309"/>
    <cellStyle name="Note 5 2 3 2 23" xfId="33310"/>
    <cellStyle name="Note 5 2 3 2 3" xfId="33311"/>
    <cellStyle name="Note 5 2 3 2 3 2" xfId="33312"/>
    <cellStyle name="Note 5 2 3 2 3 2 2" xfId="33313"/>
    <cellStyle name="Note 5 2 3 2 3 2 3" xfId="33314"/>
    <cellStyle name="Note 5 2 3 2 3 3" xfId="33315"/>
    <cellStyle name="Note 5 2 3 2 3 3 2" xfId="33316"/>
    <cellStyle name="Note 5 2 3 2 3 4" xfId="33317"/>
    <cellStyle name="Note 5 2 3 2 4" xfId="33318"/>
    <cellStyle name="Note 5 2 3 2 4 2" xfId="33319"/>
    <cellStyle name="Note 5 2 3 2 4 2 2" xfId="33320"/>
    <cellStyle name="Note 5 2 3 2 4 3" xfId="33321"/>
    <cellStyle name="Note 5 2 3 2 4 4" xfId="33322"/>
    <cellStyle name="Note 5 2 3 2 5" xfId="33323"/>
    <cellStyle name="Note 5 2 3 2 5 2" xfId="33324"/>
    <cellStyle name="Note 5 2 3 2 5 2 2" xfId="33325"/>
    <cellStyle name="Note 5 2 3 2 5 3" xfId="33326"/>
    <cellStyle name="Note 5 2 3 2 5 4" xfId="33327"/>
    <cellStyle name="Note 5 2 3 2 6" xfId="33328"/>
    <cellStyle name="Note 5 2 3 2 6 2" xfId="33329"/>
    <cellStyle name="Note 5 2 3 2 6 2 2" xfId="33330"/>
    <cellStyle name="Note 5 2 3 2 6 3" xfId="33331"/>
    <cellStyle name="Note 5 2 3 2 7" xfId="33332"/>
    <cellStyle name="Note 5 2 3 2 7 2" xfId="33333"/>
    <cellStyle name="Note 5 2 3 2 7 2 2" xfId="33334"/>
    <cellStyle name="Note 5 2 3 2 7 3" xfId="33335"/>
    <cellStyle name="Note 5 2 3 2 8" xfId="33336"/>
    <cellStyle name="Note 5 2 3 2 8 2" xfId="33337"/>
    <cellStyle name="Note 5 2 3 2 8 2 2" xfId="33338"/>
    <cellStyle name="Note 5 2 3 2 8 3" xfId="33339"/>
    <cellStyle name="Note 5 2 3 2 9" xfId="33340"/>
    <cellStyle name="Note 5 2 3 2 9 2" xfId="33341"/>
    <cellStyle name="Note 5 2 3 2 9 2 2" xfId="33342"/>
    <cellStyle name="Note 5 2 3 2 9 3" xfId="33343"/>
    <cellStyle name="Note 5 2 3 20" xfId="33344"/>
    <cellStyle name="Note 5 2 3 3" xfId="33345"/>
    <cellStyle name="Note 5 2 3 3 2" xfId="33346"/>
    <cellStyle name="Note 5 2 3 3 2 2" xfId="33347"/>
    <cellStyle name="Note 5 2 3 3 2 2 2" xfId="33348"/>
    <cellStyle name="Note 5 2 3 3 2 3" xfId="33349"/>
    <cellStyle name="Note 5 2 3 3 2 4" xfId="33350"/>
    <cellStyle name="Note 5 2 3 3 3" xfId="33351"/>
    <cellStyle name="Note 5 2 3 3 3 2" xfId="33352"/>
    <cellStyle name="Note 5 2 3 3 4" xfId="33353"/>
    <cellStyle name="Note 5 2 3 3 5" xfId="33354"/>
    <cellStyle name="Note 5 2 3 4" xfId="33355"/>
    <cellStyle name="Note 5 2 3 4 2" xfId="33356"/>
    <cellStyle name="Note 5 2 3 4 2 2" xfId="33357"/>
    <cellStyle name="Note 5 2 3 4 2 3" xfId="33358"/>
    <cellStyle name="Note 5 2 3 4 3" xfId="33359"/>
    <cellStyle name="Note 5 2 3 4 3 2" xfId="33360"/>
    <cellStyle name="Note 5 2 3 4 4" xfId="33361"/>
    <cellStyle name="Note 5 2 3 5" xfId="33362"/>
    <cellStyle name="Note 5 2 3 5 2" xfId="33363"/>
    <cellStyle name="Note 5 2 3 5 2 2" xfId="33364"/>
    <cellStyle name="Note 5 2 3 5 2 3" xfId="33365"/>
    <cellStyle name="Note 5 2 3 5 3" xfId="33366"/>
    <cellStyle name="Note 5 2 3 5 4" xfId="33367"/>
    <cellStyle name="Note 5 2 3 6" xfId="33368"/>
    <cellStyle name="Note 5 2 3 6 2" xfId="33369"/>
    <cellStyle name="Note 5 2 3 6 2 2" xfId="33370"/>
    <cellStyle name="Note 5 2 3 6 3" xfId="33371"/>
    <cellStyle name="Note 5 2 3 6 4" xfId="33372"/>
    <cellStyle name="Note 5 2 3 7" xfId="33373"/>
    <cellStyle name="Note 5 2 3 7 2" xfId="33374"/>
    <cellStyle name="Note 5 2 3 7 2 2" xfId="33375"/>
    <cellStyle name="Note 5 2 3 7 3" xfId="33376"/>
    <cellStyle name="Note 5 2 3 8" xfId="33377"/>
    <cellStyle name="Note 5 2 3 8 2" xfId="33378"/>
    <cellStyle name="Note 5 2 3 8 2 2" xfId="33379"/>
    <cellStyle name="Note 5 2 3 8 3" xfId="33380"/>
    <cellStyle name="Note 5 2 3 9" xfId="33381"/>
    <cellStyle name="Note 5 2 3 9 2" xfId="33382"/>
    <cellStyle name="Note 5 2 3 9 2 2" xfId="33383"/>
    <cellStyle name="Note 5 2 3 9 3" xfId="33384"/>
    <cellStyle name="Note 5 2 4" xfId="33385"/>
    <cellStyle name="Note 5 2 4 10" xfId="33386"/>
    <cellStyle name="Note 5 2 4 10 2" xfId="33387"/>
    <cellStyle name="Note 5 2 4 10 2 2" xfId="33388"/>
    <cellStyle name="Note 5 2 4 10 3" xfId="33389"/>
    <cellStyle name="Note 5 2 4 11" xfId="33390"/>
    <cellStyle name="Note 5 2 4 11 2" xfId="33391"/>
    <cellStyle name="Note 5 2 4 11 2 2" xfId="33392"/>
    <cellStyle name="Note 5 2 4 11 3" xfId="33393"/>
    <cellStyle name="Note 5 2 4 12" xfId="33394"/>
    <cellStyle name="Note 5 2 4 12 2" xfId="33395"/>
    <cellStyle name="Note 5 2 4 12 2 2" xfId="33396"/>
    <cellStyle name="Note 5 2 4 12 3" xfId="33397"/>
    <cellStyle name="Note 5 2 4 13" xfId="33398"/>
    <cellStyle name="Note 5 2 4 13 2" xfId="33399"/>
    <cellStyle name="Note 5 2 4 13 2 2" xfId="33400"/>
    <cellStyle name="Note 5 2 4 13 3" xfId="33401"/>
    <cellStyle name="Note 5 2 4 14" xfId="33402"/>
    <cellStyle name="Note 5 2 4 14 2" xfId="33403"/>
    <cellStyle name="Note 5 2 4 14 2 2" xfId="33404"/>
    <cellStyle name="Note 5 2 4 14 3" xfId="33405"/>
    <cellStyle name="Note 5 2 4 15" xfId="33406"/>
    <cellStyle name="Note 5 2 4 15 2" xfId="33407"/>
    <cellStyle name="Note 5 2 4 15 2 2" xfId="33408"/>
    <cellStyle name="Note 5 2 4 15 3" xfId="33409"/>
    <cellStyle name="Note 5 2 4 16" xfId="33410"/>
    <cellStyle name="Note 5 2 4 16 2" xfId="33411"/>
    <cellStyle name="Note 5 2 4 16 2 2" xfId="33412"/>
    <cellStyle name="Note 5 2 4 16 3" xfId="33413"/>
    <cellStyle name="Note 5 2 4 17" xfId="33414"/>
    <cellStyle name="Note 5 2 4 17 2" xfId="33415"/>
    <cellStyle name="Note 5 2 4 17 2 2" xfId="33416"/>
    <cellStyle name="Note 5 2 4 17 3" xfId="33417"/>
    <cellStyle name="Note 5 2 4 18" xfId="33418"/>
    <cellStyle name="Note 5 2 4 18 2" xfId="33419"/>
    <cellStyle name="Note 5 2 4 19" xfId="33420"/>
    <cellStyle name="Note 5 2 4 2" xfId="33421"/>
    <cellStyle name="Note 5 2 4 2 10" xfId="33422"/>
    <cellStyle name="Note 5 2 4 2 10 2" xfId="33423"/>
    <cellStyle name="Note 5 2 4 2 10 2 2" xfId="33424"/>
    <cellStyle name="Note 5 2 4 2 10 3" xfId="33425"/>
    <cellStyle name="Note 5 2 4 2 11" xfId="33426"/>
    <cellStyle name="Note 5 2 4 2 11 2" xfId="33427"/>
    <cellStyle name="Note 5 2 4 2 11 2 2" xfId="33428"/>
    <cellStyle name="Note 5 2 4 2 11 3" xfId="33429"/>
    <cellStyle name="Note 5 2 4 2 12" xfId="33430"/>
    <cellStyle name="Note 5 2 4 2 12 2" xfId="33431"/>
    <cellStyle name="Note 5 2 4 2 12 2 2" xfId="33432"/>
    <cellStyle name="Note 5 2 4 2 12 3" xfId="33433"/>
    <cellStyle name="Note 5 2 4 2 13" xfId="33434"/>
    <cellStyle name="Note 5 2 4 2 13 2" xfId="33435"/>
    <cellStyle name="Note 5 2 4 2 13 2 2" xfId="33436"/>
    <cellStyle name="Note 5 2 4 2 13 3" xfId="33437"/>
    <cellStyle name="Note 5 2 4 2 14" xfId="33438"/>
    <cellStyle name="Note 5 2 4 2 14 2" xfId="33439"/>
    <cellStyle name="Note 5 2 4 2 14 2 2" xfId="33440"/>
    <cellStyle name="Note 5 2 4 2 14 3" xfId="33441"/>
    <cellStyle name="Note 5 2 4 2 15" xfId="33442"/>
    <cellStyle name="Note 5 2 4 2 15 2" xfId="33443"/>
    <cellStyle name="Note 5 2 4 2 15 2 2" xfId="33444"/>
    <cellStyle name="Note 5 2 4 2 15 3" xfId="33445"/>
    <cellStyle name="Note 5 2 4 2 16" xfId="33446"/>
    <cellStyle name="Note 5 2 4 2 16 2" xfId="33447"/>
    <cellStyle name="Note 5 2 4 2 16 2 2" xfId="33448"/>
    <cellStyle name="Note 5 2 4 2 16 3" xfId="33449"/>
    <cellStyle name="Note 5 2 4 2 17" xfId="33450"/>
    <cellStyle name="Note 5 2 4 2 17 2" xfId="33451"/>
    <cellStyle name="Note 5 2 4 2 17 2 2" xfId="33452"/>
    <cellStyle name="Note 5 2 4 2 17 3" xfId="33453"/>
    <cellStyle name="Note 5 2 4 2 18" xfId="33454"/>
    <cellStyle name="Note 5 2 4 2 18 2" xfId="33455"/>
    <cellStyle name="Note 5 2 4 2 18 2 2" xfId="33456"/>
    <cellStyle name="Note 5 2 4 2 18 3" xfId="33457"/>
    <cellStyle name="Note 5 2 4 2 19" xfId="33458"/>
    <cellStyle name="Note 5 2 4 2 19 2" xfId="33459"/>
    <cellStyle name="Note 5 2 4 2 19 2 2" xfId="33460"/>
    <cellStyle name="Note 5 2 4 2 19 3" xfId="33461"/>
    <cellStyle name="Note 5 2 4 2 2" xfId="33462"/>
    <cellStyle name="Note 5 2 4 2 2 2" xfId="33463"/>
    <cellStyle name="Note 5 2 4 2 2 2 2" xfId="33464"/>
    <cellStyle name="Note 5 2 4 2 2 2 2 2" xfId="33465"/>
    <cellStyle name="Note 5 2 4 2 2 2 3" xfId="33466"/>
    <cellStyle name="Note 5 2 4 2 2 2 4" xfId="33467"/>
    <cellStyle name="Note 5 2 4 2 2 3" xfId="33468"/>
    <cellStyle name="Note 5 2 4 2 2 3 2" xfId="33469"/>
    <cellStyle name="Note 5 2 4 2 2 4" xfId="33470"/>
    <cellStyle name="Note 5 2 4 2 2 5" xfId="33471"/>
    <cellStyle name="Note 5 2 4 2 20" xfId="33472"/>
    <cellStyle name="Note 5 2 4 2 20 2" xfId="33473"/>
    <cellStyle name="Note 5 2 4 2 20 2 2" xfId="33474"/>
    <cellStyle name="Note 5 2 4 2 20 3" xfId="33475"/>
    <cellStyle name="Note 5 2 4 2 21" xfId="33476"/>
    <cellStyle name="Note 5 2 4 2 21 2" xfId="33477"/>
    <cellStyle name="Note 5 2 4 2 22" xfId="33478"/>
    <cellStyle name="Note 5 2 4 2 23" xfId="33479"/>
    <cellStyle name="Note 5 2 4 2 3" xfId="33480"/>
    <cellStyle name="Note 5 2 4 2 3 2" xfId="33481"/>
    <cellStyle name="Note 5 2 4 2 3 2 2" xfId="33482"/>
    <cellStyle name="Note 5 2 4 2 3 2 3" xfId="33483"/>
    <cellStyle name="Note 5 2 4 2 3 3" xfId="33484"/>
    <cellStyle name="Note 5 2 4 2 3 3 2" xfId="33485"/>
    <cellStyle name="Note 5 2 4 2 3 4" xfId="33486"/>
    <cellStyle name="Note 5 2 4 2 4" xfId="33487"/>
    <cellStyle name="Note 5 2 4 2 4 2" xfId="33488"/>
    <cellStyle name="Note 5 2 4 2 4 2 2" xfId="33489"/>
    <cellStyle name="Note 5 2 4 2 4 3" xfId="33490"/>
    <cellStyle name="Note 5 2 4 2 4 4" xfId="33491"/>
    <cellStyle name="Note 5 2 4 2 5" xfId="33492"/>
    <cellStyle name="Note 5 2 4 2 5 2" xfId="33493"/>
    <cellStyle name="Note 5 2 4 2 5 2 2" xfId="33494"/>
    <cellStyle name="Note 5 2 4 2 5 3" xfId="33495"/>
    <cellStyle name="Note 5 2 4 2 5 4" xfId="33496"/>
    <cellStyle name="Note 5 2 4 2 6" xfId="33497"/>
    <cellStyle name="Note 5 2 4 2 6 2" xfId="33498"/>
    <cellStyle name="Note 5 2 4 2 6 2 2" xfId="33499"/>
    <cellStyle name="Note 5 2 4 2 6 3" xfId="33500"/>
    <cellStyle name="Note 5 2 4 2 7" xfId="33501"/>
    <cellStyle name="Note 5 2 4 2 7 2" xfId="33502"/>
    <cellStyle name="Note 5 2 4 2 7 2 2" xfId="33503"/>
    <cellStyle name="Note 5 2 4 2 7 3" xfId="33504"/>
    <cellStyle name="Note 5 2 4 2 8" xfId="33505"/>
    <cellStyle name="Note 5 2 4 2 8 2" xfId="33506"/>
    <cellStyle name="Note 5 2 4 2 8 2 2" xfId="33507"/>
    <cellStyle name="Note 5 2 4 2 8 3" xfId="33508"/>
    <cellStyle name="Note 5 2 4 2 9" xfId="33509"/>
    <cellStyle name="Note 5 2 4 2 9 2" xfId="33510"/>
    <cellStyle name="Note 5 2 4 2 9 2 2" xfId="33511"/>
    <cellStyle name="Note 5 2 4 2 9 3" xfId="33512"/>
    <cellStyle name="Note 5 2 4 20" xfId="33513"/>
    <cellStyle name="Note 5 2 4 3" xfId="33514"/>
    <cellStyle name="Note 5 2 4 3 2" xfId="33515"/>
    <cellStyle name="Note 5 2 4 3 2 2" xfId="33516"/>
    <cellStyle name="Note 5 2 4 3 2 2 2" xfId="33517"/>
    <cellStyle name="Note 5 2 4 3 2 3" xfId="33518"/>
    <cellStyle name="Note 5 2 4 3 2 4" xfId="33519"/>
    <cellStyle name="Note 5 2 4 3 3" xfId="33520"/>
    <cellStyle name="Note 5 2 4 3 3 2" xfId="33521"/>
    <cellStyle name="Note 5 2 4 3 4" xfId="33522"/>
    <cellStyle name="Note 5 2 4 3 5" xfId="33523"/>
    <cellStyle name="Note 5 2 4 4" xfId="33524"/>
    <cellStyle name="Note 5 2 4 4 2" xfId="33525"/>
    <cellStyle name="Note 5 2 4 4 2 2" xfId="33526"/>
    <cellStyle name="Note 5 2 4 4 2 3" xfId="33527"/>
    <cellStyle name="Note 5 2 4 4 3" xfId="33528"/>
    <cellStyle name="Note 5 2 4 4 3 2" xfId="33529"/>
    <cellStyle name="Note 5 2 4 4 4" xfId="33530"/>
    <cellStyle name="Note 5 2 4 5" xfId="33531"/>
    <cellStyle name="Note 5 2 4 5 2" xfId="33532"/>
    <cellStyle name="Note 5 2 4 5 2 2" xfId="33533"/>
    <cellStyle name="Note 5 2 4 5 2 3" xfId="33534"/>
    <cellStyle name="Note 5 2 4 5 3" xfId="33535"/>
    <cellStyle name="Note 5 2 4 5 4" xfId="33536"/>
    <cellStyle name="Note 5 2 4 6" xfId="33537"/>
    <cellStyle name="Note 5 2 4 6 2" xfId="33538"/>
    <cellStyle name="Note 5 2 4 6 2 2" xfId="33539"/>
    <cellStyle name="Note 5 2 4 6 3" xfId="33540"/>
    <cellStyle name="Note 5 2 4 6 4" xfId="33541"/>
    <cellStyle name="Note 5 2 4 7" xfId="33542"/>
    <cellStyle name="Note 5 2 4 7 2" xfId="33543"/>
    <cellStyle name="Note 5 2 4 7 2 2" xfId="33544"/>
    <cellStyle name="Note 5 2 4 7 3" xfId="33545"/>
    <cellStyle name="Note 5 2 4 8" xfId="33546"/>
    <cellStyle name="Note 5 2 4 8 2" xfId="33547"/>
    <cellStyle name="Note 5 2 4 8 2 2" xfId="33548"/>
    <cellStyle name="Note 5 2 4 8 3" xfId="33549"/>
    <cellStyle name="Note 5 2 4 9" xfId="33550"/>
    <cellStyle name="Note 5 2 4 9 2" xfId="33551"/>
    <cellStyle name="Note 5 2 4 9 2 2" xfId="33552"/>
    <cellStyle name="Note 5 2 4 9 3" xfId="33553"/>
    <cellStyle name="Note 5 2 5" xfId="33554"/>
    <cellStyle name="Note 5 2 5 10" xfId="33555"/>
    <cellStyle name="Note 5 2 5 10 2" xfId="33556"/>
    <cellStyle name="Note 5 2 5 10 2 2" xfId="33557"/>
    <cellStyle name="Note 5 2 5 10 3" xfId="33558"/>
    <cellStyle name="Note 5 2 5 11" xfId="33559"/>
    <cellStyle name="Note 5 2 5 11 2" xfId="33560"/>
    <cellStyle name="Note 5 2 5 11 2 2" xfId="33561"/>
    <cellStyle name="Note 5 2 5 11 3" xfId="33562"/>
    <cellStyle name="Note 5 2 5 12" xfId="33563"/>
    <cellStyle name="Note 5 2 5 12 2" xfId="33564"/>
    <cellStyle name="Note 5 2 5 12 2 2" xfId="33565"/>
    <cellStyle name="Note 5 2 5 12 3" xfId="33566"/>
    <cellStyle name="Note 5 2 5 13" xfId="33567"/>
    <cellStyle name="Note 5 2 5 13 2" xfId="33568"/>
    <cellStyle name="Note 5 2 5 13 2 2" xfId="33569"/>
    <cellStyle name="Note 5 2 5 13 3" xfId="33570"/>
    <cellStyle name="Note 5 2 5 14" xfId="33571"/>
    <cellStyle name="Note 5 2 5 14 2" xfId="33572"/>
    <cellStyle name="Note 5 2 5 14 2 2" xfId="33573"/>
    <cellStyle name="Note 5 2 5 14 3" xfId="33574"/>
    <cellStyle name="Note 5 2 5 15" xfId="33575"/>
    <cellStyle name="Note 5 2 5 15 2" xfId="33576"/>
    <cellStyle name="Note 5 2 5 15 2 2" xfId="33577"/>
    <cellStyle name="Note 5 2 5 15 3" xfId="33578"/>
    <cellStyle name="Note 5 2 5 16" xfId="33579"/>
    <cellStyle name="Note 5 2 5 16 2" xfId="33580"/>
    <cellStyle name="Note 5 2 5 16 2 2" xfId="33581"/>
    <cellStyle name="Note 5 2 5 16 3" xfId="33582"/>
    <cellStyle name="Note 5 2 5 17" xfId="33583"/>
    <cellStyle name="Note 5 2 5 17 2" xfId="33584"/>
    <cellStyle name="Note 5 2 5 17 2 2" xfId="33585"/>
    <cellStyle name="Note 5 2 5 17 3" xfId="33586"/>
    <cellStyle name="Note 5 2 5 18" xfId="33587"/>
    <cellStyle name="Note 5 2 5 18 2" xfId="33588"/>
    <cellStyle name="Note 5 2 5 18 2 2" xfId="33589"/>
    <cellStyle name="Note 5 2 5 18 3" xfId="33590"/>
    <cellStyle name="Note 5 2 5 19" xfId="33591"/>
    <cellStyle name="Note 5 2 5 19 2" xfId="33592"/>
    <cellStyle name="Note 5 2 5 19 2 2" xfId="33593"/>
    <cellStyle name="Note 5 2 5 19 3" xfId="33594"/>
    <cellStyle name="Note 5 2 5 2" xfId="33595"/>
    <cellStyle name="Note 5 2 5 2 10" xfId="33596"/>
    <cellStyle name="Note 5 2 5 2 10 2" xfId="33597"/>
    <cellStyle name="Note 5 2 5 2 10 2 2" xfId="33598"/>
    <cellStyle name="Note 5 2 5 2 10 3" xfId="33599"/>
    <cellStyle name="Note 5 2 5 2 11" xfId="33600"/>
    <cellStyle name="Note 5 2 5 2 11 2" xfId="33601"/>
    <cellStyle name="Note 5 2 5 2 11 2 2" xfId="33602"/>
    <cellStyle name="Note 5 2 5 2 11 3" xfId="33603"/>
    <cellStyle name="Note 5 2 5 2 12" xfId="33604"/>
    <cellStyle name="Note 5 2 5 2 12 2" xfId="33605"/>
    <cellStyle name="Note 5 2 5 2 12 2 2" xfId="33606"/>
    <cellStyle name="Note 5 2 5 2 12 3" xfId="33607"/>
    <cellStyle name="Note 5 2 5 2 13" xfId="33608"/>
    <cellStyle name="Note 5 2 5 2 13 2" xfId="33609"/>
    <cellStyle name="Note 5 2 5 2 13 2 2" xfId="33610"/>
    <cellStyle name="Note 5 2 5 2 13 3" xfId="33611"/>
    <cellStyle name="Note 5 2 5 2 14" xfId="33612"/>
    <cellStyle name="Note 5 2 5 2 14 2" xfId="33613"/>
    <cellStyle name="Note 5 2 5 2 14 2 2" xfId="33614"/>
    <cellStyle name="Note 5 2 5 2 14 3" xfId="33615"/>
    <cellStyle name="Note 5 2 5 2 15" xfId="33616"/>
    <cellStyle name="Note 5 2 5 2 15 2" xfId="33617"/>
    <cellStyle name="Note 5 2 5 2 15 2 2" xfId="33618"/>
    <cellStyle name="Note 5 2 5 2 15 3" xfId="33619"/>
    <cellStyle name="Note 5 2 5 2 16" xfId="33620"/>
    <cellStyle name="Note 5 2 5 2 16 2" xfId="33621"/>
    <cellStyle name="Note 5 2 5 2 16 2 2" xfId="33622"/>
    <cellStyle name="Note 5 2 5 2 16 3" xfId="33623"/>
    <cellStyle name="Note 5 2 5 2 17" xfId="33624"/>
    <cellStyle name="Note 5 2 5 2 17 2" xfId="33625"/>
    <cellStyle name="Note 5 2 5 2 17 2 2" xfId="33626"/>
    <cellStyle name="Note 5 2 5 2 17 3" xfId="33627"/>
    <cellStyle name="Note 5 2 5 2 18" xfId="33628"/>
    <cellStyle name="Note 5 2 5 2 18 2" xfId="33629"/>
    <cellStyle name="Note 5 2 5 2 18 2 2" xfId="33630"/>
    <cellStyle name="Note 5 2 5 2 18 3" xfId="33631"/>
    <cellStyle name="Note 5 2 5 2 19" xfId="33632"/>
    <cellStyle name="Note 5 2 5 2 19 2" xfId="33633"/>
    <cellStyle name="Note 5 2 5 2 19 2 2" xfId="33634"/>
    <cellStyle name="Note 5 2 5 2 19 3" xfId="33635"/>
    <cellStyle name="Note 5 2 5 2 2" xfId="33636"/>
    <cellStyle name="Note 5 2 5 2 2 2" xfId="33637"/>
    <cellStyle name="Note 5 2 5 2 2 2 2" xfId="33638"/>
    <cellStyle name="Note 5 2 5 2 2 2 3" xfId="33639"/>
    <cellStyle name="Note 5 2 5 2 2 3" xfId="33640"/>
    <cellStyle name="Note 5 2 5 2 2 3 2" xfId="33641"/>
    <cellStyle name="Note 5 2 5 2 2 4" xfId="33642"/>
    <cellStyle name="Note 5 2 5 2 20" xfId="33643"/>
    <cellStyle name="Note 5 2 5 2 20 2" xfId="33644"/>
    <cellStyle name="Note 5 2 5 2 20 2 2" xfId="33645"/>
    <cellStyle name="Note 5 2 5 2 20 3" xfId="33646"/>
    <cellStyle name="Note 5 2 5 2 21" xfId="33647"/>
    <cellStyle name="Note 5 2 5 2 21 2" xfId="33648"/>
    <cellStyle name="Note 5 2 5 2 22" xfId="33649"/>
    <cellStyle name="Note 5 2 5 2 23" xfId="33650"/>
    <cellStyle name="Note 5 2 5 2 3" xfId="33651"/>
    <cellStyle name="Note 5 2 5 2 3 2" xfId="33652"/>
    <cellStyle name="Note 5 2 5 2 3 2 2" xfId="33653"/>
    <cellStyle name="Note 5 2 5 2 3 3" xfId="33654"/>
    <cellStyle name="Note 5 2 5 2 3 4" xfId="33655"/>
    <cellStyle name="Note 5 2 5 2 4" xfId="33656"/>
    <cellStyle name="Note 5 2 5 2 4 2" xfId="33657"/>
    <cellStyle name="Note 5 2 5 2 4 2 2" xfId="33658"/>
    <cellStyle name="Note 5 2 5 2 4 3" xfId="33659"/>
    <cellStyle name="Note 5 2 5 2 4 4" xfId="33660"/>
    <cellStyle name="Note 5 2 5 2 5" xfId="33661"/>
    <cellStyle name="Note 5 2 5 2 5 2" xfId="33662"/>
    <cellStyle name="Note 5 2 5 2 5 2 2" xfId="33663"/>
    <cellStyle name="Note 5 2 5 2 5 3" xfId="33664"/>
    <cellStyle name="Note 5 2 5 2 6" xfId="33665"/>
    <cellStyle name="Note 5 2 5 2 6 2" xfId="33666"/>
    <cellStyle name="Note 5 2 5 2 6 2 2" xfId="33667"/>
    <cellStyle name="Note 5 2 5 2 6 3" xfId="33668"/>
    <cellStyle name="Note 5 2 5 2 7" xfId="33669"/>
    <cellStyle name="Note 5 2 5 2 7 2" xfId="33670"/>
    <cellStyle name="Note 5 2 5 2 7 2 2" xfId="33671"/>
    <cellStyle name="Note 5 2 5 2 7 3" xfId="33672"/>
    <cellStyle name="Note 5 2 5 2 8" xfId="33673"/>
    <cellStyle name="Note 5 2 5 2 8 2" xfId="33674"/>
    <cellStyle name="Note 5 2 5 2 8 2 2" xfId="33675"/>
    <cellStyle name="Note 5 2 5 2 8 3" xfId="33676"/>
    <cellStyle name="Note 5 2 5 2 9" xfId="33677"/>
    <cellStyle name="Note 5 2 5 2 9 2" xfId="33678"/>
    <cellStyle name="Note 5 2 5 2 9 2 2" xfId="33679"/>
    <cellStyle name="Note 5 2 5 2 9 3" xfId="33680"/>
    <cellStyle name="Note 5 2 5 20" xfId="33681"/>
    <cellStyle name="Note 5 2 5 20 2" xfId="33682"/>
    <cellStyle name="Note 5 2 5 20 2 2" xfId="33683"/>
    <cellStyle name="Note 5 2 5 20 3" xfId="33684"/>
    <cellStyle name="Note 5 2 5 21" xfId="33685"/>
    <cellStyle name="Note 5 2 5 21 2" xfId="33686"/>
    <cellStyle name="Note 5 2 5 21 2 2" xfId="33687"/>
    <cellStyle name="Note 5 2 5 21 3" xfId="33688"/>
    <cellStyle name="Note 5 2 5 22" xfId="33689"/>
    <cellStyle name="Note 5 2 5 22 2" xfId="33690"/>
    <cellStyle name="Note 5 2 5 23" xfId="33691"/>
    <cellStyle name="Note 5 2 5 24" xfId="33692"/>
    <cellStyle name="Note 5 2 5 3" xfId="33693"/>
    <cellStyle name="Note 5 2 5 3 2" xfId="33694"/>
    <cellStyle name="Note 5 2 5 3 2 2" xfId="33695"/>
    <cellStyle name="Note 5 2 5 3 2 3" xfId="33696"/>
    <cellStyle name="Note 5 2 5 3 3" xfId="33697"/>
    <cellStyle name="Note 5 2 5 3 3 2" xfId="33698"/>
    <cellStyle name="Note 5 2 5 3 4" xfId="33699"/>
    <cellStyle name="Note 5 2 5 4" xfId="33700"/>
    <cellStyle name="Note 5 2 5 4 2" xfId="33701"/>
    <cellStyle name="Note 5 2 5 4 2 2" xfId="33702"/>
    <cellStyle name="Note 5 2 5 4 3" xfId="33703"/>
    <cellStyle name="Note 5 2 5 4 4" xfId="33704"/>
    <cellStyle name="Note 5 2 5 5" xfId="33705"/>
    <cellStyle name="Note 5 2 5 5 2" xfId="33706"/>
    <cellStyle name="Note 5 2 5 5 2 2" xfId="33707"/>
    <cellStyle name="Note 5 2 5 5 3" xfId="33708"/>
    <cellStyle name="Note 5 2 5 5 4" xfId="33709"/>
    <cellStyle name="Note 5 2 5 6" xfId="33710"/>
    <cellStyle name="Note 5 2 5 6 2" xfId="33711"/>
    <cellStyle name="Note 5 2 5 6 2 2" xfId="33712"/>
    <cellStyle name="Note 5 2 5 6 3" xfId="33713"/>
    <cellStyle name="Note 5 2 5 7" xfId="33714"/>
    <cellStyle name="Note 5 2 5 7 2" xfId="33715"/>
    <cellStyle name="Note 5 2 5 7 2 2" xfId="33716"/>
    <cellStyle name="Note 5 2 5 7 3" xfId="33717"/>
    <cellStyle name="Note 5 2 5 8" xfId="33718"/>
    <cellStyle name="Note 5 2 5 8 2" xfId="33719"/>
    <cellStyle name="Note 5 2 5 8 2 2" xfId="33720"/>
    <cellStyle name="Note 5 2 5 8 3" xfId="33721"/>
    <cellStyle name="Note 5 2 5 9" xfId="33722"/>
    <cellStyle name="Note 5 2 5 9 2" xfId="33723"/>
    <cellStyle name="Note 5 2 5 9 2 2" xfId="33724"/>
    <cellStyle name="Note 5 2 5 9 3" xfId="33725"/>
    <cellStyle name="Note 5 2 6" xfId="33726"/>
    <cellStyle name="Note 5 2 6 10" xfId="33727"/>
    <cellStyle name="Note 5 2 6 10 2" xfId="33728"/>
    <cellStyle name="Note 5 2 6 10 2 2" xfId="33729"/>
    <cellStyle name="Note 5 2 6 10 3" xfId="33730"/>
    <cellStyle name="Note 5 2 6 11" xfId="33731"/>
    <cellStyle name="Note 5 2 6 11 2" xfId="33732"/>
    <cellStyle name="Note 5 2 6 11 2 2" xfId="33733"/>
    <cellStyle name="Note 5 2 6 11 3" xfId="33734"/>
    <cellStyle name="Note 5 2 6 12" xfId="33735"/>
    <cellStyle name="Note 5 2 6 12 2" xfId="33736"/>
    <cellStyle name="Note 5 2 6 12 2 2" xfId="33737"/>
    <cellStyle name="Note 5 2 6 12 3" xfId="33738"/>
    <cellStyle name="Note 5 2 6 13" xfId="33739"/>
    <cellStyle name="Note 5 2 6 13 2" xfId="33740"/>
    <cellStyle name="Note 5 2 6 13 2 2" xfId="33741"/>
    <cellStyle name="Note 5 2 6 13 3" xfId="33742"/>
    <cellStyle name="Note 5 2 6 14" xfId="33743"/>
    <cellStyle name="Note 5 2 6 14 2" xfId="33744"/>
    <cellStyle name="Note 5 2 6 14 2 2" xfId="33745"/>
    <cellStyle name="Note 5 2 6 14 3" xfId="33746"/>
    <cellStyle name="Note 5 2 6 15" xfId="33747"/>
    <cellStyle name="Note 5 2 6 15 2" xfId="33748"/>
    <cellStyle name="Note 5 2 6 15 2 2" xfId="33749"/>
    <cellStyle name="Note 5 2 6 15 3" xfId="33750"/>
    <cellStyle name="Note 5 2 6 16" xfId="33751"/>
    <cellStyle name="Note 5 2 6 16 2" xfId="33752"/>
    <cellStyle name="Note 5 2 6 16 2 2" xfId="33753"/>
    <cellStyle name="Note 5 2 6 16 3" xfId="33754"/>
    <cellStyle name="Note 5 2 6 17" xfId="33755"/>
    <cellStyle name="Note 5 2 6 17 2" xfId="33756"/>
    <cellStyle name="Note 5 2 6 17 2 2" xfId="33757"/>
    <cellStyle name="Note 5 2 6 17 3" xfId="33758"/>
    <cellStyle name="Note 5 2 6 18" xfId="33759"/>
    <cellStyle name="Note 5 2 6 18 2" xfId="33760"/>
    <cellStyle name="Note 5 2 6 18 2 2" xfId="33761"/>
    <cellStyle name="Note 5 2 6 18 3" xfId="33762"/>
    <cellStyle name="Note 5 2 6 19" xfId="33763"/>
    <cellStyle name="Note 5 2 6 19 2" xfId="33764"/>
    <cellStyle name="Note 5 2 6 19 2 2" xfId="33765"/>
    <cellStyle name="Note 5 2 6 19 3" xfId="33766"/>
    <cellStyle name="Note 5 2 6 2" xfId="33767"/>
    <cellStyle name="Note 5 2 6 2 2" xfId="33768"/>
    <cellStyle name="Note 5 2 6 2 2 2" xfId="33769"/>
    <cellStyle name="Note 5 2 6 2 2 3" xfId="33770"/>
    <cellStyle name="Note 5 2 6 2 3" xfId="33771"/>
    <cellStyle name="Note 5 2 6 2 3 2" xfId="33772"/>
    <cellStyle name="Note 5 2 6 2 4" xfId="33773"/>
    <cellStyle name="Note 5 2 6 20" xfId="33774"/>
    <cellStyle name="Note 5 2 6 20 2" xfId="33775"/>
    <cellStyle name="Note 5 2 6 20 2 2" xfId="33776"/>
    <cellStyle name="Note 5 2 6 20 3" xfId="33777"/>
    <cellStyle name="Note 5 2 6 21" xfId="33778"/>
    <cellStyle name="Note 5 2 6 21 2" xfId="33779"/>
    <cellStyle name="Note 5 2 6 22" xfId="33780"/>
    <cellStyle name="Note 5 2 6 23" xfId="33781"/>
    <cellStyle name="Note 5 2 6 3" xfId="33782"/>
    <cellStyle name="Note 5 2 6 3 2" xfId="33783"/>
    <cellStyle name="Note 5 2 6 3 2 2" xfId="33784"/>
    <cellStyle name="Note 5 2 6 3 3" xfId="33785"/>
    <cellStyle name="Note 5 2 6 3 4" xfId="33786"/>
    <cellStyle name="Note 5 2 6 4" xfId="33787"/>
    <cellStyle name="Note 5 2 6 4 2" xfId="33788"/>
    <cellStyle name="Note 5 2 6 4 2 2" xfId="33789"/>
    <cellStyle name="Note 5 2 6 4 3" xfId="33790"/>
    <cellStyle name="Note 5 2 6 4 4" xfId="33791"/>
    <cellStyle name="Note 5 2 6 5" xfId="33792"/>
    <cellStyle name="Note 5 2 6 5 2" xfId="33793"/>
    <cellStyle name="Note 5 2 6 5 2 2" xfId="33794"/>
    <cellStyle name="Note 5 2 6 5 3" xfId="33795"/>
    <cellStyle name="Note 5 2 6 6" xfId="33796"/>
    <cellStyle name="Note 5 2 6 6 2" xfId="33797"/>
    <cellStyle name="Note 5 2 6 6 2 2" xfId="33798"/>
    <cellStyle name="Note 5 2 6 6 3" xfId="33799"/>
    <cellStyle name="Note 5 2 6 7" xfId="33800"/>
    <cellStyle name="Note 5 2 6 7 2" xfId="33801"/>
    <cellStyle name="Note 5 2 6 7 2 2" xfId="33802"/>
    <cellStyle name="Note 5 2 6 7 3" xfId="33803"/>
    <cellStyle name="Note 5 2 6 8" xfId="33804"/>
    <cellStyle name="Note 5 2 6 8 2" xfId="33805"/>
    <cellStyle name="Note 5 2 6 8 2 2" xfId="33806"/>
    <cellStyle name="Note 5 2 6 8 3" xfId="33807"/>
    <cellStyle name="Note 5 2 6 9" xfId="33808"/>
    <cellStyle name="Note 5 2 6 9 2" xfId="33809"/>
    <cellStyle name="Note 5 2 6 9 2 2" xfId="33810"/>
    <cellStyle name="Note 5 2 6 9 3" xfId="33811"/>
    <cellStyle name="Note 5 2 7" xfId="33812"/>
    <cellStyle name="Note 5 2 7 2" xfId="33813"/>
    <cellStyle name="Note 5 2 7 2 2" xfId="33814"/>
    <cellStyle name="Note 5 2 7 2 3" xfId="33815"/>
    <cellStyle name="Note 5 2 7 3" xfId="33816"/>
    <cellStyle name="Note 5 2 7 3 2" xfId="33817"/>
    <cellStyle name="Note 5 2 7 4" xfId="33818"/>
    <cellStyle name="Note 5 2 8" xfId="33819"/>
    <cellStyle name="Note 5 2 8 2" xfId="33820"/>
    <cellStyle name="Note 5 2 8 2 2" xfId="33821"/>
    <cellStyle name="Note 5 2 8 2 3" xfId="33822"/>
    <cellStyle name="Note 5 2 8 3" xfId="33823"/>
    <cellStyle name="Note 5 2 8 4" xfId="33824"/>
    <cellStyle name="Note 5 2 9" xfId="33825"/>
    <cellStyle name="Note 5 2 9 2" xfId="33826"/>
    <cellStyle name="Note 5 2 9 2 2" xfId="33827"/>
    <cellStyle name="Note 5 2 9 3" xfId="33828"/>
    <cellStyle name="Note 5 2 9 4" xfId="33829"/>
    <cellStyle name="Note 5 20" xfId="33830"/>
    <cellStyle name="Note 5 20 2" xfId="33831"/>
    <cellStyle name="Note 5 20 2 2" xfId="33832"/>
    <cellStyle name="Note 5 20 3" xfId="33833"/>
    <cellStyle name="Note 5 21" xfId="33834"/>
    <cellStyle name="Note 5 21 2" xfId="33835"/>
    <cellStyle name="Note 5 21 2 2" xfId="33836"/>
    <cellStyle name="Note 5 21 3" xfId="33837"/>
    <cellStyle name="Note 5 22" xfId="33838"/>
    <cellStyle name="Note 5 22 2" xfId="33839"/>
    <cellStyle name="Note 5 22 2 2" xfId="33840"/>
    <cellStyle name="Note 5 22 3" xfId="33841"/>
    <cellStyle name="Note 5 23" xfId="33842"/>
    <cellStyle name="Note 5 23 2" xfId="33843"/>
    <cellStyle name="Note 5 24" xfId="33844"/>
    <cellStyle name="Note 5 25" xfId="33845"/>
    <cellStyle name="Note 5 26" xfId="33846"/>
    <cellStyle name="Note 5 27" xfId="33847"/>
    <cellStyle name="Note 5 28" xfId="33848"/>
    <cellStyle name="Note 5 3" xfId="33849"/>
    <cellStyle name="Note 5 3 10" xfId="33850"/>
    <cellStyle name="Note 5 3 10 2" xfId="33851"/>
    <cellStyle name="Note 5 3 10 2 2" xfId="33852"/>
    <cellStyle name="Note 5 3 10 3" xfId="33853"/>
    <cellStyle name="Note 5 3 11" xfId="33854"/>
    <cellStyle name="Note 5 3 11 2" xfId="33855"/>
    <cellStyle name="Note 5 3 11 2 2" xfId="33856"/>
    <cellStyle name="Note 5 3 11 3" xfId="33857"/>
    <cellStyle name="Note 5 3 12" xfId="33858"/>
    <cellStyle name="Note 5 3 12 2" xfId="33859"/>
    <cellStyle name="Note 5 3 12 2 2" xfId="33860"/>
    <cellStyle name="Note 5 3 12 3" xfId="33861"/>
    <cellStyle name="Note 5 3 13" xfId="33862"/>
    <cellStyle name="Note 5 3 13 2" xfId="33863"/>
    <cellStyle name="Note 5 3 13 2 2" xfId="33864"/>
    <cellStyle name="Note 5 3 13 3" xfId="33865"/>
    <cellStyle name="Note 5 3 14" xfId="33866"/>
    <cellStyle name="Note 5 3 14 2" xfId="33867"/>
    <cellStyle name="Note 5 3 14 2 2" xfId="33868"/>
    <cellStyle name="Note 5 3 14 3" xfId="33869"/>
    <cellStyle name="Note 5 3 15" xfId="33870"/>
    <cellStyle name="Note 5 3 15 2" xfId="33871"/>
    <cellStyle name="Note 5 3 15 2 2" xfId="33872"/>
    <cellStyle name="Note 5 3 15 3" xfId="33873"/>
    <cellStyle name="Note 5 3 16" xfId="33874"/>
    <cellStyle name="Note 5 3 16 2" xfId="33875"/>
    <cellStyle name="Note 5 3 16 2 2" xfId="33876"/>
    <cellStyle name="Note 5 3 16 3" xfId="33877"/>
    <cellStyle name="Note 5 3 17" xfId="33878"/>
    <cellStyle name="Note 5 3 17 2" xfId="33879"/>
    <cellStyle name="Note 5 3 17 2 2" xfId="33880"/>
    <cellStyle name="Note 5 3 17 3" xfId="33881"/>
    <cellStyle name="Note 5 3 18" xfId="33882"/>
    <cellStyle name="Note 5 3 18 2" xfId="33883"/>
    <cellStyle name="Note 5 3 18 2 2" xfId="33884"/>
    <cellStyle name="Note 5 3 18 3" xfId="33885"/>
    <cellStyle name="Note 5 3 19" xfId="33886"/>
    <cellStyle name="Note 5 3 19 2" xfId="33887"/>
    <cellStyle name="Note 5 3 19 2 2" xfId="33888"/>
    <cellStyle name="Note 5 3 19 3" xfId="33889"/>
    <cellStyle name="Note 5 3 2" xfId="33890"/>
    <cellStyle name="Note 5 3 2 10" xfId="33891"/>
    <cellStyle name="Note 5 3 2 10 2" xfId="33892"/>
    <cellStyle name="Note 5 3 2 10 2 2" xfId="33893"/>
    <cellStyle name="Note 5 3 2 10 3" xfId="33894"/>
    <cellStyle name="Note 5 3 2 11" xfId="33895"/>
    <cellStyle name="Note 5 3 2 11 2" xfId="33896"/>
    <cellStyle name="Note 5 3 2 11 2 2" xfId="33897"/>
    <cellStyle name="Note 5 3 2 11 3" xfId="33898"/>
    <cellStyle name="Note 5 3 2 12" xfId="33899"/>
    <cellStyle name="Note 5 3 2 12 2" xfId="33900"/>
    <cellStyle name="Note 5 3 2 12 2 2" xfId="33901"/>
    <cellStyle name="Note 5 3 2 12 3" xfId="33902"/>
    <cellStyle name="Note 5 3 2 13" xfId="33903"/>
    <cellStyle name="Note 5 3 2 13 2" xfId="33904"/>
    <cellStyle name="Note 5 3 2 13 2 2" xfId="33905"/>
    <cellStyle name="Note 5 3 2 13 3" xfId="33906"/>
    <cellStyle name="Note 5 3 2 14" xfId="33907"/>
    <cellStyle name="Note 5 3 2 14 2" xfId="33908"/>
    <cellStyle name="Note 5 3 2 14 2 2" xfId="33909"/>
    <cellStyle name="Note 5 3 2 14 3" xfId="33910"/>
    <cellStyle name="Note 5 3 2 15" xfId="33911"/>
    <cellStyle name="Note 5 3 2 15 2" xfId="33912"/>
    <cellStyle name="Note 5 3 2 15 2 2" xfId="33913"/>
    <cellStyle name="Note 5 3 2 15 3" xfId="33914"/>
    <cellStyle name="Note 5 3 2 16" xfId="33915"/>
    <cellStyle name="Note 5 3 2 16 2" xfId="33916"/>
    <cellStyle name="Note 5 3 2 16 2 2" xfId="33917"/>
    <cellStyle name="Note 5 3 2 16 3" xfId="33918"/>
    <cellStyle name="Note 5 3 2 17" xfId="33919"/>
    <cellStyle name="Note 5 3 2 17 2" xfId="33920"/>
    <cellStyle name="Note 5 3 2 17 2 2" xfId="33921"/>
    <cellStyle name="Note 5 3 2 17 3" xfId="33922"/>
    <cellStyle name="Note 5 3 2 18" xfId="33923"/>
    <cellStyle name="Note 5 3 2 18 2" xfId="33924"/>
    <cellStyle name="Note 5 3 2 19" xfId="33925"/>
    <cellStyle name="Note 5 3 2 2" xfId="33926"/>
    <cellStyle name="Note 5 3 2 2 10" xfId="33927"/>
    <cellStyle name="Note 5 3 2 2 10 2" xfId="33928"/>
    <cellStyle name="Note 5 3 2 2 10 2 2" xfId="33929"/>
    <cellStyle name="Note 5 3 2 2 10 3" xfId="33930"/>
    <cellStyle name="Note 5 3 2 2 11" xfId="33931"/>
    <cellStyle name="Note 5 3 2 2 11 2" xfId="33932"/>
    <cellStyle name="Note 5 3 2 2 11 2 2" xfId="33933"/>
    <cellStyle name="Note 5 3 2 2 11 3" xfId="33934"/>
    <cellStyle name="Note 5 3 2 2 12" xfId="33935"/>
    <cellStyle name="Note 5 3 2 2 12 2" xfId="33936"/>
    <cellStyle name="Note 5 3 2 2 12 2 2" xfId="33937"/>
    <cellStyle name="Note 5 3 2 2 12 3" xfId="33938"/>
    <cellStyle name="Note 5 3 2 2 13" xfId="33939"/>
    <cellStyle name="Note 5 3 2 2 13 2" xfId="33940"/>
    <cellStyle name="Note 5 3 2 2 13 2 2" xfId="33941"/>
    <cellStyle name="Note 5 3 2 2 13 3" xfId="33942"/>
    <cellStyle name="Note 5 3 2 2 14" xfId="33943"/>
    <cellStyle name="Note 5 3 2 2 14 2" xfId="33944"/>
    <cellStyle name="Note 5 3 2 2 14 2 2" xfId="33945"/>
    <cellStyle name="Note 5 3 2 2 14 3" xfId="33946"/>
    <cellStyle name="Note 5 3 2 2 15" xfId="33947"/>
    <cellStyle name="Note 5 3 2 2 15 2" xfId="33948"/>
    <cellStyle name="Note 5 3 2 2 15 2 2" xfId="33949"/>
    <cellStyle name="Note 5 3 2 2 15 3" xfId="33950"/>
    <cellStyle name="Note 5 3 2 2 16" xfId="33951"/>
    <cellStyle name="Note 5 3 2 2 16 2" xfId="33952"/>
    <cellStyle name="Note 5 3 2 2 16 2 2" xfId="33953"/>
    <cellStyle name="Note 5 3 2 2 16 3" xfId="33954"/>
    <cellStyle name="Note 5 3 2 2 17" xfId="33955"/>
    <cellStyle name="Note 5 3 2 2 17 2" xfId="33956"/>
    <cellStyle name="Note 5 3 2 2 17 2 2" xfId="33957"/>
    <cellStyle name="Note 5 3 2 2 17 3" xfId="33958"/>
    <cellStyle name="Note 5 3 2 2 18" xfId="33959"/>
    <cellStyle name="Note 5 3 2 2 18 2" xfId="33960"/>
    <cellStyle name="Note 5 3 2 2 18 2 2" xfId="33961"/>
    <cellStyle name="Note 5 3 2 2 18 3" xfId="33962"/>
    <cellStyle name="Note 5 3 2 2 19" xfId="33963"/>
    <cellStyle name="Note 5 3 2 2 19 2" xfId="33964"/>
    <cellStyle name="Note 5 3 2 2 19 2 2" xfId="33965"/>
    <cellStyle name="Note 5 3 2 2 19 3" xfId="33966"/>
    <cellStyle name="Note 5 3 2 2 2" xfId="33967"/>
    <cellStyle name="Note 5 3 2 2 2 2" xfId="33968"/>
    <cellStyle name="Note 5 3 2 2 2 2 2" xfId="33969"/>
    <cellStyle name="Note 5 3 2 2 2 2 3" xfId="33970"/>
    <cellStyle name="Note 5 3 2 2 2 3" xfId="33971"/>
    <cellStyle name="Note 5 3 2 2 2 3 2" xfId="33972"/>
    <cellStyle name="Note 5 3 2 2 2 4" xfId="33973"/>
    <cellStyle name="Note 5 3 2 2 20" xfId="33974"/>
    <cellStyle name="Note 5 3 2 2 20 2" xfId="33975"/>
    <cellStyle name="Note 5 3 2 2 20 2 2" xfId="33976"/>
    <cellStyle name="Note 5 3 2 2 20 3" xfId="33977"/>
    <cellStyle name="Note 5 3 2 2 21" xfId="33978"/>
    <cellStyle name="Note 5 3 2 2 21 2" xfId="33979"/>
    <cellStyle name="Note 5 3 2 2 22" xfId="33980"/>
    <cellStyle name="Note 5 3 2 2 23" xfId="33981"/>
    <cellStyle name="Note 5 3 2 2 3" xfId="33982"/>
    <cellStyle name="Note 5 3 2 2 3 2" xfId="33983"/>
    <cellStyle name="Note 5 3 2 2 3 2 2" xfId="33984"/>
    <cellStyle name="Note 5 3 2 2 3 3" xfId="33985"/>
    <cellStyle name="Note 5 3 2 2 3 4" xfId="33986"/>
    <cellStyle name="Note 5 3 2 2 4" xfId="33987"/>
    <cellStyle name="Note 5 3 2 2 4 2" xfId="33988"/>
    <cellStyle name="Note 5 3 2 2 4 2 2" xfId="33989"/>
    <cellStyle name="Note 5 3 2 2 4 3" xfId="33990"/>
    <cellStyle name="Note 5 3 2 2 4 4" xfId="33991"/>
    <cellStyle name="Note 5 3 2 2 5" xfId="33992"/>
    <cellStyle name="Note 5 3 2 2 5 2" xfId="33993"/>
    <cellStyle name="Note 5 3 2 2 5 2 2" xfId="33994"/>
    <cellStyle name="Note 5 3 2 2 5 3" xfId="33995"/>
    <cellStyle name="Note 5 3 2 2 6" xfId="33996"/>
    <cellStyle name="Note 5 3 2 2 6 2" xfId="33997"/>
    <cellStyle name="Note 5 3 2 2 6 2 2" xfId="33998"/>
    <cellStyle name="Note 5 3 2 2 6 3" xfId="33999"/>
    <cellStyle name="Note 5 3 2 2 7" xfId="34000"/>
    <cellStyle name="Note 5 3 2 2 7 2" xfId="34001"/>
    <cellStyle name="Note 5 3 2 2 7 2 2" xfId="34002"/>
    <cellStyle name="Note 5 3 2 2 7 3" xfId="34003"/>
    <cellStyle name="Note 5 3 2 2 8" xfId="34004"/>
    <cellStyle name="Note 5 3 2 2 8 2" xfId="34005"/>
    <cellStyle name="Note 5 3 2 2 8 2 2" xfId="34006"/>
    <cellStyle name="Note 5 3 2 2 8 3" xfId="34007"/>
    <cellStyle name="Note 5 3 2 2 9" xfId="34008"/>
    <cellStyle name="Note 5 3 2 2 9 2" xfId="34009"/>
    <cellStyle name="Note 5 3 2 2 9 2 2" xfId="34010"/>
    <cellStyle name="Note 5 3 2 2 9 3" xfId="34011"/>
    <cellStyle name="Note 5 3 2 20" xfId="34012"/>
    <cellStyle name="Note 5 3 2 3" xfId="34013"/>
    <cellStyle name="Note 5 3 2 3 2" xfId="34014"/>
    <cellStyle name="Note 5 3 2 3 2 2" xfId="34015"/>
    <cellStyle name="Note 5 3 2 3 2 3" xfId="34016"/>
    <cellStyle name="Note 5 3 2 3 3" xfId="34017"/>
    <cellStyle name="Note 5 3 2 3 3 2" xfId="34018"/>
    <cellStyle name="Note 5 3 2 3 4" xfId="34019"/>
    <cellStyle name="Note 5 3 2 4" xfId="34020"/>
    <cellStyle name="Note 5 3 2 4 2" xfId="34021"/>
    <cellStyle name="Note 5 3 2 4 2 2" xfId="34022"/>
    <cellStyle name="Note 5 3 2 4 3" xfId="34023"/>
    <cellStyle name="Note 5 3 2 4 4" xfId="34024"/>
    <cellStyle name="Note 5 3 2 5" xfId="34025"/>
    <cellStyle name="Note 5 3 2 5 2" xfId="34026"/>
    <cellStyle name="Note 5 3 2 5 2 2" xfId="34027"/>
    <cellStyle name="Note 5 3 2 5 3" xfId="34028"/>
    <cellStyle name="Note 5 3 2 5 4" xfId="34029"/>
    <cellStyle name="Note 5 3 2 6" xfId="34030"/>
    <cellStyle name="Note 5 3 2 6 2" xfId="34031"/>
    <cellStyle name="Note 5 3 2 6 2 2" xfId="34032"/>
    <cellStyle name="Note 5 3 2 6 3" xfId="34033"/>
    <cellStyle name="Note 5 3 2 7" xfId="34034"/>
    <cellStyle name="Note 5 3 2 7 2" xfId="34035"/>
    <cellStyle name="Note 5 3 2 7 2 2" xfId="34036"/>
    <cellStyle name="Note 5 3 2 7 3" xfId="34037"/>
    <cellStyle name="Note 5 3 2 8" xfId="34038"/>
    <cellStyle name="Note 5 3 2 8 2" xfId="34039"/>
    <cellStyle name="Note 5 3 2 8 2 2" xfId="34040"/>
    <cellStyle name="Note 5 3 2 8 3" xfId="34041"/>
    <cellStyle name="Note 5 3 2 9" xfId="34042"/>
    <cellStyle name="Note 5 3 2 9 2" xfId="34043"/>
    <cellStyle name="Note 5 3 2 9 2 2" xfId="34044"/>
    <cellStyle name="Note 5 3 2 9 3" xfId="34045"/>
    <cellStyle name="Note 5 3 20" xfId="34046"/>
    <cellStyle name="Note 5 3 20 2" xfId="34047"/>
    <cellStyle name="Note 5 3 20 2 2" xfId="34048"/>
    <cellStyle name="Note 5 3 20 3" xfId="34049"/>
    <cellStyle name="Note 5 3 21" xfId="34050"/>
    <cellStyle name="Note 5 3 21 2" xfId="34051"/>
    <cellStyle name="Note 5 3 22" xfId="34052"/>
    <cellStyle name="Note 5 3 23" xfId="34053"/>
    <cellStyle name="Note 5 3 3" xfId="34054"/>
    <cellStyle name="Note 5 3 3 10" xfId="34055"/>
    <cellStyle name="Note 5 3 3 10 2" xfId="34056"/>
    <cellStyle name="Note 5 3 3 10 2 2" xfId="34057"/>
    <cellStyle name="Note 5 3 3 10 3" xfId="34058"/>
    <cellStyle name="Note 5 3 3 11" xfId="34059"/>
    <cellStyle name="Note 5 3 3 11 2" xfId="34060"/>
    <cellStyle name="Note 5 3 3 11 2 2" xfId="34061"/>
    <cellStyle name="Note 5 3 3 11 3" xfId="34062"/>
    <cellStyle name="Note 5 3 3 12" xfId="34063"/>
    <cellStyle name="Note 5 3 3 12 2" xfId="34064"/>
    <cellStyle name="Note 5 3 3 12 2 2" xfId="34065"/>
    <cellStyle name="Note 5 3 3 12 3" xfId="34066"/>
    <cellStyle name="Note 5 3 3 13" xfId="34067"/>
    <cellStyle name="Note 5 3 3 13 2" xfId="34068"/>
    <cellStyle name="Note 5 3 3 13 2 2" xfId="34069"/>
    <cellStyle name="Note 5 3 3 13 3" xfId="34070"/>
    <cellStyle name="Note 5 3 3 14" xfId="34071"/>
    <cellStyle name="Note 5 3 3 14 2" xfId="34072"/>
    <cellStyle name="Note 5 3 3 14 2 2" xfId="34073"/>
    <cellStyle name="Note 5 3 3 14 3" xfId="34074"/>
    <cellStyle name="Note 5 3 3 15" xfId="34075"/>
    <cellStyle name="Note 5 3 3 15 2" xfId="34076"/>
    <cellStyle name="Note 5 3 3 15 2 2" xfId="34077"/>
    <cellStyle name="Note 5 3 3 15 3" xfId="34078"/>
    <cellStyle name="Note 5 3 3 16" xfId="34079"/>
    <cellStyle name="Note 5 3 3 16 2" xfId="34080"/>
    <cellStyle name="Note 5 3 3 16 2 2" xfId="34081"/>
    <cellStyle name="Note 5 3 3 16 3" xfId="34082"/>
    <cellStyle name="Note 5 3 3 17" xfId="34083"/>
    <cellStyle name="Note 5 3 3 17 2" xfId="34084"/>
    <cellStyle name="Note 5 3 3 17 2 2" xfId="34085"/>
    <cellStyle name="Note 5 3 3 17 3" xfId="34086"/>
    <cellStyle name="Note 5 3 3 18" xfId="34087"/>
    <cellStyle name="Note 5 3 3 18 2" xfId="34088"/>
    <cellStyle name="Note 5 3 3 19" xfId="34089"/>
    <cellStyle name="Note 5 3 3 2" xfId="34090"/>
    <cellStyle name="Note 5 3 3 2 10" xfId="34091"/>
    <cellStyle name="Note 5 3 3 2 10 2" xfId="34092"/>
    <cellStyle name="Note 5 3 3 2 10 2 2" xfId="34093"/>
    <cellStyle name="Note 5 3 3 2 10 3" xfId="34094"/>
    <cellStyle name="Note 5 3 3 2 11" xfId="34095"/>
    <cellStyle name="Note 5 3 3 2 11 2" xfId="34096"/>
    <cellStyle name="Note 5 3 3 2 11 2 2" xfId="34097"/>
    <cellStyle name="Note 5 3 3 2 11 3" xfId="34098"/>
    <cellStyle name="Note 5 3 3 2 12" xfId="34099"/>
    <cellStyle name="Note 5 3 3 2 12 2" xfId="34100"/>
    <cellStyle name="Note 5 3 3 2 12 2 2" xfId="34101"/>
    <cellStyle name="Note 5 3 3 2 12 3" xfId="34102"/>
    <cellStyle name="Note 5 3 3 2 13" xfId="34103"/>
    <cellStyle name="Note 5 3 3 2 13 2" xfId="34104"/>
    <cellStyle name="Note 5 3 3 2 13 2 2" xfId="34105"/>
    <cellStyle name="Note 5 3 3 2 13 3" xfId="34106"/>
    <cellStyle name="Note 5 3 3 2 14" xfId="34107"/>
    <cellStyle name="Note 5 3 3 2 14 2" xfId="34108"/>
    <cellStyle name="Note 5 3 3 2 14 2 2" xfId="34109"/>
    <cellStyle name="Note 5 3 3 2 14 3" xfId="34110"/>
    <cellStyle name="Note 5 3 3 2 15" xfId="34111"/>
    <cellStyle name="Note 5 3 3 2 15 2" xfId="34112"/>
    <cellStyle name="Note 5 3 3 2 15 2 2" xfId="34113"/>
    <cellStyle name="Note 5 3 3 2 15 3" xfId="34114"/>
    <cellStyle name="Note 5 3 3 2 16" xfId="34115"/>
    <cellStyle name="Note 5 3 3 2 16 2" xfId="34116"/>
    <cellStyle name="Note 5 3 3 2 16 2 2" xfId="34117"/>
    <cellStyle name="Note 5 3 3 2 16 3" xfId="34118"/>
    <cellStyle name="Note 5 3 3 2 17" xfId="34119"/>
    <cellStyle name="Note 5 3 3 2 17 2" xfId="34120"/>
    <cellStyle name="Note 5 3 3 2 17 2 2" xfId="34121"/>
    <cellStyle name="Note 5 3 3 2 17 3" xfId="34122"/>
    <cellStyle name="Note 5 3 3 2 18" xfId="34123"/>
    <cellStyle name="Note 5 3 3 2 18 2" xfId="34124"/>
    <cellStyle name="Note 5 3 3 2 18 2 2" xfId="34125"/>
    <cellStyle name="Note 5 3 3 2 18 3" xfId="34126"/>
    <cellStyle name="Note 5 3 3 2 19" xfId="34127"/>
    <cellStyle name="Note 5 3 3 2 19 2" xfId="34128"/>
    <cellStyle name="Note 5 3 3 2 19 2 2" xfId="34129"/>
    <cellStyle name="Note 5 3 3 2 19 3" xfId="34130"/>
    <cellStyle name="Note 5 3 3 2 2" xfId="34131"/>
    <cellStyle name="Note 5 3 3 2 2 2" xfId="34132"/>
    <cellStyle name="Note 5 3 3 2 2 2 2" xfId="34133"/>
    <cellStyle name="Note 5 3 3 2 2 3" xfId="34134"/>
    <cellStyle name="Note 5 3 3 2 2 4" xfId="34135"/>
    <cellStyle name="Note 5 3 3 2 20" xfId="34136"/>
    <cellStyle name="Note 5 3 3 2 20 2" xfId="34137"/>
    <cellStyle name="Note 5 3 3 2 20 2 2" xfId="34138"/>
    <cellStyle name="Note 5 3 3 2 20 3" xfId="34139"/>
    <cellStyle name="Note 5 3 3 2 21" xfId="34140"/>
    <cellStyle name="Note 5 3 3 2 21 2" xfId="34141"/>
    <cellStyle name="Note 5 3 3 2 22" xfId="34142"/>
    <cellStyle name="Note 5 3 3 2 23" xfId="34143"/>
    <cellStyle name="Note 5 3 3 2 3" xfId="34144"/>
    <cellStyle name="Note 5 3 3 2 3 2" xfId="34145"/>
    <cellStyle name="Note 5 3 3 2 3 2 2" xfId="34146"/>
    <cellStyle name="Note 5 3 3 2 3 3" xfId="34147"/>
    <cellStyle name="Note 5 3 3 2 3 4" xfId="34148"/>
    <cellStyle name="Note 5 3 3 2 4" xfId="34149"/>
    <cellStyle name="Note 5 3 3 2 4 2" xfId="34150"/>
    <cellStyle name="Note 5 3 3 2 4 2 2" xfId="34151"/>
    <cellStyle name="Note 5 3 3 2 4 3" xfId="34152"/>
    <cellStyle name="Note 5 3 3 2 5" xfId="34153"/>
    <cellStyle name="Note 5 3 3 2 5 2" xfId="34154"/>
    <cellStyle name="Note 5 3 3 2 5 2 2" xfId="34155"/>
    <cellStyle name="Note 5 3 3 2 5 3" xfId="34156"/>
    <cellStyle name="Note 5 3 3 2 6" xfId="34157"/>
    <cellStyle name="Note 5 3 3 2 6 2" xfId="34158"/>
    <cellStyle name="Note 5 3 3 2 6 2 2" xfId="34159"/>
    <cellStyle name="Note 5 3 3 2 6 3" xfId="34160"/>
    <cellStyle name="Note 5 3 3 2 7" xfId="34161"/>
    <cellStyle name="Note 5 3 3 2 7 2" xfId="34162"/>
    <cellStyle name="Note 5 3 3 2 7 2 2" xfId="34163"/>
    <cellStyle name="Note 5 3 3 2 7 3" xfId="34164"/>
    <cellStyle name="Note 5 3 3 2 8" xfId="34165"/>
    <cellStyle name="Note 5 3 3 2 8 2" xfId="34166"/>
    <cellStyle name="Note 5 3 3 2 8 2 2" xfId="34167"/>
    <cellStyle name="Note 5 3 3 2 8 3" xfId="34168"/>
    <cellStyle name="Note 5 3 3 2 9" xfId="34169"/>
    <cellStyle name="Note 5 3 3 2 9 2" xfId="34170"/>
    <cellStyle name="Note 5 3 3 2 9 2 2" xfId="34171"/>
    <cellStyle name="Note 5 3 3 2 9 3" xfId="34172"/>
    <cellStyle name="Note 5 3 3 20" xfId="34173"/>
    <cellStyle name="Note 5 3 3 3" xfId="34174"/>
    <cellStyle name="Note 5 3 3 3 2" xfId="34175"/>
    <cellStyle name="Note 5 3 3 3 2 2" xfId="34176"/>
    <cellStyle name="Note 5 3 3 3 3" xfId="34177"/>
    <cellStyle name="Note 5 3 3 3 4" xfId="34178"/>
    <cellStyle name="Note 5 3 3 4" xfId="34179"/>
    <cellStyle name="Note 5 3 3 4 2" xfId="34180"/>
    <cellStyle name="Note 5 3 3 4 2 2" xfId="34181"/>
    <cellStyle name="Note 5 3 3 4 3" xfId="34182"/>
    <cellStyle name="Note 5 3 3 4 4" xfId="34183"/>
    <cellStyle name="Note 5 3 3 5" xfId="34184"/>
    <cellStyle name="Note 5 3 3 5 2" xfId="34185"/>
    <cellStyle name="Note 5 3 3 5 2 2" xfId="34186"/>
    <cellStyle name="Note 5 3 3 5 3" xfId="34187"/>
    <cellStyle name="Note 5 3 3 6" xfId="34188"/>
    <cellStyle name="Note 5 3 3 6 2" xfId="34189"/>
    <cellStyle name="Note 5 3 3 6 2 2" xfId="34190"/>
    <cellStyle name="Note 5 3 3 6 3" xfId="34191"/>
    <cellStyle name="Note 5 3 3 7" xfId="34192"/>
    <cellStyle name="Note 5 3 3 7 2" xfId="34193"/>
    <cellStyle name="Note 5 3 3 7 2 2" xfId="34194"/>
    <cellStyle name="Note 5 3 3 7 3" xfId="34195"/>
    <cellStyle name="Note 5 3 3 8" xfId="34196"/>
    <cellStyle name="Note 5 3 3 8 2" xfId="34197"/>
    <cellStyle name="Note 5 3 3 8 2 2" xfId="34198"/>
    <cellStyle name="Note 5 3 3 8 3" xfId="34199"/>
    <cellStyle name="Note 5 3 3 9" xfId="34200"/>
    <cellStyle name="Note 5 3 3 9 2" xfId="34201"/>
    <cellStyle name="Note 5 3 3 9 2 2" xfId="34202"/>
    <cellStyle name="Note 5 3 3 9 3" xfId="34203"/>
    <cellStyle name="Note 5 3 4" xfId="34204"/>
    <cellStyle name="Note 5 3 4 10" xfId="34205"/>
    <cellStyle name="Note 5 3 4 10 2" xfId="34206"/>
    <cellStyle name="Note 5 3 4 10 2 2" xfId="34207"/>
    <cellStyle name="Note 5 3 4 10 3" xfId="34208"/>
    <cellStyle name="Note 5 3 4 11" xfId="34209"/>
    <cellStyle name="Note 5 3 4 11 2" xfId="34210"/>
    <cellStyle name="Note 5 3 4 11 2 2" xfId="34211"/>
    <cellStyle name="Note 5 3 4 11 3" xfId="34212"/>
    <cellStyle name="Note 5 3 4 12" xfId="34213"/>
    <cellStyle name="Note 5 3 4 12 2" xfId="34214"/>
    <cellStyle name="Note 5 3 4 12 2 2" xfId="34215"/>
    <cellStyle name="Note 5 3 4 12 3" xfId="34216"/>
    <cellStyle name="Note 5 3 4 13" xfId="34217"/>
    <cellStyle name="Note 5 3 4 13 2" xfId="34218"/>
    <cellStyle name="Note 5 3 4 13 2 2" xfId="34219"/>
    <cellStyle name="Note 5 3 4 13 3" xfId="34220"/>
    <cellStyle name="Note 5 3 4 14" xfId="34221"/>
    <cellStyle name="Note 5 3 4 14 2" xfId="34222"/>
    <cellStyle name="Note 5 3 4 14 2 2" xfId="34223"/>
    <cellStyle name="Note 5 3 4 14 3" xfId="34224"/>
    <cellStyle name="Note 5 3 4 15" xfId="34225"/>
    <cellStyle name="Note 5 3 4 15 2" xfId="34226"/>
    <cellStyle name="Note 5 3 4 15 2 2" xfId="34227"/>
    <cellStyle name="Note 5 3 4 15 3" xfId="34228"/>
    <cellStyle name="Note 5 3 4 16" xfId="34229"/>
    <cellStyle name="Note 5 3 4 16 2" xfId="34230"/>
    <cellStyle name="Note 5 3 4 16 2 2" xfId="34231"/>
    <cellStyle name="Note 5 3 4 16 3" xfId="34232"/>
    <cellStyle name="Note 5 3 4 17" xfId="34233"/>
    <cellStyle name="Note 5 3 4 17 2" xfId="34234"/>
    <cellStyle name="Note 5 3 4 17 2 2" xfId="34235"/>
    <cellStyle name="Note 5 3 4 17 3" xfId="34236"/>
    <cellStyle name="Note 5 3 4 18" xfId="34237"/>
    <cellStyle name="Note 5 3 4 18 2" xfId="34238"/>
    <cellStyle name="Note 5 3 4 18 2 2" xfId="34239"/>
    <cellStyle name="Note 5 3 4 18 3" xfId="34240"/>
    <cellStyle name="Note 5 3 4 19" xfId="34241"/>
    <cellStyle name="Note 5 3 4 19 2" xfId="34242"/>
    <cellStyle name="Note 5 3 4 19 2 2" xfId="34243"/>
    <cellStyle name="Note 5 3 4 19 3" xfId="34244"/>
    <cellStyle name="Note 5 3 4 2" xfId="34245"/>
    <cellStyle name="Note 5 3 4 2 10" xfId="34246"/>
    <cellStyle name="Note 5 3 4 2 10 2" xfId="34247"/>
    <cellStyle name="Note 5 3 4 2 10 2 2" xfId="34248"/>
    <cellStyle name="Note 5 3 4 2 10 3" xfId="34249"/>
    <cellStyle name="Note 5 3 4 2 11" xfId="34250"/>
    <cellStyle name="Note 5 3 4 2 11 2" xfId="34251"/>
    <cellStyle name="Note 5 3 4 2 11 2 2" xfId="34252"/>
    <cellStyle name="Note 5 3 4 2 11 3" xfId="34253"/>
    <cellStyle name="Note 5 3 4 2 12" xfId="34254"/>
    <cellStyle name="Note 5 3 4 2 12 2" xfId="34255"/>
    <cellStyle name="Note 5 3 4 2 12 2 2" xfId="34256"/>
    <cellStyle name="Note 5 3 4 2 12 3" xfId="34257"/>
    <cellStyle name="Note 5 3 4 2 13" xfId="34258"/>
    <cellStyle name="Note 5 3 4 2 13 2" xfId="34259"/>
    <cellStyle name="Note 5 3 4 2 13 2 2" xfId="34260"/>
    <cellStyle name="Note 5 3 4 2 13 3" xfId="34261"/>
    <cellStyle name="Note 5 3 4 2 14" xfId="34262"/>
    <cellStyle name="Note 5 3 4 2 14 2" xfId="34263"/>
    <cellStyle name="Note 5 3 4 2 14 2 2" xfId="34264"/>
    <cellStyle name="Note 5 3 4 2 14 3" xfId="34265"/>
    <cellStyle name="Note 5 3 4 2 15" xfId="34266"/>
    <cellStyle name="Note 5 3 4 2 15 2" xfId="34267"/>
    <cellStyle name="Note 5 3 4 2 15 2 2" xfId="34268"/>
    <cellStyle name="Note 5 3 4 2 15 3" xfId="34269"/>
    <cellStyle name="Note 5 3 4 2 16" xfId="34270"/>
    <cellStyle name="Note 5 3 4 2 16 2" xfId="34271"/>
    <cellStyle name="Note 5 3 4 2 16 2 2" xfId="34272"/>
    <cellStyle name="Note 5 3 4 2 16 3" xfId="34273"/>
    <cellStyle name="Note 5 3 4 2 17" xfId="34274"/>
    <cellStyle name="Note 5 3 4 2 17 2" xfId="34275"/>
    <cellStyle name="Note 5 3 4 2 17 2 2" xfId="34276"/>
    <cellStyle name="Note 5 3 4 2 17 3" xfId="34277"/>
    <cellStyle name="Note 5 3 4 2 18" xfId="34278"/>
    <cellStyle name="Note 5 3 4 2 18 2" xfId="34279"/>
    <cellStyle name="Note 5 3 4 2 18 2 2" xfId="34280"/>
    <cellStyle name="Note 5 3 4 2 18 3" xfId="34281"/>
    <cellStyle name="Note 5 3 4 2 19" xfId="34282"/>
    <cellStyle name="Note 5 3 4 2 19 2" xfId="34283"/>
    <cellStyle name="Note 5 3 4 2 19 2 2" xfId="34284"/>
    <cellStyle name="Note 5 3 4 2 19 3" xfId="34285"/>
    <cellStyle name="Note 5 3 4 2 2" xfId="34286"/>
    <cellStyle name="Note 5 3 4 2 2 2" xfId="34287"/>
    <cellStyle name="Note 5 3 4 2 2 2 2" xfId="34288"/>
    <cellStyle name="Note 5 3 4 2 2 3" xfId="34289"/>
    <cellStyle name="Note 5 3 4 2 2 4" xfId="34290"/>
    <cellStyle name="Note 5 3 4 2 20" xfId="34291"/>
    <cellStyle name="Note 5 3 4 2 20 2" xfId="34292"/>
    <cellStyle name="Note 5 3 4 2 20 2 2" xfId="34293"/>
    <cellStyle name="Note 5 3 4 2 20 3" xfId="34294"/>
    <cellStyle name="Note 5 3 4 2 21" xfId="34295"/>
    <cellStyle name="Note 5 3 4 2 21 2" xfId="34296"/>
    <cellStyle name="Note 5 3 4 2 22" xfId="34297"/>
    <cellStyle name="Note 5 3 4 2 23" xfId="34298"/>
    <cellStyle name="Note 5 3 4 2 3" xfId="34299"/>
    <cellStyle name="Note 5 3 4 2 3 2" xfId="34300"/>
    <cellStyle name="Note 5 3 4 2 3 2 2" xfId="34301"/>
    <cellStyle name="Note 5 3 4 2 3 3" xfId="34302"/>
    <cellStyle name="Note 5 3 4 2 4" xfId="34303"/>
    <cellStyle name="Note 5 3 4 2 4 2" xfId="34304"/>
    <cellStyle name="Note 5 3 4 2 4 2 2" xfId="34305"/>
    <cellStyle name="Note 5 3 4 2 4 3" xfId="34306"/>
    <cellStyle name="Note 5 3 4 2 5" xfId="34307"/>
    <cellStyle name="Note 5 3 4 2 5 2" xfId="34308"/>
    <cellStyle name="Note 5 3 4 2 5 2 2" xfId="34309"/>
    <cellStyle name="Note 5 3 4 2 5 3" xfId="34310"/>
    <cellStyle name="Note 5 3 4 2 6" xfId="34311"/>
    <cellStyle name="Note 5 3 4 2 6 2" xfId="34312"/>
    <cellStyle name="Note 5 3 4 2 6 2 2" xfId="34313"/>
    <cellStyle name="Note 5 3 4 2 6 3" xfId="34314"/>
    <cellStyle name="Note 5 3 4 2 7" xfId="34315"/>
    <cellStyle name="Note 5 3 4 2 7 2" xfId="34316"/>
    <cellStyle name="Note 5 3 4 2 7 2 2" xfId="34317"/>
    <cellStyle name="Note 5 3 4 2 7 3" xfId="34318"/>
    <cellStyle name="Note 5 3 4 2 8" xfId="34319"/>
    <cellStyle name="Note 5 3 4 2 8 2" xfId="34320"/>
    <cellStyle name="Note 5 3 4 2 8 2 2" xfId="34321"/>
    <cellStyle name="Note 5 3 4 2 8 3" xfId="34322"/>
    <cellStyle name="Note 5 3 4 2 9" xfId="34323"/>
    <cellStyle name="Note 5 3 4 2 9 2" xfId="34324"/>
    <cellStyle name="Note 5 3 4 2 9 2 2" xfId="34325"/>
    <cellStyle name="Note 5 3 4 2 9 3" xfId="34326"/>
    <cellStyle name="Note 5 3 4 20" xfId="34327"/>
    <cellStyle name="Note 5 3 4 20 2" xfId="34328"/>
    <cellStyle name="Note 5 3 4 20 2 2" xfId="34329"/>
    <cellStyle name="Note 5 3 4 20 3" xfId="34330"/>
    <cellStyle name="Note 5 3 4 21" xfId="34331"/>
    <cellStyle name="Note 5 3 4 21 2" xfId="34332"/>
    <cellStyle name="Note 5 3 4 21 2 2" xfId="34333"/>
    <cellStyle name="Note 5 3 4 21 3" xfId="34334"/>
    <cellStyle name="Note 5 3 4 22" xfId="34335"/>
    <cellStyle name="Note 5 3 4 22 2" xfId="34336"/>
    <cellStyle name="Note 5 3 4 23" xfId="34337"/>
    <cellStyle name="Note 5 3 4 24" xfId="34338"/>
    <cellStyle name="Note 5 3 4 3" xfId="34339"/>
    <cellStyle name="Note 5 3 4 3 2" xfId="34340"/>
    <cellStyle name="Note 5 3 4 3 2 2" xfId="34341"/>
    <cellStyle name="Note 5 3 4 3 3" xfId="34342"/>
    <cellStyle name="Note 5 3 4 3 4" xfId="34343"/>
    <cellStyle name="Note 5 3 4 4" xfId="34344"/>
    <cellStyle name="Note 5 3 4 4 2" xfId="34345"/>
    <cellStyle name="Note 5 3 4 4 2 2" xfId="34346"/>
    <cellStyle name="Note 5 3 4 4 3" xfId="34347"/>
    <cellStyle name="Note 5 3 4 4 4" xfId="34348"/>
    <cellStyle name="Note 5 3 4 5" xfId="34349"/>
    <cellStyle name="Note 5 3 4 5 2" xfId="34350"/>
    <cellStyle name="Note 5 3 4 5 2 2" xfId="34351"/>
    <cellStyle name="Note 5 3 4 5 3" xfId="34352"/>
    <cellStyle name="Note 5 3 4 6" xfId="34353"/>
    <cellStyle name="Note 5 3 4 6 2" xfId="34354"/>
    <cellStyle name="Note 5 3 4 6 2 2" xfId="34355"/>
    <cellStyle name="Note 5 3 4 6 3" xfId="34356"/>
    <cellStyle name="Note 5 3 4 7" xfId="34357"/>
    <cellStyle name="Note 5 3 4 7 2" xfId="34358"/>
    <cellStyle name="Note 5 3 4 7 2 2" xfId="34359"/>
    <cellStyle name="Note 5 3 4 7 3" xfId="34360"/>
    <cellStyle name="Note 5 3 4 8" xfId="34361"/>
    <cellStyle name="Note 5 3 4 8 2" xfId="34362"/>
    <cellStyle name="Note 5 3 4 8 2 2" xfId="34363"/>
    <cellStyle name="Note 5 3 4 8 3" xfId="34364"/>
    <cellStyle name="Note 5 3 4 9" xfId="34365"/>
    <cellStyle name="Note 5 3 4 9 2" xfId="34366"/>
    <cellStyle name="Note 5 3 4 9 2 2" xfId="34367"/>
    <cellStyle name="Note 5 3 4 9 3" xfId="34368"/>
    <cellStyle name="Note 5 3 5" xfId="34369"/>
    <cellStyle name="Note 5 3 5 10" xfId="34370"/>
    <cellStyle name="Note 5 3 5 10 2" xfId="34371"/>
    <cellStyle name="Note 5 3 5 10 2 2" xfId="34372"/>
    <cellStyle name="Note 5 3 5 10 3" xfId="34373"/>
    <cellStyle name="Note 5 3 5 11" xfId="34374"/>
    <cellStyle name="Note 5 3 5 11 2" xfId="34375"/>
    <cellStyle name="Note 5 3 5 11 2 2" xfId="34376"/>
    <cellStyle name="Note 5 3 5 11 3" xfId="34377"/>
    <cellStyle name="Note 5 3 5 12" xfId="34378"/>
    <cellStyle name="Note 5 3 5 12 2" xfId="34379"/>
    <cellStyle name="Note 5 3 5 12 2 2" xfId="34380"/>
    <cellStyle name="Note 5 3 5 12 3" xfId="34381"/>
    <cellStyle name="Note 5 3 5 13" xfId="34382"/>
    <cellStyle name="Note 5 3 5 13 2" xfId="34383"/>
    <cellStyle name="Note 5 3 5 13 2 2" xfId="34384"/>
    <cellStyle name="Note 5 3 5 13 3" xfId="34385"/>
    <cellStyle name="Note 5 3 5 14" xfId="34386"/>
    <cellStyle name="Note 5 3 5 14 2" xfId="34387"/>
    <cellStyle name="Note 5 3 5 14 2 2" xfId="34388"/>
    <cellStyle name="Note 5 3 5 14 3" xfId="34389"/>
    <cellStyle name="Note 5 3 5 15" xfId="34390"/>
    <cellStyle name="Note 5 3 5 15 2" xfId="34391"/>
    <cellStyle name="Note 5 3 5 15 2 2" xfId="34392"/>
    <cellStyle name="Note 5 3 5 15 3" xfId="34393"/>
    <cellStyle name="Note 5 3 5 16" xfId="34394"/>
    <cellStyle name="Note 5 3 5 16 2" xfId="34395"/>
    <cellStyle name="Note 5 3 5 16 2 2" xfId="34396"/>
    <cellStyle name="Note 5 3 5 16 3" xfId="34397"/>
    <cellStyle name="Note 5 3 5 17" xfId="34398"/>
    <cellStyle name="Note 5 3 5 17 2" xfId="34399"/>
    <cellStyle name="Note 5 3 5 17 2 2" xfId="34400"/>
    <cellStyle name="Note 5 3 5 17 3" xfId="34401"/>
    <cellStyle name="Note 5 3 5 18" xfId="34402"/>
    <cellStyle name="Note 5 3 5 18 2" xfId="34403"/>
    <cellStyle name="Note 5 3 5 18 2 2" xfId="34404"/>
    <cellStyle name="Note 5 3 5 18 3" xfId="34405"/>
    <cellStyle name="Note 5 3 5 19" xfId="34406"/>
    <cellStyle name="Note 5 3 5 19 2" xfId="34407"/>
    <cellStyle name="Note 5 3 5 19 2 2" xfId="34408"/>
    <cellStyle name="Note 5 3 5 19 3" xfId="34409"/>
    <cellStyle name="Note 5 3 5 2" xfId="34410"/>
    <cellStyle name="Note 5 3 5 2 2" xfId="34411"/>
    <cellStyle name="Note 5 3 5 2 2 2" xfId="34412"/>
    <cellStyle name="Note 5 3 5 2 3" xfId="34413"/>
    <cellStyle name="Note 5 3 5 2 4" xfId="34414"/>
    <cellStyle name="Note 5 3 5 20" xfId="34415"/>
    <cellStyle name="Note 5 3 5 20 2" xfId="34416"/>
    <cellStyle name="Note 5 3 5 20 2 2" xfId="34417"/>
    <cellStyle name="Note 5 3 5 20 3" xfId="34418"/>
    <cellStyle name="Note 5 3 5 21" xfId="34419"/>
    <cellStyle name="Note 5 3 5 21 2" xfId="34420"/>
    <cellStyle name="Note 5 3 5 22" xfId="34421"/>
    <cellStyle name="Note 5 3 5 23" xfId="34422"/>
    <cellStyle name="Note 5 3 5 3" xfId="34423"/>
    <cellStyle name="Note 5 3 5 3 2" xfId="34424"/>
    <cellStyle name="Note 5 3 5 3 2 2" xfId="34425"/>
    <cellStyle name="Note 5 3 5 3 3" xfId="34426"/>
    <cellStyle name="Note 5 3 5 4" xfId="34427"/>
    <cellStyle name="Note 5 3 5 4 2" xfId="34428"/>
    <cellStyle name="Note 5 3 5 4 2 2" xfId="34429"/>
    <cellStyle name="Note 5 3 5 4 3" xfId="34430"/>
    <cellStyle name="Note 5 3 5 5" xfId="34431"/>
    <cellStyle name="Note 5 3 5 5 2" xfId="34432"/>
    <cellStyle name="Note 5 3 5 5 2 2" xfId="34433"/>
    <cellStyle name="Note 5 3 5 5 3" xfId="34434"/>
    <cellStyle name="Note 5 3 5 6" xfId="34435"/>
    <cellStyle name="Note 5 3 5 6 2" xfId="34436"/>
    <cellStyle name="Note 5 3 5 6 2 2" xfId="34437"/>
    <cellStyle name="Note 5 3 5 6 3" xfId="34438"/>
    <cellStyle name="Note 5 3 5 7" xfId="34439"/>
    <cellStyle name="Note 5 3 5 7 2" xfId="34440"/>
    <cellStyle name="Note 5 3 5 7 2 2" xfId="34441"/>
    <cellStyle name="Note 5 3 5 7 3" xfId="34442"/>
    <cellStyle name="Note 5 3 5 8" xfId="34443"/>
    <cellStyle name="Note 5 3 5 8 2" xfId="34444"/>
    <cellStyle name="Note 5 3 5 8 2 2" xfId="34445"/>
    <cellStyle name="Note 5 3 5 8 3" xfId="34446"/>
    <cellStyle name="Note 5 3 5 9" xfId="34447"/>
    <cellStyle name="Note 5 3 5 9 2" xfId="34448"/>
    <cellStyle name="Note 5 3 5 9 2 2" xfId="34449"/>
    <cellStyle name="Note 5 3 5 9 3" xfId="34450"/>
    <cellStyle name="Note 5 3 6" xfId="34451"/>
    <cellStyle name="Note 5 3 6 2" xfId="34452"/>
    <cellStyle name="Note 5 3 6 2 2" xfId="34453"/>
    <cellStyle name="Note 5 3 6 3" xfId="34454"/>
    <cellStyle name="Note 5 3 6 4" xfId="34455"/>
    <cellStyle name="Note 5 3 7" xfId="34456"/>
    <cellStyle name="Note 5 3 7 2" xfId="34457"/>
    <cellStyle name="Note 5 3 7 2 2" xfId="34458"/>
    <cellStyle name="Note 5 3 7 3" xfId="34459"/>
    <cellStyle name="Note 5 3 8" xfId="34460"/>
    <cellStyle name="Note 5 3 8 2" xfId="34461"/>
    <cellStyle name="Note 5 3 8 2 2" xfId="34462"/>
    <cellStyle name="Note 5 3 8 3" xfId="34463"/>
    <cellStyle name="Note 5 3 9" xfId="34464"/>
    <cellStyle name="Note 5 3 9 2" xfId="34465"/>
    <cellStyle name="Note 5 3 9 2 2" xfId="34466"/>
    <cellStyle name="Note 5 3 9 3" xfId="34467"/>
    <cellStyle name="Note 5 4" xfId="34468"/>
    <cellStyle name="Note 5 4 10" xfId="34469"/>
    <cellStyle name="Note 5 4 10 2" xfId="34470"/>
    <cellStyle name="Note 5 4 10 2 2" xfId="34471"/>
    <cellStyle name="Note 5 4 10 3" xfId="34472"/>
    <cellStyle name="Note 5 4 11" xfId="34473"/>
    <cellStyle name="Note 5 4 11 2" xfId="34474"/>
    <cellStyle name="Note 5 4 11 2 2" xfId="34475"/>
    <cellStyle name="Note 5 4 11 3" xfId="34476"/>
    <cellStyle name="Note 5 4 12" xfId="34477"/>
    <cellStyle name="Note 5 4 12 2" xfId="34478"/>
    <cellStyle name="Note 5 4 12 2 2" xfId="34479"/>
    <cellStyle name="Note 5 4 12 3" xfId="34480"/>
    <cellStyle name="Note 5 4 13" xfId="34481"/>
    <cellStyle name="Note 5 4 13 2" xfId="34482"/>
    <cellStyle name="Note 5 4 13 2 2" xfId="34483"/>
    <cellStyle name="Note 5 4 13 3" xfId="34484"/>
    <cellStyle name="Note 5 4 14" xfId="34485"/>
    <cellStyle name="Note 5 4 14 2" xfId="34486"/>
    <cellStyle name="Note 5 4 14 2 2" xfId="34487"/>
    <cellStyle name="Note 5 4 14 3" xfId="34488"/>
    <cellStyle name="Note 5 4 15" xfId="34489"/>
    <cellStyle name="Note 5 4 15 2" xfId="34490"/>
    <cellStyle name="Note 5 4 15 2 2" xfId="34491"/>
    <cellStyle name="Note 5 4 15 3" xfId="34492"/>
    <cellStyle name="Note 5 4 16" xfId="34493"/>
    <cellStyle name="Note 5 4 16 2" xfId="34494"/>
    <cellStyle name="Note 5 4 16 2 2" xfId="34495"/>
    <cellStyle name="Note 5 4 16 3" xfId="34496"/>
    <cellStyle name="Note 5 4 17" xfId="34497"/>
    <cellStyle name="Note 5 4 17 2" xfId="34498"/>
    <cellStyle name="Note 5 4 17 2 2" xfId="34499"/>
    <cellStyle name="Note 5 4 17 3" xfId="34500"/>
    <cellStyle name="Note 5 4 18" xfId="34501"/>
    <cellStyle name="Note 5 4 18 2" xfId="34502"/>
    <cellStyle name="Note 5 4 19" xfId="34503"/>
    <cellStyle name="Note 5 4 2" xfId="34504"/>
    <cellStyle name="Note 5 4 2 10" xfId="34505"/>
    <cellStyle name="Note 5 4 2 10 2" xfId="34506"/>
    <cellStyle name="Note 5 4 2 10 2 2" xfId="34507"/>
    <cellStyle name="Note 5 4 2 10 3" xfId="34508"/>
    <cellStyle name="Note 5 4 2 11" xfId="34509"/>
    <cellStyle name="Note 5 4 2 11 2" xfId="34510"/>
    <cellStyle name="Note 5 4 2 11 2 2" xfId="34511"/>
    <cellStyle name="Note 5 4 2 11 3" xfId="34512"/>
    <cellStyle name="Note 5 4 2 12" xfId="34513"/>
    <cellStyle name="Note 5 4 2 12 2" xfId="34514"/>
    <cellStyle name="Note 5 4 2 12 2 2" xfId="34515"/>
    <cellStyle name="Note 5 4 2 12 3" xfId="34516"/>
    <cellStyle name="Note 5 4 2 13" xfId="34517"/>
    <cellStyle name="Note 5 4 2 13 2" xfId="34518"/>
    <cellStyle name="Note 5 4 2 13 2 2" xfId="34519"/>
    <cellStyle name="Note 5 4 2 13 3" xfId="34520"/>
    <cellStyle name="Note 5 4 2 14" xfId="34521"/>
    <cellStyle name="Note 5 4 2 14 2" xfId="34522"/>
    <cellStyle name="Note 5 4 2 14 2 2" xfId="34523"/>
    <cellStyle name="Note 5 4 2 14 3" xfId="34524"/>
    <cellStyle name="Note 5 4 2 15" xfId="34525"/>
    <cellStyle name="Note 5 4 2 15 2" xfId="34526"/>
    <cellStyle name="Note 5 4 2 15 2 2" xfId="34527"/>
    <cellStyle name="Note 5 4 2 15 3" xfId="34528"/>
    <cellStyle name="Note 5 4 2 16" xfId="34529"/>
    <cellStyle name="Note 5 4 2 16 2" xfId="34530"/>
    <cellStyle name="Note 5 4 2 16 2 2" xfId="34531"/>
    <cellStyle name="Note 5 4 2 16 3" xfId="34532"/>
    <cellStyle name="Note 5 4 2 17" xfId="34533"/>
    <cellStyle name="Note 5 4 2 17 2" xfId="34534"/>
    <cellStyle name="Note 5 4 2 17 2 2" xfId="34535"/>
    <cellStyle name="Note 5 4 2 17 3" xfId="34536"/>
    <cellStyle name="Note 5 4 2 18" xfId="34537"/>
    <cellStyle name="Note 5 4 2 18 2" xfId="34538"/>
    <cellStyle name="Note 5 4 2 18 2 2" xfId="34539"/>
    <cellStyle name="Note 5 4 2 18 3" xfId="34540"/>
    <cellStyle name="Note 5 4 2 19" xfId="34541"/>
    <cellStyle name="Note 5 4 2 19 2" xfId="34542"/>
    <cellStyle name="Note 5 4 2 19 2 2" xfId="34543"/>
    <cellStyle name="Note 5 4 2 19 3" xfId="34544"/>
    <cellStyle name="Note 5 4 2 2" xfId="34545"/>
    <cellStyle name="Note 5 4 2 2 2" xfId="34546"/>
    <cellStyle name="Note 5 4 2 2 2 2" xfId="34547"/>
    <cellStyle name="Note 5 4 2 2 2 2 2" xfId="34548"/>
    <cellStyle name="Note 5 4 2 2 2 3" xfId="34549"/>
    <cellStyle name="Note 5 4 2 2 2 4" xfId="34550"/>
    <cellStyle name="Note 5 4 2 2 3" xfId="34551"/>
    <cellStyle name="Note 5 4 2 2 3 2" xfId="34552"/>
    <cellStyle name="Note 5 4 2 2 4" xfId="34553"/>
    <cellStyle name="Note 5 4 2 2 5" xfId="34554"/>
    <cellStyle name="Note 5 4 2 20" xfId="34555"/>
    <cellStyle name="Note 5 4 2 20 2" xfId="34556"/>
    <cellStyle name="Note 5 4 2 20 2 2" xfId="34557"/>
    <cellStyle name="Note 5 4 2 20 3" xfId="34558"/>
    <cellStyle name="Note 5 4 2 21" xfId="34559"/>
    <cellStyle name="Note 5 4 2 21 2" xfId="34560"/>
    <cellStyle name="Note 5 4 2 22" xfId="34561"/>
    <cellStyle name="Note 5 4 2 23" xfId="34562"/>
    <cellStyle name="Note 5 4 2 3" xfId="34563"/>
    <cellStyle name="Note 5 4 2 3 2" xfId="34564"/>
    <cellStyle name="Note 5 4 2 3 2 2" xfId="34565"/>
    <cellStyle name="Note 5 4 2 3 2 3" xfId="34566"/>
    <cellStyle name="Note 5 4 2 3 3" xfId="34567"/>
    <cellStyle name="Note 5 4 2 3 3 2" xfId="34568"/>
    <cellStyle name="Note 5 4 2 3 4" xfId="34569"/>
    <cellStyle name="Note 5 4 2 4" xfId="34570"/>
    <cellStyle name="Note 5 4 2 4 2" xfId="34571"/>
    <cellStyle name="Note 5 4 2 4 2 2" xfId="34572"/>
    <cellStyle name="Note 5 4 2 4 3" xfId="34573"/>
    <cellStyle name="Note 5 4 2 4 4" xfId="34574"/>
    <cellStyle name="Note 5 4 2 5" xfId="34575"/>
    <cellStyle name="Note 5 4 2 5 2" xfId="34576"/>
    <cellStyle name="Note 5 4 2 5 2 2" xfId="34577"/>
    <cellStyle name="Note 5 4 2 5 3" xfId="34578"/>
    <cellStyle name="Note 5 4 2 5 4" xfId="34579"/>
    <cellStyle name="Note 5 4 2 6" xfId="34580"/>
    <cellStyle name="Note 5 4 2 6 2" xfId="34581"/>
    <cellStyle name="Note 5 4 2 6 2 2" xfId="34582"/>
    <cellStyle name="Note 5 4 2 6 3" xfId="34583"/>
    <cellStyle name="Note 5 4 2 7" xfId="34584"/>
    <cellStyle name="Note 5 4 2 7 2" xfId="34585"/>
    <cellStyle name="Note 5 4 2 7 2 2" xfId="34586"/>
    <cellStyle name="Note 5 4 2 7 3" xfId="34587"/>
    <cellStyle name="Note 5 4 2 8" xfId="34588"/>
    <cellStyle name="Note 5 4 2 8 2" xfId="34589"/>
    <cellStyle name="Note 5 4 2 8 2 2" xfId="34590"/>
    <cellStyle name="Note 5 4 2 8 3" xfId="34591"/>
    <cellStyle name="Note 5 4 2 9" xfId="34592"/>
    <cellStyle name="Note 5 4 2 9 2" xfId="34593"/>
    <cellStyle name="Note 5 4 2 9 2 2" xfId="34594"/>
    <cellStyle name="Note 5 4 2 9 3" xfId="34595"/>
    <cellStyle name="Note 5 4 20" xfId="34596"/>
    <cellStyle name="Note 5 4 3" xfId="34597"/>
    <cellStyle name="Note 5 4 3 2" xfId="34598"/>
    <cellStyle name="Note 5 4 3 2 2" xfId="34599"/>
    <cellStyle name="Note 5 4 3 2 2 2" xfId="34600"/>
    <cellStyle name="Note 5 4 3 2 3" xfId="34601"/>
    <cellStyle name="Note 5 4 3 2 4" xfId="34602"/>
    <cellStyle name="Note 5 4 3 3" xfId="34603"/>
    <cellStyle name="Note 5 4 3 3 2" xfId="34604"/>
    <cellStyle name="Note 5 4 3 4" xfId="34605"/>
    <cellStyle name="Note 5 4 3 5" xfId="34606"/>
    <cellStyle name="Note 5 4 4" xfId="34607"/>
    <cellStyle name="Note 5 4 4 2" xfId="34608"/>
    <cellStyle name="Note 5 4 4 2 2" xfId="34609"/>
    <cellStyle name="Note 5 4 4 2 3" xfId="34610"/>
    <cellStyle name="Note 5 4 4 3" xfId="34611"/>
    <cellStyle name="Note 5 4 4 3 2" xfId="34612"/>
    <cellStyle name="Note 5 4 4 4" xfId="34613"/>
    <cellStyle name="Note 5 4 5" xfId="34614"/>
    <cellStyle name="Note 5 4 5 2" xfId="34615"/>
    <cellStyle name="Note 5 4 5 2 2" xfId="34616"/>
    <cellStyle name="Note 5 4 5 2 3" xfId="34617"/>
    <cellStyle name="Note 5 4 5 3" xfId="34618"/>
    <cellStyle name="Note 5 4 5 4" xfId="34619"/>
    <cellStyle name="Note 5 4 6" xfId="34620"/>
    <cellStyle name="Note 5 4 6 2" xfId="34621"/>
    <cellStyle name="Note 5 4 6 2 2" xfId="34622"/>
    <cellStyle name="Note 5 4 6 3" xfId="34623"/>
    <cellStyle name="Note 5 4 6 4" xfId="34624"/>
    <cellStyle name="Note 5 4 7" xfId="34625"/>
    <cellStyle name="Note 5 4 7 2" xfId="34626"/>
    <cellStyle name="Note 5 4 7 2 2" xfId="34627"/>
    <cellStyle name="Note 5 4 7 3" xfId="34628"/>
    <cellStyle name="Note 5 4 8" xfId="34629"/>
    <cellStyle name="Note 5 4 8 2" xfId="34630"/>
    <cellStyle name="Note 5 4 8 2 2" xfId="34631"/>
    <cellStyle name="Note 5 4 8 3" xfId="34632"/>
    <cellStyle name="Note 5 4 9" xfId="34633"/>
    <cellStyle name="Note 5 4 9 2" xfId="34634"/>
    <cellStyle name="Note 5 4 9 2 2" xfId="34635"/>
    <cellStyle name="Note 5 4 9 3" xfId="34636"/>
    <cellStyle name="Note 5 5" xfId="34637"/>
    <cellStyle name="Note 5 5 10" xfId="34638"/>
    <cellStyle name="Note 5 5 10 2" xfId="34639"/>
    <cellStyle name="Note 5 5 10 2 2" xfId="34640"/>
    <cellStyle name="Note 5 5 10 3" xfId="34641"/>
    <cellStyle name="Note 5 5 11" xfId="34642"/>
    <cellStyle name="Note 5 5 11 2" xfId="34643"/>
    <cellStyle name="Note 5 5 11 2 2" xfId="34644"/>
    <cellStyle name="Note 5 5 11 3" xfId="34645"/>
    <cellStyle name="Note 5 5 12" xfId="34646"/>
    <cellStyle name="Note 5 5 12 2" xfId="34647"/>
    <cellStyle name="Note 5 5 12 2 2" xfId="34648"/>
    <cellStyle name="Note 5 5 12 3" xfId="34649"/>
    <cellStyle name="Note 5 5 13" xfId="34650"/>
    <cellStyle name="Note 5 5 13 2" xfId="34651"/>
    <cellStyle name="Note 5 5 13 2 2" xfId="34652"/>
    <cellStyle name="Note 5 5 13 3" xfId="34653"/>
    <cellStyle name="Note 5 5 14" xfId="34654"/>
    <cellStyle name="Note 5 5 14 2" xfId="34655"/>
    <cellStyle name="Note 5 5 14 2 2" xfId="34656"/>
    <cellStyle name="Note 5 5 14 3" xfId="34657"/>
    <cellStyle name="Note 5 5 15" xfId="34658"/>
    <cellStyle name="Note 5 5 15 2" xfId="34659"/>
    <cellStyle name="Note 5 5 15 2 2" xfId="34660"/>
    <cellStyle name="Note 5 5 15 3" xfId="34661"/>
    <cellStyle name="Note 5 5 16" xfId="34662"/>
    <cellStyle name="Note 5 5 16 2" xfId="34663"/>
    <cellStyle name="Note 5 5 16 2 2" xfId="34664"/>
    <cellStyle name="Note 5 5 16 3" xfId="34665"/>
    <cellStyle name="Note 5 5 17" xfId="34666"/>
    <cellStyle name="Note 5 5 17 2" xfId="34667"/>
    <cellStyle name="Note 5 5 17 2 2" xfId="34668"/>
    <cellStyle name="Note 5 5 17 3" xfId="34669"/>
    <cellStyle name="Note 5 5 18" xfId="34670"/>
    <cellStyle name="Note 5 5 18 2" xfId="34671"/>
    <cellStyle name="Note 5 5 19" xfId="34672"/>
    <cellStyle name="Note 5 5 2" xfId="34673"/>
    <cellStyle name="Note 5 5 2 10" xfId="34674"/>
    <cellStyle name="Note 5 5 2 10 2" xfId="34675"/>
    <cellStyle name="Note 5 5 2 10 2 2" xfId="34676"/>
    <cellStyle name="Note 5 5 2 10 3" xfId="34677"/>
    <cellStyle name="Note 5 5 2 11" xfId="34678"/>
    <cellStyle name="Note 5 5 2 11 2" xfId="34679"/>
    <cellStyle name="Note 5 5 2 11 2 2" xfId="34680"/>
    <cellStyle name="Note 5 5 2 11 3" xfId="34681"/>
    <cellStyle name="Note 5 5 2 12" xfId="34682"/>
    <cellStyle name="Note 5 5 2 12 2" xfId="34683"/>
    <cellStyle name="Note 5 5 2 12 2 2" xfId="34684"/>
    <cellStyle name="Note 5 5 2 12 3" xfId="34685"/>
    <cellStyle name="Note 5 5 2 13" xfId="34686"/>
    <cellStyle name="Note 5 5 2 13 2" xfId="34687"/>
    <cellStyle name="Note 5 5 2 13 2 2" xfId="34688"/>
    <cellStyle name="Note 5 5 2 13 3" xfId="34689"/>
    <cellStyle name="Note 5 5 2 14" xfId="34690"/>
    <cellStyle name="Note 5 5 2 14 2" xfId="34691"/>
    <cellStyle name="Note 5 5 2 14 2 2" xfId="34692"/>
    <cellStyle name="Note 5 5 2 14 3" xfId="34693"/>
    <cellStyle name="Note 5 5 2 15" xfId="34694"/>
    <cellStyle name="Note 5 5 2 15 2" xfId="34695"/>
    <cellStyle name="Note 5 5 2 15 2 2" xfId="34696"/>
    <cellStyle name="Note 5 5 2 15 3" xfId="34697"/>
    <cellStyle name="Note 5 5 2 16" xfId="34698"/>
    <cellStyle name="Note 5 5 2 16 2" xfId="34699"/>
    <cellStyle name="Note 5 5 2 16 2 2" xfId="34700"/>
    <cellStyle name="Note 5 5 2 16 3" xfId="34701"/>
    <cellStyle name="Note 5 5 2 17" xfId="34702"/>
    <cellStyle name="Note 5 5 2 17 2" xfId="34703"/>
    <cellStyle name="Note 5 5 2 17 2 2" xfId="34704"/>
    <cellStyle name="Note 5 5 2 17 3" xfId="34705"/>
    <cellStyle name="Note 5 5 2 18" xfId="34706"/>
    <cellStyle name="Note 5 5 2 18 2" xfId="34707"/>
    <cellStyle name="Note 5 5 2 18 2 2" xfId="34708"/>
    <cellStyle name="Note 5 5 2 18 3" xfId="34709"/>
    <cellStyle name="Note 5 5 2 19" xfId="34710"/>
    <cellStyle name="Note 5 5 2 19 2" xfId="34711"/>
    <cellStyle name="Note 5 5 2 19 2 2" xfId="34712"/>
    <cellStyle name="Note 5 5 2 19 3" xfId="34713"/>
    <cellStyle name="Note 5 5 2 2" xfId="34714"/>
    <cellStyle name="Note 5 5 2 2 2" xfId="34715"/>
    <cellStyle name="Note 5 5 2 2 2 2" xfId="34716"/>
    <cellStyle name="Note 5 5 2 2 2 2 2" xfId="34717"/>
    <cellStyle name="Note 5 5 2 2 2 3" xfId="34718"/>
    <cellStyle name="Note 5 5 2 2 2 4" xfId="34719"/>
    <cellStyle name="Note 5 5 2 2 3" xfId="34720"/>
    <cellStyle name="Note 5 5 2 2 3 2" xfId="34721"/>
    <cellStyle name="Note 5 5 2 2 4" xfId="34722"/>
    <cellStyle name="Note 5 5 2 2 5" xfId="34723"/>
    <cellStyle name="Note 5 5 2 20" xfId="34724"/>
    <cellStyle name="Note 5 5 2 20 2" xfId="34725"/>
    <cellStyle name="Note 5 5 2 20 2 2" xfId="34726"/>
    <cellStyle name="Note 5 5 2 20 3" xfId="34727"/>
    <cellStyle name="Note 5 5 2 21" xfId="34728"/>
    <cellStyle name="Note 5 5 2 21 2" xfId="34729"/>
    <cellStyle name="Note 5 5 2 22" xfId="34730"/>
    <cellStyle name="Note 5 5 2 23" xfId="34731"/>
    <cellStyle name="Note 5 5 2 3" xfId="34732"/>
    <cellStyle name="Note 5 5 2 3 2" xfId="34733"/>
    <cellStyle name="Note 5 5 2 3 2 2" xfId="34734"/>
    <cellStyle name="Note 5 5 2 3 2 3" xfId="34735"/>
    <cellStyle name="Note 5 5 2 3 3" xfId="34736"/>
    <cellStyle name="Note 5 5 2 3 3 2" xfId="34737"/>
    <cellStyle name="Note 5 5 2 3 4" xfId="34738"/>
    <cellStyle name="Note 5 5 2 4" xfId="34739"/>
    <cellStyle name="Note 5 5 2 4 2" xfId="34740"/>
    <cellStyle name="Note 5 5 2 4 2 2" xfId="34741"/>
    <cellStyle name="Note 5 5 2 4 3" xfId="34742"/>
    <cellStyle name="Note 5 5 2 4 4" xfId="34743"/>
    <cellStyle name="Note 5 5 2 5" xfId="34744"/>
    <cellStyle name="Note 5 5 2 5 2" xfId="34745"/>
    <cellStyle name="Note 5 5 2 5 2 2" xfId="34746"/>
    <cellStyle name="Note 5 5 2 5 3" xfId="34747"/>
    <cellStyle name="Note 5 5 2 5 4" xfId="34748"/>
    <cellStyle name="Note 5 5 2 6" xfId="34749"/>
    <cellStyle name="Note 5 5 2 6 2" xfId="34750"/>
    <cellStyle name="Note 5 5 2 6 2 2" xfId="34751"/>
    <cellStyle name="Note 5 5 2 6 3" xfId="34752"/>
    <cellStyle name="Note 5 5 2 7" xfId="34753"/>
    <cellStyle name="Note 5 5 2 7 2" xfId="34754"/>
    <cellStyle name="Note 5 5 2 7 2 2" xfId="34755"/>
    <cellStyle name="Note 5 5 2 7 3" xfId="34756"/>
    <cellStyle name="Note 5 5 2 8" xfId="34757"/>
    <cellStyle name="Note 5 5 2 8 2" xfId="34758"/>
    <cellStyle name="Note 5 5 2 8 2 2" xfId="34759"/>
    <cellStyle name="Note 5 5 2 8 3" xfId="34760"/>
    <cellStyle name="Note 5 5 2 9" xfId="34761"/>
    <cellStyle name="Note 5 5 2 9 2" xfId="34762"/>
    <cellStyle name="Note 5 5 2 9 2 2" xfId="34763"/>
    <cellStyle name="Note 5 5 2 9 3" xfId="34764"/>
    <cellStyle name="Note 5 5 20" xfId="34765"/>
    <cellStyle name="Note 5 5 3" xfId="34766"/>
    <cellStyle name="Note 5 5 3 2" xfId="34767"/>
    <cellStyle name="Note 5 5 3 2 2" xfId="34768"/>
    <cellStyle name="Note 5 5 3 2 2 2" xfId="34769"/>
    <cellStyle name="Note 5 5 3 2 3" xfId="34770"/>
    <cellStyle name="Note 5 5 3 2 4" xfId="34771"/>
    <cellStyle name="Note 5 5 3 3" xfId="34772"/>
    <cellStyle name="Note 5 5 3 3 2" xfId="34773"/>
    <cellStyle name="Note 5 5 3 4" xfId="34774"/>
    <cellStyle name="Note 5 5 3 5" xfId="34775"/>
    <cellStyle name="Note 5 5 4" xfId="34776"/>
    <cellStyle name="Note 5 5 4 2" xfId="34777"/>
    <cellStyle name="Note 5 5 4 2 2" xfId="34778"/>
    <cellStyle name="Note 5 5 4 2 3" xfId="34779"/>
    <cellStyle name="Note 5 5 4 3" xfId="34780"/>
    <cellStyle name="Note 5 5 4 3 2" xfId="34781"/>
    <cellStyle name="Note 5 5 4 4" xfId="34782"/>
    <cellStyle name="Note 5 5 5" xfId="34783"/>
    <cellStyle name="Note 5 5 5 2" xfId="34784"/>
    <cellStyle name="Note 5 5 5 2 2" xfId="34785"/>
    <cellStyle name="Note 5 5 5 2 3" xfId="34786"/>
    <cellStyle name="Note 5 5 5 3" xfId="34787"/>
    <cellStyle name="Note 5 5 5 4" xfId="34788"/>
    <cellStyle name="Note 5 5 6" xfId="34789"/>
    <cellStyle name="Note 5 5 6 2" xfId="34790"/>
    <cellStyle name="Note 5 5 6 2 2" xfId="34791"/>
    <cellStyle name="Note 5 5 6 3" xfId="34792"/>
    <cellStyle name="Note 5 5 6 4" xfId="34793"/>
    <cellStyle name="Note 5 5 7" xfId="34794"/>
    <cellStyle name="Note 5 5 7 2" xfId="34795"/>
    <cellStyle name="Note 5 5 7 2 2" xfId="34796"/>
    <cellStyle name="Note 5 5 7 3" xfId="34797"/>
    <cellStyle name="Note 5 5 8" xfId="34798"/>
    <cellStyle name="Note 5 5 8 2" xfId="34799"/>
    <cellStyle name="Note 5 5 8 2 2" xfId="34800"/>
    <cellStyle name="Note 5 5 8 3" xfId="34801"/>
    <cellStyle name="Note 5 5 9" xfId="34802"/>
    <cellStyle name="Note 5 5 9 2" xfId="34803"/>
    <cellStyle name="Note 5 5 9 2 2" xfId="34804"/>
    <cellStyle name="Note 5 5 9 3" xfId="34805"/>
    <cellStyle name="Note 5 6" xfId="34806"/>
    <cellStyle name="Note 5 6 10" xfId="34807"/>
    <cellStyle name="Note 5 6 10 2" xfId="34808"/>
    <cellStyle name="Note 5 6 10 2 2" xfId="34809"/>
    <cellStyle name="Note 5 6 10 3" xfId="34810"/>
    <cellStyle name="Note 5 6 11" xfId="34811"/>
    <cellStyle name="Note 5 6 11 2" xfId="34812"/>
    <cellStyle name="Note 5 6 11 2 2" xfId="34813"/>
    <cellStyle name="Note 5 6 11 3" xfId="34814"/>
    <cellStyle name="Note 5 6 12" xfId="34815"/>
    <cellStyle name="Note 5 6 12 2" xfId="34816"/>
    <cellStyle name="Note 5 6 12 2 2" xfId="34817"/>
    <cellStyle name="Note 5 6 12 3" xfId="34818"/>
    <cellStyle name="Note 5 6 13" xfId="34819"/>
    <cellStyle name="Note 5 6 13 2" xfId="34820"/>
    <cellStyle name="Note 5 6 13 2 2" xfId="34821"/>
    <cellStyle name="Note 5 6 13 3" xfId="34822"/>
    <cellStyle name="Note 5 6 14" xfId="34823"/>
    <cellStyle name="Note 5 6 14 2" xfId="34824"/>
    <cellStyle name="Note 5 6 14 2 2" xfId="34825"/>
    <cellStyle name="Note 5 6 14 3" xfId="34826"/>
    <cellStyle name="Note 5 6 15" xfId="34827"/>
    <cellStyle name="Note 5 6 15 2" xfId="34828"/>
    <cellStyle name="Note 5 6 15 2 2" xfId="34829"/>
    <cellStyle name="Note 5 6 15 3" xfId="34830"/>
    <cellStyle name="Note 5 6 16" xfId="34831"/>
    <cellStyle name="Note 5 6 16 2" xfId="34832"/>
    <cellStyle name="Note 5 6 16 2 2" xfId="34833"/>
    <cellStyle name="Note 5 6 16 3" xfId="34834"/>
    <cellStyle name="Note 5 6 17" xfId="34835"/>
    <cellStyle name="Note 5 6 17 2" xfId="34836"/>
    <cellStyle name="Note 5 6 17 2 2" xfId="34837"/>
    <cellStyle name="Note 5 6 17 3" xfId="34838"/>
    <cellStyle name="Note 5 6 18" xfId="34839"/>
    <cellStyle name="Note 5 6 18 2" xfId="34840"/>
    <cellStyle name="Note 5 6 18 2 2" xfId="34841"/>
    <cellStyle name="Note 5 6 18 3" xfId="34842"/>
    <cellStyle name="Note 5 6 19" xfId="34843"/>
    <cellStyle name="Note 5 6 19 2" xfId="34844"/>
    <cellStyle name="Note 5 6 19 2 2" xfId="34845"/>
    <cellStyle name="Note 5 6 19 3" xfId="34846"/>
    <cellStyle name="Note 5 6 2" xfId="34847"/>
    <cellStyle name="Note 5 6 2 10" xfId="34848"/>
    <cellStyle name="Note 5 6 2 10 2" xfId="34849"/>
    <cellStyle name="Note 5 6 2 10 2 2" xfId="34850"/>
    <cellStyle name="Note 5 6 2 10 3" xfId="34851"/>
    <cellStyle name="Note 5 6 2 11" xfId="34852"/>
    <cellStyle name="Note 5 6 2 11 2" xfId="34853"/>
    <cellStyle name="Note 5 6 2 11 2 2" xfId="34854"/>
    <cellStyle name="Note 5 6 2 11 3" xfId="34855"/>
    <cellStyle name="Note 5 6 2 12" xfId="34856"/>
    <cellStyle name="Note 5 6 2 12 2" xfId="34857"/>
    <cellStyle name="Note 5 6 2 12 2 2" xfId="34858"/>
    <cellStyle name="Note 5 6 2 12 3" xfId="34859"/>
    <cellStyle name="Note 5 6 2 13" xfId="34860"/>
    <cellStyle name="Note 5 6 2 13 2" xfId="34861"/>
    <cellStyle name="Note 5 6 2 13 2 2" xfId="34862"/>
    <cellStyle name="Note 5 6 2 13 3" xfId="34863"/>
    <cellStyle name="Note 5 6 2 14" xfId="34864"/>
    <cellStyle name="Note 5 6 2 14 2" xfId="34865"/>
    <cellStyle name="Note 5 6 2 14 2 2" xfId="34866"/>
    <cellStyle name="Note 5 6 2 14 3" xfId="34867"/>
    <cellStyle name="Note 5 6 2 15" xfId="34868"/>
    <cellStyle name="Note 5 6 2 15 2" xfId="34869"/>
    <cellStyle name="Note 5 6 2 15 2 2" xfId="34870"/>
    <cellStyle name="Note 5 6 2 15 3" xfId="34871"/>
    <cellStyle name="Note 5 6 2 16" xfId="34872"/>
    <cellStyle name="Note 5 6 2 16 2" xfId="34873"/>
    <cellStyle name="Note 5 6 2 16 2 2" xfId="34874"/>
    <cellStyle name="Note 5 6 2 16 3" xfId="34875"/>
    <cellStyle name="Note 5 6 2 17" xfId="34876"/>
    <cellStyle name="Note 5 6 2 17 2" xfId="34877"/>
    <cellStyle name="Note 5 6 2 17 2 2" xfId="34878"/>
    <cellStyle name="Note 5 6 2 17 3" xfId="34879"/>
    <cellStyle name="Note 5 6 2 18" xfId="34880"/>
    <cellStyle name="Note 5 6 2 18 2" xfId="34881"/>
    <cellStyle name="Note 5 6 2 18 2 2" xfId="34882"/>
    <cellStyle name="Note 5 6 2 18 3" xfId="34883"/>
    <cellStyle name="Note 5 6 2 19" xfId="34884"/>
    <cellStyle name="Note 5 6 2 19 2" xfId="34885"/>
    <cellStyle name="Note 5 6 2 19 2 2" xfId="34886"/>
    <cellStyle name="Note 5 6 2 19 3" xfId="34887"/>
    <cellStyle name="Note 5 6 2 2" xfId="34888"/>
    <cellStyle name="Note 5 6 2 2 2" xfId="34889"/>
    <cellStyle name="Note 5 6 2 2 2 2" xfId="34890"/>
    <cellStyle name="Note 5 6 2 2 2 3" xfId="34891"/>
    <cellStyle name="Note 5 6 2 2 3" xfId="34892"/>
    <cellStyle name="Note 5 6 2 2 3 2" xfId="34893"/>
    <cellStyle name="Note 5 6 2 2 4" xfId="34894"/>
    <cellStyle name="Note 5 6 2 20" xfId="34895"/>
    <cellStyle name="Note 5 6 2 20 2" xfId="34896"/>
    <cellStyle name="Note 5 6 2 20 2 2" xfId="34897"/>
    <cellStyle name="Note 5 6 2 20 3" xfId="34898"/>
    <cellStyle name="Note 5 6 2 21" xfId="34899"/>
    <cellStyle name="Note 5 6 2 21 2" xfId="34900"/>
    <cellStyle name="Note 5 6 2 22" xfId="34901"/>
    <cellStyle name="Note 5 6 2 23" xfId="34902"/>
    <cellStyle name="Note 5 6 2 3" xfId="34903"/>
    <cellStyle name="Note 5 6 2 3 2" xfId="34904"/>
    <cellStyle name="Note 5 6 2 3 2 2" xfId="34905"/>
    <cellStyle name="Note 5 6 2 3 3" xfId="34906"/>
    <cellStyle name="Note 5 6 2 3 4" xfId="34907"/>
    <cellStyle name="Note 5 6 2 4" xfId="34908"/>
    <cellStyle name="Note 5 6 2 4 2" xfId="34909"/>
    <cellStyle name="Note 5 6 2 4 2 2" xfId="34910"/>
    <cellStyle name="Note 5 6 2 4 3" xfId="34911"/>
    <cellStyle name="Note 5 6 2 4 4" xfId="34912"/>
    <cellStyle name="Note 5 6 2 5" xfId="34913"/>
    <cellStyle name="Note 5 6 2 5 2" xfId="34914"/>
    <cellStyle name="Note 5 6 2 5 2 2" xfId="34915"/>
    <cellStyle name="Note 5 6 2 5 3" xfId="34916"/>
    <cellStyle name="Note 5 6 2 6" xfId="34917"/>
    <cellStyle name="Note 5 6 2 6 2" xfId="34918"/>
    <cellStyle name="Note 5 6 2 6 2 2" xfId="34919"/>
    <cellStyle name="Note 5 6 2 6 3" xfId="34920"/>
    <cellStyle name="Note 5 6 2 7" xfId="34921"/>
    <cellStyle name="Note 5 6 2 7 2" xfId="34922"/>
    <cellStyle name="Note 5 6 2 7 2 2" xfId="34923"/>
    <cellStyle name="Note 5 6 2 7 3" xfId="34924"/>
    <cellStyle name="Note 5 6 2 8" xfId="34925"/>
    <cellStyle name="Note 5 6 2 8 2" xfId="34926"/>
    <cellStyle name="Note 5 6 2 8 2 2" xfId="34927"/>
    <cellStyle name="Note 5 6 2 8 3" xfId="34928"/>
    <cellStyle name="Note 5 6 2 9" xfId="34929"/>
    <cellStyle name="Note 5 6 2 9 2" xfId="34930"/>
    <cellStyle name="Note 5 6 2 9 2 2" xfId="34931"/>
    <cellStyle name="Note 5 6 2 9 3" xfId="34932"/>
    <cellStyle name="Note 5 6 20" xfId="34933"/>
    <cellStyle name="Note 5 6 20 2" xfId="34934"/>
    <cellStyle name="Note 5 6 20 2 2" xfId="34935"/>
    <cellStyle name="Note 5 6 20 3" xfId="34936"/>
    <cellStyle name="Note 5 6 21" xfId="34937"/>
    <cellStyle name="Note 5 6 21 2" xfId="34938"/>
    <cellStyle name="Note 5 6 21 2 2" xfId="34939"/>
    <cellStyle name="Note 5 6 21 3" xfId="34940"/>
    <cellStyle name="Note 5 6 22" xfId="34941"/>
    <cellStyle name="Note 5 6 22 2" xfId="34942"/>
    <cellStyle name="Note 5 6 23" xfId="34943"/>
    <cellStyle name="Note 5 6 24" xfId="34944"/>
    <cellStyle name="Note 5 6 3" xfId="34945"/>
    <cellStyle name="Note 5 6 3 2" xfId="34946"/>
    <cellStyle name="Note 5 6 3 2 2" xfId="34947"/>
    <cellStyle name="Note 5 6 3 2 3" xfId="34948"/>
    <cellStyle name="Note 5 6 3 3" xfId="34949"/>
    <cellStyle name="Note 5 6 3 3 2" xfId="34950"/>
    <cellStyle name="Note 5 6 3 4" xfId="34951"/>
    <cellStyle name="Note 5 6 4" xfId="34952"/>
    <cellStyle name="Note 5 6 4 2" xfId="34953"/>
    <cellStyle name="Note 5 6 4 2 2" xfId="34954"/>
    <cellStyle name="Note 5 6 4 3" xfId="34955"/>
    <cellStyle name="Note 5 6 4 4" xfId="34956"/>
    <cellStyle name="Note 5 6 5" xfId="34957"/>
    <cellStyle name="Note 5 6 5 2" xfId="34958"/>
    <cellStyle name="Note 5 6 5 2 2" xfId="34959"/>
    <cellStyle name="Note 5 6 5 3" xfId="34960"/>
    <cellStyle name="Note 5 6 5 4" xfId="34961"/>
    <cellStyle name="Note 5 6 6" xfId="34962"/>
    <cellStyle name="Note 5 6 6 2" xfId="34963"/>
    <cellStyle name="Note 5 6 6 2 2" xfId="34964"/>
    <cellStyle name="Note 5 6 6 3" xfId="34965"/>
    <cellStyle name="Note 5 6 7" xfId="34966"/>
    <cellStyle name="Note 5 6 7 2" xfId="34967"/>
    <cellStyle name="Note 5 6 7 2 2" xfId="34968"/>
    <cellStyle name="Note 5 6 7 3" xfId="34969"/>
    <cellStyle name="Note 5 6 8" xfId="34970"/>
    <cellStyle name="Note 5 6 8 2" xfId="34971"/>
    <cellStyle name="Note 5 6 8 2 2" xfId="34972"/>
    <cellStyle name="Note 5 6 8 3" xfId="34973"/>
    <cellStyle name="Note 5 6 9" xfId="34974"/>
    <cellStyle name="Note 5 6 9 2" xfId="34975"/>
    <cellStyle name="Note 5 6 9 2 2" xfId="34976"/>
    <cellStyle name="Note 5 6 9 3" xfId="34977"/>
    <cellStyle name="Note 5 7" xfId="34978"/>
    <cellStyle name="Note 5 7 10" xfId="34979"/>
    <cellStyle name="Note 5 7 10 2" xfId="34980"/>
    <cellStyle name="Note 5 7 10 2 2" xfId="34981"/>
    <cellStyle name="Note 5 7 10 3" xfId="34982"/>
    <cellStyle name="Note 5 7 11" xfId="34983"/>
    <cellStyle name="Note 5 7 11 2" xfId="34984"/>
    <cellStyle name="Note 5 7 11 2 2" xfId="34985"/>
    <cellStyle name="Note 5 7 11 3" xfId="34986"/>
    <cellStyle name="Note 5 7 12" xfId="34987"/>
    <cellStyle name="Note 5 7 12 2" xfId="34988"/>
    <cellStyle name="Note 5 7 12 2 2" xfId="34989"/>
    <cellStyle name="Note 5 7 12 3" xfId="34990"/>
    <cellStyle name="Note 5 7 13" xfId="34991"/>
    <cellStyle name="Note 5 7 13 2" xfId="34992"/>
    <cellStyle name="Note 5 7 13 2 2" xfId="34993"/>
    <cellStyle name="Note 5 7 13 3" xfId="34994"/>
    <cellStyle name="Note 5 7 14" xfId="34995"/>
    <cellStyle name="Note 5 7 14 2" xfId="34996"/>
    <cellStyle name="Note 5 7 14 2 2" xfId="34997"/>
    <cellStyle name="Note 5 7 14 3" xfId="34998"/>
    <cellStyle name="Note 5 7 15" xfId="34999"/>
    <cellStyle name="Note 5 7 15 2" xfId="35000"/>
    <cellStyle name="Note 5 7 15 2 2" xfId="35001"/>
    <cellStyle name="Note 5 7 15 3" xfId="35002"/>
    <cellStyle name="Note 5 7 16" xfId="35003"/>
    <cellStyle name="Note 5 7 16 2" xfId="35004"/>
    <cellStyle name="Note 5 7 16 2 2" xfId="35005"/>
    <cellStyle name="Note 5 7 16 3" xfId="35006"/>
    <cellStyle name="Note 5 7 17" xfId="35007"/>
    <cellStyle name="Note 5 7 17 2" xfId="35008"/>
    <cellStyle name="Note 5 7 17 2 2" xfId="35009"/>
    <cellStyle name="Note 5 7 17 3" xfId="35010"/>
    <cellStyle name="Note 5 7 18" xfId="35011"/>
    <cellStyle name="Note 5 7 18 2" xfId="35012"/>
    <cellStyle name="Note 5 7 18 2 2" xfId="35013"/>
    <cellStyle name="Note 5 7 18 3" xfId="35014"/>
    <cellStyle name="Note 5 7 19" xfId="35015"/>
    <cellStyle name="Note 5 7 19 2" xfId="35016"/>
    <cellStyle name="Note 5 7 19 2 2" xfId="35017"/>
    <cellStyle name="Note 5 7 19 3" xfId="35018"/>
    <cellStyle name="Note 5 7 2" xfId="35019"/>
    <cellStyle name="Note 5 7 2 2" xfId="35020"/>
    <cellStyle name="Note 5 7 2 2 2" xfId="35021"/>
    <cellStyle name="Note 5 7 2 2 3" xfId="35022"/>
    <cellStyle name="Note 5 7 2 3" xfId="35023"/>
    <cellStyle name="Note 5 7 2 3 2" xfId="35024"/>
    <cellStyle name="Note 5 7 2 4" xfId="35025"/>
    <cellStyle name="Note 5 7 20" xfId="35026"/>
    <cellStyle name="Note 5 7 20 2" xfId="35027"/>
    <cellStyle name="Note 5 7 20 2 2" xfId="35028"/>
    <cellStyle name="Note 5 7 20 3" xfId="35029"/>
    <cellStyle name="Note 5 7 21" xfId="35030"/>
    <cellStyle name="Note 5 7 21 2" xfId="35031"/>
    <cellStyle name="Note 5 7 22" xfId="35032"/>
    <cellStyle name="Note 5 7 23" xfId="35033"/>
    <cellStyle name="Note 5 7 3" xfId="35034"/>
    <cellStyle name="Note 5 7 3 2" xfId="35035"/>
    <cellStyle name="Note 5 7 3 2 2" xfId="35036"/>
    <cellStyle name="Note 5 7 3 3" xfId="35037"/>
    <cellStyle name="Note 5 7 3 4" xfId="35038"/>
    <cellStyle name="Note 5 7 4" xfId="35039"/>
    <cellStyle name="Note 5 7 4 2" xfId="35040"/>
    <cellStyle name="Note 5 7 4 2 2" xfId="35041"/>
    <cellStyle name="Note 5 7 4 3" xfId="35042"/>
    <cellStyle name="Note 5 7 4 4" xfId="35043"/>
    <cellStyle name="Note 5 7 5" xfId="35044"/>
    <cellStyle name="Note 5 7 5 2" xfId="35045"/>
    <cellStyle name="Note 5 7 5 2 2" xfId="35046"/>
    <cellStyle name="Note 5 7 5 3" xfId="35047"/>
    <cellStyle name="Note 5 7 6" xfId="35048"/>
    <cellStyle name="Note 5 7 6 2" xfId="35049"/>
    <cellStyle name="Note 5 7 6 2 2" xfId="35050"/>
    <cellStyle name="Note 5 7 6 3" xfId="35051"/>
    <cellStyle name="Note 5 7 7" xfId="35052"/>
    <cellStyle name="Note 5 7 7 2" xfId="35053"/>
    <cellStyle name="Note 5 7 7 2 2" xfId="35054"/>
    <cellStyle name="Note 5 7 7 3" xfId="35055"/>
    <cellStyle name="Note 5 7 8" xfId="35056"/>
    <cellStyle name="Note 5 7 8 2" xfId="35057"/>
    <cellStyle name="Note 5 7 8 2 2" xfId="35058"/>
    <cellStyle name="Note 5 7 8 3" xfId="35059"/>
    <cellStyle name="Note 5 7 9" xfId="35060"/>
    <cellStyle name="Note 5 7 9 2" xfId="35061"/>
    <cellStyle name="Note 5 7 9 2 2" xfId="35062"/>
    <cellStyle name="Note 5 7 9 3" xfId="35063"/>
    <cellStyle name="Note 5 8" xfId="35064"/>
    <cellStyle name="Note 5 8 2" xfId="35065"/>
    <cellStyle name="Note 5 8 2 2" xfId="35066"/>
    <cellStyle name="Note 5 8 2 3" xfId="35067"/>
    <cellStyle name="Note 5 8 3" xfId="35068"/>
    <cellStyle name="Note 5 8 3 2" xfId="35069"/>
    <cellStyle name="Note 5 8 4" xfId="35070"/>
    <cellStyle name="Note 5 9" xfId="35071"/>
    <cellStyle name="Note 5 9 2" xfId="35072"/>
    <cellStyle name="Note 5 9 2 2" xfId="35073"/>
    <cellStyle name="Note 5 9 2 3" xfId="35074"/>
    <cellStyle name="Note 5 9 3" xfId="35075"/>
    <cellStyle name="Note 5 9 4" xfId="35076"/>
    <cellStyle name="Note 6" xfId="35077"/>
    <cellStyle name="Note 6 10" xfId="35078"/>
    <cellStyle name="Note 6 10 2" xfId="35079"/>
    <cellStyle name="Note 6 10 2 2" xfId="35080"/>
    <cellStyle name="Note 6 10 3" xfId="35081"/>
    <cellStyle name="Note 6 10 4" xfId="35082"/>
    <cellStyle name="Note 6 11" xfId="35083"/>
    <cellStyle name="Note 6 11 2" xfId="35084"/>
    <cellStyle name="Note 6 11 2 2" xfId="35085"/>
    <cellStyle name="Note 6 11 3" xfId="35086"/>
    <cellStyle name="Note 6 12" xfId="35087"/>
    <cellStyle name="Note 6 12 2" xfId="35088"/>
    <cellStyle name="Note 6 12 2 2" xfId="35089"/>
    <cellStyle name="Note 6 12 3" xfId="35090"/>
    <cellStyle name="Note 6 13" xfId="35091"/>
    <cellStyle name="Note 6 13 2" xfId="35092"/>
    <cellStyle name="Note 6 13 2 2" xfId="35093"/>
    <cellStyle name="Note 6 13 3" xfId="35094"/>
    <cellStyle name="Note 6 14" xfId="35095"/>
    <cellStyle name="Note 6 14 2" xfId="35096"/>
    <cellStyle name="Note 6 14 2 2" xfId="35097"/>
    <cellStyle name="Note 6 14 3" xfId="35098"/>
    <cellStyle name="Note 6 15" xfId="35099"/>
    <cellStyle name="Note 6 15 2" xfId="35100"/>
    <cellStyle name="Note 6 15 2 2" xfId="35101"/>
    <cellStyle name="Note 6 15 3" xfId="35102"/>
    <cellStyle name="Note 6 16" xfId="35103"/>
    <cellStyle name="Note 6 16 2" xfId="35104"/>
    <cellStyle name="Note 6 16 2 2" xfId="35105"/>
    <cellStyle name="Note 6 16 3" xfId="35106"/>
    <cellStyle name="Note 6 17" xfId="35107"/>
    <cellStyle name="Note 6 17 2" xfId="35108"/>
    <cellStyle name="Note 6 17 2 2" xfId="35109"/>
    <cellStyle name="Note 6 17 3" xfId="35110"/>
    <cellStyle name="Note 6 18" xfId="35111"/>
    <cellStyle name="Note 6 18 2" xfId="35112"/>
    <cellStyle name="Note 6 18 2 2" xfId="35113"/>
    <cellStyle name="Note 6 18 3" xfId="35114"/>
    <cellStyle name="Note 6 19" xfId="35115"/>
    <cellStyle name="Note 6 19 2" xfId="35116"/>
    <cellStyle name="Note 6 19 2 2" xfId="35117"/>
    <cellStyle name="Note 6 19 3" xfId="35118"/>
    <cellStyle name="Note 6 2" xfId="35119"/>
    <cellStyle name="Note 6 2 10" xfId="35120"/>
    <cellStyle name="Note 6 2 10 2" xfId="35121"/>
    <cellStyle name="Note 6 2 10 2 2" xfId="35122"/>
    <cellStyle name="Note 6 2 10 3" xfId="35123"/>
    <cellStyle name="Note 6 2 11" xfId="35124"/>
    <cellStyle name="Note 6 2 11 2" xfId="35125"/>
    <cellStyle name="Note 6 2 11 2 2" xfId="35126"/>
    <cellStyle name="Note 6 2 11 3" xfId="35127"/>
    <cellStyle name="Note 6 2 12" xfId="35128"/>
    <cellStyle name="Note 6 2 12 2" xfId="35129"/>
    <cellStyle name="Note 6 2 12 2 2" xfId="35130"/>
    <cellStyle name="Note 6 2 12 3" xfId="35131"/>
    <cellStyle name="Note 6 2 13" xfId="35132"/>
    <cellStyle name="Note 6 2 13 2" xfId="35133"/>
    <cellStyle name="Note 6 2 13 2 2" xfId="35134"/>
    <cellStyle name="Note 6 2 13 3" xfId="35135"/>
    <cellStyle name="Note 6 2 14" xfId="35136"/>
    <cellStyle name="Note 6 2 14 2" xfId="35137"/>
    <cellStyle name="Note 6 2 14 2 2" xfId="35138"/>
    <cellStyle name="Note 6 2 14 3" xfId="35139"/>
    <cellStyle name="Note 6 2 15" xfId="35140"/>
    <cellStyle name="Note 6 2 15 2" xfId="35141"/>
    <cellStyle name="Note 6 2 15 2 2" xfId="35142"/>
    <cellStyle name="Note 6 2 15 3" xfId="35143"/>
    <cellStyle name="Note 6 2 16" xfId="35144"/>
    <cellStyle name="Note 6 2 16 2" xfId="35145"/>
    <cellStyle name="Note 6 2 16 2 2" xfId="35146"/>
    <cellStyle name="Note 6 2 16 3" xfId="35147"/>
    <cellStyle name="Note 6 2 17" xfId="35148"/>
    <cellStyle name="Note 6 2 17 2" xfId="35149"/>
    <cellStyle name="Note 6 2 17 2 2" xfId="35150"/>
    <cellStyle name="Note 6 2 17 3" xfId="35151"/>
    <cellStyle name="Note 6 2 18" xfId="35152"/>
    <cellStyle name="Note 6 2 18 2" xfId="35153"/>
    <cellStyle name="Note 6 2 18 2 2" xfId="35154"/>
    <cellStyle name="Note 6 2 18 3" xfId="35155"/>
    <cellStyle name="Note 6 2 19" xfId="35156"/>
    <cellStyle name="Note 6 2 19 2" xfId="35157"/>
    <cellStyle name="Note 6 2 19 2 2" xfId="35158"/>
    <cellStyle name="Note 6 2 19 3" xfId="35159"/>
    <cellStyle name="Note 6 2 2" xfId="35160"/>
    <cellStyle name="Note 6 2 2 10" xfId="35161"/>
    <cellStyle name="Note 6 2 2 10 2" xfId="35162"/>
    <cellStyle name="Note 6 2 2 10 2 2" xfId="35163"/>
    <cellStyle name="Note 6 2 2 10 3" xfId="35164"/>
    <cellStyle name="Note 6 2 2 11" xfId="35165"/>
    <cellStyle name="Note 6 2 2 11 2" xfId="35166"/>
    <cellStyle name="Note 6 2 2 11 2 2" xfId="35167"/>
    <cellStyle name="Note 6 2 2 11 3" xfId="35168"/>
    <cellStyle name="Note 6 2 2 12" xfId="35169"/>
    <cellStyle name="Note 6 2 2 12 2" xfId="35170"/>
    <cellStyle name="Note 6 2 2 12 2 2" xfId="35171"/>
    <cellStyle name="Note 6 2 2 12 3" xfId="35172"/>
    <cellStyle name="Note 6 2 2 13" xfId="35173"/>
    <cellStyle name="Note 6 2 2 13 2" xfId="35174"/>
    <cellStyle name="Note 6 2 2 13 2 2" xfId="35175"/>
    <cellStyle name="Note 6 2 2 13 3" xfId="35176"/>
    <cellStyle name="Note 6 2 2 14" xfId="35177"/>
    <cellStyle name="Note 6 2 2 14 2" xfId="35178"/>
    <cellStyle name="Note 6 2 2 14 2 2" xfId="35179"/>
    <cellStyle name="Note 6 2 2 14 3" xfId="35180"/>
    <cellStyle name="Note 6 2 2 15" xfId="35181"/>
    <cellStyle name="Note 6 2 2 15 2" xfId="35182"/>
    <cellStyle name="Note 6 2 2 15 2 2" xfId="35183"/>
    <cellStyle name="Note 6 2 2 15 3" xfId="35184"/>
    <cellStyle name="Note 6 2 2 16" xfId="35185"/>
    <cellStyle name="Note 6 2 2 16 2" xfId="35186"/>
    <cellStyle name="Note 6 2 2 16 2 2" xfId="35187"/>
    <cellStyle name="Note 6 2 2 16 3" xfId="35188"/>
    <cellStyle name="Note 6 2 2 17" xfId="35189"/>
    <cellStyle name="Note 6 2 2 17 2" xfId="35190"/>
    <cellStyle name="Note 6 2 2 17 2 2" xfId="35191"/>
    <cellStyle name="Note 6 2 2 17 3" xfId="35192"/>
    <cellStyle name="Note 6 2 2 18" xfId="35193"/>
    <cellStyle name="Note 6 2 2 18 2" xfId="35194"/>
    <cellStyle name="Note 6 2 2 18 2 2" xfId="35195"/>
    <cellStyle name="Note 6 2 2 18 3" xfId="35196"/>
    <cellStyle name="Note 6 2 2 19" xfId="35197"/>
    <cellStyle name="Note 6 2 2 19 2" xfId="35198"/>
    <cellStyle name="Note 6 2 2 19 2 2" xfId="35199"/>
    <cellStyle name="Note 6 2 2 19 3" xfId="35200"/>
    <cellStyle name="Note 6 2 2 2" xfId="35201"/>
    <cellStyle name="Note 6 2 2 2 10" xfId="35202"/>
    <cellStyle name="Note 6 2 2 2 10 2" xfId="35203"/>
    <cellStyle name="Note 6 2 2 2 10 2 2" xfId="35204"/>
    <cellStyle name="Note 6 2 2 2 10 3" xfId="35205"/>
    <cellStyle name="Note 6 2 2 2 11" xfId="35206"/>
    <cellStyle name="Note 6 2 2 2 11 2" xfId="35207"/>
    <cellStyle name="Note 6 2 2 2 11 2 2" xfId="35208"/>
    <cellStyle name="Note 6 2 2 2 11 3" xfId="35209"/>
    <cellStyle name="Note 6 2 2 2 12" xfId="35210"/>
    <cellStyle name="Note 6 2 2 2 12 2" xfId="35211"/>
    <cellStyle name="Note 6 2 2 2 12 2 2" xfId="35212"/>
    <cellStyle name="Note 6 2 2 2 12 3" xfId="35213"/>
    <cellStyle name="Note 6 2 2 2 13" xfId="35214"/>
    <cellStyle name="Note 6 2 2 2 13 2" xfId="35215"/>
    <cellStyle name="Note 6 2 2 2 13 2 2" xfId="35216"/>
    <cellStyle name="Note 6 2 2 2 13 3" xfId="35217"/>
    <cellStyle name="Note 6 2 2 2 14" xfId="35218"/>
    <cellStyle name="Note 6 2 2 2 14 2" xfId="35219"/>
    <cellStyle name="Note 6 2 2 2 14 2 2" xfId="35220"/>
    <cellStyle name="Note 6 2 2 2 14 3" xfId="35221"/>
    <cellStyle name="Note 6 2 2 2 15" xfId="35222"/>
    <cellStyle name="Note 6 2 2 2 15 2" xfId="35223"/>
    <cellStyle name="Note 6 2 2 2 15 2 2" xfId="35224"/>
    <cellStyle name="Note 6 2 2 2 15 3" xfId="35225"/>
    <cellStyle name="Note 6 2 2 2 16" xfId="35226"/>
    <cellStyle name="Note 6 2 2 2 16 2" xfId="35227"/>
    <cellStyle name="Note 6 2 2 2 16 2 2" xfId="35228"/>
    <cellStyle name="Note 6 2 2 2 16 3" xfId="35229"/>
    <cellStyle name="Note 6 2 2 2 17" xfId="35230"/>
    <cellStyle name="Note 6 2 2 2 17 2" xfId="35231"/>
    <cellStyle name="Note 6 2 2 2 17 2 2" xfId="35232"/>
    <cellStyle name="Note 6 2 2 2 17 3" xfId="35233"/>
    <cellStyle name="Note 6 2 2 2 18" xfId="35234"/>
    <cellStyle name="Note 6 2 2 2 18 2" xfId="35235"/>
    <cellStyle name="Note 6 2 2 2 19" xfId="35236"/>
    <cellStyle name="Note 6 2 2 2 2" xfId="35237"/>
    <cellStyle name="Note 6 2 2 2 2 10" xfId="35238"/>
    <cellStyle name="Note 6 2 2 2 2 10 2" xfId="35239"/>
    <cellStyle name="Note 6 2 2 2 2 10 2 2" xfId="35240"/>
    <cellStyle name="Note 6 2 2 2 2 10 3" xfId="35241"/>
    <cellStyle name="Note 6 2 2 2 2 11" xfId="35242"/>
    <cellStyle name="Note 6 2 2 2 2 11 2" xfId="35243"/>
    <cellStyle name="Note 6 2 2 2 2 11 2 2" xfId="35244"/>
    <cellStyle name="Note 6 2 2 2 2 11 3" xfId="35245"/>
    <cellStyle name="Note 6 2 2 2 2 12" xfId="35246"/>
    <cellStyle name="Note 6 2 2 2 2 12 2" xfId="35247"/>
    <cellStyle name="Note 6 2 2 2 2 12 2 2" xfId="35248"/>
    <cellStyle name="Note 6 2 2 2 2 12 3" xfId="35249"/>
    <cellStyle name="Note 6 2 2 2 2 13" xfId="35250"/>
    <cellStyle name="Note 6 2 2 2 2 13 2" xfId="35251"/>
    <cellStyle name="Note 6 2 2 2 2 13 2 2" xfId="35252"/>
    <cellStyle name="Note 6 2 2 2 2 13 3" xfId="35253"/>
    <cellStyle name="Note 6 2 2 2 2 14" xfId="35254"/>
    <cellStyle name="Note 6 2 2 2 2 14 2" xfId="35255"/>
    <cellStyle name="Note 6 2 2 2 2 14 2 2" xfId="35256"/>
    <cellStyle name="Note 6 2 2 2 2 14 3" xfId="35257"/>
    <cellStyle name="Note 6 2 2 2 2 15" xfId="35258"/>
    <cellStyle name="Note 6 2 2 2 2 15 2" xfId="35259"/>
    <cellStyle name="Note 6 2 2 2 2 15 2 2" xfId="35260"/>
    <cellStyle name="Note 6 2 2 2 2 15 3" xfId="35261"/>
    <cellStyle name="Note 6 2 2 2 2 16" xfId="35262"/>
    <cellStyle name="Note 6 2 2 2 2 16 2" xfId="35263"/>
    <cellStyle name="Note 6 2 2 2 2 16 2 2" xfId="35264"/>
    <cellStyle name="Note 6 2 2 2 2 16 3" xfId="35265"/>
    <cellStyle name="Note 6 2 2 2 2 17" xfId="35266"/>
    <cellStyle name="Note 6 2 2 2 2 17 2" xfId="35267"/>
    <cellStyle name="Note 6 2 2 2 2 17 2 2" xfId="35268"/>
    <cellStyle name="Note 6 2 2 2 2 17 3" xfId="35269"/>
    <cellStyle name="Note 6 2 2 2 2 18" xfId="35270"/>
    <cellStyle name="Note 6 2 2 2 2 18 2" xfId="35271"/>
    <cellStyle name="Note 6 2 2 2 2 18 2 2" xfId="35272"/>
    <cellStyle name="Note 6 2 2 2 2 18 3" xfId="35273"/>
    <cellStyle name="Note 6 2 2 2 2 19" xfId="35274"/>
    <cellStyle name="Note 6 2 2 2 2 19 2" xfId="35275"/>
    <cellStyle name="Note 6 2 2 2 2 19 2 2" xfId="35276"/>
    <cellStyle name="Note 6 2 2 2 2 19 3" xfId="35277"/>
    <cellStyle name="Note 6 2 2 2 2 2" xfId="35278"/>
    <cellStyle name="Note 6 2 2 2 2 2 2" xfId="35279"/>
    <cellStyle name="Note 6 2 2 2 2 2 2 2" xfId="35280"/>
    <cellStyle name="Note 6 2 2 2 2 2 2 3" xfId="35281"/>
    <cellStyle name="Note 6 2 2 2 2 2 3" xfId="35282"/>
    <cellStyle name="Note 6 2 2 2 2 2 3 2" xfId="35283"/>
    <cellStyle name="Note 6 2 2 2 2 2 4" xfId="35284"/>
    <cellStyle name="Note 6 2 2 2 2 20" xfId="35285"/>
    <cellStyle name="Note 6 2 2 2 2 20 2" xfId="35286"/>
    <cellStyle name="Note 6 2 2 2 2 20 2 2" xfId="35287"/>
    <cellStyle name="Note 6 2 2 2 2 20 3" xfId="35288"/>
    <cellStyle name="Note 6 2 2 2 2 21" xfId="35289"/>
    <cellStyle name="Note 6 2 2 2 2 21 2" xfId="35290"/>
    <cellStyle name="Note 6 2 2 2 2 22" xfId="35291"/>
    <cellStyle name="Note 6 2 2 2 2 23" xfId="35292"/>
    <cellStyle name="Note 6 2 2 2 2 3" xfId="35293"/>
    <cellStyle name="Note 6 2 2 2 2 3 2" xfId="35294"/>
    <cellStyle name="Note 6 2 2 2 2 3 2 2" xfId="35295"/>
    <cellStyle name="Note 6 2 2 2 2 3 3" xfId="35296"/>
    <cellStyle name="Note 6 2 2 2 2 3 4" xfId="35297"/>
    <cellStyle name="Note 6 2 2 2 2 4" xfId="35298"/>
    <cellStyle name="Note 6 2 2 2 2 4 2" xfId="35299"/>
    <cellStyle name="Note 6 2 2 2 2 4 2 2" xfId="35300"/>
    <cellStyle name="Note 6 2 2 2 2 4 3" xfId="35301"/>
    <cellStyle name="Note 6 2 2 2 2 4 4" xfId="35302"/>
    <cellStyle name="Note 6 2 2 2 2 5" xfId="35303"/>
    <cellStyle name="Note 6 2 2 2 2 5 2" xfId="35304"/>
    <cellStyle name="Note 6 2 2 2 2 5 2 2" xfId="35305"/>
    <cellStyle name="Note 6 2 2 2 2 5 3" xfId="35306"/>
    <cellStyle name="Note 6 2 2 2 2 6" xfId="35307"/>
    <cellStyle name="Note 6 2 2 2 2 6 2" xfId="35308"/>
    <cellStyle name="Note 6 2 2 2 2 6 2 2" xfId="35309"/>
    <cellStyle name="Note 6 2 2 2 2 6 3" xfId="35310"/>
    <cellStyle name="Note 6 2 2 2 2 7" xfId="35311"/>
    <cellStyle name="Note 6 2 2 2 2 7 2" xfId="35312"/>
    <cellStyle name="Note 6 2 2 2 2 7 2 2" xfId="35313"/>
    <cellStyle name="Note 6 2 2 2 2 7 3" xfId="35314"/>
    <cellStyle name="Note 6 2 2 2 2 8" xfId="35315"/>
    <cellStyle name="Note 6 2 2 2 2 8 2" xfId="35316"/>
    <cellStyle name="Note 6 2 2 2 2 8 2 2" xfId="35317"/>
    <cellStyle name="Note 6 2 2 2 2 8 3" xfId="35318"/>
    <cellStyle name="Note 6 2 2 2 2 9" xfId="35319"/>
    <cellStyle name="Note 6 2 2 2 2 9 2" xfId="35320"/>
    <cellStyle name="Note 6 2 2 2 2 9 2 2" xfId="35321"/>
    <cellStyle name="Note 6 2 2 2 2 9 3" xfId="35322"/>
    <cellStyle name="Note 6 2 2 2 20" xfId="35323"/>
    <cellStyle name="Note 6 2 2 2 3" xfId="35324"/>
    <cellStyle name="Note 6 2 2 2 3 2" xfId="35325"/>
    <cellStyle name="Note 6 2 2 2 3 2 2" xfId="35326"/>
    <cellStyle name="Note 6 2 2 2 3 2 3" xfId="35327"/>
    <cellStyle name="Note 6 2 2 2 3 3" xfId="35328"/>
    <cellStyle name="Note 6 2 2 2 3 3 2" xfId="35329"/>
    <cellStyle name="Note 6 2 2 2 3 4" xfId="35330"/>
    <cellStyle name="Note 6 2 2 2 4" xfId="35331"/>
    <cellStyle name="Note 6 2 2 2 4 2" xfId="35332"/>
    <cellStyle name="Note 6 2 2 2 4 2 2" xfId="35333"/>
    <cellStyle name="Note 6 2 2 2 4 3" xfId="35334"/>
    <cellStyle name="Note 6 2 2 2 4 4" xfId="35335"/>
    <cellStyle name="Note 6 2 2 2 5" xfId="35336"/>
    <cellStyle name="Note 6 2 2 2 5 2" xfId="35337"/>
    <cellStyle name="Note 6 2 2 2 5 2 2" xfId="35338"/>
    <cellStyle name="Note 6 2 2 2 5 3" xfId="35339"/>
    <cellStyle name="Note 6 2 2 2 5 4" xfId="35340"/>
    <cellStyle name="Note 6 2 2 2 6" xfId="35341"/>
    <cellStyle name="Note 6 2 2 2 6 2" xfId="35342"/>
    <cellStyle name="Note 6 2 2 2 6 2 2" xfId="35343"/>
    <cellStyle name="Note 6 2 2 2 6 3" xfId="35344"/>
    <cellStyle name="Note 6 2 2 2 7" xfId="35345"/>
    <cellStyle name="Note 6 2 2 2 7 2" xfId="35346"/>
    <cellStyle name="Note 6 2 2 2 7 2 2" xfId="35347"/>
    <cellStyle name="Note 6 2 2 2 7 3" xfId="35348"/>
    <cellStyle name="Note 6 2 2 2 8" xfId="35349"/>
    <cellStyle name="Note 6 2 2 2 8 2" xfId="35350"/>
    <cellStyle name="Note 6 2 2 2 8 2 2" xfId="35351"/>
    <cellStyle name="Note 6 2 2 2 8 3" xfId="35352"/>
    <cellStyle name="Note 6 2 2 2 9" xfId="35353"/>
    <cellStyle name="Note 6 2 2 2 9 2" xfId="35354"/>
    <cellStyle name="Note 6 2 2 2 9 2 2" xfId="35355"/>
    <cellStyle name="Note 6 2 2 2 9 3" xfId="35356"/>
    <cellStyle name="Note 6 2 2 20" xfId="35357"/>
    <cellStyle name="Note 6 2 2 20 2" xfId="35358"/>
    <cellStyle name="Note 6 2 2 20 2 2" xfId="35359"/>
    <cellStyle name="Note 6 2 2 20 3" xfId="35360"/>
    <cellStyle name="Note 6 2 2 21" xfId="35361"/>
    <cellStyle name="Note 6 2 2 21 2" xfId="35362"/>
    <cellStyle name="Note 6 2 2 22" xfId="35363"/>
    <cellStyle name="Note 6 2 2 23" xfId="35364"/>
    <cellStyle name="Note 6 2 2 3" xfId="35365"/>
    <cellStyle name="Note 6 2 2 3 10" xfId="35366"/>
    <cellStyle name="Note 6 2 2 3 10 2" xfId="35367"/>
    <cellStyle name="Note 6 2 2 3 10 2 2" xfId="35368"/>
    <cellStyle name="Note 6 2 2 3 10 3" xfId="35369"/>
    <cellStyle name="Note 6 2 2 3 11" xfId="35370"/>
    <cellStyle name="Note 6 2 2 3 11 2" xfId="35371"/>
    <cellStyle name="Note 6 2 2 3 11 2 2" xfId="35372"/>
    <cellStyle name="Note 6 2 2 3 11 3" xfId="35373"/>
    <cellStyle name="Note 6 2 2 3 12" xfId="35374"/>
    <cellStyle name="Note 6 2 2 3 12 2" xfId="35375"/>
    <cellStyle name="Note 6 2 2 3 12 2 2" xfId="35376"/>
    <cellStyle name="Note 6 2 2 3 12 3" xfId="35377"/>
    <cellStyle name="Note 6 2 2 3 13" xfId="35378"/>
    <cellStyle name="Note 6 2 2 3 13 2" xfId="35379"/>
    <cellStyle name="Note 6 2 2 3 13 2 2" xfId="35380"/>
    <cellStyle name="Note 6 2 2 3 13 3" xfId="35381"/>
    <cellStyle name="Note 6 2 2 3 14" xfId="35382"/>
    <cellStyle name="Note 6 2 2 3 14 2" xfId="35383"/>
    <cellStyle name="Note 6 2 2 3 14 2 2" xfId="35384"/>
    <cellStyle name="Note 6 2 2 3 14 3" xfId="35385"/>
    <cellStyle name="Note 6 2 2 3 15" xfId="35386"/>
    <cellStyle name="Note 6 2 2 3 15 2" xfId="35387"/>
    <cellStyle name="Note 6 2 2 3 15 2 2" xfId="35388"/>
    <cellStyle name="Note 6 2 2 3 15 3" xfId="35389"/>
    <cellStyle name="Note 6 2 2 3 16" xfId="35390"/>
    <cellStyle name="Note 6 2 2 3 16 2" xfId="35391"/>
    <cellStyle name="Note 6 2 2 3 16 2 2" xfId="35392"/>
    <cellStyle name="Note 6 2 2 3 16 3" xfId="35393"/>
    <cellStyle name="Note 6 2 2 3 17" xfId="35394"/>
    <cellStyle name="Note 6 2 2 3 17 2" xfId="35395"/>
    <cellStyle name="Note 6 2 2 3 17 2 2" xfId="35396"/>
    <cellStyle name="Note 6 2 2 3 17 3" xfId="35397"/>
    <cellStyle name="Note 6 2 2 3 18" xfId="35398"/>
    <cellStyle name="Note 6 2 2 3 18 2" xfId="35399"/>
    <cellStyle name="Note 6 2 2 3 19" xfId="35400"/>
    <cellStyle name="Note 6 2 2 3 2" xfId="35401"/>
    <cellStyle name="Note 6 2 2 3 2 10" xfId="35402"/>
    <cellStyle name="Note 6 2 2 3 2 10 2" xfId="35403"/>
    <cellStyle name="Note 6 2 2 3 2 10 2 2" xfId="35404"/>
    <cellStyle name="Note 6 2 2 3 2 10 3" xfId="35405"/>
    <cellStyle name="Note 6 2 2 3 2 11" xfId="35406"/>
    <cellStyle name="Note 6 2 2 3 2 11 2" xfId="35407"/>
    <cellStyle name="Note 6 2 2 3 2 11 2 2" xfId="35408"/>
    <cellStyle name="Note 6 2 2 3 2 11 3" xfId="35409"/>
    <cellStyle name="Note 6 2 2 3 2 12" xfId="35410"/>
    <cellStyle name="Note 6 2 2 3 2 12 2" xfId="35411"/>
    <cellStyle name="Note 6 2 2 3 2 12 2 2" xfId="35412"/>
    <cellStyle name="Note 6 2 2 3 2 12 3" xfId="35413"/>
    <cellStyle name="Note 6 2 2 3 2 13" xfId="35414"/>
    <cellStyle name="Note 6 2 2 3 2 13 2" xfId="35415"/>
    <cellStyle name="Note 6 2 2 3 2 13 2 2" xfId="35416"/>
    <cellStyle name="Note 6 2 2 3 2 13 3" xfId="35417"/>
    <cellStyle name="Note 6 2 2 3 2 14" xfId="35418"/>
    <cellStyle name="Note 6 2 2 3 2 14 2" xfId="35419"/>
    <cellStyle name="Note 6 2 2 3 2 14 2 2" xfId="35420"/>
    <cellStyle name="Note 6 2 2 3 2 14 3" xfId="35421"/>
    <cellStyle name="Note 6 2 2 3 2 15" xfId="35422"/>
    <cellStyle name="Note 6 2 2 3 2 15 2" xfId="35423"/>
    <cellStyle name="Note 6 2 2 3 2 15 2 2" xfId="35424"/>
    <cellStyle name="Note 6 2 2 3 2 15 3" xfId="35425"/>
    <cellStyle name="Note 6 2 2 3 2 16" xfId="35426"/>
    <cellStyle name="Note 6 2 2 3 2 16 2" xfId="35427"/>
    <cellStyle name="Note 6 2 2 3 2 16 2 2" xfId="35428"/>
    <cellStyle name="Note 6 2 2 3 2 16 3" xfId="35429"/>
    <cellStyle name="Note 6 2 2 3 2 17" xfId="35430"/>
    <cellStyle name="Note 6 2 2 3 2 17 2" xfId="35431"/>
    <cellStyle name="Note 6 2 2 3 2 17 2 2" xfId="35432"/>
    <cellStyle name="Note 6 2 2 3 2 17 3" xfId="35433"/>
    <cellStyle name="Note 6 2 2 3 2 18" xfId="35434"/>
    <cellStyle name="Note 6 2 2 3 2 18 2" xfId="35435"/>
    <cellStyle name="Note 6 2 2 3 2 18 2 2" xfId="35436"/>
    <cellStyle name="Note 6 2 2 3 2 18 3" xfId="35437"/>
    <cellStyle name="Note 6 2 2 3 2 19" xfId="35438"/>
    <cellStyle name="Note 6 2 2 3 2 19 2" xfId="35439"/>
    <cellStyle name="Note 6 2 2 3 2 19 2 2" xfId="35440"/>
    <cellStyle name="Note 6 2 2 3 2 19 3" xfId="35441"/>
    <cellStyle name="Note 6 2 2 3 2 2" xfId="35442"/>
    <cellStyle name="Note 6 2 2 3 2 2 2" xfId="35443"/>
    <cellStyle name="Note 6 2 2 3 2 2 2 2" xfId="35444"/>
    <cellStyle name="Note 6 2 2 3 2 2 3" xfId="35445"/>
    <cellStyle name="Note 6 2 2 3 2 2 4" xfId="35446"/>
    <cellStyle name="Note 6 2 2 3 2 20" xfId="35447"/>
    <cellStyle name="Note 6 2 2 3 2 20 2" xfId="35448"/>
    <cellStyle name="Note 6 2 2 3 2 20 2 2" xfId="35449"/>
    <cellStyle name="Note 6 2 2 3 2 20 3" xfId="35450"/>
    <cellStyle name="Note 6 2 2 3 2 21" xfId="35451"/>
    <cellStyle name="Note 6 2 2 3 2 21 2" xfId="35452"/>
    <cellStyle name="Note 6 2 2 3 2 22" xfId="35453"/>
    <cellStyle name="Note 6 2 2 3 2 23" xfId="35454"/>
    <cellStyle name="Note 6 2 2 3 2 3" xfId="35455"/>
    <cellStyle name="Note 6 2 2 3 2 3 2" xfId="35456"/>
    <cellStyle name="Note 6 2 2 3 2 3 2 2" xfId="35457"/>
    <cellStyle name="Note 6 2 2 3 2 3 3" xfId="35458"/>
    <cellStyle name="Note 6 2 2 3 2 3 4" xfId="35459"/>
    <cellStyle name="Note 6 2 2 3 2 4" xfId="35460"/>
    <cellStyle name="Note 6 2 2 3 2 4 2" xfId="35461"/>
    <cellStyle name="Note 6 2 2 3 2 4 2 2" xfId="35462"/>
    <cellStyle name="Note 6 2 2 3 2 4 3" xfId="35463"/>
    <cellStyle name="Note 6 2 2 3 2 5" xfId="35464"/>
    <cellStyle name="Note 6 2 2 3 2 5 2" xfId="35465"/>
    <cellStyle name="Note 6 2 2 3 2 5 2 2" xfId="35466"/>
    <cellStyle name="Note 6 2 2 3 2 5 3" xfId="35467"/>
    <cellStyle name="Note 6 2 2 3 2 6" xfId="35468"/>
    <cellStyle name="Note 6 2 2 3 2 6 2" xfId="35469"/>
    <cellStyle name="Note 6 2 2 3 2 6 2 2" xfId="35470"/>
    <cellStyle name="Note 6 2 2 3 2 6 3" xfId="35471"/>
    <cellStyle name="Note 6 2 2 3 2 7" xfId="35472"/>
    <cellStyle name="Note 6 2 2 3 2 7 2" xfId="35473"/>
    <cellStyle name="Note 6 2 2 3 2 7 2 2" xfId="35474"/>
    <cellStyle name="Note 6 2 2 3 2 7 3" xfId="35475"/>
    <cellStyle name="Note 6 2 2 3 2 8" xfId="35476"/>
    <cellStyle name="Note 6 2 2 3 2 8 2" xfId="35477"/>
    <cellStyle name="Note 6 2 2 3 2 8 2 2" xfId="35478"/>
    <cellStyle name="Note 6 2 2 3 2 8 3" xfId="35479"/>
    <cellStyle name="Note 6 2 2 3 2 9" xfId="35480"/>
    <cellStyle name="Note 6 2 2 3 2 9 2" xfId="35481"/>
    <cellStyle name="Note 6 2 2 3 2 9 2 2" xfId="35482"/>
    <cellStyle name="Note 6 2 2 3 2 9 3" xfId="35483"/>
    <cellStyle name="Note 6 2 2 3 20" xfId="35484"/>
    <cellStyle name="Note 6 2 2 3 3" xfId="35485"/>
    <cellStyle name="Note 6 2 2 3 3 2" xfId="35486"/>
    <cellStyle name="Note 6 2 2 3 3 2 2" xfId="35487"/>
    <cellStyle name="Note 6 2 2 3 3 3" xfId="35488"/>
    <cellStyle name="Note 6 2 2 3 3 4" xfId="35489"/>
    <cellStyle name="Note 6 2 2 3 4" xfId="35490"/>
    <cellStyle name="Note 6 2 2 3 4 2" xfId="35491"/>
    <cellStyle name="Note 6 2 2 3 4 2 2" xfId="35492"/>
    <cellStyle name="Note 6 2 2 3 4 3" xfId="35493"/>
    <cellStyle name="Note 6 2 2 3 4 4" xfId="35494"/>
    <cellStyle name="Note 6 2 2 3 5" xfId="35495"/>
    <cellStyle name="Note 6 2 2 3 5 2" xfId="35496"/>
    <cellStyle name="Note 6 2 2 3 5 2 2" xfId="35497"/>
    <cellStyle name="Note 6 2 2 3 5 3" xfId="35498"/>
    <cellStyle name="Note 6 2 2 3 6" xfId="35499"/>
    <cellStyle name="Note 6 2 2 3 6 2" xfId="35500"/>
    <cellStyle name="Note 6 2 2 3 6 2 2" xfId="35501"/>
    <cellStyle name="Note 6 2 2 3 6 3" xfId="35502"/>
    <cellStyle name="Note 6 2 2 3 7" xfId="35503"/>
    <cellStyle name="Note 6 2 2 3 7 2" xfId="35504"/>
    <cellStyle name="Note 6 2 2 3 7 2 2" xfId="35505"/>
    <cellStyle name="Note 6 2 2 3 7 3" xfId="35506"/>
    <cellStyle name="Note 6 2 2 3 8" xfId="35507"/>
    <cellStyle name="Note 6 2 2 3 8 2" xfId="35508"/>
    <cellStyle name="Note 6 2 2 3 8 2 2" xfId="35509"/>
    <cellStyle name="Note 6 2 2 3 8 3" xfId="35510"/>
    <cellStyle name="Note 6 2 2 3 9" xfId="35511"/>
    <cellStyle name="Note 6 2 2 3 9 2" xfId="35512"/>
    <cellStyle name="Note 6 2 2 3 9 2 2" xfId="35513"/>
    <cellStyle name="Note 6 2 2 3 9 3" xfId="35514"/>
    <cellStyle name="Note 6 2 2 4" xfId="35515"/>
    <cellStyle name="Note 6 2 2 4 10" xfId="35516"/>
    <cellStyle name="Note 6 2 2 4 10 2" xfId="35517"/>
    <cellStyle name="Note 6 2 2 4 10 2 2" xfId="35518"/>
    <cellStyle name="Note 6 2 2 4 10 3" xfId="35519"/>
    <cellStyle name="Note 6 2 2 4 11" xfId="35520"/>
    <cellStyle name="Note 6 2 2 4 11 2" xfId="35521"/>
    <cellStyle name="Note 6 2 2 4 11 2 2" xfId="35522"/>
    <cellStyle name="Note 6 2 2 4 11 3" xfId="35523"/>
    <cellStyle name="Note 6 2 2 4 12" xfId="35524"/>
    <cellStyle name="Note 6 2 2 4 12 2" xfId="35525"/>
    <cellStyle name="Note 6 2 2 4 12 2 2" xfId="35526"/>
    <cellStyle name="Note 6 2 2 4 12 3" xfId="35527"/>
    <cellStyle name="Note 6 2 2 4 13" xfId="35528"/>
    <cellStyle name="Note 6 2 2 4 13 2" xfId="35529"/>
    <cellStyle name="Note 6 2 2 4 13 2 2" xfId="35530"/>
    <cellStyle name="Note 6 2 2 4 13 3" xfId="35531"/>
    <cellStyle name="Note 6 2 2 4 14" xfId="35532"/>
    <cellStyle name="Note 6 2 2 4 14 2" xfId="35533"/>
    <cellStyle name="Note 6 2 2 4 14 2 2" xfId="35534"/>
    <cellStyle name="Note 6 2 2 4 14 3" xfId="35535"/>
    <cellStyle name="Note 6 2 2 4 15" xfId="35536"/>
    <cellStyle name="Note 6 2 2 4 15 2" xfId="35537"/>
    <cellStyle name="Note 6 2 2 4 15 2 2" xfId="35538"/>
    <cellStyle name="Note 6 2 2 4 15 3" xfId="35539"/>
    <cellStyle name="Note 6 2 2 4 16" xfId="35540"/>
    <cellStyle name="Note 6 2 2 4 16 2" xfId="35541"/>
    <cellStyle name="Note 6 2 2 4 16 2 2" xfId="35542"/>
    <cellStyle name="Note 6 2 2 4 16 3" xfId="35543"/>
    <cellStyle name="Note 6 2 2 4 17" xfId="35544"/>
    <cellStyle name="Note 6 2 2 4 17 2" xfId="35545"/>
    <cellStyle name="Note 6 2 2 4 17 2 2" xfId="35546"/>
    <cellStyle name="Note 6 2 2 4 17 3" xfId="35547"/>
    <cellStyle name="Note 6 2 2 4 18" xfId="35548"/>
    <cellStyle name="Note 6 2 2 4 18 2" xfId="35549"/>
    <cellStyle name="Note 6 2 2 4 18 2 2" xfId="35550"/>
    <cellStyle name="Note 6 2 2 4 18 3" xfId="35551"/>
    <cellStyle name="Note 6 2 2 4 19" xfId="35552"/>
    <cellStyle name="Note 6 2 2 4 19 2" xfId="35553"/>
    <cellStyle name="Note 6 2 2 4 19 2 2" xfId="35554"/>
    <cellStyle name="Note 6 2 2 4 19 3" xfId="35555"/>
    <cellStyle name="Note 6 2 2 4 2" xfId="35556"/>
    <cellStyle name="Note 6 2 2 4 2 10" xfId="35557"/>
    <cellStyle name="Note 6 2 2 4 2 10 2" xfId="35558"/>
    <cellStyle name="Note 6 2 2 4 2 10 2 2" xfId="35559"/>
    <cellStyle name="Note 6 2 2 4 2 10 3" xfId="35560"/>
    <cellStyle name="Note 6 2 2 4 2 11" xfId="35561"/>
    <cellStyle name="Note 6 2 2 4 2 11 2" xfId="35562"/>
    <cellStyle name="Note 6 2 2 4 2 11 2 2" xfId="35563"/>
    <cellStyle name="Note 6 2 2 4 2 11 3" xfId="35564"/>
    <cellStyle name="Note 6 2 2 4 2 12" xfId="35565"/>
    <cellStyle name="Note 6 2 2 4 2 12 2" xfId="35566"/>
    <cellStyle name="Note 6 2 2 4 2 12 2 2" xfId="35567"/>
    <cellStyle name="Note 6 2 2 4 2 12 3" xfId="35568"/>
    <cellStyle name="Note 6 2 2 4 2 13" xfId="35569"/>
    <cellStyle name="Note 6 2 2 4 2 13 2" xfId="35570"/>
    <cellStyle name="Note 6 2 2 4 2 13 2 2" xfId="35571"/>
    <cellStyle name="Note 6 2 2 4 2 13 3" xfId="35572"/>
    <cellStyle name="Note 6 2 2 4 2 14" xfId="35573"/>
    <cellStyle name="Note 6 2 2 4 2 14 2" xfId="35574"/>
    <cellStyle name="Note 6 2 2 4 2 14 2 2" xfId="35575"/>
    <cellStyle name="Note 6 2 2 4 2 14 3" xfId="35576"/>
    <cellStyle name="Note 6 2 2 4 2 15" xfId="35577"/>
    <cellStyle name="Note 6 2 2 4 2 15 2" xfId="35578"/>
    <cellStyle name="Note 6 2 2 4 2 15 2 2" xfId="35579"/>
    <cellStyle name="Note 6 2 2 4 2 15 3" xfId="35580"/>
    <cellStyle name="Note 6 2 2 4 2 16" xfId="35581"/>
    <cellStyle name="Note 6 2 2 4 2 16 2" xfId="35582"/>
    <cellStyle name="Note 6 2 2 4 2 16 2 2" xfId="35583"/>
    <cellStyle name="Note 6 2 2 4 2 16 3" xfId="35584"/>
    <cellStyle name="Note 6 2 2 4 2 17" xfId="35585"/>
    <cellStyle name="Note 6 2 2 4 2 17 2" xfId="35586"/>
    <cellStyle name="Note 6 2 2 4 2 17 2 2" xfId="35587"/>
    <cellStyle name="Note 6 2 2 4 2 17 3" xfId="35588"/>
    <cellStyle name="Note 6 2 2 4 2 18" xfId="35589"/>
    <cellStyle name="Note 6 2 2 4 2 18 2" xfId="35590"/>
    <cellStyle name="Note 6 2 2 4 2 18 2 2" xfId="35591"/>
    <cellStyle name="Note 6 2 2 4 2 18 3" xfId="35592"/>
    <cellStyle name="Note 6 2 2 4 2 19" xfId="35593"/>
    <cellStyle name="Note 6 2 2 4 2 19 2" xfId="35594"/>
    <cellStyle name="Note 6 2 2 4 2 19 2 2" xfId="35595"/>
    <cellStyle name="Note 6 2 2 4 2 19 3" xfId="35596"/>
    <cellStyle name="Note 6 2 2 4 2 2" xfId="35597"/>
    <cellStyle name="Note 6 2 2 4 2 2 2" xfId="35598"/>
    <cellStyle name="Note 6 2 2 4 2 2 2 2" xfId="35599"/>
    <cellStyle name="Note 6 2 2 4 2 2 3" xfId="35600"/>
    <cellStyle name="Note 6 2 2 4 2 2 4" xfId="35601"/>
    <cellStyle name="Note 6 2 2 4 2 20" xfId="35602"/>
    <cellStyle name="Note 6 2 2 4 2 20 2" xfId="35603"/>
    <cellStyle name="Note 6 2 2 4 2 20 2 2" xfId="35604"/>
    <cellStyle name="Note 6 2 2 4 2 20 3" xfId="35605"/>
    <cellStyle name="Note 6 2 2 4 2 21" xfId="35606"/>
    <cellStyle name="Note 6 2 2 4 2 21 2" xfId="35607"/>
    <cellStyle name="Note 6 2 2 4 2 22" xfId="35608"/>
    <cellStyle name="Note 6 2 2 4 2 23" xfId="35609"/>
    <cellStyle name="Note 6 2 2 4 2 3" xfId="35610"/>
    <cellStyle name="Note 6 2 2 4 2 3 2" xfId="35611"/>
    <cellStyle name="Note 6 2 2 4 2 3 2 2" xfId="35612"/>
    <cellStyle name="Note 6 2 2 4 2 3 3" xfId="35613"/>
    <cellStyle name="Note 6 2 2 4 2 4" xfId="35614"/>
    <cellStyle name="Note 6 2 2 4 2 4 2" xfId="35615"/>
    <cellStyle name="Note 6 2 2 4 2 4 2 2" xfId="35616"/>
    <cellStyle name="Note 6 2 2 4 2 4 3" xfId="35617"/>
    <cellStyle name="Note 6 2 2 4 2 5" xfId="35618"/>
    <cellStyle name="Note 6 2 2 4 2 5 2" xfId="35619"/>
    <cellStyle name="Note 6 2 2 4 2 5 2 2" xfId="35620"/>
    <cellStyle name="Note 6 2 2 4 2 5 3" xfId="35621"/>
    <cellStyle name="Note 6 2 2 4 2 6" xfId="35622"/>
    <cellStyle name="Note 6 2 2 4 2 6 2" xfId="35623"/>
    <cellStyle name="Note 6 2 2 4 2 6 2 2" xfId="35624"/>
    <cellStyle name="Note 6 2 2 4 2 6 3" xfId="35625"/>
    <cellStyle name="Note 6 2 2 4 2 7" xfId="35626"/>
    <cellStyle name="Note 6 2 2 4 2 7 2" xfId="35627"/>
    <cellStyle name="Note 6 2 2 4 2 7 2 2" xfId="35628"/>
    <cellStyle name="Note 6 2 2 4 2 7 3" xfId="35629"/>
    <cellStyle name="Note 6 2 2 4 2 8" xfId="35630"/>
    <cellStyle name="Note 6 2 2 4 2 8 2" xfId="35631"/>
    <cellStyle name="Note 6 2 2 4 2 8 2 2" xfId="35632"/>
    <cellStyle name="Note 6 2 2 4 2 8 3" xfId="35633"/>
    <cellStyle name="Note 6 2 2 4 2 9" xfId="35634"/>
    <cellStyle name="Note 6 2 2 4 2 9 2" xfId="35635"/>
    <cellStyle name="Note 6 2 2 4 2 9 2 2" xfId="35636"/>
    <cellStyle name="Note 6 2 2 4 2 9 3" xfId="35637"/>
    <cellStyle name="Note 6 2 2 4 20" xfId="35638"/>
    <cellStyle name="Note 6 2 2 4 20 2" xfId="35639"/>
    <cellStyle name="Note 6 2 2 4 20 2 2" xfId="35640"/>
    <cellStyle name="Note 6 2 2 4 20 3" xfId="35641"/>
    <cellStyle name="Note 6 2 2 4 21" xfId="35642"/>
    <cellStyle name="Note 6 2 2 4 21 2" xfId="35643"/>
    <cellStyle name="Note 6 2 2 4 21 2 2" xfId="35644"/>
    <cellStyle name="Note 6 2 2 4 21 3" xfId="35645"/>
    <cellStyle name="Note 6 2 2 4 22" xfId="35646"/>
    <cellStyle name="Note 6 2 2 4 22 2" xfId="35647"/>
    <cellStyle name="Note 6 2 2 4 23" xfId="35648"/>
    <cellStyle name="Note 6 2 2 4 24" xfId="35649"/>
    <cellStyle name="Note 6 2 2 4 3" xfId="35650"/>
    <cellStyle name="Note 6 2 2 4 3 2" xfId="35651"/>
    <cellStyle name="Note 6 2 2 4 3 2 2" xfId="35652"/>
    <cellStyle name="Note 6 2 2 4 3 3" xfId="35653"/>
    <cellStyle name="Note 6 2 2 4 3 4" xfId="35654"/>
    <cellStyle name="Note 6 2 2 4 4" xfId="35655"/>
    <cellStyle name="Note 6 2 2 4 4 2" xfId="35656"/>
    <cellStyle name="Note 6 2 2 4 4 2 2" xfId="35657"/>
    <cellStyle name="Note 6 2 2 4 4 3" xfId="35658"/>
    <cellStyle name="Note 6 2 2 4 4 4" xfId="35659"/>
    <cellStyle name="Note 6 2 2 4 5" xfId="35660"/>
    <cellStyle name="Note 6 2 2 4 5 2" xfId="35661"/>
    <cellStyle name="Note 6 2 2 4 5 2 2" xfId="35662"/>
    <cellStyle name="Note 6 2 2 4 5 3" xfId="35663"/>
    <cellStyle name="Note 6 2 2 4 6" xfId="35664"/>
    <cellStyle name="Note 6 2 2 4 6 2" xfId="35665"/>
    <cellStyle name="Note 6 2 2 4 6 2 2" xfId="35666"/>
    <cellStyle name="Note 6 2 2 4 6 3" xfId="35667"/>
    <cellStyle name="Note 6 2 2 4 7" xfId="35668"/>
    <cellStyle name="Note 6 2 2 4 7 2" xfId="35669"/>
    <cellStyle name="Note 6 2 2 4 7 2 2" xfId="35670"/>
    <cellStyle name="Note 6 2 2 4 7 3" xfId="35671"/>
    <cellStyle name="Note 6 2 2 4 8" xfId="35672"/>
    <cellStyle name="Note 6 2 2 4 8 2" xfId="35673"/>
    <cellStyle name="Note 6 2 2 4 8 2 2" xfId="35674"/>
    <cellStyle name="Note 6 2 2 4 8 3" xfId="35675"/>
    <cellStyle name="Note 6 2 2 4 9" xfId="35676"/>
    <cellStyle name="Note 6 2 2 4 9 2" xfId="35677"/>
    <cellStyle name="Note 6 2 2 4 9 2 2" xfId="35678"/>
    <cellStyle name="Note 6 2 2 4 9 3" xfId="35679"/>
    <cellStyle name="Note 6 2 2 5" xfId="35680"/>
    <cellStyle name="Note 6 2 2 5 10" xfId="35681"/>
    <cellStyle name="Note 6 2 2 5 10 2" xfId="35682"/>
    <cellStyle name="Note 6 2 2 5 10 2 2" xfId="35683"/>
    <cellStyle name="Note 6 2 2 5 10 3" xfId="35684"/>
    <cellStyle name="Note 6 2 2 5 11" xfId="35685"/>
    <cellStyle name="Note 6 2 2 5 11 2" xfId="35686"/>
    <cellStyle name="Note 6 2 2 5 11 2 2" xfId="35687"/>
    <cellStyle name="Note 6 2 2 5 11 3" xfId="35688"/>
    <cellStyle name="Note 6 2 2 5 12" xfId="35689"/>
    <cellStyle name="Note 6 2 2 5 12 2" xfId="35690"/>
    <cellStyle name="Note 6 2 2 5 12 2 2" xfId="35691"/>
    <cellStyle name="Note 6 2 2 5 12 3" xfId="35692"/>
    <cellStyle name="Note 6 2 2 5 13" xfId="35693"/>
    <cellStyle name="Note 6 2 2 5 13 2" xfId="35694"/>
    <cellStyle name="Note 6 2 2 5 13 2 2" xfId="35695"/>
    <cellStyle name="Note 6 2 2 5 13 3" xfId="35696"/>
    <cellStyle name="Note 6 2 2 5 14" xfId="35697"/>
    <cellStyle name="Note 6 2 2 5 14 2" xfId="35698"/>
    <cellStyle name="Note 6 2 2 5 14 2 2" xfId="35699"/>
    <cellStyle name="Note 6 2 2 5 14 3" xfId="35700"/>
    <cellStyle name="Note 6 2 2 5 15" xfId="35701"/>
    <cellStyle name="Note 6 2 2 5 15 2" xfId="35702"/>
    <cellStyle name="Note 6 2 2 5 15 2 2" xfId="35703"/>
    <cellStyle name="Note 6 2 2 5 15 3" xfId="35704"/>
    <cellStyle name="Note 6 2 2 5 16" xfId="35705"/>
    <cellStyle name="Note 6 2 2 5 16 2" xfId="35706"/>
    <cellStyle name="Note 6 2 2 5 16 2 2" xfId="35707"/>
    <cellStyle name="Note 6 2 2 5 16 3" xfId="35708"/>
    <cellStyle name="Note 6 2 2 5 17" xfId="35709"/>
    <cellStyle name="Note 6 2 2 5 17 2" xfId="35710"/>
    <cellStyle name="Note 6 2 2 5 17 2 2" xfId="35711"/>
    <cellStyle name="Note 6 2 2 5 17 3" xfId="35712"/>
    <cellStyle name="Note 6 2 2 5 18" xfId="35713"/>
    <cellStyle name="Note 6 2 2 5 18 2" xfId="35714"/>
    <cellStyle name="Note 6 2 2 5 18 2 2" xfId="35715"/>
    <cellStyle name="Note 6 2 2 5 18 3" xfId="35716"/>
    <cellStyle name="Note 6 2 2 5 19" xfId="35717"/>
    <cellStyle name="Note 6 2 2 5 19 2" xfId="35718"/>
    <cellStyle name="Note 6 2 2 5 19 2 2" xfId="35719"/>
    <cellStyle name="Note 6 2 2 5 19 3" xfId="35720"/>
    <cellStyle name="Note 6 2 2 5 2" xfId="35721"/>
    <cellStyle name="Note 6 2 2 5 2 2" xfId="35722"/>
    <cellStyle name="Note 6 2 2 5 2 2 2" xfId="35723"/>
    <cellStyle name="Note 6 2 2 5 2 3" xfId="35724"/>
    <cellStyle name="Note 6 2 2 5 2 4" xfId="35725"/>
    <cellStyle name="Note 6 2 2 5 20" xfId="35726"/>
    <cellStyle name="Note 6 2 2 5 20 2" xfId="35727"/>
    <cellStyle name="Note 6 2 2 5 20 2 2" xfId="35728"/>
    <cellStyle name="Note 6 2 2 5 20 3" xfId="35729"/>
    <cellStyle name="Note 6 2 2 5 21" xfId="35730"/>
    <cellStyle name="Note 6 2 2 5 21 2" xfId="35731"/>
    <cellStyle name="Note 6 2 2 5 22" xfId="35732"/>
    <cellStyle name="Note 6 2 2 5 23" xfId="35733"/>
    <cellStyle name="Note 6 2 2 5 3" xfId="35734"/>
    <cellStyle name="Note 6 2 2 5 3 2" xfId="35735"/>
    <cellStyle name="Note 6 2 2 5 3 2 2" xfId="35736"/>
    <cellStyle name="Note 6 2 2 5 3 3" xfId="35737"/>
    <cellStyle name="Note 6 2 2 5 4" xfId="35738"/>
    <cellStyle name="Note 6 2 2 5 4 2" xfId="35739"/>
    <cellStyle name="Note 6 2 2 5 4 2 2" xfId="35740"/>
    <cellStyle name="Note 6 2 2 5 4 3" xfId="35741"/>
    <cellStyle name="Note 6 2 2 5 5" xfId="35742"/>
    <cellStyle name="Note 6 2 2 5 5 2" xfId="35743"/>
    <cellStyle name="Note 6 2 2 5 5 2 2" xfId="35744"/>
    <cellStyle name="Note 6 2 2 5 5 3" xfId="35745"/>
    <cellStyle name="Note 6 2 2 5 6" xfId="35746"/>
    <cellStyle name="Note 6 2 2 5 6 2" xfId="35747"/>
    <cellStyle name="Note 6 2 2 5 6 2 2" xfId="35748"/>
    <cellStyle name="Note 6 2 2 5 6 3" xfId="35749"/>
    <cellStyle name="Note 6 2 2 5 7" xfId="35750"/>
    <cellStyle name="Note 6 2 2 5 7 2" xfId="35751"/>
    <cellStyle name="Note 6 2 2 5 7 2 2" xfId="35752"/>
    <cellStyle name="Note 6 2 2 5 7 3" xfId="35753"/>
    <cellStyle name="Note 6 2 2 5 8" xfId="35754"/>
    <cellStyle name="Note 6 2 2 5 8 2" xfId="35755"/>
    <cellStyle name="Note 6 2 2 5 8 2 2" xfId="35756"/>
    <cellStyle name="Note 6 2 2 5 8 3" xfId="35757"/>
    <cellStyle name="Note 6 2 2 5 9" xfId="35758"/>
    <cellStyle name="Note 6 2 2 5 9 2" xfId="35759"/>
    <cellStyle name="Note 6 2 2 5 9 2 2" xfId="35760"/>
    <cellStyle name="Note 6 2 2 5 9 3" xfId="35761"/>
    <cellStyle name="Note 6 2 2 6" xfId="35762"/>
    <cellStyle name="Note 6 2 2 6 2" xfId="35763"/>
    <cellStyle name="Note 6 2 2 6 2 2" xfId="35764"/>
    <cellStyle name="Note 6 2 2 6 3" xfId="35765"/>
    <cellStyle name="Note 6 2 2 6 4" xfId="35766"/>
    <cellStyle name="Note 6 2 2 7" xfId="35767"/>
    <cellStyle name="Note 6 2 2 7 2" xfId="35768"/>
    <cellStyle name="Note 6 2 2 7 2 2" xfId="35769"/>
    <cellStyle name="Note 6 2 2 7 3" xfId="35770"/>
    <cellStyle name="Note 6 2 2 8" xfId="35771"/>
    <cellStyle name="Note 6 2 2 8 2" xfId="35772"/>
    <cellStyle name="Note 6 2 2 8 2 2" xfId="35773"/>
    <cellStyle name="Note 6 2 2 8 3" xfId="35774"/>
    <cellStyle name="Note 6 2 2 9" xfId="35775"/>
    <cellStyle name="Note 6 2 2 9 2" xfId="35776"/>
    <cellStyle name="Note 6 2 2 9 2 2" xfId="35777"/>
    <cellStyle name="Note 6 2 2 9 3" xfId="35778"/>
    <cellStyle name="Note 6 2 20" xfId="35779"/>
    <cellStyle name="Note 6 2 20 2" xfId="35780"/>
    <cellStyle name="Note 6 2 20 2 2" xfId="35781"/>
    <cellStyle name="Note 6 2 20 3" xfId="35782"/>
    <cellStyle name="Note 6 2 21" xfId="35783"/>
    <cellStyle name="Note 6 2 21 2" xfId="35784"/>
    <cellStyle name="Note 6 2 21 2 2" xfId="35785"/>
    <cellStyle name="Note 6 2 21 3" xfId="35786"/>
    <cellStyle name="Note 6 2 22" xfId="35787"/>
    <cellStyle name="Note 6 2 22 2" xfId="35788"/>
    <cellStyle name="Note 6 2 23" xfId="35789"/>
    <cellStyle name="Note 6 2 24" xfId="35790"/>
    <cellStyle name="Note 6 2 25" xfId="35791"/>
    <cellStyle name="Note 6 2 26" xfId="35792"/>
    <cellStyle name="Note 6 2 27" xfId="35793"/>
    <cellStyle name="Note 6 2 3" xfId="35794"/>
    <cellStyle name="Note 6 2 3 10" xfId="35795"/>
    <cellStyle name="Note 6 2 3 10 2" xfId="35796"/>
    <cellStyle name="Note 6 2 3 10 2 2" xfId="35797"/>
    <cellStyle name="Note 6 2 3 10 3" xfId="35798"/>
    <cellStyle name="Note 6 2 3 11" xfId="35799"/>
    <cellStyle name="Note 6 2 3 11 2" xfId="35800"/>
    <cellStyle name="Note 6 2 3 11 2 2" xfId="35801"/>
    <cellStyle name="Note 6 2 3 11 3" xfId="35802"/>
    <cellStyle name="Note 6 2 3 12" xfId="35803"/>
    <cellStyle name="Note 6 2 3 12 2" xfId="35804"/>
    <cellStyle name="Note 6 2 3 12 2 2" xfId="35805"/>
    <cellStyle name="Note 6 2 3 12 3" xfId="35806"/>
    <cellStyle name="Note 6 2 3 13" xfId="35807"/>
    <cellStyle name="Note 6 2 3 13 2" xfId="35808"/>
    <cellStyle name="Note 6 2 3 13 2 2" xfId="35809"/>
    <cellStyle name="Note 6 2 3 13 3" xfId="35810"/>
    <cellStyle name="Note 6 2 3 14" xfId="35811"/>
    <cellStyle name="Note 6 2 3 14 2" xfId="35812"/>
    <cellStyle name="Note 6 2 3 14 2 2" xfId="35813"/>
    <cellStyle name="Note 6 2 3 14 3" xfId="35814"/>
    <cellStyle name="Note 6 2 3 15" xfId="35815"/>
    <cellStyle name="Note 6 2 3 15 2" xfId="35816"/>
    <cellStyle name="Note 6 2 3 15 2 2" xfId="35817"/>
    <cellStyle name="Note 6 2 3 15 3" xfId="35818"/>
    <cellStyle name="Note 6 2 3 16" xfId="35819"/>
    <cellStyle name="Note 6 2 3 16 2" xfId="35820"/>
    <cellStyle name="Note 6 2 3 16 2 2" xfId="35821"/>
    <cellStyle name="Note 6 2 3 16 3" xfId="35822"/>
    <cellStyle name="Note 6 2 3 17" xfId="35823"/>
    <cellStyle name="Note 6 2 3 17 2" xfId="35824"/>
    <cellStyle name="Note 6 2 3 17 2 2" xfId="35825"/>
    <cellStyle name="Note 6 2 3 17 3" xfId="35826"/>
    <cellStyle name="Note 6 2 3 18" xfId="35827"/>
    <cellStyle name="Note 6 2 3 18 2" xfId="35828"/>
    <cellStyle name="Note 6 2 3 19" xfId="35829"/>
    <cellStyle name="Note 6 2 3 2" xfId="35830"/>
    <cellStyle name="Note 6 2 3 2 10" xfId="35831"/>
    <cellStyle name="Note 6 2 3 2 10 2" xfId="35832"/>
    <cellStyle name="Note 6 2 3 2 10 2 2" xfId="35833"/>
    <cellStyle name="Note 6 2 3 2 10 3" xfId="35834"/>
    <cellStyle name="Note 6 2 3 2 11" xfId="35835"/>
    <cellStyle name="Note 6 2 3 2 11 2" xfId="35836"/>
    <cellStyle name="Note 6 2 3 2 11 2 2" xfId="35837"/>
    <cellStyle name="Note 6 2 3 2 11 3" xfId="35838"/>
    <cellStyle name="Note 6 2 3 2 12" xfId="35839"/>
    <cellStyle name="Note 6 2 3 2 12 2" xfId="35840"/>
    <cellStyle name="Note 6 2 3 2 12 2 2" xfId="35841"/>
    <cellStyle name="Note 6 2 3 2 12 3" xfId="35842"/>
    <cellStyle name="Note 6 2 3 2 13" xfId="35843"/>
    <cellStyle name="Note 6 2 3 2 13 2" xfId="35844"/>
    <cellStyle name="Note 6 2 3 2 13 2 2" xfId="35845"/>
    <cellStyle name="Note 6 2 3 2 13 3" xfId="35846"/>
    <cellStyle name="Note 6 2 3 2 14" xfId="35847"/>
    <cellStyle name="Note 6 2 3 2 14 2" xfId="35848"/>
    <cellStyle name="Note 6 2 3 2 14 2 2" xfId="35849"/>
    <cellStyle name="Note 6 2 3 2 14 3" xfId="35850"/>
    <cellStyle name="Note 6 2 3 2 15" xfId="35851"/>
    <cellStyle name="Note 6 2 3 2 15 2" xfId="35852"/>
    <cellStyle name="Note 6 2 3 2 15 2 2" xfId="35853"/>
    <cellStyle name="Note 6 2 3 2 15 3" xfId="35854"/>
    <cellStyle name="Note 6 2 3 2 16" xfId="35855"/>
    <cellStyle name="Note 6 2 3 2 16 2" xfId="35856"/>
    <cellStyle name="Note 6 2 3 2 16 2 2" xfId="35857"/>
    <cellStyle name="Note 6 2 3 2 16 3" xfId="35858"/>
    <cellStyle name="Note 6 2 3 2 17" xfId="35859"/>
    <cellStyle name="Note 6 2 3 2 17 2" xfId="35860"/>
    <cellStyle name="Note 6 2 3 2 17 2 2" xfId="35861"/>
    <cellStyle name="Note 6 2 3 2 17 3" xfId="35862"/>
    <cellStyle name="Note 6 2 3 2 18" xfId="35863"/>
    <cellStyle name="Note 6 2 3 2 18 2" xfId="35864"/>
    <cellStyle name="Note 6 2 3 2 18 2 2" xfId="35865"/>
    <cellStyle name="Note 6 2 3 2 18 3" xfId="35866"/>
    <cellStyle name="Note 6 2 3 2 19" xfId="35867"/>
    <cellStyle name="Note 6 2 3 2 19 2" xfId="35868"/>
    <cellStyle name="Note 6 2 3 2 19 2 2" xfId="35869"/>
    <cellStyle name="Note 6 2 3 2 19 3" xfId="35870"/>
    <cellStyle name="Note 6 2 3 2 2" xfId="35871"/>
    <cellStyle name="Note 6 2 3 2 2 2" xfId="35872"/>
    <cellStyle name="Note 6 2 3 2 2 2 2" xfId="35873"/>
    <cellStyle name="Note 6 2 3 2 2 2 2 2" xfId="35874"/>
    <cellStyle name="Note 6 2 3 2 2 2 3" xfId="35875"/>
    <cellStyle name="Note 6 2 3 2 2 2 4" xfId="35876"/>
    <cellStyle name="Note 6 2 3 2 2 3" xfId="35877"/>
    <cellStyle name="Note 6 2 3 2 2 3 2" xfId="35878"/>
    <cellStyle name="Note 6 2 3 2 2 4" xfId="35879"/>
    <cellStyle name="Note 6 2 3 2 2 5" xfId="35880"/>
    <cellStyle name="Note 6 2 3 2 20" xfId="35881"/>
    <cellStyle name="Note 6 2 3 2 20 2" xfId="35882"/>
    <cellStyle name="Note 6 2 3 2 20 2 2" xfId="35883"/>
    <cellStyle name="Note 6 2 3 2 20 3" xfId="35884"/>
    <cellStyle name="Note 6 2 3 2 21" xfId="35885"/>
    <cellStyle name="Note 6 2 3 2 21 2" xfId="35886"/>
    <cellStyle name="Note 6 2 3 2 22" xfId="35887"/>
    <cellStyle name="Note 6 2 3 2 23" xfId="35888"/>
    <cellStyle name="Note 6 2 3 2 3" xfId="35889"/>
    <cellStyle name="Note 6 2 3 2 3 2" xfId="35890"/>
    <cellStyle name="Note 6 2 3 2 3 2 2" xfId="35891"/>
    <cellStyle name="Note 6 2 3 2 3 2 3" xfId="35892"/>
    <cellStyle name="Note 6 2 3 2 3 3" xfId="35893"/>
    <cellStyle name="Note 6 2 3 2 3 3 2" xfId="35894"/>
    <cellStyle name="Note 6 2 3 2 3 4" xfId="35895"/>
    <cellStyle name="Note 6 2 3 2 4" xfId="35896"/>
    <cellStyle name="Note 6 2 3 2 4 2" xfId="35897"/>
    <cellStyle name="Note 6 2 3 2 4 2 2" xfId="35898"/>
    <cellStyle name="Note 6 2 3 2 4 3" xfId="35899"/>
    <cellStyle name="Note 6 2 3 2 4 4" xfId="35900"/>
    <cellStyle name="Note 6 2 3 2 5" xfId="35901"/>
    <cellStyle name="Note 6 2 3 2 5 2" xfId="35902"/>
    <cellStyle name="Note 6 2 3 2 5 2 2" xfId="35903"/>
    <cellStyle name="Note 6 2 3 2 5 3" xfId="35904"/>
    <cellStyle name="Note 6 2 3 2 5 4" xfId="35905"/>
    <cellStyle name="Note 6 2 3 2 6" xfId="35906"/>
    <cellStyle name="Note 6 2 3 2 6 2" xfId="35907"/>
    <cellStyle name="Note 6 2 3 2 6 2 2" xfId="35908"/>
    <cellStyle name="Note 6 2 3 2 6 3" xfId="35909"/>
    <cellStyle name="Note 6 2 3 2 7" xfId="35910"/>
    <cellStyle name="Note 6 2 3 2 7 2" xfId="35911"/>
    <cellStyle name="Note 6 2 3 2 7 2 2" xfId="35912"/>
    <cellStyle name="Note 6 2 3 2 7 3" xfId="35913"/>
    <cellStyle name="Note 6 2 3 2 8" xfId="35914"/>
    <cellStyle name="Note 6 2 3 2 8 2" xfId="35915"/>
    <cellStyle name="Note 6 2 3 2 8 2 2" xfId="35916"/>
    <cellStyle name="Note 6 2 3 2 8 3" xfId="35917"/>
    <cellStyle name="Note 6 2 3 2 9" xfId="35918"/>
    <cellStyle name="Note 6 2 3 2 9 2" xfId="35919"/>
    <cellStyle name="Note 6 2 3 2 9 2 2" xfId="35920"/>
    <cellStyle name="Note 6 2 3 2 9 3" xfId="35921"/>
    <cellStyle name="Note 6 2 3 20" xfId="35922"/>
    <cellStyle name="Note 6 2 3 3" xfId="35923"/>
    <cellStyle name="Note 6 2 3 3 2" xfId="35924"/>
    <cellStyle name="Note 6 2 3 3 2 2" xfId="35925"/>
    <cellStyle name="Note 6 2 3 3 2 2 2" xfId="35926"/>
    <cellStyle name="Note 6 2 3 3 2 3" xfId="35927"/>
    <cellStyle name="Note 6 2 3 3 2 4" xfId="35928"/>
    <cellStyle name="Note 6 2 3 3 3" xfId="35929"/>
    <cellStyle name="Note 6 2 3 3 3 2" xfId="35930"/>
    <cellStyle name="Note 6 2 3 3 4" xfId="35931"/>
    <cellStyle name="Note 6 2 3 3 5" xfId="35932"/>
    <cellStyle name="Note 6 2 3 4" xfId="35933"/>
    <cellStyle name="Note 6 2 3 4 2" xfId="35934"/>
    <cellStyle name="Note 6 2 3 4 2 2" xfId="35935"/>
    <cellStyle name="Note 6 2 3 4 2 3" xfId="35936"/>
    <cellStyle name="Note 6 2 3 4 3" xfId="35937"/>
    <cellStyle name="Note 6 2 3 4 3 2" xfId="35938"/>
    <cellStyle name="Note 6 2 3 4 4" xfId="35939"/>
    <cellStyle name="Note 6 2 3 5" xfId="35940"/>
    <cellStyle name="Note 6 2 3 5 2" xfId="35941"/>
    <cellStyle name="Note 6 2 3 5 2 2" xfId="35942"/>
    <cellStyle name="Note 6 2 3 5 2 3" xfId="35943"/>
    <cellStyle name="Note 6 2 3 5 3" xfId="35944"/>
    <cellStyle name="Note 6 2 3 5 4" xfId="35945"/>
    <cellStyle name="Note 6 2 3 6" xfId="35946"/>
    <cellStyle name="Note 6 2 3 6 2" xfId="35947"/>
    <cellStyle name="Note 6 2 3 6 2 2" xfId="35948"/>
    <cellStyle name="Note 6 2 3 6 3" xfId="35949"/>
    <cellStyle name="Note 6 2 3 6 4" xfId="35950"/>
    <cellStyle name="Note 6 2 3 7" xfId="35951"/>
    <cellStyle name="Note 6 2 3 7 2" xfId="35952"/>
    <cellStyle name="Note 6 2 3 7 2 2" xfId="35953"/>
    <cellStyle name="Note 6 2 3 7 3" xfId="35954"/>
    <cellStyle name="Note 6 2 3 8" xfId="35955"/>
    <cellStyle name="Note 6 2 3 8 2" xfId="35956"/>
    <cellStyle name="Note 6 2 3 8 2 2" xfId="35957"/>
    <cellStyle name="Note 6 2 3 8 3" xfId="35958"/>
    <cellStyle name="Note 6 2 3 9" xfId="35959"/>
    <cellStyle name="Note 6 2 3 9 2" xfId="35960"/>
    <cellStyle name="Note 6 2 3 9 2 2" xfId="35961"/>
    <cellStyle name="Note 6 2 3 9 3" xfId="35962"/>
    <cellStyle name="Note 6 2 4" xfId="35963"/>
    <cellStyle name="Note 6 2 4 10" xfId="35964"/>
    <cellStyle name="Note 6 2 4 10 2" xfId="35965"/>
    <cellStyle name="Note 6 2 4 10 2 2" xfId="35966"/>
    <cellStyle name="Note 6 2 4 10 3" xfId="35967"/>
    <cellStyle name="Note 6 2 4 11" xfId="35968"/>
    <cellStyle name="Note 6 2 4 11 2" xfId="35969"/>
    <cellStyle name="Note 6 2 4 11 2 2" xfId="35970"/>
    <cellStyle name="Note 6 2 4 11 3" xfId="35971"/>
    <cellStyle name="Note 6 2 4 12" xfId="35972"/>
    <cellStyle name="Note 6 2 4 12 2" xfId="35973"/>
    <cellStyle name="Note 6 2 4 12 2 2" xfId="35974"/>
    <cellStyle name="Note 6 2 4 12 3" xfId="35975"/>
    <cellStyle name="Note 6 2 4 13" xfId="35976"/>
    <cellStyle name="Note 6 2 4 13 2" xfId="35977"/>
    <cellStyle name="Note 6 2 4 13 2 2" xfId="35978"/>
    <cellStyle name="Note 6 2 4 13 3" xfId="35979"/>
    <cellStyle name="Note 6 2 4 14" xfId="35980"/>
    <cellStyle name="Note 6 2 4 14 2" xfId="35981"/>
    <cellStyle name="Note 6 2 4 14 2 2" xfId="35982"/>
    <cellStyle name="Note 6 2 4 14 3" xfId="35983"/>
    <cellStyle name="Note 6 2 4 15" xfId="35984"/>
    <cellStyle name="Note 6 2 4 15 2" xfId="35985"/>
    <cellStyle name="Note 6 2 4 15 2 2" xfId="35986"/>
    <cellStyle name="Note 6 2 4 15 3" xfId="35987"/>
    <cellStyle name="Note 6 2 4 16" xfId="35988"/>
    <cellStyle name="Note 6 2 4 16 2" xfId="35989"/>
    <cellStyle name="Note 6 2 4 16 2 2" xfId="35990"/>
    <cellStyle name="Note 6 2 4 16 3" xfId="35991"/>
    <cellStyle name="Note 6 2 4 17" xfId="35992"/>
    <cellStyle name="Note 6 2 4 17 2" xfId="35993"/>
    <cellStyle name="Note 6 2 4 17 2 2" xfId="35994"/>
    <cellStyle name="Note 6 2 4 17 3" xfId="35995"/>
    <cellStyle name="Note 6 2 4 18" xfId="35996"/>
    <cellStyle name="Note 6 2 4 18 2" xfId="35997"/>
    <cellStyle name="Note 6 2 4 19" xfId="35998"/>
    <cellStyle name="Note 6 2 4 2" xfId="35999"/>
    <cellStyle name="Note 6 2 4 2 10" xfId="36000"/>
    <cellStyle name="Note 6 2 4 2 10 2" xfId="36001"/>
    <cellStyle name="Note 6 2 4 2 10 2 2" xfId="36002"/>
    <cellStyle name="Note 6 2 4 2 10 3" xfId="36003"/>
    <cellStyle name="Note 6 2 4 2 11" xfId="36004"/>
    <cellStyle name="Note 6 2 4 2 11 2" xfId="36005"/>
    <cellStyle name="Note 6 2 4 2 11 2 2" xfId="36006"/>
    <cellStyle name="Note 6 2 4 2 11 3" xfId="36007"/>
    <cellStyle name="Note 6 2 4 2 12" xfId="36008"/>
    <cellStyle name="Note 6 2 4 2 12 2" xfId="36009"/>
    <cellStyle name="Note 6 2 4 2 12 2 2" xfId="36010"/>
    <cellStyle name="Note 6 2 4 2 12 3" xfId="36011"/>
    <cellStyle name="Note 6 2 4 2 13" xfId="36012"/>
    <cellStyle name="Note 6 2 4 2 13 2" xfId="36013"/>
    <cellStyle name="Note 6 2 4 2 13 2 2" xfId="36014"/>
    <cellStyle name="Note 6 2 4 2 13 3" xfId="36015"/>
    <cellStyle name="Note 6 2 4 2 14" xfId="36016"/>
    <cellStyle name="Note 6 2 4 2 14 2" xfId="36017"/>
    <cellStyle name="Note 6 2 4 2 14 2 2" xfId="36018"/>
    <cellStyle name="Note 6 2 4 2 14 3" xfId="36019"/>
    <cellStyle name="Note 6 2 4 2 15" xfId="36020"/>
    <cellStyle name="Note 6 2 4 2 15 2" xfId="36021"/>
    <cellStyle name="Note 6 2 4 2 15 2 2" xfId="36022"/>
    <cellStyle name="Note 6 2 4 2 15 3" xfId="36023"/>
    <cellStyle name="Note 6 2 4 2 16" xfId="36024"/>
    <cellStyle name="Note 6 2 4 2 16 2" xfId="36025"/>
    <cellStyle name="Note 6 2 4 2 16 2 2" xfId="36026"/>
    <cellStyle name="Note 6 2 4 2 16 3" xfId="36027"/>
    <cellStyle name="Note 6 2 4 2 17" xfId="36028"/>
    <cellStyle name="Note 6 2 4 2 17 2" xfId="36029"/>
    <cellStyle name="Note 6 2 4 2 17 2 2" xfId="36030"/>
    <cellStyle name="Note 6 2 4 2 17 3" xfId="36031"/>
    <cellStyle name="Note 6 2 4 2 18" xfId="36032"/>
    <cellStyle name="Note 6 2 4 2 18 2" xfId="36033"/>
    <cellStyle name="Note 6 2 4 2 18 2 2" xfId="36034"/>
    <cellStyle name="Note 6 2 4 2 18 3" xfId="36035"/>
    <cellStyle name="Note 6 2 4 2 19" xfId="36036"/>
    <cellStyle name="Note 6 2 4 2 19 2" xfId="36037"/>
    <cellStyle name="Note 6 2 4 2 19 2 2" xfId="36038"/>
    <cellStyle name="Note 6 2 4 2 19 3" xfId="36039"/>
    <cellStyle name="Note 6 2 4 2 2" xfId="36040"/>
    <cellStyle name="Note 6 2 4 2 2 2" xfId="36041"/>
    <cellStyle name="Note 6 2 4 2 2 2 2" xfId="36042"/>
    <cellStyle name="Note 6 2 4 2 2 2 2 2" xfId="36043"/>
    <cellStyle name="Note 6 2 4 2 2 2 3" xfId="36044"/>
    <cellStyle name="Note 6 2 4 2 2 2 4" xfId="36045"/>
    <cellStyle name="Note 6 2 4 2 2 3" xfId="36046"/>
    <cellStyle name="Note 6 2 4 2 2 3 2" xfId="36047"/>
    <cellStyle name="Note 6 2 4 2 2 4" xfId="36048"/>
    <cellStyle name="Note 6 2 4 2 2 5" xfId="36049"/>
    <cellStyle name="Note 6 2 4 2 20" xfId="36050"/>
    <cellStyle name="Note 6 2 4 2 20 2" xfId="36051"/>
    <cellStyle name="Note 6 2 4 2 20 2 2" xfId="36052"/>
    <cellStyle name="Note 6 2 4 2 20 3" xfId="36053"/>
    <cellStyle name="Note 6 2 4 2 21" xfId="36054"/>
    <cellStyle name="Note 6 2 4 2 21 2" xfId="36055"/>
    <cellStyle name="Note 6 2 4 2 22" xfId="36056"/>
    <cellStyle name="Note 6 2 4 2 23" xfId="36057"/>
    <cellStyle name="Note 6 2 4 2 3" xfId="36058"/>
    <cellStyle name="Note 6 2 4 2 3 2" xfId="36059"/>
    <cellStyle name="Note 6 2 4 2 3 2 2" xfId="36060"/>
    <cellStyle name="Note 6 2 4 2 3 2 3" xfId="36061"/>
    <cellStyle name="Note 6 2 4 2 3 3" xfId="36062"/>
    <cellStyle name="Note 6 2 4 2 3 3 2" xfId="36063"/>
    <cellStyle name="Note 6 2 4 2 3 4" xfId="36064"/>
    <cellStyle name="Note 6 2 4 2 4" xfId="36065"/>
    <cellStyle name="Note 6 2 4 2 4 2" xfId="36066"/>
    <cellStyle name="Note 6 2 4 2 4 2 2" xfId="36067"/>
    <cellStyle name="Note 6 2 4 2 4 3" xfId="36068"/>
    <cellStyle name="Note 6 2 4 2 4 4" xfId="36069"/>
    <cellStyle name="Note 6 2 4 2 5" xfId="36070"/>
    <cellStyle name="Note 6 2 4 2 5 2" xfId="36071"/>
    <cellStyle name="Note 6 2 4 2 5 2 2" xfId="36072"/>
    <cellStyle name="Note 6 2 4 2 5 3" xfId="36073"/>
    <cellStyle name="Note 6 2 4 2 5 4" xfId="36074"/>
    <cellStyle name="Note 6 2 4 2 6" xfId="36075"/>
    <cellStyle name="Note 6 2 4 2 6 2" xfId="36076"/>
    <cellStyle name="Note 6 2 4 2 6 2 2" xfId="36077"/>
    <cellStyle name="Note 6 2 4 2 6 3" xfId="36078"/>
    <cellStyle name="Note 6 2 4 2 7" xfId="36079"/>
    <cellStyle name="Note 6 2 4 2 7 2" xfId="36080"/>
    <cellStyle name="Note 6 2 4 2 7 2 2" xfId="36081"/>
    <cellStyle name="Note 6 2 4 2 7 3" xfId="36082"/>
    <cellStyle name="Note 6 2 4 2 8" xfId="36083"/>
    <cellStyle name="Note 6 2 4 2 8 2" xfId="36084"/>
    <cellStyle name="Note 6 2 4 2 8 2 2" xfId="36085"/>
    <cellStyle name="Note 6 2 4 2 8 3" xfId="36086"/>
    <cellStyle name="Note 6 2 4 2 9" xfId="36087"/>
    <cellStyle name="Note 6 2 4 2 9 2" xfId="36088"/>
    <cellStyle name="Note 6 2 4 2 9 2 2" xfId="36089"/>
    <cellStyle name="Note 6 2 4 2 9 3" xfId="36090"/>
    <cellStyle name="Note 6 2 4 20" xfId="36091"/>
    <cellStyle name="Note 6 2 4 3" xfId="36092"/>
    <cellStyle name="Note 6 2 4 3 2" xfId="36093"/>
    <cellStyle name="Note 6 2 4 3 2 2" xfId="36094"/>
    <cellStyle name="Note 6 2 4 3 2 2 2" xfId="36095"/>
    <cellStyle name="Note 6 2 4 3 2 3" xfId="36096"/>
    <cellStyle name="Note 6 2 4 3 2 4" xfId="36097"/>
    <cellStyle name="Note 6 2 4 3 3" xfId="36098"/>
    <cellStyle name="Note 6 2 4 3 3 2" xfId="36099"/>
    <cellStyle name="Note 6 2 4 3 4" xfId="36100"/>
    <cellStyle name="Note 6 2 4 3 5" xfId="36101"/>
    <cellStyle name="Note 6 2 4 4" xfId="36102"/>
    <cellStyle name="Note 6 2 4 4 2" xfId="36103"/>
    <cellStyle name="Note 6 2 4 4 2 2" xfId="36104"/>
    <cellStyle name="Note 6 2 4 4 2 3" xfId="36105"/>
    <cellStyle name="Note 6 2 4 4 3" xfId="36106"/>
    <cellStyle name="Note 6 2 4 4 3 2" xfId="36107"/>
    <cellStyle name="Note 6 2 4 4 4" xfId="36108"/>
    <cellStyle name="Note 6 2 4 5" xfId="36109"/>
    <cellStyle name="Note 6 2 4 5 2" xfId="36110"/>
    <cellStyle name="Note 6 2 4 5 2 2" xfId="36111"/>
    <cellStyle name="Note 6 2 4 5 2 3" xfId="36112"/>
    <cellStyle name="Note 6 2 4 5 3" xfId="36113"/>
    <cellStyle name="Note 6 2 4 5 4" xfId="36114"/>
    <cellStyle name="Note 6 2 4 6" xfId="36115"/>
    <cellStyle name="Note 6 2 4 6 2" xfId="36116"/>
    <cellStyle name="Note 6 2 4 6 2 2" xfId="36117"/>
    <cellStyle name="Note 6 2 4 6 3" xfId="36118"/>
    <cellStyle name="Note 6 2 4 6 4" xfId="36119"/>
    <cellStyle name="Note 6 2 4 7" xfId="36120"/>
    <cellStyle name="Note 6 2 4 7 2" xfId="36121"/>
    <cellStyle name="Note 6 2 4 7 2 2" xfId="36122"/>
    <cellStyle name="Note 6 2 4 7 3" xfId="36123"/>
    <cellStyle name="Note 6 2 4 8" xfId="36124"/>
    <cellStyle name="Note 6 2 4 8 2" xfId="36125"/>
    <cellStyle name="Note 6 2 4 8 2 2" xfId="36126"/>
    <cellStyle name="Note 6 2 4 8 3" xfId="36127"/>
    <cellStyle name="Note 6 2 4 9" xfId="36128"/>
    <cellStyle name="Note 6 2 4 9 2" xfId="36129"/>
    <cellStyle name="Note 6 2 4 9 2 2" xfId="36130"/>
    <cellStyle name="Note 6 2 4 9 3" xfId="36131"/>
    <cellStyle name="Note 6 2 5" xfId="36132"/>
    <cellStyle name="Note 6 2 5 10" xfId="36133"/>
    <cellStyle name="Note 6 2 5 10 2" xfId="36134"/>
    <cellStyle name="Note 6 2 5 10 2 2" xfId="36135"/>
    <cellStyle name="Note 6 2 5 10 3" xfId="36136"/>
    <cellStyle name="Note 6 2 5 11" xfId="36137"/>
    <cellStyle name="Note 6 2 5 11 2" xfId="36138"/>
    <cellStyle name="Note 6 2 5 11 2 2" xfId="36139"/>
    <cellStyle name="Note 6 2 5 11 3" xfId="36140"/>
    <cellStyle name="Note 6 2 5 12" xfId="36141"/>
    <cellStyle name="Note 6 2 5 12 2" xfId="36142"/>
    <cellStyle name="Note 6 2 5 12 2 2" xfId="36143"/>
    <cellStyle name="Note 6 2 5 12 3" xfId="36144"/>
    <cellStyle name="Note 6 2 5 13" xfId="36145"/>
    <cellStyle name="Note 6 2 5 13 2" xfId="36146"/>
    <cellStyle name="Note 6 2 5 13 2 2" xfId="36147"/>
    <cellStyle name="Note 6 2 5 13 3" xfId="36148"/>
    <cellStyle name="Note 6 2 5 14" xfId="36149"/>
    <cellStyle name="Note 6 2 5 14 2" xfId="36150"/>
    <cellStyle name="Note 6 2 5 14 2 2" xfId="36151"/>
    <cellStyle name="Note 6 2 5 14 3" xfId="36152"/>
    <cellStyle name="Note 6 2 5 15" xfId="36153"/>
    <cellStyle name="Note 6 2 5 15 2" xfId="36154"/>
    <cellStyle name="Note 6 2 5 15 2 2" xfId="36155"/>
    <cellStyle name="Note 6 2 5 15 3" xfId="36156"/>
    <cellStyle name="Note 6 2 5 16" xfId="36157"/>
    <cellStyle name="Note 6 2 5 16 2" xfId="36158"/>
    <cellStyle name="Note 6 2 5 16 2 2" xfId="36159"/>
    <cellStyle name="Note 6 2 5 16 3" xfId="36160"/>
    <cellStyle name="Note 6 2 5 17" xfId="36161"/>
    <cellStyle name="Note 6 2 5 17 2" xfId="36162"/>
    <cellStyle name="Note 6 2 5 17 2 2" xfId="36163"/>
    <cellStyle name="Note 6 2 5 17 3" xfId="36164"/>
    <cellStyle name="Note 6 2 5 18" xfId="36165"/>
    <cellStyle name="Note 6 2 5 18 2" xfId="36166"/>
    <cellStyle name="Note 6 2 5 18 2 2" xfId="36167"/>
    <cellStyle name="Note 6 2 5 18 3" xfId="36168"/>
    <cellStyle name="Note 6 2 5 19" xfId="36169"/>
    <cellStyle name="Note 6 2 5 19 2" xfId="36170"/>
    <cellStyle name="Note 6 2 5 19 2 2" xfId="36171"/>
    <cellStyle name="Note 6 2 5 19 3" xfId="36172"/>
    <cellStyle name="Note 6 2 5 2" xfId="36173"/>
    <cellStyle name="Note 6 2 5 2 10" xfId="36174"/>
    <cellStyle name="Note 6 2 5 2 10 2" xfId="36175"/>
    <cellStyle name="Note 6 2 5 2 10 2 2" xfId="36176"/>
    <cellStyle name="Note 6 2 5 2 10 3" xfId="36177"/>
    <cellStyle name="Note 6 2 5 2 11" xfId="36178"/>
    <cellStyle name="Note 6 2 5 2 11 2" xfId="36179"/>
    <cellStyle name="Note 6 2 5 2 11 2 2" xfId="36180"/>
    <cellStyle name="Note 6 2 5 2 11 3" xfId="36181"/>
    <cellStyle name="Note 6 2 5 2 12" xfId="36182"/>
    <cellStyle name="Note 6 2 5 2 12 2" xfId="36183"/>
    <cellStyle name="Note 6 2 5 2 12 2 2" xfId="36184"/>
    <cellStyle name="Note 6 2 5 2 12 3" xfId="36185"/>
    <cellStyle name="Note 6 2 5 2 13" xfId="36186"/>
    <cellStyle name="Note 6 2 5 2 13 2" xfId="36187"/>
    <cellStyle name="Note 6 2 5 2 13 2 2" xfId="36188"/>
    <cellStyle name="Note 6 2 5 2 13 3" xfId="36189"/>
    <cellStyle name="Note 6 2 5 2 14" xfId="36190"/>
    <cellStyle name="Note 6 2 5 2 14 2" xfId="36191"/>
    <cellStyle name="Note 6 2 5 2 14 2 2" xfId="36192"/>
    <cellStyle name="Note 6 2 5 2 14 3" xfId="36193"/>
    <cellStyle name="Note 6 2 5 2 15" xfId="36194"/>
    <cellStyle name="Note 6 2 5 2 15 2" xfId="36195"/>
    <cellStyle name="Note 6 2 5 2 15 2 2" xfId="36196"/>
    <cellStyle name="Note 6 2 5 2 15 3" xfId="36197"/>
    <cellStyle name="Note 6 2 5 2 16" xfId="36198"/>
    <cellStyle name="Note 6 2 5 2 16 2" xfId="36199"/>
    <cellStyle name="Note 6 2 5 2 16 2 2" xfId="36200"/>
    <cellStyle name="Note 6 2 5 2 16 3" xfId="36201"/>
    <cellStyle name="Note 6 2 5 2 17" xfId="36202"/>
    <cellStyle name="Note 6 2 5 2 17 2" xfId="36203"/>
    <cellStyle name="Note 6 2 5 2 17 2 2" xfId="36204"/>
    <cellStyle name="Note 6 2 5 2 17 3" xfId="36205"/>
    <cellStyle name="Note 6 2 5 2 18" xfId="36206"/>
    <cellStyle name="Note 6 2 5 2 18 2" xfId="36207"/>
    <cellStyle name="Note 6 2 5 2 18 2 2" xfId="36208"/>
    <cellStyle name="Note 6 2 5 2 18 3" xfId="36209"/>
    <cellStyle name="Note 6 2 5 2 19" xfId="36210"/>
    <cellStyle name="Note 6 2 5 2 19 2" xfId="36211"/>
    <cellStyle name="Note 6 2 5 2 19 2 2" xfId="36212"/>
    <cellStyle name="Note 6 2 5 2 19 3" xfId="36213"/>
    <cellStyle name="Note 6 2 5 2 2" xfId="36214"/>
    <cellStyle name="Note 6 2 5 2 2 2" xfId="36215"/>
    <cellStyle name="Note 6 2 5 2 2 2 2" xfId="36216"/>
    <cellStyle name="Note 6 2 5 2 2 2 3" xfId="36217"/>
    <cellStyle name="Note 6 2 5 2 2 3" xfId="36218"/>
    <cellStyle name="Note 6 2 5 2 2 3 2" xfId="36219"/>
    <cellStyle name="Note 6 2 5 2 2 4" xfId="36220"/>
    <cellStyle name="Note 6 2 5 2 20" xfId="36221"/>
    <cellStyle name="Note 6 2 5 2 20 2" xfId="36222"/>
    <cellStyle name="Note 6 2 5 2 20 2 2" xfId="36223"/>
    <cellStyle name="Note 6 2 5 2 20 3" xfId="36224"/>
    <cellStyle name="Note 6 2 5 2 21" xfId="36225"/>
    <cellStyle name="Note 6 2 5 2 21 2" xfId="36226"/>
    <cellStyle name="Note 6 2 5 2 22" xfId="36227"/>
    <cellStyle name="Note 6 2 5 2 23" xfId="36228"/>
    <cellStyle name="Note 6 2 5 2 3" xfId="36229"/>
    <cellStyle name="Note 6 2 5 2 3 2" xfId="36230"/>
    <cellStyle name="Note 6 2 5 2 3 2 2" xfId="36231"/>
    <cellStyle name="Note 6 2 5 2 3 3" xfId="36232"/>
    <cellStyle name="Note 6 2 5 2 3 4" xfId="36233"/>
    <cellStyle name="Note 6 2 5 2 4" xfId="36234"/>
    <cellStyle name="Note 6 2 5 2 4 2" xfId="36235"/>
    <cellStyle name="Note 6 2 5 2 4 2 2" xfId="36236"/>
    <cellStyle name="Note 6 2 5 2 4 3" xfId="36237"/>
    <cellStyle name="Note 6 2 5 2 4 4" xfId="36238"/>
    <cellStyle name="Note 6 2 5 2 5" xfId="36239"/>
    <cellStyle name="Note 6 2 5 2 5 2" xfId="36240"/>
    <cellStyle name="Note 6 2 5 2 5 2 2" xfId="36241"/>
    <cellStyle name="Note 6 2 5 2 5 3" xfId="36242"/>
    <cellStyle name="Note 6 2 5 2 6" xfId="36243"/>
    <cellStyle name="Note 6 2 5 2 6 2" xfId="36244"/>
    <cellStyle name="Note 6 2 5 2 6 2 2" xfId="36245"/>
    <cellStyle name="Note 6 2 5 2 6 3" xfId="36246"/>
    <cellStyle name="Note 6 2 5 2 7" xfId="36247"/>
    <cellStyle name="Note 6 2 5 2 7 2" xfId="36248"/>
    <cellStyle name="Note 6 2 5 2 7 2 2" xfId="36249"/>
    <cellStyle name="Note 6 2 5 2 7 3" xfId="36250"/>
    <cellStyle name="Note 6 2 5 2 8" xfId="36251"/>
    <cellStyle name="Note 6 2 5 2 8 2" xfId="36252"/>
    <cellStyle name="Note 6 2 5 2 8 2 2" xfId="36253"/>
    <cellStyle name="Note 6 2 5 2 8 3" xfId="36254"/>
    <cellStyle name="Note 6 2 5 2 9" xfId="36255"/>
    <cellStyle name="Note 6 2 5 2 9 2" xfId="36256"/>
    <cellStyle name="Note 6 2 5 2 9 2 2" xfId="36257"/>
    <cellStyle name="Note 6 2 5 2 9 3" xfId="36258"/>
    <cellStyle name="Note 6 2 5 20" xfId="36259"/>
    <cellStyle name="Note 6 2 5 20 2" xfId="36260"/>
    <cellStyle name="Note 6 2 5 20 2 2" xfId="36261"/>
    <cellStyle name="Note 6 2 5 20 3" xfId="36262"/>
    <cellStyle name="Note 6 2 5 21" xfId="36263"/>
    <cellStyle name="Note 6 2 5 21 2" xfId="36264"/>
    <cellStyle name="Note 6 2 5 21 2 2" xfId="36265"/>
    <cellStyle name="Note 6 2 5 21 3" xfId="36266"/>
    <cellStyle name="Note 6 2 5 22" xfId="36267"/>
    <cellStyle name="Note 6 2 5 22 2" xfId="36268"/>
    <cellStyle name="Note 6 2 5 23" xfId="36269"/>
    <cellStyle name="Note 6 2 5 24" xfId="36270"/>
    <cellStyle name="Note 6 2 5 3" xfId="36271"/>
    <cellStyle name="Note 6 2 5 3 2" xfId="36272"/>
    <cellStyle name="Note 6 2 5 3 2 2" xfId="36273"/>
    <cellStyle name="Note 6 2 5 3 2 3" xfId="36274"/>
    <cellStyle name="Note 6 2 5 3 3" xfId="36275"/>
    <cellStyle name="Note 6 2 5 3 3 2" xfId="36276"/>
    <cellStyle name="Note 6 2 5 3 4" xfId="36277"/>
    <cellStyle name="Note 6 2 5 4" xfId="36278"/>
    <cellStyle name="Note 6 2 5 4 2" xfId="36279"/>
    <cellStyle name="Note 6 2 5 4 2 2" xfId="36280"/>
    <cellStyle name="Note 6 2 5 4 3" xfId="36281"/>
    <cellStyle name="Note 6 2 5 4 4" xfId="36282"/>
    <cellStyle name="Note 6 2 5 5" xfId="36283"/>
    <cellStyle name="Note 6 2 5 5 2" xfId="36284"/>
    <cellStyle name="Note 6 2 5 5 2 2" xfId="36285"/>
    <cellStyle name="Note 6 2 5 5 3" xfId="36286"/>
    <cellStyle name="Note 6 2 5 5 4" xfId="36287"/>
    <cellStyle name="Note 6 2 5 6" xfId="36288"/>
    <cellStyle name="Note 6 2 5 6 2" xfId="36289"/>
    <cellStyle name="Note 6 2 5 6 2 2" xfId="36290"/>
    <cellStyle name="Note 6 2 5 6 3" xfId="36291"/>
    <cellStyle name="Note 6 2 5 7" xfId="36292"/>
    <cellStyle name="Note 6 2 5 7 2" xfId="36293"/>
    <cellStyle name="Note 6 2 5 7 2 2" xfId="36294"/>
    <cellStyle name="Note 6 2 5 7 3" xfId="36295"/>
    <cellStyle name="Note 6 2 5 8" xfId="36296"/>
    <cellStyle name="Note 6 2 5 8 2" xfId="36297"/>
    <cellStyle name="Note 6 2 5 8 2 2" xfId="36298"/>
    <cellStyle name="Note 6 2 5 8 3" xfId="36299"/>
    <cellStyle name="Note 6 2 5 9" xfId="36300"/>
    <cellStyle name="Note 6 2 5 9 2" xfId="36301"/>
    <cellStyle name="Note 6 2 5 9 2 2" xfId="36302"/>
    <cellStyle name="Note 6 2 5 9 3" xfId="36303"/>
    <cellStyle name="Note 6 2 6" xfId="36304"/>
    <cellStyle name="Note 6 2 6 10" xfId="36305"/>
    <cellStyle name="Note 6 2 6 10 2" xfId="36306"/>
    <cellStyle name="Note 6 2 6 10 2 2" xfId="36307"/>
    <cellStyle name="Note 6 2 6 10 3" xfId="36308"/>
    <cellStyle name="Note 6 2 6 11" xfId="36309"/>
    <cellStyle name="Note 6 2 6 11 2" xfId="36310"/>
    <cellStyle name="Note 6 2 6 11 2 2" xfId="36311"/>
    <cellStyle name="Note 6 2 6 11 3" xfId="36312"/>
    <cellStyle name="Note 6 2 6 12" xfId="36313"/>
    <cellStyle name="Note 6 2 6 12 2" xfId="36314"/>
    <cellStyle name="Note 6 2 6 12 2 2" xfId="36315"/>
    <cellStyle name="Note 6 2 6 12 3" xfId="36316"/>
    <cellStyle name="Note 6 2 6 13" xfId="36317"/>
    <cellStyle name="Note 6 2 6 13 2" xfId="36318"/>
    <cellStyle name="Note 6 2 6 13 2 2" xfId="36319"/>
    <cellStyle name="Note 6 2 6 13 3" xfId="36320"/>
    <cellStyle name="Note 6 2 6 14" xfId="36321"/>
    <cellStyle name="Note 6 2 6 14 2" xfId="36322"/>
    <cellStyle name="Note 6 2 6 14 2 2" xfId="36323"/>
    <cellStyle name="Note 6 2 6 14 3" xfId="36324"/>
    <cellStyle name="Note 6 2 6 15" xfId="36325"/>
    <cellStyle name="Note 6 2 6 15 2" xfId="36326"/>
    <cellStyle name="Note 6 2 6 15 2 2" xfId="36327"/>
    <cellStyle name="Note 6 2 6 15 3" xfId="36328"/>
    <cellStyle name="Note 6 2 6 16" xfId="36329"/>
    <cellStyle name="Note 6 2 6 16 2" xfId="36330"/>
    <cellStyle name="Note 6 2 6 16 2 2" xfId="36331"/>
    <cellStyle name="Note 6 2 6 16 3" xfId="36332"/>
    <cellStyle name="Note 6 2 6 17" xfId="36333"/>
    <cellStyle name="Note 6 2 6 17 2" xfId="36334"/>
    <cellStyle name="Note 6 2 6 17 2 2" xfId="36335"/>
    <cellStyle name="Note 6 2 6 17 3" xfId="36336"/>
    <cellStyle name="Note 6 2 6 18" xfId="36337"/>
    <cellStyle name="Note 6 2 6 18 2" xfId="36338"/>
    <cellStyle name="Note 6 2 6 18 2 2" xfId="36339"/>
    <cellStyle name="Note 6 2 6 18 3" xfId="36340"/>
    <cellStyle name="Note 6 2 6 19" xfId="36341"/>
    <cellStyle name="Note 6 2 6 19 2" xfId="36342"/>
    <cellStyle name="Note 6 2 6 19 2 2" xfId="36343"/>
    <cellStyle name="Note 6 2 6 19 3" xfId="36344"/>
    <cellStyle name="Note 6 2 6 2" xfId="36345"/>
    <cellStyle name="Note 6 2 6 2 2" xfId="36346"/>
    <cellStyle name="Note 6 2 6 2 2 2" xfId="36347"/>
    <cellStyle name="Note 6 2 6 2 2 3" xfId="36348"/>
    <cellStyle name="Note 6 2 6 2 3" xfId="36349"/>
    <cellStyle name="Note 6 2 6 2 3 2" xfId="36350"/>
    <cellStyle name="Note 6 2 6 2 4" xfId="36351"/>
    <cellStyle name="Note 6 2 6 20" xfId="36352"/>
    <cellStyle name="Note 6 2 6 20 2" xfId="36353"/>
    <cellStyle name="Note 6 2 6 20 2 2" xfId="36354"/>
    <cellStyle name="Note 6 2 6 20 3" xfId="36355"/>
    <cellStyle name="Note 6 2 6 21" xfId="36356"/>
    <cellStyle name="Note 6 2 6 21 2" xfId="36357"/>
    <cellStyle name="Note 6 2 6 22" xfId="36358"/>
    <cellStyle name="Note 6 2 6 23" xfId="36359"/>
    <cellStyle name="Note 6 2 6 3" xfId="36360"/>
    <cellStyle name="Note 6 2 6 3 2" xfId="36361"/>
    <cellStyle name="Note 6 2 6 3 2 2" xfId="36362"/>
    <cellStyle name="Note 6 2 6 3 3" xfId="36363"/>
    <cellStyle name="Note 6 2 6 3 4" xfId="36364"/>
    <cellStyle name="Note 6 2 6 4" xfId="36365"/>
    <cellStyle name="Note 6 2 6 4 2" xfId="36366"/>
    <cellStyle name="Note 6 2 6 4 2 2" xfId="36367"/>
    <cellStyle name="Note 6 2 6 4 3" xfId="36368"/>
    <cellStyle name="Note 6 2 6 4 4" xfId="36369"/>
    <cellStyle name="Note 6 2 6 5" xfId="36370"/>
    <cellStyle name="Note 6 2 6 5 2" xfId="36371"/>
    <cellStyle name="Note 6 2 6 5 2 2" xfId="36372"/>
    <cellStyle name="Note 6 2 6 5 3" xfId="36373"/>
    <cellStyle name="Note 6 2 6 6" xfId="36374"/>
    <cellStyle name="Note 6 2 6 6 2" xfId="36375"/>
    <cellStyle name="Note 6 2 6 6 2 2" xfId="36376"/>
    <cellStyle name="Note 6 2 6 6 3" xfId="36377"/>
    <cellStyle name="Note 6 2 6 7" xfId="36378"/>
    <cellStyle name="Note 6 2 6 7 2" xfId="36379"/>
    <cellStyle name="Note 6 2 6 7 2 2" xfId="36380"/>
    <cellStyle name="Note 6 2 6 7 3" xfId="36381"/>
    <cellStyle name="Note 6 2 6 8" xfId="36382"/>
    <cellStyle name="Note 6 2 6 8 2" xfId="36383"/>
    <cellStyle name="Note 6 2 6 8 2 2" xfId="36384"/>
    <cellStyle name="Note 6 2 6 8 3" xfId="36385"/>
    <cellStyle name="Note 6 2 6 9" xfId="36386"/>
    <cellStyle name="Note 6 2 6 9 2" xfId="36387"/>
    <cellStyle name="Note 6 2 6 9 2 2" xfId="36388"/>
    <cellStyle name="Note 6 2 6 9 3" xfId="36389"/>
    <cellStyle name="Note 6 2 7" xfId="36390"/>
    <cellStyle name="Note 6 2 7 2" xfId="36391"/>
    <cellStyle name="Note 6 2 7 2 2" xfId="36392"/>
    <cellStyle name="Note 6 2 7 2 3" xfId="36393"/>
    <cellStyle name="Note 6 2 7 3" xfId="36394"/>
    <cellStyle name="Note 6 2 7 3 2" xfId="36395"/>
    <cellStyle name="Note 6 2 7 4" xfId="36396"/>
    <cellStyle name="Note 6 2 8" xfId="36397"/>
    <cellStyle name="Note 6 2 8 2" xfId="36398"/>
    <cellStyle name="Note 6 2 8 2 2" xfId="36399"/>
    <cellStyle name="Note 6 2 8 2 3" xfId="36400"/>
    <cellStyle name="Note 6 2 8 3" xfId="36401"/>
    <cellStyle name="Note 6 2 8 4" xfId="36402"/>
    <cellStyle name="Note 6 2 9" xfId="36403"/>
    <cellStyle name="Note 6 2 9 2" xfId="36404"/>
    <cellStyle name="Note 6 2 9 2 2" xfId="36405"/>
    <cellStyle name="Note 6 2 9 3" xfId="36406"/>
    <cellStyle name="Note 6 2 9 4" xfId="36407"/>
    <cellStyle name="Note 6 20" xfId="36408"/>
    <cellStyle name="Note 6 20 2" xfId="36409"/>
    <cellStyle name="Note 6 20 2 2" xfId="36410"/>
    <cellStyle name="Note 6 20 3" xfId="36411"/>
    <cellStyle name="Note 6 21" xfId="36412"/>
    <cellStyle name="Note 6 21 2" xfId="36413"/>
    <cellStyle name="Note 6 21 2 2" xfId="36414"/>
    <cellStyle name="Note 6 21 3" xfId="36415"/>
    <cellStyle name="Note 6 22" xfId="36416"/>
    <cellStyle name="Note 6 22 2" xfId="36417"/>
    <cellStyle name="Note 6 22 2 2" xfId="36418"/>
    <cellStyle name="Note 6 22 3" xfId="36419"/>
    <cellStyle name="Note 6 23" xfId="36420"/>
    <cellStyle name="Note 6 23 2" xfId="36421"/>
    <cellStyle name="Note 6 24" xfId="36422"/>
    <cellStyle name="Note 6 25" xfId="36423"/>
    <cellStyle name="Note 6 26" xfId="36424"/>
    <cellStyle name="Note 6 27" xfId="36425"/>
    <cellStyle name="Note 6 28" xfId="36426"/>
    <cellStyle name="Note 6 3" xfId="36427"/>
    <cellStyle name="Note 6 3 10" xfId="36428"/>
    <cellStyle name="Note 6 3 10 2" xfId="36429"/>
    <cellStyle name="Note 6 3 10 2 2" xfId="36430"/>
    <cellStyle name="Note 6 3 10 3" xfId="36431"/>
    <cellStyle name="Note 6 3 11" xfId="36432"/>
    <cellStyle name="Note 6 3 11 2" xfId="36433"/>
    <cellStyle name="Note 6 3 11 2 2" xfId="36434"/>
    <cellStyle name="Note 6 3 11 3" xfId="36435"/>
    <cellStyle name="Note 6 3 12" xfId="36436"/>
    <cellStyle name="Note 6 3 12 2" xfId="36437"/>
    <cellStyle name="Note 6 3 12 2 2" xfId="36438"/>
    <cellStyle name="Note 6 3 12 3" xfId="36439"/>
    <cellStyle name="Note 6 3 13" xfId="36440"/>
    <cellStyle name="Note 6 3 13 2" xfId="36441"/>
    <cellStyle name="Note 6 3 13 2 2" xfId="36442"/>
    <cellStyle name="Note 6 3 13 3" xfId="36443"/>
    <cellStyle name="Note 6 3 14" xfId="36444"/>
    <cellStyle name="Note 6 3 14 2" xfId="36445"/>
    <cellStyle name="Note 6 3 14 2 2" xfId="36446"/>
    <cellStyle name="Note 6 3 14 3" xfId="36447"/>
    <cellStyle name="Note 6 3 15" xfId="36448"/>
    <cellStyle name="Note 6 3 15 2" xfId="36449"/>
    <cellStyle name="Note 6 3 15 2 2" xfId="36450"/>
    <cellStyle name="Note 6 3 15 3" xfId="36451"/>
    <cellStyle name="Note 6 3 16" xfId="36452"/>
    <cellStyle name="Note 6 3 16 2" xfId="36453"/>
    <cellStyle name="Note 6 3 16 2 2" xfId="36454"/>
    <cellStyle name="Note 6 3 16 3" xfId="36455"/>
    <cellStyle name="Note 6 3 17" xfId="36456"/>
    <cellStyle name="Note 6 3 17 2" xfId="36457"/>
    <cellStyle name="Note 6 3 17 2 2" xfId="36458"/>
    <cellStyle name="Note 6 3 17 3" xfId="36459"/>
    <cellStyle name="Note 6 3 18" xfId="36460"/>
    <cellStyle name="Note 6 3 18 2" xfId="36461"/>
    <cellStyle name="Note 6 3 18 2 2" xfId="36462"/>
    <cellStyle name="Note 6 3 18 3" xfId="36463"/>
    <cellStyle name="Note 6 3 19" xfId="36464"/>
    <cellStyle name="Note 6 3 19 2" xfId="36465"/>
    <cellStyle name="Note 6 3 19 2 2" xfId="36466"/>
    <cellStyle name="Note 6 3 19 3" xfId="36467"/>
    <cellStyle name="Note 6 3 2" xfId="36468"/>
    <cellStyle name="Note 6 3 2 10" xfId="36469"/>
    <cellStyle name="Note 6 3 2 10 2" xfId="36470"/>
    <cellStyle name="Note 6 3 2 10 2 2" xfId="36471"/>
    <cellStyle name="Note 6 3 2 10 3" xfId="36472"/>
    <cellStyle name="Note 6 3 2 11" xfId="36473"/>
    <cellStyle name="Note 6 3 2 11 2" xfId="36474"/>
    <cellStyle name="Note 6 3 2 11 2 2" xfId="36475"/>
    <cellStyle name="Note 6 3 2 11 3" xfId="36476"/>
    <cellStyle name="Note 6 3 2 12" xfId="36477"/>
    <cellStyle name="Note 6 3 2 12 2" xfId="36478"/>
    <cellStyle name="Note 6 3 2 12 2 2" xfId="36479"/>
    <cellStyle name="Note 6 3 2 12 3" xfId="36480"/>
    <cellStyle name="Note 6 3 2 13" xfId="36481"/>
    <cellStyle name="Note 6 3 2 13 2" xfId="36482"/>
    <cellStyle name="Note 6 3 2 13 2 2" xfId="36483"/>
    <cellStyle name="Note 6 3 2 13 3" xfId="36484"/>
    <cellStyle name="Note 6 3 2 14" xfId="36485"/>
    <cellStyle name="Note 6 3 2 14 2" xfId="36486"/>
    <cellStyle name="Note 6 3 2 14 2 2" xfId="36487"/>
    <cellStyle name="Note 6 3 2 14 3" xfId="36488"/>
    <cellStyle name="Note 6 3 2 15" xfId="36489"/>
    <cellStyle name="Note 6 3 2 15 2" xfId="36490"/>
    <cellStyle name="Note 6 3 2 15 2 2" xfId="36491"/>
    <cellStyle name="Note 6 3 2 15 3" xfId="36492"/>
    <cellStyle name="Note 6 3 2 16" xfId="36493"/>
    <cellStyle name="Note 6 3 2 16 2" xfId="36494"/>
    <cellStyle name="Note 6 3 2 16 2 2" xfId="36495"/>
    <cellStyle name="Note 6 3 2 16 3" xfId="36496"/>
    <cellStyle name="Note 6 3 2 17" xfId="36497"/>
    <cellStyle name="Note 6 3 2 17 2" xfId="36498"/>
    <cellStyle name="Note 6 3 2 17 2 2" xfId="36499"/>
    <cellStyle name="Note 6 3 2 17 3" xfId="36500"/>
    <cellStyle name="Note 6 3 2 18" xfId="36501"/>
    <cellStyle name="Note 6 3 2 18 2" xfId="36502"/>
    <cellStyle name="Note 6 3 2 19" xfId="36503"/>
    <cellStyle name="Note 6 3 2 2" xfId="36504"/>
    <cellStyle name="Note 6 3 2 2 10" xfId="36505"/>
    <cellStyle name="Note 6 3 2 2 10 2" xfId="36506"/>
    <cellStyle name="Note 6 3 2 2 10 2 2" xfId="36507"/>
    <cellStyle name="Note 6 3 2 2 10 3" xfId="36508"/>
    <cellStyle name="Note 6 3 2 2 11" xfId="36509"/>
    <cellStyle name="Note 6 3 2 2 11 2" xfId="36510"/>
    <cellStyle name="Note 6 3 2 2 11 2 2" xfId="36511"/>
    <cellStyle name="Note 6 3 2 2 11 3" xfId="36512"/>
    <cellStyle name="Note 6 3 2 2 12" xfId="36513"/>
    <cellStyle name="Note 6 3 2 2 12 2" xfId="36514"/>
    <cellStyle name="Note 6 3 2 2 12 2 2" xfId="36515"/>
    <cellStyle name="Note 6 3 2 2 12 3" xfId="36516"/>
    <cellStyle name="Note 6 3 2 2 13" xfId="36517"/>
    <cellStyle name="Note 6 3 2 2 13 2" xfId="36518"/>
    <cellStyle name="Note 6 3 2 2 13 2 2" xfId="36519"/>
    <cellStyle name="Note 6 3 2 2 13 3" xfId="36520"/>
    <cellStyle name="Note 6 3 2 2 14" xfId="36521"/>
    <cellStyle name="Note 6 3 2 2 14 2" xfId="36522"/>
    <cellStyle name="Note 6 3 2 2 14 2 2" xfId="36523"/>
    <cellStyle name="Note 6 3 2 2 14 3" xfId="36524"/>
    <cellStyle name="Note 6 3 2 2 15" xfId="36525"/>
    <cellStyle name="Note 6 3 2 2 15 2" xfId="36526"/>
    <cellStyle name="Note 6 3 2 2 15 2 2" xfId="36527"/>
    <cellStyle name="Note 6 3 2 2 15 3" xfId="36528"/>
    <cellStyle name="Note 6 3 2 2 16" xfId="36529"/>
    <cellStyle name="Note 6 3 2 2 16 2" xfId="36530"/>
    <cellStyle name="Note 6 3 2 2 16 2 2" xfId="36531"/>
    <cellStyle name="Note 6 3 2 2 16 3" xfId="36532"/>
    <cellStyle name="Note 6 3 2 2 17" xfId="36533"/>
    <cellStyle name="Note 6 3 2 2 17 2" xfId="36534"/>
    <cellStyle name="Note 6 3 2 2 17 2 2" xfId="36535"/>
    <cellStyle name="Note 6 3 2 2 17 3" xfId="36536"/>
    <cellStyle name="Note 6 3 2 2 18" xfId="36537"/>
    <cellStyle name="Note 6 3 2 2 18 2" xfId="36538"/>
    <cellStyle name="Note 6 3 2 2 18 2 2" xfId="36539"/>
    <cellStyle name="Note 6 3 2 2 18 3" xfId="36540"/>
    <cellStyle name="Note 6 3 2 2 19" xfId="36541"/>
    <cellStyle name="Note 6 3 2 2 19 2" xfId="36542"/>
    <cellStyle name="Note 6 3 2 2 19 2 2" xfId="36543"/>
    <cellStyle name="Note 6 3 2 2 19 3" xfId="36544"/>
    <cellStyle name="Note 6 3 2 2 2" xfId="36545"/>
    <cellStyle name="Note 6 3 2 2 2 2" xfId="36546"/>
    <cellStyle name="Note 6 3 2 2 2 2 2" xfId="36547"/>
    <cellStyle name="Note 6 3 2 2 2 2 3" xfId="36548"/>
    <cellStyle name="Note 6 3 2 2 2 3" xfId="36549"/>
    <cellStyle name="Note 6 3 2 2 2 3 2" xfId="36550"/>
    <cellStyle name="Note 6 3 2 2 2 4" xfId="36551"/>
    <cellStyle name="Note 6 3 2 2 20" xfId="36552"/>
    <cellStyle name="Note 6 3 2 2 20 2" xfId="36553"/>
    <cellStyle name="Note 6 3 2 2 20 2 2" xfId="36554"/>
    <cellStyle name="Note 6 3 2 2 20 3" xfId="36555"/>
    <cellStyle name="Note 6 3 2 2 21" xfId="36556"/>
    <cellStyle name="Note 6 3 2 2 21 2" xfId="36557"/>
    <cellStyle name="Note 6 3 2 2 22" xfId="36558"/>
    <cellStyle name="Note 6 3 2 2 23" xfId="36559"/>
    <cellStyle name="Note 6 3 2 2 3" xfId="36560"/>
    <cellStyle name="Note 6 3 2 2 3 2" xfId="36561"/>
    <cellStyle name="Note 6 3 2 2 3 2 2" xfId="36562"/>
    <cellStyle name="Note 6 3 2 2 3 3" xfId="36563"/>
    <cellStyle name="Note 6 3 2 2 3 4" xfId="36564"/>
    <cellStyle name="Note 6 3 2 2 4" xfId="36565"/>
    <cellStyle name="Note 6 3 2 2 4 2" xfId="36566"/>
    <cellStyle name="Note 6 3 2 2 4 2 2" xfId="36567"/>
    <cellStyle name="Note 6 3 2 2 4 3" xfId="36568"/>
    <cellStyle name="Note 6 3 2 2 4 4" xfId="36569"/>
    <cellStyle name="Note 6 3 2 2 5" xfId="36570"/>
    <cellStyle name="Note 6 3 2 2 5 2" xfId="36571"/>
    <cellStyle name="Note 6 3 2 2 5 2 2" xfId="36572"/>
    <cellStyle name="Note 6 3 2 2 5 3" xfId="36573"/>
    <cellStyle name="Note 6 3 2 2 6" xfId="36574"/>
    <cellStyle name="Note 6 3 2 2 6 2" xfId="36575"/>
    <cellStyle name="Note 6 3 2 2 6 2 2" xfId="36576"/>
    <cellStyle name="Note 6 3 2 2 6 3" xfId="36577"/>
    <cellStyle name="Note 6 3 2 2 7" xfId="36578"/>
    <cellStyle name="Note 6 3 2 2 7 2" xfId="36579"/>
    <cellStyle name="Note 6 3 2 2 7 2 2" xfId="36580"/>
    <cellStyle name="Note 6 3 2 2 7 3" xfId="36581"/>
    <cellStyle name="Note 6 3 2 2 8" xfId="36582"/>
    <cellStyle name="Note 6 3 2 2 8 2" xfId="36583"/>
    <cellStyle name="Note 6 3 2 2 8 2 2" xfId="36584"/>
    <cellStyle name="Note 6 3 2 2 8 3" xfId="36585"/>
    <cellStyle name="Note 6 3 2 2 9" xfId="36586"/>
    <cellStyle name="Note 6 3 2 2 9 2" xfId="36587"/>
    <cellStyle name="Note 6 3 2 2 9 2 2" xfId="36588"/>
    <cellStyle name="Note 6 3 2 2 9 3" xfId="36589"/>
    <cellStyle name="Note 6 3 2 20" xfId="36590"/>
    <cellStyle name="Note 6 3 2 3" xfId="36591"/>
    <cellStyle name="Note 6 3 2 3 2" xfId="36592"/>
    <cellStyle name="Note 6 3 2 3 2 2" xfId="36593"/>
    <cellStyle name="Note 6 3 2 3 2 3" xfId="36594"/>
    <cellStyle name="Note 6 3 2 3 3" xfId="36595"/>
    <cellStyle name="Note 6 3 2 3 3 2" xfId="36596"/>
    <cellStyle name="Note 6 3 2 3 4" xfId="36597"/>
    <cellStyle name="Note 6 3 2 4" xfId="36598"/>
    <cellStyle name="Note 6 3 2 4 2" xfId="36599"/>
    <cellStyle name="Note 6 3 2 4 2 2" xfId="36600"/>
    <cellStyle name="Note 6 3 2 4 3" xfId="36601"/>
    <cellStyle name="Note 6 3 2 4 4" xfId="36602"/>
    <cellStyle name="Note 6 3 2 5" xfId="36603"/>
    <cellStyle name="Note 6 3 2 5 2" xfId="36604"/>
    <cellStyle name="Note 6 3 2 5 2 2" xfId="36605"/>
    <cellStyle name="Note 6 3 2 5 3" xfId="36606"/>
    <cellStyle name="Note 6 3 2 5 4" xfId="36607"/>
    <cellStyle name="Note 6 3 2 6" xfId="36608"/>
    <cellStyle name="Note 6 3 2 6 2" xfId="36609"/>
    <cellStyle name="Note 6 3 2 6 2 2" xfId="36610"/>
    <cellStyle name="Note 6 3 2 6 3" xfId="36611"/>
    <cellStyle name="Note 6 3 2 7" xfId="36612"/>
    <cellStyle name="Note 6 3 2 7 2" xfId="36613"/>
    <cellStyle name="Note 6 3 2 7 2 2" xfId="36614"/>
    <cellStyle name="Note 6 3 2 7 3" xfId="36615"/>
    <cellStyle name="Note 6 3 2 8" xfId="36616"/>
    <cellStyle name="Note 6 3 2 8 2" xfId="36617"/>
    <cellStyle name="Note 6 3 2 8 2 2" xfId="36618"/>
    <cellStyle name="Note 6 3 2 8 3" xfId="36619"/>
    <cellStyle name="Note 6 3 2 9" xfId="36620"/>
    <cellStyle name="Note 6 3 2 9 2" xfId="36621"/>
    <cellStyle name="Note 6 3 2 9 2 2" xfId="36622"/>
    <cellStyle name="Note 6 3 2 9 3" xfId="36623"/>
    <cellStyle name="Note 6 3 20" xfId="36624"/>
    <cellStyle name="Note 6 3 20 2" xfId="36625"/>
    <cellStyle name="Note 6 3 20 2 2" xfId="36626"/>
    <cellStyle name="Note 6 3 20 3" xfId="36627"/>
    <cellStyle name="Note 6 3 21" xfId="36628"/>
    <cellStyle name="Note 6 3 21 2" xfId="36629"/>
    <cellStyle name="Note 6 3 22" xfId="36630"/>
    <cellStyle name="Note 6 3 23" xfId="36631"/>
    <cellStyle name="Note 6 3 3" xfId="36632"/>
    <cellStyle name="Note 6 3 3 10" xfId="36633"/>
    <cellStyle name="Note 6 3 3 10 2" xfId="36634"/>
    <cellStyle name="Note 6 3 3 10 2 2" xfId="36635"/>
    <cellStyle name="Note 6 3 3 10 3" xfId="36636"/>
    <cellStyle name="Note 6 3 3 11" xfId="36637"/>
    <cellStyle name="Note 6 3 3 11 2" xfId="36638"/>
    <cellStyle name="Note 6 3 3 11 2 2" xfId="36639"/>
    <cellStyle name="Note 6 3 3 11 3" xfId="36640"/>
    <cellStyle name="Note 6 3 3 12" xfId="36641"/>
    <cellStyle name="Note 6 3 3 12 2" xfId="36642"/>
    <cellStyle name="Note 6 3 3 12 2 2" xfId="36643"/>
    <cellStyle name="Note 6 3 3 12 3" xfId="36644"/>
    <cellStyle name="Note 6 3 3 13" xfId="36645"/>
    <cellStyle name="Note 6 3 3 13 2" xfId="36646"/>
    <cellStyle name="Note 6 3 3 13 2 2" xfId="36647"/>
    <cellStyle name="Note 6 3 3 13 3" xfId="36648"/>
    <cellStyle name="Note 6 3 3 14" xfId="36649"/>
    <cellStyle name="Note 6 3 3 14 2" xfId="36650"/>
    <cellStyle name="Note 6 3 3 14 2 2" xfId="36651"/>
    <cellStyle name="Note 6 3 3 14 3" xfId="36652"/>
    <cellStyle name="Note 6 3 3 15" xfId="36653"/>
    <cellStyle name="Note 6 3 3 15 2" xfId="36654"/>
    <cellStyle name="Note 6 3 3 15 2 2" xfId="36655"/>
    <cellStyle name="Note 6 3 3 15 3" xfId="36656"/>
    <cellStyle name="Note 6 3 3 16" xfId="36657"/>
    <cellStyle name="Note 6 3 3 16 2" xfId="36658"/>
    <cellStyle name="Note 6 3 3 16 2 2" xfId="36659"/>
    <cellStyle name="Note 6 3 3 16 3" xfId="36660"/>
    <cellStyle name="Note 6 3 3 17" xfId="36661"/>
    <cellStyle name="Note 6 3 3 17 2" xfId="36662"/>
    <cellStyle name="Note 6 3 3 17 2 2" xfId="36663"/>
    <cellStyle name="Note 6 3 3 17 3" xfId="36664"/>
    <cellStyle name="Note 6 3 3 18" xfId="36665"/>
    <cellStyle name="Note 6 3 3 18 2" xfId="36666"/>
    <cellStyle name="Note 6 3 3 19" xfId="36667"/>
    <cellStyle name="Note 6 3 3 2" xfId="36668"/>
    <cellStyle name="Note 6 3 3 2 10" xfId="36669"/>
    <cellStyle name="Note 6 3 3 2 10 2" xfId="36670"/>
    <cellStyle name="Note 6 3 3 2 10 2 2" xfId="36671"/>
    <cellStyle name="Note 6 3 3 2 10 3" xfId="36672"/>
    <cellStyle name="Note 6 3 3 2 11" xfId="36673"/>
    <cellStyle name="Note 6 3 3 2 11 2" xfId="36674"/>
    <cellStyle name="Note 6 3 3 2 11 2 2" xfId="36675"/>
    <cellStyle name="Note 6 3 3 2 11 3" xfId="36676"/>
    <cellStyle name="Note 6 3 3 2 12" xfId="36677"/>
    <cellStyle name="Note 6 3 3 2 12 2" xfId="36678"/>
    <cellStyle name="Note 6 3 3 2 12 2 2" xfId="36679"/>
    <cellStyle name="Note 6 3 3 2 12 3" xfId="36680"/>
    <cellStyle name="Note 6 3 3 2 13" xfId="36681"/>
    <cellStyle name="Note 6 3 3 2 13 2" xfId="36682"/>
    <cellStyle name="Note 6 3 3 2 13 2 2" xfId="36683"/>
    <cellStyle name="Note 6 3 3 2 13 3" xfId="36684"/>
    <cellStyle name="Note 6 3 3 2 14" xfId="36685"/>
    <cellStyle name="Note 6 3 3 2 14 2" xfId="36686"/>
    <cellStyle name="Note 6 3 3 2 14 2 2" xfId="36687"/>
    <cellStyle name="Note 6 3 3 2 14 3" xfId="36688"/>
    <cellStyle name="Note 6 3 3 2 15" xfId="36689"/>
    <cellStyle name="Note 6 3 3 2 15 2" xfId="36690"/>
    <cellStyle name="Note 6 3 3 2 15 2 2" xfId="36691"/>
    <cellStyle name="Note 6 3 3 2 15 3" xfId="36692"/>
    <cellStyle name="Note 6 3 3 2 16" xfId="36693"/>
    <cellStyle name="Note 6 3 3 2 16 2" xfId="36694"/>
    <cellStyle name="Note 6 3 3 2 16 2 2" xfId="36695"/>
    <cellStyle name="Note 6 3 3 2 16 3" xfId="36696"/>
    <cellStyle name="Note 6 3 3 2 17" xfId="36697"/>
    <cellStyle name="Note 6 3 3 2 17 2" xfId="36698"/>
    <cellStyle name="Note 6 3 3 2 17 2 2" xfId="36699"/>
    <cellStyle name="Note 6 3 3 2 17 3" xfId="36700"/>
    <cellStyle name="Note 6 3 3 2 18" xfId="36701"/>
    <cellStyle name="Note 6 3 3 2 18 2" xfId="36702"/>
    <cellStyle name="Note 6 3 3 2 18 2 2" xfId="36703"/>
    <cellStyle name="Note 6 3 3 2 18 3" xfId="36704"/>
    <cellStyle name="Note 6 3 3 2 19" xfId="36705"/>
    <cellStyle name="Note 6 3 3 2 19 2" xfId="36706"/>
    <cellStyle name="Note 6 3 3 2 19 2 2" xfId="36707"/>
    <cellStyle name="Note 6 3 3 2 19 3" xfId="36708"/>
    <cellStyle name="Note 6 3 3 2 2" xfId="36709"/>
    <cellStyle name="Note 6 3 3 2 2 2" xfId="36710"/>
    <cellStyle name="Note 6 3 3 2 2 2 2" xfId="36711"/>
    <cellStyle name="Note 6 3 3 2 2 3" xfId="36712"/>
    <cellStyle name="Note 6 3 3 2 2 4" xfId="36713"/>
    <cellStyle name="Note 6 3 3 2 20" xfId="36714"/>
    <cellStyle name="Note 6 3 3 2 20 2" xfId="36715"/>
    <cellStyle name="Note 6 3 3 2 20 2 2" xfId="36716"/>
    <cellStyle name="Note 6 3 3 2 20 3" xfId="36717"/>
    <cellStyle name="Note 6 3 3 2 21" xfId="36718"/>
    <cellStyle name="Note 6 3 3 2 21 2" xfId="36719"/>
    <cellStyle name="Note 6 3 3 2 22" xfId="36720"/>
    <cellStyle name="Note 6 3 3 2 23" xfId="36721"/>
    <cellStyle name="Note 6 3 3 2 3" xfId="36722"/>
    <cellStyle name="Note 6 3 3 2 3 2" xfId="36723"/>
    <cellStyle name="Note 6 3 3 2 3 2 2" xfId="36724"/>
    <cellStyle name="Note 6 3 3 2 3 3" xfId="36725"/>
    <cellStyle name="Note 6 3 3 2 3 4" xfId="36726"/>
    <cellStyle name="Note 6 3 3 2 4" xfId="36727"/>
    <cellStyle name="Note 6 3 3 2 4 2" xfId="36728"/>
    <cellStyle name="Note 6 3 3 2 4 2 2" xfId="36729"/>
    <cellStyle name="Note 6 3 3 2 4 3" xfId="36730"/>
    <cellStyle name="Note 6 3 3 2 5" xfId="36731"/>
    <cellStyle name="Note 6 3 3 2 5 2" xfId="36732"/>
    <cellStyle name="Note 6 3 3 2 5 2 2" xfId="36733"/>
    <cellStyle name="Note 6 3 3 2 5 3" xfId="36734"/>
    <cellStyle name="Note 6 3 3 2 6" xfId="36735"/>
    <cellStyle name="Note 6 3 3 2 6 2" xfId="36736"/>
    <cellStyle name="Note 6 3 3 2 6 2 2" xfId="36737"/>
    <cellStyle name="Note 6 3 3 2 6 3" xfId="36738"/>
    <cellStyle name="Note 6 3 3 2 7" xfId="36739"/>
    <cellStyle name="Note 6 3 3 2 7 2" xfId="36740"/>
    <cellStyle name="Note 6 3 3 2 7 2 2" xfId="36741"/>
    <cellStyle name="Note 6 3 3 2 7 3" xfId="36742"/>
    <cellStyle name="Note 6 3 3 2 8" xfId="36743"/>
    <cellStyle name="Note 6 3 3 2 8 2" xfId="36744"/>
    <cellStyle name="Note 6 3 3 2 8 2 2" xfId="36745"/>
    <cellStyle name="Note 6 3 3 2 8 3" xfId="36746"/>
    <cellStyle name="Note 6 3 3 2 9" xfId="36747"/>
    <cellStyle name="Note 6 3 3 2 9 2" xfId="36748"/>
    <cellStyle name="Note 6 3 3 2 9 2 2" xfId="36749"/>
    <cellStyle name="Note 6 3 3 2 9 3" xfId="36750"/>
    <cellStyle name="Note 6 3 3 20" xfId="36751"/>
    <cellStyle name="Note 6 3 3 3" xfId="36752"/>
    <cellStyle name="Note 6 3 3 3 2" xfId="36753"/>
    <cellStyle name="Note 6 3 3 3 2 2" xfId="36754"/>
    <cellStyle name="Note 6 3 3 3 3" xfId="36755"/>
    <cellStyle name="Note 6 3 3 3 4" xfId="36756"/>
    <cellStyle name="Note 6 3 3 4" xfId="36757"/>
    <cellStyle name="Note 6 3 3 4 2" xfId="36758"/>
    <cellStyle name="Note 6 3 3 4 2 2" xfId="36759"/>
    <cellStyle name="Note 6 3 3 4 3" xfId="36760"/>
    <cellStyle name="Note 6 3 3 4 4" xfId="36761"/>
    <cellStyle name="Note 6 3 3 5" xfId="36762"/>
    <cellStyle name="Note 6 3 3 5 2" xfId="36763"/>
    <cellStyle name="Note 6 3 3 5 2 2" xfId="36764"/>
    <cellStyle name="Note 6 3 3 5 3" xfId="36765"/>
    <cellStyle name="Note 6 3 3 6" xfId="36766"/>
    <cellStyle name="Note 6 3 3 6 2" xfId="36767"/>
    <cellStyle name="Note 6 3 3 6 2 2" xfId="36768"/>
    <cellStyle name="Note 6 3 3 6 3" xfId="36769"/>
    <cellStyle name="Note 6 3 3 7" xfId="36770"/>
    <cellStyle name="Note 6 3 3 7 2" xfId="36771"/>
    <cellStyle name="Note 6 3 3 7 2 2" xfId="36772"/>
    <cellStyle name="Note 6 3 3 7 3" xfId="36773"/>
    <cellStyle name="Note 6 3 3 8" xfId="36774"/>
    <cellStyle name="Note 6 3 3 8 2" xfId="36775"/>
    <cellStyle name="Note 6 3 3 8 2 2" xfId="36776"/>
    <cellStyle name="Note 6 3 3 8 3" xfId="36777"/>
    <cellStyle name="Note 6 3 3 9" xfId="36778"/>
    <cellStyle name="Note 6 3 3 9 2" xfId="36779"/>
    <cellStyle name="Note 6 3 3 9 2 2" xfId="36780"/>
    <cellStyle name="Note 6 3 3 9 3" xfId="36781"/>
    <cellStyle name="Note 6 3 4" xfId="36782"/>
    <cellStyle name="Note 6 3 4 10" xfId="36783"/>
    <cellStyle name="Note 6 3 4 10 2" xfId="36784"/>
    <cellStyle name="Note 6 3 4 10 2 2" xfId="36785"/>
    <cellStyle name="Note 6 3 4 10 3" xfId="36786"/>
    <cellStyle name="Note 6 3 4 11" xfId="36787"/>
    <cellStyle name="Note 6 3 4 11 2" xfId="36788"/>
    <cellStyle name="Note 6 3 4 11 2 2" xfId="36789"/>
    <cellStyle name="Note 6 3 4 11 3" xfId="36790"/>
    <cellStyle name="Note 6 3 4 12" xfId="36791"/>
    <cellStyle name="Note 6 3 4 12 2" xfId="36792"/>
    <cellStyle name="Note 6 3 4 12 2 2" xfId="36793"/>
    <cellStyle name="Note 6 3 4 12 3" xfId="36794"/>
    <cellStyle name="Note 6 3 4 13" xfId="36795"/>
    <cellStyle name="Note 6 3 4 13 2" xfId="36796"/>
    <cellStyle name="Note 6 3 4 13 2 2" xfId="36797"/>
    <cellStyle name="Note 6 3 4 13 3" xfId="36798"/>
    <cellStyle name="Note 6 3 4 14" xfId="36799"/>
    <cellStyle name="Note 6 3 4 14 2" xfId="36800"/>
    <cellStyle name="Note 6 3 4 14 2 2" xfId="36801"/>
    <cellStyle name="Note 6 3 4 14 3" xfId="36802"/>
    <cellStyle name="Note 6 3 4 15" xfId="36803"/>
    <cellStyle name="Note 6 3 4 15 2" xfId="36804"/>
    <cellStyle name="Note 6 3 4 15 2 2" xfId="36805"/>
    <cellStyle name="Note 6 3 4 15 3" xfId="36806"/>
    <cellStyle name="Note 6 3 4 16" xfId="36807"/>
    <cellStyle name="Note 6 3 4 16 2" xfId="36808"/>
    <cellStyle name="Note 6 3 4 16 2 2" xfId="36809"/>
    <cellStyle name="Note 6 3 4 16 3" xfId="36810"/>
    <cellStyle name="Note 6 3 4 17" xfId="36811"/>
    <cellStyle name="Note 6 3 4 17 2" xfId="36812"/>
    <cellStyle name="Note 6 3 4 17 2 2" xfId="36813"/>
    <cellStyle name="Note 6 3 4 17 3" xfId="36814"/>
    <cellStyle name="Note 6 3 4 18" xfId="36815"/>
    <cellStyle name="Note 6 3 4 18 2" xfId="36816"/>
    <cellStyle name="Note 6 3 4 18 2 2" xfId="36817"/>
    <cellStyle name="Note 6 3 4 18 3" xfId="36818"/>
    <cellStyle name="Note 6 3 4 19" xfId="36819"/>
    <cellStyle name="Note 6 3 4 19 2" xfId="36820"/>
    <cellStyle name="Note 6 3 4 19 2 2" xfId="36821"/>
    <cellStyle name="Note 6 3 4 19 3" xfId="36822"/>
    <cellStyle name="Note 6 3 4 2" xfId="36823"/>
    <cellStyle name="Note 6 3 4 2 10" xfId="36824"/>
    <cellStyle name="Note 6 3 4 2 10 2" xfId="36825"/>
    <cellStyle name="Note 6 3 4 2 10 2 2" xfId="36826"/>
    <cellStyle name="Note 6 3 4 2 10 3" xfId="36827"/>
    <cellStyle name="Note 6 3 4 2 11" xfId="36828"/>
    <cellStyle name="Note 6 3 4 2 11 2" xfId="36829"/>
    <cellStyle name="Note 6 3 4 2 11 2 2" xfId="36830"/>
    <cellStyle name="Note 6 3 4 2 11 3" xfId="36831"/>
    <cellStyle name="Note 6 3 4 2 12" xfId="36832"/>
    <cellStyle name="Note 6 3 4 2 12 2" xfId="36833"/>
    <cellStyle name="Note 6 3 4 2 12 2 2" xfId="36834"/>
    <cellStyle name="Note 6 3 4 2 12 3" xfId="36835"/>
    <cellStyle name="Note 6 3 4 2 13" xfId="36836"/>
    <cellStyle name="Note 6 3 4 2 13 2" xfId="36837"/>
    <cellStyle name="Note 6 3 4 2 13 2 2" xfId="36838"/>
    <cellStyle name="Note 6 3 4 2 13 3" xfId="36839"/>
    <cellStyle name="Note 6 3 4 2 14" xfId="36840"/>
    <cellStyle name="Note 6 3 4 2 14 2" xfId="36841"/>
    <cellStyle name="Note 6 3 4 2 14 2 2" xfId="36842"/>
    <cellStyle name="Note 6 3 4 2 14 3" xfId="36843"/>
    <cellStyle name="Note 6 3 4 2 15" xfId="36844"/>
    <cellStyle name="Note 6 3 4 2 15 2" xfId="36845"/>
    <cellStyle name="Note 6 3 4 2 15 2 2" xfId="36846"/>
    <cellStyle name="Note 6 3 4 2 15 3" xfId="36847"/>
    <cellStyle name="Note 6 3 4 2 16" xfId="36848"/>
    <cellStyle name="Note 6 3 4 2 16 2" xfId="36849"/>
    <cellStyle name="Note 6 3 4 2 16 2 2" xfId="36850"/>
    <cellStyle name="Note 6 3 4 2 16 3" xfId="36851"/>
    <cellStyle name="Note 6 3 4 2 17" xfId="36852"/>
    <cellStyle name="Note 6 3 4 2 17 2" xfId="36853"/>
    <cellStyle name="Note 6 3 4 2 17 2 2" xfId="36854"/>
    <cellStyle name="Note 6 3 4 2 17 3" xfId="36855"/>
    <cellStyle name="Note 6 3 4 2 18" xfId="36856"/>
    <cellStyle name="Note 6 3 4 2 18 2" xfId="36857"/>
    <cellStyle name="Note 6 3 4 2 18 2 2" xfId="36858"/>
    <cellStyle name="Note 6 3 4 2 18 3" xfId="36859"/>
    <cellStyle name="Note 6 3 4 2 19" xfId="36860"/>
    <cellStyle name="Note 6 3 4 2 19 2" xfId="36861"/>
    <cellStyle name="Note 6 3 4 2 19 2 2" xfId="36862"/>
    <cellStyle name="Note 6 3 4 2 19 3" xfId="36863"/>
    <cellStyle name="Note 6 3 4 2 2" xfId="36864"/>
    <cellStyle name="Note 6 3 4 2 2 2" xfId="36865"/>
    <cellStyle name="Note 6 3 4 2 2 2 2" xfId="36866"/>
    <cellStyle name="Note 6 3 4 2 2 3" xfId="36867"/>
    <cellStyle name="Note 6 3 4 2 2 4" xfId="36868"/>
    <cellStyle name="Note 6 3 4 2 20" xfId="36869"/>
    <cellStyle name="Note 6 3 4 2 20 2" xfId="36870"/>
    <cellStyle name="Note 6 3 4 2 20 2 2" xfId="36871"/>
    <cellStyle name="Note 6 3 4 2 20 3" xfId="36872"/>
    <cellStyle name="Note 6 3 4 2 21" xfId="36873"/>
    <cellStyle name="Note 6 3 4 2 21 2" xfId="36874"/>
    <cellStyle name="Note 6 3 4 2 22" xfId="36875"/>
    <cellStyle name="Note 6 3 4 2 23" xfId="36876"/>
    <cellStyle name="Note 6 3 4 2 3" xfId="36877"/>
    <cellStyle name="Note 6 3 4 2 3 2" xfId="36878"/>
    <cellStyle name="Note 6 3 4 2 3 2 2" xfId="36879"/>
    <cellStyle name="Note 6 3 4 2 3 3" xfId="36880"/>
    <cellStyle name="Note 6 3 4 2 4" xfId="36881"/>
    <cellStyle name="Note 6 3 4 2 4 2" xfId="36882"/>
    <cellStyle name="Note 6 3 4 2 4 2 2" xfId="36883"/>
    <cellStyle name="Note 6 3 4 2 4 3" xfId="36884"/>
    <cellStyle name="Note 6 3 4 2 5" xfId="36885"/>
    <cellStyle name="Note 6 3 4 2 5 2" xfId="36886"/>
    <cellStyle name="Note 6 3 4 2 5 2 2" xfId="36887"/>
    <cellStyle name="Note 6 3 4 2 5 3" xfId="36888"/>
    <cellStyle name="Note 6 3 4 2 6" xfId="36889"/>
    <cellStyle name="Note 6 3 4 2 6 2" xfId="36890"/>
    <cellStyle name="Note 6 3 4 2 6 2 2" xfId="36891"/>
    <cellStyle name="Note 6 3 4 2 6 3" xfId="36892"/>
    <cellStyle name="Note 6 3 4 2 7" xfId="36893"/>
    <cellStyle name="Note 6 3 4 2 7 2" xfId="36894"/>
    <cellStyle name="Note 6 3 4 2 7 2 2" xfId="36895"/>
    <cellStyle name="Note 6 3 4 2 7 3" xfId="36896"/>
    <cellStyle name="Note 6 3 4 2 8" xfId="36897"/>
    <cellStyle name="Note 6 3 4 2 8 2" xfId="36898"/>
    <cellStyle name="Note 6 3 4 2 8 2 2" xfId="36899"/>
    <cellStyle name="Note 6 3 4 2 8 3" xfId="36900"/>
    <cellStyle name="Note 6 3 4 2 9" xfId="36901"/>
    <cellStyle name="Note 6 3 4 2 9 2" xfId="36902"/>
    <cellStyle name="Note 6 3 4 2 9 2 2" xfId="36903"/>
    <cellStyle name="Note 6 3 4 2 9 3" xfId="36904"/>
    <cellStyle name="Note 6 3 4 20" xfId="36905"/>
    <cellStyle name="Note 6 3 4 20 2" xfId="36906"/>
    <cellStyle name="Note 6 3 4 20 2 2" xfId="36907"/>
    <cellStyle name="Note 6 3 4 20 3" xfId="36908"/>
    <cellStyle name="Note 6 3 4 21" xfId="36909"/>
    <cellStyle name="Note 6 3 4 21 2" xfId="36910"/>
    <cellStyle name="Note 6 3 4 21 2 2" xfId="36911"/>
    <cellStyle name="Note 6 3 4 21 3" xfId="36912"/>
    <cellStyle name="Note 6 3 4 22" xfId="36913"/>
    <cellStyle name="Note 6 3 4 22 2" xfId="36914"/>
    <cellStyle name="Note 6 3 4 23" xfId="36915"/>
    <cellStyle name="Note 6 3 4 24" xfId="36916"/>
    <cellStyle name="Note 6 3 4 3" xfId="36917"/>
    <cellStyle name="Note 6 3 4 3 2" xfId="36918"/>
    <cellStyle name="Note 6 3 4 3 2 2" xfId="36919"/>
    <cellStyle name="Note 6 3 4 3 3" xfId="36920"/>
    <cellStyle name="Note 6 3 4 3 4" xfId="36921"/>
    <cellStyle name="Note 6 3 4 4" xfId="36922"/>
    <cellStyle name="Note 6 3 4 4 2" xfId="36923"/>
    <cellStyle name="Note 6 3 4 4 2 2" xfId="36924"/>
    <cellStyle name="Note 6 3 4 4 3" xfId="36925"/>
    <cellStyle name="Note 6 3 4 4 4" xfId="36926"/>
    <cellStyle name="Note 6 3 4 5" xfId="36927"/>
    <cellStyle name="Note 6 3 4 5 2" xfId="36928"/>
    <cellStyle name="Note 6 3 4 5 2 2" xfId="36929"/>
    <cellStyle name="Note 6 3 4 5 3" xfId="36930"/>
    <cellStyle name="Note 6 3 4 6" xfId="36931"/>
    <cellStyle name="Note 6 3 4 6 2" xfId="36932"/>
    <cellStyle name="Note 6 3 4 6 2 2" xfId="36933"/>
    <cellStyle name="Note 6 3 4 6 3" xfId="36934"/>
    <cellStyle name="Note 6 3 4 7" xfId="36935"/>
    <cellStyle name="Note 6 3 4 7 2" xfId="36936"/>
    <cellStyle name="Note 6 3 4 7 2 2" xfId="36937"/>
    <cellStyle name="Note 6 3 4 7 3" xfId="36938"/>
    <cellStyle name="Note 6 3 4 8" xfId="36939"/>
    <cellStyle name="Note 6 3 4 8 2" xfId="36940"/>
    <cellStyle name="Note 6 3 4 8 2 2" xfId="36941"/>
    <cellStyle name="Note 6 3 4 8 3" xfId="36942"/>
    <cellStyle name="Note 6 3 4 9" xfId="36943"/>
    <cellStyle name="Note 6 3 4 9 2" xfId="36944"/>
    <cellStyle name="Note 6 3 4 9 2 2" xfId="36945"/>
    <cellStyle name="Note 6 3 4 9 3" xfId="36946"/>
    <cellStyle name="Note 6 3 5" xfId="36947"/>
    <cellStyle name="Note 6 3 5 10" xfId="36948"/>
    <cellStyle name="Note 6 3 5 10 2" xfId="36949"/>
    <cellStyle name="Note 6 3 5 10 2 2" xfId="36950"/>
    <cellStyle name="Note 6 3 5 10 3" xfId="36951"/>
    <cellStyle name="Note 6 3 5 11" xfId="36952"/>
    <cellStyle name="Note 6 3 5 11 2" xfId="36953"/>
    <cellStyle name="Note 6 3 5 11 2 2" xfId="36954"/>
    <cellStyle name="Note 6 3 5 11 3" xfId="36955"/>
    <cellStyle name="Note 6 3 5 12" xfId="36956"/>
    <cellStyle name="Note 6 3 5 12 2" xfId="36957"/>
    <cellStyle name="Note 6 3 5 12 2 2" xfId="36958"/>
    <cellStyle name="Note 6 3 5 12 3" xfId="36959"/>
    <cellStyle name="Note 6 3 5 13" xfId="36960"/>
    <cellStyle name="Note 6 3 5 13 2" xfId="36961"/>
    <cellStyle name="Note 6 3 5 13 2 2" xfId="36962"/>
    <cellStyle name="Note 6 3 5 13 3" xfId="36963"/>
    <cellStyle name="Note 6 3 5 14" xfId="36964"/>
    <cellStyle name="Note 6 3 5 14 2" xfId="36965"/>
    <cellStyle name="Note 6 3 5 14 2 2" xfId="36966"/>
    <cellStyle name="Note 6 3 5 14 3" xfId="36967"/>
    <cellStyle name="Note 6 3 5 15" xfId="36968"/>
    <cellStyle name="Note 6 3 5 15 2" xfId="36969"/>
    <cellStyle name="Note 6 3 5 15 2 2" xfId="36970"/>
    <cellStyle name="Note 6 3 5 15 3" xfId="36971"/>
    <cellStyle name="Note 6 3 5 16" xfId="36972"/>
    <cellStyle name="Note 6 3 5 16 2" xfId="36973"/>
    <cellStyle name="Note 6 3 5 16 2 2" xfId="36974"/>
    <cellStyle name="Note 6 3 5 16 3" xfId="36975"/>
    <cellStyle name="Note 6 3 5 17" xfId="36976"/>
    <cellStyle name="Note 6 3 5 17 2" xfId="36977"/>
    <cellStyle name="Note 6 3 5 17 2 2" xfId="36978"/>
    <cellStyle name="Note 6 3 5 17 3" xfId="36979"/>
    <cellStyle name="Note 6 3 5 18" xfId="36980"/>
    <cellStyle name="Note 6 3 5 18 2" xfId="36981"/>
    <cellStyle name="Note 6 3 5 18 2 2" xfId="36982"/>
    <cellStyle name="Note 6 3 5 18 3" xfId="36983"/>
    <cellStyle name="Note 6 3 5 19" xfId="36984"/>
    <cellStyle name="Note 6 3 5 19 2" xfId="36985"/>
    <cellStyle name="Note 6 3 5 19 2 2" xfId="36986"/>
    <cellStyle name="Note 6 3 5 19 3" xfId="36987"/>
    <cellStyle name="Note 6 3 5 2" xfId="36988"/>
    <cellStyle name="Note 6 3 5 2 2" xfId="36989"/>
    <cellStyle name="Note 6 3 5 2 2 2" xfId="36990"/>
    <cellStyle name="Note 6 3 5 2 3" xfId="36991"/>
    <cellStyle name="Note 6 3 5 2 4" xfId="36992"/>
    <cellStyle name="Note 6 3 5 20" xfId="36993"/>
    <cellStyle name="Note 6 3 5 20 2" xfId="36994"/>
    <cellStyle name="Note 6 3 5 20 2 2" xfId="36995"/>
    <cellStyle name="Note 6 3 5 20 3" xfId="36996"/>
    <cellStyle name="Note 6 3 5 21" xfId="36997"/>
    <cellStyle name="Note 6 3 5 21 2" xfId="36998"/>
    <cellStyle name="Note 6 3 5 22" xfId="36999"/>
    <cellStyle name="Note 6 3 5 23" xfId="37000"/>
    <cellStyle name="Note 6 3 5 3" xfId="37001"/>
    <cellStyle name="Note 6 3 5 3 2" xfId="37002"/>
    <cellStyle name="Note 6 3 5 3 2 2" xfId="37003"/>
    <cellStyle name="Note 6 3 5 3 3" xfId="37004"/>
    <cellStyle name="Note 6 3 5 4" xfId="37005"/>
    <cellStyle name="Note 6 3 5 4 2" xfId="37006"/>
    <cellStyle name="Note 6 3 5 4 2 2" xfId="37007"/>
    <cellStyle name="Note 6 3 5 4 3" xfId="37008"/>
    <cellStyle name="Note 6 3 5 5" xfId="37009"/>
    <cellStyle name="Note 6 3 5 5 2" xfId="37010"/>
    <cellStyle name="Note 6 3 5 5 2 2" xfId="37011"/>
    <cellStyle name="Note 6 3 5 5 3" xfId="37012"/>
    <cellStyle name="Note 6 3 5 6" xfId="37013"/>
    <cellStyle name="Note 6 3 5 6 2" xfId="37014"/>
    <cellStyle name="Note 6 3 5 6 2 2" xfId="37015"/>
    <cellStyle name="Note 6 3 5 6 3" xfId="37016"/>
    <cellStyle name="Note 6 3 5 7" xfId="37017"/>
    <cellStyle name="Note 6 3 5 7 2" xfId="37018"/>
    <cellStyle name="Note 6 3 5 7 2 2" xfId="37019"/>
    <cellStyle name="Note 6 3 5 7 3" xfId="37020"/>
    <cellStyle name="Note 6 3 5 8" xfId="37021"/>
    <cellStyle name="Note 6 3 5 8 2" xfId="37022"/>
    <cellStyle name="Note 6 3 5 8 2 2" xfId="37023"/>
    <cellStyle name="Note 6 3 5 8 3" xfId="37024"/>
    <cellStyle name="Note 6 3 5 9" xfId="37025"/>
    <cellStyle name="Note 6 3 5 9 2" xfId="37026"/>
    <cellStyle name="Note 6 3 5 9 2 2" xfId="37027"/>
    <cellStyle name="Note 6 3 5 9 3" xfId="37028"/>
    <cellStyle name="Note 6 3 6" xfId="37029"/>
    <cellStyle name="Note 6 3 6 2" xfId="37030"/>
    <cellStyle name="Note 6 3 6 2 2" xfId="37031"/>
    <cellStyle name="Note 6 3 6 3" xfId="37032"/>
    <cellStyle name="Note 6 3 6 4" xfId="37033"/>
    <cellStyle name="Note 6 3 7" xfId="37034"/>
    <cellStyle name="Note 6 3 7 2" xfId="37035"/>
    <cellStyle name="Note 6 3 7 2 2" xfId="37036"/>
    <cellStyle name="Note 6 3 7 3" xfId="37037"/>
    <cellStyle name="Note 6 3 8" xfId="37038"/>
    <cellStyle name="Note 6 3 8 2" xfId="37039"/>
    <cellStyle name="Note 6 3 8 2 2" xfId="37040"/>
    <cellStyle name="Note 6 3 8 3" xfId="37041"/>
    <cellStyle name="Note 6 3 9" xfId="37042"/>
    <cellStyle name="Note 6 3 9 2" xfId="37043"/>
    <cellStyle name="Note 6 3 9 2 2" xfId="37044"/>
    <cellStyle name="Note 6 3 9 3" xfId="37045"/>
    <cellStyle name="Note 6 4" xfId="37046"/>
    <cellStyle name="Note 6 4 10" xfId="37047"/>
    <cellStyle name="Note 6 4 10 2" xfId="37048"/>
    <cellStyle name="Note 6 4 10 2 2" xfId="37049"/>
    <cellStyle name="Note 6 4 10 3" xfId="37050"/>
    <cellStyle name="Note 6 4 11" xfId="37051"/>
    <cellStyle name="Note 6 4 11 2" xfId="37052"/>
    <cellStyle name="Note 6 4 11 2 2" xfId="37053"/>
    <cellStyle name="Note 6 4 11 3" xfId="37054"/>
    <cellStyle name="Note 6 4 12" xfId="37055"/>
    <cellStyle name="Note 6 4 12 2" xfId="37056"/>
    <cellStyle name="Note 6 4 12 2 2" xfId="37057"/>
    <cellStyle name="Note 6 4 12 3" xfId="37058"/>
    <cellStyle name="Note 6 4 13" xfId="37059"/>
    <cellStyle name="Note 6 4 13 2" xfId="37060"/>
    <cellStyle name="Note 6 4 13 2 2" xfId="37061"/>
    <cellStyle name="Note 6 4 13 3" xfId="37062"/>
    <cellStyle name="Note 6 4 14" xfId="37063"/>
    <cellStyle name="Note 6 4 14 2" xfId="37064"/>
    <cellStyle name="Note 6 4 14 2 2" xfId="37065"/>
    <cellStyle name="Note 6 4 14 3" xfId="37066"/>
    <cellStyle name="Note 6 4 15" xfId="37067"/>
    <cellStyle name="Note 6 4 15 2" xfId="37068"/>
    <cellStyle name="Note 6 4 15 2 2" xfId="37069"/>
    <cellStyle name="Note 6 4 15 3" xfId="37070"/>
    <cellStyle name="Note 6 4 16" xfId="37071"/>
    <cellStyle name="Note 6 4 16 2" xfId="37072"/>
    <cellStyle name="Note 6 4 16 2 2" xfId="37073"/>
    <cellStyle name="Note 6 4 16 3" xfId="37074"/>
    <cellStyle name="Note 6 4 17" xfId="37075"/>
    <cellStyle name="Note 6 4 17 2" xfId="37076"/>
    <cellStyle name="Note 6 4 17 2 2" xfId="37077"/>
    <cellStyle name="Note 6 4 17 3" xfId="37078"/>
    <cellStyle name="Note 6 4 18" xfId="37079"/>
    <cellStyle name="Note 6 4 18 2" xfId="37080"/>
    <cellStyle name="Note 6 4 19" xfId="37081"/>
    <cellStyle name="Note 6 4 2" xfId="37082"/>
    <cellStyle name="Note 6 4 2 10" xfId="37083"/>
    <cellStyle name="Note 6 4 2 10 2" xfId="37084"/>
    <cellStyle name="Note 6 4 2 10 2 2" xfId="37085"/>
    <cellStyle name="Note 6 4 2 10 3" xfId="37086"/>
    <cellStyle name="Note 6 4 2 11" xfId="37087"/>
    <cellStyle name="Note 6 4 2 11 2" xfId="37088"/>
    <cellStyle name="Note 6 4 2 11 2 2" xfId="37089"/>
    <cellStyle name="Note 6 4 2 11 3" xfId="37090"/>
    <cellStyle name="Note 6 4 2 12" xfId="37091"/>
    <cellStyle name="Note 6 4 2 12 2" xfId="37092"/>
    <cellStyle name="Note 6 4 2 12 2 2" xfId="37093"/>
    <cellStyle name="Note 6 4 2 12 3" xfId="37094"/>
    <cellStyle name="Note 6 4 2 13" xfId="37095"/>
    <cellStyle name="Note 6 4 2 13 2" xfId="37096"/>
    <cellStyle name="Note 6 4 2 13 2 2" xfId="37097"/>
    <cellStyle name="Note 6 4 2 13 3" xfId="37098"/>
    <cellStyle name="Note 6 4 2 14" xfId="37099"/>
    <cellStyle name="Note 6 4 2 14 2" xfId="37100"/>
    <cellStyle name="Note 6 4 2 14 2 2" xfId="37101"/>
    <cellStyle name="Note 6 4 2 14 3" xfId="37102"/>
    <cellStyle name="Note 6 4 2 15" xfId="37103"/>
    <cellStyle name="Note 6 4 2 15 2" xfId="37104"/>
    <cellStyle name="Note 6 4 2 15 2 2" xfId="37105"/>
    <cellStyle name="Note 6 4 2 15 3" xfId="37106"/>
    <cellStyle name="Note 6 4 2 16" xfId="37107"/>
    <cellStyle name="Note 6 4 2 16 2" xfId="37108"/>
    <cellStyle name="Note 6 4 2 16 2 2" xfId="37109"/>
    <cellStyle name="Note 6 4 2 16 3" xfId="37110"/>
    <cellStyle name="Note 6 4 2 17" xfId="37111"/>
    <cellStyle name="Note 6 4 2 17 2" xfId="37112"/>
    <cellStyle name="Note 6 4 2 17 2 2" xfId="37113"/>
    <cellStyle name="Note 6 4 2 17 3" xfId="37114"/>
    <cellStyle name="Note 6 4 2 18" xfId="37115"/>
    <cellStyle name="Note 6 4 2 18 2" xfId="37116"/>
    <cellStyle name="Note 6 4 2 18 2 2" xfId="37117"/>
    <cellStyle name="Note 6 4 2 18 3" xfId="37118"/>
    <cellStyle name="Note 6 4 2 19" xfId="37119"/>
    <cellStyle name="Note 6 4 2 19 2" xfId="37120"/>
    <cellStyle name="Note 6 4 2 19 2 2" xfId="37121"/>
    <cellStyle name="Note 6 4 2 19 3" xfId="37122"/>
    <cellStyle name="Note 6 4 2 2" xfId="37123"/>
    <cellStyle name="Note 6 4 2 2 2" xfId="37124"/>
    <cellStyle name="Note 6 4 2 2 2 2" xfId="37125"/>
    <cellStyle name="Note 6 4 2 2 2 2 2" xfId="37126"/>
    <cellStyle name="Note 6 4 2 2 2 3" xfId="37127"/>
    <cellStyle name="Note 6 4 2 2 2 4" xfId="37128"/>
    <cellStyle name="Note 6 4 2 2 3" xfId="37129"/>
    <cellStyle name="Note 6 4 2 2 3 2" xfId="37130"/>
    <cellStyle name="Note 6 4 2 2 4" xfId="37131"/>
    <cellStyle name="Note 6 4 2 2 5" xfId="37132"/>
    <cellStyle name="Note 6 4 2 20" xfId="37133"/>
    <cellStyle name="Note 6 4 2 20 2" xfId="37134"/>
    <cellStyle name="Note 6 4 2 20 2 2" xfId="37135"/>
    <cellStyle name="Note 6 4 2 20 3" xfId="37136"/>
    <cellStyle name="Note 6 4 2 21" xfId="37137"/>
    <cellStyle name="Note 6 4 2 21 2" xfId="37138"/>
    <cellStyle name="Note 6 4 2 22" xfId="37139"/>
    <cellStyle name="Note 6 4 2 23" xfId="37140"/>
    <cellStyle name="Note 6 4 2 3" xfId="37141"/>
    <cellStyle name="Note 6 4 2 3 2" xfId="37142"/>
    <cellStyle name="Note 6 4 2 3 2 2" xfId="37143"/>
    <cellStyle name="Note 6 4 2 3 2 3" xfId="37144"/>
    <cellStyle name="Note 6 4 2 3 3" xfId="37145"/>
    <cellStyle name="Note 6 4 2 3 3 2" xfId="37146"/>
    <cellStyle name="Note 6 4 2 3 4" xfId="37147"/>
    <cellStyle name="Note 6 4 2 4" xfId="37148"/>
    <cellStyle name="Note 6 4 2 4 2" xfId="37149"/>
    <cellStyle name="Note 6 4 2 4 2 2" xfId="37150"/>
    <cellStyle name="Note 6 4 2 4 3" xfId="37151"/>
    <cellStyle name="Note 6 4 2 4 4" xfId="37152"/>
    <cellStyle name="Note 6 4 2 5" xfId="37153"/>
    <cellStyle name="Note 6 4 2 5 2" xfId="37154"/>
    <cellStyle name="Note 6 4 2 5 2 2" xfId="37155"/>
    <cellStyle name="Note 6 4 2 5 3" xfId="37156"/>
    <cellStyle name="Note 6 4 2 5 4" xfId="37157"/>
    <cellStyle name="Note 6 4 2 6" xfId="37158"/>
    <cellStyle name="Note 6 4 2 6 2" xfId="37159"/>
    <cellStyle name="Note 6 4 2 6 2 2" xfId="37160"/>
    <cellStyle name="Note 6 4 2 6 3" xfId="37161"/>
    <cellStyle name="Note 6 4 2 7" xfId="37162"/>
    <cellStyle name="Note 6 4 2 7 2" xfId="37163"/>
    <cellStyle name="Note 6 4 2 7 2 2" xfId="37164"/>
    <cellStyle name="Note 6 4 2 7 3" xfId="37165"/>
    <cellStyle name="Note 6 4 2 8" xfId="37166"/>
    <cellStyle name="Note 6 4 2 8 2" xfId="37167"/>
    <cellStyle name="Note 6 4 2 8 2 2" xfId="37168"/>
    <cellStyle name="Note 6 4 2 8 3" xfId="37169"/>
    <cellStyle name="Note 6 4 2 9" xfId="37170"/>
    <cellStyle name="Note 6 4 2 9 2" xfId="37171"/>
    <cellStyle name="Note 6 4 2 9 2 2" xfId="37172"/>
    <cellStyle name="Note 6 4 2 9 3" xfId="37173"/>
    <cellStyle name="Note 6 4 20" xfId="37174"/>
    <cellStyle name="Note 6 4 3" xfId="37175"/>
    <cellStyle name="Note 6 4 3 2" xfId="37176"/>
    <cellStyle name="Note 6 4 3 2 2" xfId="37177"/>
    <cellStyle name="Note 6 4 3 2 2 2" xfId="37178"/>
    <cellStyle name="Note 6 4 3 2 3" xfId="37179"/>
    <cellStyle name="Note 6 4 3 2 4" xfId="37180"/>
    <cellStyle name="Note 6 4 3 3" xfId="37181"/>
    <cellStyle name="Note 6 4 3 3 2" xfId="37182"/>
    <cellStyle name="Note 6 4 3 4" xfId="37183"/>
    <cellStyle name="Note 6 4 3 5" xfId="37184"/>
    <cellStyle name="Note 6 4 4" xfId="37185"/>
    <cellStyle name="Note 6 4 4 2" xfId="37186"/>
    <cellStyle name="Note 6 4 4 2 2" xfId="37187"/>
    <cellStyle name="Note 6 4 4 2 3" xfId="37188"/>
    <cellStyle name="Note 6 4 4 3" xfId="37189"/>
    <cellStyle name="Note 6 4 4 3 2" xfId="37190"/>
    <cellStyle name="Note 6 4 4 4" xfId="37191"/>
    <cellStyle name="Note 6 4 5" xfId="37192"/>
    <cellStyle name="Note 6 4 5 2" xfId="37193"/>
    <cellStyle name="Note 6 4 5 2 2" xfId="37194"/>
    <cellStyle name="Note 6 4 5 2 3" xfId="37195"/>
    <cellStyle name="Note 6 4 5 3" xfId="37196"/>
    <cellStyle name="Note 6 4 5 4" xfId="37197"/>
    <cellStyle name="Note 6 4 6" xfId="37198"/>
    <cellStyle name="Note 6 4 6 2" xfId="37199"/>
    <cellStyle name="Note 6 4 6 2 2" xfId="37200"/>
    <cellStyle name="Note 6 4 6 3" xfId="37201"/>
    <cellStyle name="Note 6 4 6 4" xfId="37202"/>
    <cellStyle name="Note 6 4 7" xfId="37203"/>
    <cellStyle name="Note 6 4 7 2" xfId="37204"/>
    <cellStyle name="Note 6 4 7 2 2" xfId="37205"/>
    <cellStyle name="Note 6 4 7 3" xfId="37206"/>
    <cellStyle name="Note 6 4 8" xfId="37207"/>
    <cellStyle name="Note 6 4 8 2" xfId="37208"/>
    <cellStyle name="Note 6 4 8 2 2" xfId="37209"/>
    <cellStyle name="Note 6 4 8 3" xfId="37210"/>
    <cellStyle name="Note 6 4 9" xfId="37211"/>
    <cellStyle name="Note 6 4 9 2" xfId="37212"/>
    <cellStyle name="Note 6 4 9 2 2" xfId="37213"/>
    <cellStyle name="Note 6 4 9 3" xfId="37214"/>
    <cellStyle name="Note 6 5" xfId="37215"/>
    <cellStyle name="Note 6 5 10" xfId="37216"/>
    <cellStyle name="Note 6 5 10 2" xfId="37217"/>
    <cellStyle name="Note 6 5 10 2 2" xfId="37218"/>
    <cellStyle name="Note 6 5 10 3" xfId="37219"/>
    <cellStyle name="Note 6 5 11" xfId="37220"/>
    <cellStyle name="Note 6 5 11 2" xfId="37221"/>
    <cellStyle name="Note 6 5 11 2 2" xfId="37222"/>
    <cellStyle name="Note 6 5 11 3" xfId="37223"/>
    <cellStyle name="Note 6 5 12" xfId="37224"/>
    <cellStyle name="Note 6 5 12 2" xfId="37225"/>
    <cellStyle name="Note 6 5 12 2 2" xfId="37226"/>
    <cellStyle name="Note 6 5 12 3" xfId="37227"/>
    <cellStyle name="Note 6 5 13" xfId="37228"/>
    <cellStyle name="Note 6 5 13 2" xfId="37229"/>
    <cellStyle name="Note 6 5 13 2 2" xfId="37230"/>
    <cellStyle name="Note 6 5 13 3" xfId="37231"/>
    <cellStyle name="Note 6 5 14" xfId="37232"/>
    <cellStyle name="Note 6 5 14 2" xfId="37233"/>
    <cellStyle name="Note 6 5 14 2 2" xfId="37234"/>
    <cellStyle name="Note 6 5 14 3" xfId="37235"/>
    <cellStyle name="Note 6 5 15" xfId="37236"/>
    <cellStyle name="Note 6 5 15 2" xfId="37237"/>
    <cellStyle name="Note 6 5 15 2 2" xfId="37238"/>
    <cellStyle name="Note 6 5 15 3" xfId="37239"/>
    <cellStyle name="Note 6 5 16" xfId="37240"/>
    <cellStyle name="Note 6 5 16 2" xfId="37241"/>
    <cellStyle name="Note 6 5 16 2 2" xfId="37242"/>
    <cellStyle name="Note 6 5 16 3" xfId="37243"/>
    <cellStyle name="Note 6 5 17" xfId="37244"/>
    <cellStyle name="Note 6 5 17 2" xfId="37245"/>
    <cellStyle name="Note 6 5 17 2 2" xfId="37246"/>
    <cellStyle name="Note 6 5 17 3" xfId="37247"/>
    <cellStyle name="Note 6 5 18" xfId="37248"/>
    <cellStyle name="Note 6 5 18 2" xfId="37249"/>
    <cellStyle name="Note 6 5 19" xfId="37250"/>
    <cellStyle name="Note 6 5 2" xfId="37251"/>
    <cellStyle name="Note 6 5 2 10" xfId="37252"/>
    <cellStyle name="Note 6 5 2 10 2" xfId="37253"/>
    <cellStyle name="Note 6 5 2 10 2 2" xfId="37254"/>
    <cellStyle name="Note 6 5 2 10 3" xfId="37255"/>
    <cellStyle name="Note 6 5 2 11" xfId="37256"/>
    <cellStyle name="Note 6 5 2 11 2" xfId="37257"/>
    <cellStyle name="Note 6 5 2 11 2 2" xfId="37258"/>
    <cellStyle name="Note 6 5 2 11 3" xfId="37259"/>
    <cellStyle name="Note 6 5 2 12" xfId="37260"/>
    <cellStyle name="Note 6 5 2 12 2" xfId="37261"/>
    <cellStyle name="Note 6 5 2 12 2 2" xfId="37262"/>
    <cellStyle name="Note 6 5 2 12 3" xfId="37263"/>
    <cellStyle name="Note 6 5 2 13" xfId="37264"/>
    <cellStyle name="Note 6 5 2 13 2" xfId="37265"/>
    <cellStyle name="Note 6 5 2 13 2 2" xfId="37266"/>
    <cellStyle name="Note 6 5 2 13 3" xfId="37267"/>
    <cellStyle name="Note 6 5 2 14" xfId="37268"/>
    <cellStyle name="Note 6 5 2 14 2" xfId="37269"/>
    <cellStyle name="Note 6 5 2 14 2 2" xfId="37270"/>
    <cellStyle name="Note 6 5 2 14 3" xfId="37271"/>
    <cellStyle name="Note 6 5 2 15" xfId="37272"/>
    <cellStyle name="Note 6 5 2 15 2" xfId="37273"/>
    <cellStyle name="Note 6 5 2 15 2 2" xfId="37274"/>
    <cellStyle name="Note 6 5 2 15 3" xfId="37275"/>
    <cellStyle name="Note 6 5 2 16" xfId="37276"/>
    <cellStyle name="Note 6 5 2 16 2" xfId="37277"/>
    <cellStyle name="Note 6 5 2 16 2 2" xfId="37278"/>
    <cellStyle name="Note 6 5 2 16 3" xfId="37279"/>
    <cellStyle name="Note 6 5 2 17" xfId="37280"/>
    <cellStyle name="Note 6 5 2 17 2" xfId="37281"/>
    <cellStyle name="Note 6 5 2 17 2 2" xfId="37282"/>
    <cellStyle name="Note 6 5 2 17 3" xfId="37283"/>
    <cellStyle name="Note 6 5 2 18" xfId="37284"/>
    <cellStyle name="Note 6 5 2 18 2" xfId="37285"/>
    <cellStyle name="Note 6 5 2 18 2 2" xfId="37286"/>
    <cellStyle name="Note 6 5 2 18 3" xfId="37287"/>
    <cellStyle name="Note 6 5 2 19" xfId="37288"/>
    <cellStyle name="Note 6 5 2 19 2" xfId="37289"/>
    <cellStyle name="Note 6 5 2 19 2 2" xfId="37290"/>
    <cellStyle name="Note 6 5 2 19 3" xfId="37291"/>
    <cellStyle name="Note 6 5 2 2" xfId="37292"/>
    <cellStyle name="Note 6 5 2 2 2" xfId="37293"/>
    <cellStyle name="Note 6 5 2 2 2 2" xfId="37294"/>
    <cellStyle name="Note 6 5 2 2 2 2 2" xfId="37295"/>
    <cellStyle name="Note 6 5 2 2 2 3" xfId="37296"/>
    <cellStyle name="Note 6 5 2 2 2 4" xfId="37297"/>
    <cellStyle name="Note 6 5 2 2 3" xfId="37298"/>
    <cellStyle name="Note 6 5 2 2 3 2" xfId="37299"/>
    <cellStyle name="Note 6 5 2 2 4" xfId="37300"/>
    <cellStyle name="Note 6 5 2 2 5" xfId="37301"/>
    <cellStyle name="Note 6 5 2 20" xfId="37302"/>
    <cellStyle name="Note 6 5 2 20 2" xfId="37303"/>
    <cellStyle name="Note 6 5 2 20 2 2" xfId="37304"/>
    <cellStyle name="Note 6 5 2 20 3" xfId="37305"/>
    <cellStyle name="Note 6 5 2 21" xfId="37306"/>
    <cellStyle name="Note 6 5 2 21 2" xfId="37307"/>
    <cellStyle name="Note 6 5 2 22" xfId="37308"/>
    <cellStyle name="Note 6 5 2 23" xfId="37309"/>
    <cellStyle name="Note 6 5 2 3" xfId="37310"/>
    <cellStyle name="Note 6 5 2 3 2" xfId="37311"/>
    <cellStyle name="Note 6 5 2 3 2 2" xfId="37312"/>
    <cellStyle name="Note 6 5 2 3 2 3" xfId="37313"/>
    <cellStyle name="Note 6 5 2 3 3" xfId="37314"/>
    <cellStyle name="Note 6 5 2 3 3 2" xfId="37315"/>
    <cellStyle name="Note 6 5 2 3 4" xfId="37316"/>
    <cellStyle name="Note 6 5 2 4" xfId="37317"/>
    <cellStyle name="Note 6 5 2 4 2" xfId="37318"/>
    <cellStyle name="Note 6 5 2 4 2 2" xfId="37319"/>
    <cellStyle name="Note 6 5 2 4 3" xfId="37320"/>
    <cellStyle name="Note 6 5 2 4 4" xfId="37321"/>
    <cellStyle name="Note 6 5 2 5" xfId="37322"/>
    <cellStyle name="Note 6 5 2 5 2" xfId="37323"/>
    <cellStyle name="Note 6 5 2 5 2 2" xfId="37324"/>
    <cellStyle name="Note 6 5 2 5 3" xfId="37325"/>
    <cellStyle name="Note 6 5 2 5 4" xfId="37326"/>
    <cellStyle name="Note 6 5 2 6" xfId="37327"/>
    <cellStyle name="Note 6 5 2 6 2" xfId="37328"/>
    <cellStyle name="Note 6 5 2 6 2 2" xfId="37329"/>
    <cellStyle name="Note 6 5 2 6 3" xfId="37330"/>
    <cellStyle name="Note 6 5 2 7" xfId="37331"/>
    <cellStyle name="Note 6 5 2 7 2" xfId="37332"/>
    <cellStyle name="Note 6 5 2 7 2 2" xfId="37333"/>
    <cellStyle name="Note 6 5 2 7 3" xfId="37334"/>
    <cellStyle name="Note 6 5 2 8" xfId="37335"/>
    <cellStyle name="Note 6 5 2 8 2" xfId="37336"/>
    <cellStyle name="Note 6 5 2 8 2 2" xfId="37337"/>
    <cellStyle name="Note 6 5 2 8 3" xfId="37338"/>
    <cellStyle name="Note 6 5 2 9" xfId="37339"/>
    <cellStyle name="Note 6 5 2 9 2" xfId="37340"/>
    <cellStyle name="Note 6 5 2 9 2 2" xfId="37341"/>
    <cellStyle name="Note 6 5 2 9 3" xfId="37342"/>
    <cellStyle name="Note 6 5 20" xfId="37343"/>
    <cellStyle name="Note 6 5 3" xfId="37344"/>
    <cellStyle name="Note 6 5 3 2" xfId="37345"/>
    <cellStyle name="Note 6 5 3 2 2" xfId="37346"/>
    <cellStyle name="Note 6 5 3 2 2 2" xfId="37347"/>
    <cellStyle name="Note 6 5 3 2 3" xfId="37348"/>
    <cellStyle name="Note 6 5 3 2 4" xfId="37349"/>
    <cellStyle name="Note 6 5 3 3" xfId="37350"/>
    <cellStyle name="Note 6 5 3 3 2" xfId="37351"/>
    <cellStyle name="Note 6 5 3 4" xfId="37352"/>
    <cellStyle name="Note 6 5 3 5" xfId="37353"/>
    <cellStyle name="Note 6 5 4" xfId="37354"/>
    <cellStyle name="Note 6 5 4 2" xfId="37355"/>
    <cellStyle name="Note 6 5 4 2 2" xfId="37356"/>
    <cellStyle name="Note 6 5 4 2 3" xfId="37357"/>
    <cellStyle name="Note 6 5 4 3" xfId="37358"/>
    <cellStyle name="Note 6 5 4 3 2" xfId="37359"/>
    <cellStyle name="Note 6 5 4 4" xfId="37360"/>
    <cellStyle name="Note 6 5 5" xfId="37361"/>
    <cellStyle name="Note 6 5 5 2" xfId="37362"/>
    <cellStyle name="Note 6 5 5 2 2" xfId="37363"/>
    <cellStyle name="Note 6 5 5 2 3" xfId="37364"/>
    <cellStyle name="Note 6 5 5 3" xfId="37365"/>
    <cellStyle name="Note 6 5 5 4" xfId="37366"/>
    <cellStyle name="Note 6 5 6" xfId="37367"/>
    <cellStyle name="Note 6 5 6 2" xfId="37368"/>
    <cellStyle name="Note 6 5 6 2 2" xfId="37369"/>
    <cellStyle name="Note 6 5 6 3" xfId="37370"/>
    <cellStyle name="Note 6 5 6 4" xfId="37371"/>
    <cellStyle name="Note 6 5 7" xfId="37372"/>
    <cellStyle name="Note 6 5 7 2" xfId="37373"/>
    <cellStyle name="Note 6 5 7 2 2" xfId="37374"/>
    <cellStyle name="Note 6 5 7 3" xfId="37375"/>
    <cellStyle name="Note 6 5 8" xfId="37376"/>
    <cellStyle name="Note 6 5 8 2" xfId="37377"/>
    <cellStyle name="Note 6 5 8 2 2" xfId="37378"/>
    <cellStyle name="Note 6 5 8 3" xfId="37379"/>
    <cellStyle name="Note 6 5 9" xfId="37380"/>
    <cellStyle name="Note 6 5 9 2" xfId="37381"/>
    <cellStyle name="Note 6 5 9 2 2" xfId="37382"/>
    <cellStyle name="Note 6 5 9 3" xfId="37383"/>
    <cellStyle name="Note 6 6" xfId="37384"/>
    <cellStyle name="Note 6 6 10" xfId="37385"/>
    <cellStyle name="Note 6 6 10 2" xfId="37386"/>
    <cellStyle name="Note 6 6 10 2 2" xfId="37387"/>
    <cellStyle name="Note 6 6 10 3" xfId="37388"/>
    <cellStyle name="Note 6 6 11" xfId="37389"/>
    <cellStyle name="Note 6 6 11 2" xfId="37390"/>
    <cellStyle name="Note 6 6 11 2 2" xfId="37391"/>
    <cellStyle name="Note 6 6 11 3" xfId="37392"/>
    <cellStyle name="Note 6 6 12" xfId="37393"/>
    <cellStyle name="Note 6 6 12 2" xfId="37394"/>
    <cellStyle name="Note 6 6 12 2 2" xfId="37395"/>
    <cellStyle name="Note 6 6 12 3" xfId="37396"/>
    <cellStyle name="Note 6 6 13" xfId="37397"/>
    <cellStyle name="Note 6 6 13 2" xfId="37398"/>
    <cellStyle name="Note 6 6 13 2 2" xfId="37399"/>
    <cellStyle name="Note 6 6 13 3" xfId="37400"/>
    <cellStyle name="Note 6 6 14" xfId="37401"/>
    <cellStyle name="Note 6 6 14 2" xfId="37402"/>
    <cellStyle name="Note 6 6 14 2 2" xfId="37403"/>
    <cellStyle name="Note 6 6 14 3" xfId="37404"/>
    <cellStyle name="Note 6 6 15" xfId="37405"/>
    <cellStyle name="Note 6 6 15 2" xfId="37406"/>
    <cellStyle name="Note 6 6 15 2 2" xfId="37407"/>
    <cellStyle name="Note 6 6 15 3" xfId="37408"/>
    <cellStyle name="Note 6 6 16" xfId="37409"/>
    <cellStyle name="Note 6 6 16 2" xfId="37410"/>
    <cellStyle name="Note 6 6 16 2 2" xfId="37411"/>
    <cellStyle name="Note 6 6 16 3" xfId="37412"/>
    <cellStyle name="Note 6 6 17" xfId="37413"/>
    <cellStyle name="Note 6 6 17 2" xfId="37414"/>
    <cellStyle name="Note 6 6 17 2 2" xfId="37415"/>
    <cellStyle name="Note 6 6 17 3" xfId="37416"/>
    <cellStyle name="Note 6 6 18" xfId="37417"/>
    <cellStyle name="Note 6 6 18 2" xfId="37418"/>
    <cellStyle name="Note 6 6 18 2 2" xfId="37419"/>
    <cellStyle name="Note 6 6 18 3" xfId="37420"/>
    <cellStyle name="Note 6 6 19" xfId="37421"/>
    <cellStyle name="Note 6 6 19 2" xfId="37422"/>
    <cellStyle name="Note 6 6 19 2 2" xfId="37423"/>
    <cellStyle name="Note 6 6 19 3" xfId="37424"/>
    <cellStyle name="Note 6 6 2" xfId="37425"/>
    <cellStyle name="Note 6 6 2 10" xfId="37426"/>
    <cellStyle name="Note 6 6 2 10 2" xfId="37427"/>
    <cellStyle name="Note 6 6 2 10 2 2" xfId="37428"/>
    <cellStyle name="Note 6 6 2 10 3" xfId="37429"/>
    <cellStyle name="Note 6 6 2 11" xfId="37430"/>
    <cellStyle name="Note 6 6 2 11 2" xfId="37431"/>
    <cellStyle name="Note 6 6 2 11 2 2" xfId="37432"/>
    <cellStyle name="Note 6 6 2 11 3" xfId="37433"/>
    <cellStyle name="Note 6 6 2 12" xfId="37434"/>
    <cellStyle name="Note 6 6 2 12 2" xfId="37435"/>
    <cellStyle name="Note 6 6 2 12 2 2" xfId="37436"/>
    <cellStyle name="Note 6 6 2 12 3" xfId="37437"/>
    <cellStyle name="Note 6 6 2 13" xfId="37438"/>
    <cellStyle name="Note 6 6 2 13 2" xfId="37439"/>
    <cellStyle name="Note 6 6 2 13 2 2" xfId="37440"/>
    <cellStyle name="Note 6 6 2 13 3" xfId="37441"/>
    <cellStyle name="Note 6 6 2 14" xfId="37442"/>
    <cellStyle name="Note 6 6 2 14 2" xfId="37443"/>
    <cellStyle name="Note 6 6 2 14 2 2" xfId="37444"/>
    <cellStyle name="Note 6 6 2 14 3" xfId="37445"/>
    <cellStyle name="Note 6 6 2 15" xfId="37446"/>
    <cellStyle name="Note 6 6 2 15 2" xfId="37447"/>
    <cellStyle name="Note 6 6 2 15 2 2" xfId="37448"/>
    <cellStyle name="Note 6 6 2 15 3" xfId="37449"/>
    <cellStyle name="Note 6 6 2 16" xfId="37450"/>
    <cellStyle name="Note 6 6 2 16 2" xfId="37451"/>
    <cellStyle name="Note 6 6 2 16 2 2" xfId="37452"/>
    <cellStyle name="Note 6 6 2 16 3" xfId="37453"/>
    <cellStyle name="Note 6 6 2 17" xfId="37454"/>
    <cellStyle name="Note 6 6 2 17 2" xfId="37455"/>
    <cellStyle name="Note 6 6 2 17 2 2" xfId="37456"/>
    <cellStyle name="Note 6 6 2 17 3" xfId="37457"/>
    <cellStyle name="Note 6 6 2 18" xfId="37458"/>
    <cellStyle name="Note 6 6 2 18 2" xfId="37459"/>
    <cellStyle name="Note 6 6 2 18 2 2" xfId="37460"/>
    <cellStyle name="Note 6 6 2 18 3" xfId="37461"/>
    <cellStyle name="Note 6 6 2 19" xfId="37462"/>
    <cellStyle name="Note 6 6 2 19 2" xfId="37463"/>
    <cellStyle name="Note 6 6 2 19 2 2" xfId="37464"/>
    <cellStyle name="Note 6 6 2 19 3" xfId="37465"/>
    <cellStyle name="Note 6 6 2 2" xfId="37466"/>
    <cellStyle name="Note 6 6 2 2 2" xfId="37467"/>
    <cellStyle name="Note 6 6 2 2 2 2" xfId="37468"/>
    <cellStyle name="Note 6 6 2 2 2 3" xfId="37469"/>
    <cellStyle name="Note 6 6 2 2 3" xfId="37470"/>
    <cellStyle name="Note 6 6 2 2 3 2" xfId="37471"/>
    <cellStyle name="Note 6 6 2 2 4" xfId="37472"/>
    <cellStyle name="Note 6 6 2 20" xfId="37473"/>
    <cellStyle name="Note 6 6 2 20 2" xfId="37474"/>
    <cellStyle name="Note 6 6 2 20 2 2" xfId="37475"/>
    <cellStyle name="Note 6 6 2 20 3" xfId="37476"/>
    <cellStyle name="Note 6 6 2 21" xfId="37477"/>
    <cellStyle name="Note 6 6 2 21 2" xfId="37478"/>
    <cellStyle name="Note 6 6 2 22" xfId="37479"/>
    <cellStyle name="Note 6 6 2 23" xfId="37480"/>
    <cellStyle name="Note 6 6 2 3" xfId="37481"/>
    <cellStyle name="Note 6 6 2 3 2" xfId="37482"/>
    <cellStyle name="Note 6 6 2 3 2 2" xfId="37483"/>
    <cellStyle name="Note 6 6 2 3 3" xfId="37484"/>
    <cellStyle name="Note 6 6 2 3 4" xfId="37485"/>
    <cellStyle name="Note 6 6 2 4" xfId="37486"/>
    <cellStyle name="Note 6 6 2 4 2" xfId="37487"/>
    <cellStyle name="Note 6 6 2 4 2 2" xfId="37488"/>
    <cellStyle name="Note 6 6 2 4 3" xfId="37489"/>
    <cellStyle name="Note 6 6 2 4 4" xfId="37490"/>
    <cellStyle name="Note 6 6 2 5" xfId="37491"/>
    <cellStyle name="Note 6 6 2 5 2" xfId="37492"/>
    <cellStyle name="Note 6 6 2 5 2 2" xfId="37493"/>
    <cellStyle name="Note 6 6 2 5 3" xfId="37494"/>
    <cellStyle name="Note 6 6 2 6" xfId="37495"/>
    <cellStyle name="Note 6 6 2 6 2" xfId="37496"/>
    <cellStyle name="Note 6 6 2 6 2 2" xfId="37497"/>
    <cellStyle name="Note 6 6 2 6 3" xfId="37498"/>
    <cellStyle name="Note 6 6 2 7" xfId="37499"/>
    <cellStyle name="Note 6 6 2 7 2" xfId="37500"/>
    <cellStyle name="Note 6 6 2 7 2 2" xfId="37501"/>
    <cellStyle name="Note 6 6 2 7 3" xfId="37502"/>
    <cellStyle name="Note 6 6 2 8" xfId="37503"/>
    <cellStyle name="Note 6 6 2 8 2" xfId="37504"/>
    <cellStyle name="Note 6 6 2 8 2 2" xfId="37505"/>
    <cellStyle name="Note 6 6 2 8 3" xfId="37506"/>
    <cellStyle name="Note 6 6 2 9" xfId="37507"/>
    <cellStyle name="Note 6 6 2 9 2" xfId="37508"/>
    <cellStyle name="Note 6 6 2 9 2 2" xfId="37509"/>
    <cellStyle name="Note 6 6 2 9 3" xfId="37510"/>
    <cellStyle name="Note 6 6 20" xfId="37511"/>
    <cellStyle name="Note 6 6 20 2" xfId="37512"/>
    <cellStyle name="Note 6 6 20 2 2" xfId="37513"/>
    <cellStyle name="Note 6 6 20 3" xfId="37514"/>
    <cellStyle name="Note 6 6 21" xfId="37515"/>
    <cellStyle name="Note 6 6 21 2" xfId="37516"/>
    <cellStyle name="Note 6 6 21 2 2" xfId="37517"/>
    <cellStyle name="Note 6 6 21 3" xfId="37518"/>
    <cellStyle name="Note 6 6 22" xfId="37519"/>
    <cellStyle name="Note 6 6 22 2" xfId="37520"/>
    <cellStyle name="Note 6 6 23" xfId="37521"/>
    <cellStyle name="Note 6 6 24" xfId="37522"/>
    <cellStyle name="Note 6 6 3" xfId="37523"/>
    <cellStyle name="Note 6 6 3 2" xfId="37524"/>
    <cellStyle name="Note 6 6 3 2 2" xfId="37525"/>
    <cellStyle name="Note 6 6 3 2 3" xfId="37526"/>
    <cellStyle name="Note 6 6 3 3" xfId="37527"/>
    <cellStyle name="Note 6 6 3 3 2" xfId="37528"/>
    <cellStyle name="Note 6 6 3 4" xfId="37529"/>
    <cellStyle name="Note 6 6 4" xfId="37530"/>
    <cellStyle name="Note 6 6 4 2" xfId="37531"/>
    <cellStyle name="Note 6 6 4 2 2" xfId="37532"/>
    <cellStyle name="Note 6 6 4 3" xfId="37533"/>
    <cellStyle name="Note 6 6 4 4" xfId="37534"/>
    <cellStyle name="Note 6 6 5" xfId="37535"/>
    <cellStyle name="Note 6 6 5 2" xfId="37536"/>
    <cellStyle name="Note 6 6 5 2 2" xfId="37537"/>
    <cellStyle name="Note 6 6 5 3" xfId="37538"/>
    <cellStyle name="Note 6 6 5 4" xfId="37539"/>
    <cellStyle name="Note 6 6 6" xfId="37540"/>
    <cellStyle name="Note 6 6 6 2" xfId="37541"/>
    <cellStyle name="Note 6 6 6 2 2" xfId="37542"/>
    <cellStyle name="Note 6 6 6 3" xfId="37543"/>
    <cellStyle name="Note 6 6 7" xfId="37544"/>
    <cellStyle name="Note 6 6 7 2" xfId="37545"/>
    <cellStyle name="Note 6 6 7 2 2" xfId="37546"/>
    <cellStyle name="Note 6 6 7 3" xfId="37547"/>
    <cellStyle name="Note 6 6 8" xfId="37548"/>
    <cellStyle name="Note 6 6 8 2" xfId="37549"/>
    <cellStyle name="Note 6 6 8 2 2" xfId="37550"/>
    <cellStyle name="Note 6 6 8 3" xfId="37551"/>
    <cellStyle name="Note 6 6 9" xfId="37552"/>
    <cellStyle name="Note 6 6 9 2" xfId="37553"/>
    <cellStyle name="Note 6 6 9 2 2" xfId="37554"/>
    <cellStyle name="Note 6 6 9 3" xfId="37555"/>
    <cellStyle name="Note 6 7" xfId="37556"/>
    <cellStyle name="Note 6 7 10" xfId="37557"/>
    <cellStyle name="Note 6 7 10 2" xfId="37558"/>
    <cellStyle name="Note 6 7 10 2 2" xfId="37559"/>
    <cellStyle name="Note 6 7 10 3" xfId="37560"/>
    <cellStyle name="Note 6 7 11" xfId="37561"/>
    <cellStyle name="Note 6 7 11 2" xfId="37562"/>
    <cellStyle name="Note 6 7 11 2 2" xfId="37563"/>
    <cellStyle name="Note 6 7 11 3" xfId="37564"/>
    <cellStyle name="Note 6 7 12" xfId="37565"/>
    <cellStyle name="Note 6 7 12 2" xfId="37566"/>
    <cellStyle name="Note 6 7 12 2 2" xfId="37567"/>
    <cellStyle name="Note 6 7 12 3" xfId="37568"/>
    <cellStyle name="Note 6 7 13" xfId="37569"/>
    <cellStyle name="Note 6 7 13 2" xfId="37570"/>
    <cellStyle name="Note 6 7 13 2 2" xfId="37571"/>
    <cellStyle name="Note 6 7 13 3" xfId="37572"/>
    <cellStyle name="Note 6 7 14" xfId="37573"/>
    <cellStyle name="Note 6 7 14 2" xfId="37574"/>
    <cellStyle name="Note 6 7 14 2 2" xfId="37575"/>
    <cellStyle name="Note 6 7 14 3" xfId="37576"/>
    <cellStyle name="Note 6 7 15" xfId="37577"/>
    <cellStyle name="Note 6 7 15 2" xfId="37578"/>
    <cellStyle name="Note 6 7 15 2 2" xfId="37579"/>
    <cellStyle name="Note 6 7 15 3" xfId="37580"/>
    <cellStyle name="Note 6 7 16" xfId="37581"/>
    <cellStyle name="Note 6 7 16 2" xfId="37582"/>
    <cellStyle name="Note 6 7 16 2 2" xfId="37583"/>
    <cellStyle name="Note 6 7 16 3" xfId="37584"/>
    <cellStyle name="Note 6 7 17" xfId="37585"/>
    <cellStyle name="Note 6 7 17 2" xfId="37586"/>
    <cellStyle name="Note 6 7 17 2 2" xfId="37587"/>
    <cellStyle name="Note 6 7 17 3" xfId="37588"/>
    <cellStyle name="Note 6 7 18" xfId="37589"/>
    <cellStyle name="Note 6 7 18 2" xfId="37590"/>
    <cellStyle name="Note 6 7 18 2 2" xfId="37591"/>
    <cellStyle name="Note 6 7 18 3" xfId="37592"/>
    <cellStyle name="Note 6 7 19" xfId="37593"/>
    <cellStyle name="Note 6 7 19 2" xfId="37594"/>
    <cellStyle name="Note 6 7 19 2 2" xfId="37595"/>
    <cellStyle name="Note 6 7 19 3" xfId="37596"/>
    <cellStyle name="Note 6 7 2" xfId="37597"/>
    <cellStyle name="Note 6 7 2 2" xfId="37598"/>
    <cellStyle name="Note 6 7 2 2 2" xfId="37599"/>
    <cellStyle name="Note 6 7 2 2 3" xfId="37600"/>
    <cellStyle name="Note 6 7 2 3" xfId="37601"/>
    <cellStyle name="Note 6 7 2 3 2" xfId="37602"/>
    <cellStyle name="Note 6 7 2 4" xfId="37603"/>
    <cellStyle name="Note 6 7 20" xfId="37604"/>
    <cellStyle name="Note 6 7 20 2" xfId="37605"/>
    <cellStyle name="Note 6 7 20 2 2" xfId="37606"/>
    <cellStyle name="Note 6 7 20 3" xfId="37607"/>
    <cellStyle name="Note 6 7 21" xfId="37608"/>
    <cellStyle name="Note 6 7 21 2" xfId="37609"/>
    <cellStyle name="Note 6 7 22" xfId="37610"/>
    <cellStyle name="Note 6 7 23" xfId="37611"/>
    <cellStyle name="Note 6 7 3" xfId="37612"/>
    <cellStyle name="Note 6 7 3 2" xfId="37613"/>
    <cellStyle name="Note 6 7 3 2 2" xfId="37614"/>
    <cellStyle name="Note 6 7 3 3" xfId="37615"/>
    <cellStyle name="Note 6 7 3 4" xfId="37616"/>
    <cellStyle name="Note 6 7 4" xfId="37617"/>
    <cellStyle name="Note 6 7 4 2" xfId="37618"/>
    <cellStyle name="Note 6 7 4 2 2" xfId="37619"/>
    <cellStyle name="Note 6 7 4 3" xfId="37620"/>
    <cellStyle name="Note 6 7 4 4" xfId="37621"/>
    <cellStyle name="Note 6 7 5" xfId="37622"/>
    <cellStyle name="Note 6 7 5 2" xfId="37623"/>
    <cellStyle name="Note 6 7 5 2 2" xfId="37624"/>
    <cellStyle name="Note 6 7 5 3" xfId="37625"/>
    <cellStyle name="Note 6 7 6" xfId="37626"/>
    <cellStyle name="Note 6 7 6 2" xfId="37627"/>
    <cellStyle name="Note 6 7 6 2 2" xfId="37628"/>
    <cellStyle name="Note 6 7 6 3" xfId="37629"/>
    <cellStyle name="Note 6 7 7" xfId="37630"/>
    <cellStyle name="Note 6 7 7 2" xfId="37631"/>
    <cellStyle name="Note 6 7 7 2 2" xfId="37632"/>
    <cellStyle name="Note 6 7 7 3" xfId="37633"/>
    <cellStyle name="Note 6 7 8" xfId="37634"/>
    <cellStyle name="Note 6 7 8 2" xfId="37635"/>
    <cellStyle name="Note 6 7 8 2 2" xfId="37636"/>
    <cellStyle name="Note 6 7 8 3" xfId="37637"/>
    <cellStyle name="Note 6 7 9" xfId="37638"/>
    <cellStyle name="Note 6 7 9 2" xfId="37639"/>
    <cellStyle name="Note 6 7 9 2 2" xfId="37640"/>
    <cellStyle name="Note 6 7 9 3" xfId="37641"/>
    <cellStyle name="Note 6 8" xfId="37642"/>
    <cellStyle name="Note 6 8 2" xfId="37643"/>
    <cellStyle name="Note 6 8 2 2" xfId="37644"/>
    <cellStyle name="Note 6 8 2 3" xfId="37645"/>
    <cellStyle name="Note 6 8 3" xfId="37646"/>
    <cellStyle name="Note 6 8 3 2" xfId="37647"/>
    <cellStyle name="Note 6 8 4" xfId="37648"/>
    <cellStyle name="Note 6 9" xfId="37649"/>
    <cellStyle name="Note 6 9 2" xfId="37650"/>
    <cellStyle name="Note 6 9 2 2" xfId="37651"/>
    <cellStyle name="Note 6 9 2 3" xfId="37652"/>
    <cellStyle name="Note 6 9 3" xfId="37653"/>
    <cellStyle name="Note 6 9 4" xfId="37654"/>
    <cellStyle name="Note 7" xfId="37655"/>
    <cellStyle name="Note 7 2" xfId="37656"/>
    <cellStyle name="Note 7 2 2" xfId="37657"/>
    <cellStyle name="Note 7 2 3" xfId="37658"/>
    <cellStyle name="Note 7 3" xfId="37659"/>
    <cellStyle name="Note 7 3 2" xfId="37660"/>
    <cellStyle name="Note 7 3 3" xfId="37661"/>
    <cellStyle name="Note 7 4" xfId="37662"/>
    <cellStyle name="Note 7 5" xfId="37663"/>
    <cellStyle name="Note 8" xfId="37664"/>
    <cellStyle name="Note 8 2" xfId="37665"/>
    <cellStyle name="Note 8 3" xfId="37666"/>
    <cellStyle name="Note 9" xfId="37667"/>
    <cellStyle name="Note 9 2" xfId="37668"/>
    <cellStyle name="Note 9 3" xfId="37669"/>
    <cellStyle name="NoteHeading" xfId="37670"/>
    <cellStyle name="NoteItem" xfId="37671"/>
    <cellStyle name="NoteNum" xfId="37672"/>
    <cellStyle name="notes" xfId="37673"/>
    <cellStyle name="NoteSection" xfId="37674"/>
    <cellStyle name="NoteSubItem" xfId="37675"/>
    <cellStyle name="NoteSubTotal" xfId="37676"/>
    <cellStyle name="Number" xfId="37677"/>
    <cellStyle name="NumResAccts" xfId="37678"/>
    <cellStyle name="OpSub" xfId="37679"/>
    <cellStyle name="Option" xfId="37680"/>
    <cellStyle name="OptionHeading" xfId="37681"/>
    <cellStyle name="OptionHeading2" xfId="37682"/>
    <cellStyle name="Output 2" xfId="37683"/>
    <cellStyle name="Output 2 10" xfId="37684"/>
    <cellStyle name="Output 2 10 2" xfId="37685"/>
    <cellStyle name="Output 2 10 2 2" xfId="37686"/>
    <cellStyle name="Output 2 10 3" xfId="37687"/>
    <cellStyle name="Output 2 11" xfId="37688"/>
    <cellStyle name="Output 2 11 2" xfId="37689"/>
    <cellStyle name="Output 2 11 2 2" xfId="37690"/>
    <cellStyle name="Output 2 11 3" xfId="37691"/>
    <cellStyle name="Output 2 12" xfId="37692"/>
    <cellStyle name="Output 2 12 2" xfId="37693"/>
    <cellStyle name="Output 2 12 2 2" xfId="37694"/>
    <cellStyle name="Output 2 12 3" xfId="37695"/>
    <cellStyle name="Output 2 13" xfId="37696"/>
    <cellStyle name="Output 2 13 2" xfId="37697"/>
    <cellStyle name="Output 2 13 2 2" xfId="37698"/>
    <cellStyle name="Output 2 13 3" xfId="37699"/>
    <cellStyle name="Output 2 14" xfId="37700"/>
    <cellStyle name="Output 2 14 2" xfId="37701"/>
    <cellStyle name="Output 2 14 2 2" xfId="37702"/>
    <cellStyle name="Output 2 14 3" xfId="37703"/>
    <cellStyle name="Output 2 15" xfId="37704"/>
    <cellStyle name="Output 2 15 2" xfId="37705"/>
    <cellStyle name="Output 2 15 2 2" xfId="37706"/>
    <cellStyle name="Output 2 15 3" xfId="37707"/>
    <cellStyle name="Output 2 16" xfId="37708"/>
    <cellStyle name="Output 2 16 2" xfId="37709"/>
    <cellStyle name="Output 2 16 2 2" xfId="37710"/>
    <cellStyle name="Output 2 16 3" xfId="37711"/>
    <cellStyle name="Output 2 17" xfId="37712"/>
    <cellStyle name="Output 2 17 2" xfId="37713"/>
    <cellStyle name="Output 2 17 2 2" xfId="37714"/>
    <cellStyle name="Output 2 17 3" xfId="37715"/>
    <cellStyle name="Output 2 18" xfId="37716"/>
    <cellStyle name="Output 2 18 2" xfId="37717"/>
    <cellStyle name="Output 2 18 2 2" xfId="37718"/>
    <cellStyle name="Output 2 18 3" xfId="37719"/>
    <cellStyle name="Output 2 19" xfId="37720"/>
    <cellStyle name="Output 2 19 2" xfId="37721"/>
    <cellStyle name="Output 2 19 2 2" xfId="37722"/>
    <cellStyle name="Output 2 19 3" xfId="37723"/>
    <cellStyle name="Output 2 2" xfId="37724"/>
    <cellStyle name="Output 2 2 10" xfId="37725"/>
    <cellStyle name="Output 2 2 10 2" xfId="37726"/>
    <cellStyle name="Output 2 2 10 2 2" xfId="37727"/>
    <cellStyle name="Output 2 2 10 3" xfId="37728"/>
    <cellStyle name="Output 2 2 11" xfId="37729"/>
    <cellStyle name="Output 2 2 11 2" xfId="37730"/>
    <cellStyle name="Output 2 2 11 2 2" xfId="37731"/>
    <cellStyle name="Output 2 2 11 3" xfId="37732"/>
    <cellStyle name="Output 2 2 12" xfId="37733"/>
    <cellStyle name="Output 2 2 12 2" xfId="37734"/>
    <cellStyle name="Output 2 2 12 2 2" xfId="37735"/>
    <cellStyle name="Output 2 2 12 3" xfId="37736"/>
    <cellStyle name="Output 2 2 13" xfId="37737"/>
    <cellStyle name="Output 2 2 13 2" xfId="37738"/>
    <cellStyle name="Output 2 2 13 2 2" xfId="37739"/>
    <cellStyle name="Output 2 2 13 3" xfId="37740"/>
    <cellStyle name="Output 2 2 14" xfId="37741"/>
    <cellStyle name="Output 2 2 14 2" xfId="37742"/>
    <cellStyle name="Output 2 2 14 2 2" xfId="37743"/>
    <cellStyle name="Output 2 2 14 3" xfId="37744"/>
    <cellStyle name="Output 2 2 15" xfId="37745"/>
    <cellStyle name="Output 2 2 15 2" xfId="37746"/>
    <cellStyle name="Output 2 2 15 2 2" xfId="37747"/>
    <cellStyle name="Output 2 2 15 3" xfId="37748"/>
    <cellStyle name="Output 2 2 16" xfId="37749"/>
    <cellStyle name="Output 2 2 16 2" xfId="37750"/>
    <cellStyle name="Output 2 2 16 2 2" xfId="37751"/>
    <cellStyle name="Output 2 2 16 3" xfId="37752"/>
    <cellStyle name="Output 2 2 17" xfId="37753"/>
    <cellStyle name="Output 2 2 17 2" xfId="37754"/>
    <cellStyle name="Output 2 2 17 2 2" xfId="37755"/>
    <cellStyle name="Output 2 2 17 3" xfId="37756"/>
    <cellStyle name="Output 2 2 18" xfId="37757"/>
    <cellStyle name="Output 2 2 18 2" xfId="37758"/>
    <cellStyle name="Output 2 2 18 2 2" xfId="37759"/>
    <cellStyle name="Output 2 2 18 3" xfId="37760"/>
    <cellStyle name="Output 2 2 19" xfId="37761"/>
    <cellStyle name="Output 2 2 19 2" xfId="37762"/>
    <cellStyle name="Output 2 2 19 2 2" xfId="37763"/>
    <cellStyle name="Output 2 2 19 3" xfId="37764"/>
    <cellStyle name="Output 2 2 2" xfId="37765"/>
    <cellStyle name="Output 2 2 2 10" xfId="37766"/>
    <cellStyle name="Output 2 2 2 10 2" xfId="37767"/>
    <cellStyle name="Output 2 2 2 10 2 2" xfId="37768"/>
    <cellStyle name="Output 2 2 2 10 3" xfId="37769"/>
    <cellStyle name="Output 2 2 2 11" xfId="37770"/>
    <cellStyle name="Output 2 2 2 11 2" xfId="37771"/>
    <cellStyle name="Output 2 2 2 11 2 2" xfId="37772"/>
    <cellStyle name="Output 2 2 2 11 3" xfId="37773"/>
    <cellStyle name="Output 2 2 2 12" xfId="37774"/>
    <cellStyle name="Output 2 2 2 12 2" xfId="37775"/>
    <cellStyle name="Output 2 2 2 12 2 2" xfId="37776"/>
    <cellStyle name="Output 2 2 2 12 3" xfId="37777"/>
    <cellStyle name="Output 2 2 2 13" xfId="37778"/>
    <cellStyle name="Output 2 2 2 13 2" xfId="37779"/>
    <cellStyle name="Output 2 2 2 13 2 2" xfId="37780"/>
    <cellStyle name="Output 2 2 2 13 3" xfId="37781"/>
    <cellStyle name="Output 2 2 2 14" xfId="37782"/>
    <cellStyle name="Output 2 2 2 14 2" xfId="37783"/>
    <cellStyle name="Output 2 2 2 14 2 2" xfId="37784"/>
    <cellStyle name="Output 2 2 2 14 3" xfId="37785"/>
    <cellStyle name="Output 2 2 2 15" xfId="37786"/>
    <cellStyle name="Output 2 2 2 15 2" xfId="37787"/>
    <cellStyle name="Output 2 2 2 15 2 2" xfId="37788"/>
    <cellStyle name="Output 2 2 2 15 3" xfId="37789"/>
    <cellStyle name="Output 2 2 2 16" xfId="37790"/>
    <cellStyle name="Output 2 2 2 16 2" xfId="37791"/>
    <cellStyle name="Output 2 2 2 16 2 2" xfId="37792"/>
    <cellStyle name="Output 2 2 2 16 3" xfId="37793"/>
    <cellStyle name="Output 2 2 2 17" xfId="37794"/>
    <cellStyle name="Output 2 2 2 17 2" xfId="37795"/>
    <cellStyle name="Output 2 2 2 17 2 2" xfId="37796"/>
    <cellStyle name="Output 2 2 2 17 3" xfId="37797"/>
    <cellStyle name="Output 2 2 2 18" xfId="37798"/>
    <cellStyle name="Output 2 2 2 18 2" xfId="37799"/>
    <cellStyle name="Output 2 2 2 19" xfId="37800"/>
    <cellStyle name="Output 2 2 2 2" xfId="37801"/>
    <cellStyle name="Output 2 2 2 2 10" xfId="37802"/>
    <cellStyle name="Output 2 2 2 2 10 2" xfId="37803"/>
    <cellStyle name="Output 2 2 2 2 10 2 2" xfId="37804"/>
    <cellStyle name="Output 2 2 2 2 10 3" xfId="37805"/>
    <cellStyle name="Output 2 2 2 2 11" xfId="37806"/>
    <cellStyle name="Output 2 2 2 2 11 2" xfId="37807"/>
    <cellStyle name="Output 2 2 2 2 11 2 2" xfId="37808"/>
    <cellStyle name="Output 2 2 2 2 11 3" xfId="37809"/>
    <cellStyle name="Output 2 2 2 2 12" xfId="37810"/>
    <cellStyle name="Output 2 2 2 2 12 2" xfId="37811"/>
    <cellStyle name="Output 2 2 2 2 12 2 2" xfId="37812"/>
    <cellStyle name="Output 2 2 2 2 12 3" xfId="37813"/>
    <cellStyle name="Output 2 2 2 2 13" xfId="37814"/>
    <cellStyle name="Output 2 2 2 2 13 2" xfId="37815"/>
    <cellStyle name="Output 2 2 2 2 13 2 2" xfId="37816"/>
    <cellStyle name="Output 2 2 2 2 13 3" xfId="37817"/>
    <cellStyle name="Output 2 2 2 2 14" xfId="37818"/>
    <cellStyle name="Output 2 2 2 2 14 2" xfId="37819"/>
    <cellStyle name="Output 2 2 2 2 14 2 2" xfId="37820"/>
    <cellStyle name="Output 2 2 2 2 14 3" xfId="37821"/>
    <cellStyle name="Output 2 2 2 2 15" xfId="37822"/>
    <cellStyle name="Output 2 2 2 2 15 2" xfId="37823"/>
    <cellStyle name="Output 2 2 2 2 15 2 2" xfId="37824"/>
    <cellStyle name="Output 2 2 2 2 15 3" xfId="37825"/>
    <cellStyle name="Output 2 2 2 2 16" xfId="37826"/>
    <cellStyle name="Output 2 2 2 2 16 2" xfId="37827"/>
    <cellStyle name="Output 2 2 2 2 16 2 2" xfId="37828"/>
    <cellStyle name="Output 2 2 2 2 16 3" xfId="37829"/>
    <cellStyle name="Output 2 2 2 2 17" xfId="37830"/>
    <cellStyle name="Output 2 2 2 2 17 2" xfId="37831"/>
    <cellStyle name="Output 2 2 2 2 17 2 2" xfId="37832"/>
    <cellStyle name="Output 2 2 2 2 17 3" xfId="37833"/>
    <cellStyle name="Output 2 2 2 2 18" xfId="37834"/>
    <cellStyle name="Output 2 2 2 2 18 2" xfId="37835"/>
    <cellStyle name="Output 2 2 2 2 18 2 2" xfId="37836"/>
    <cellStyle name="Output 2 2 2 2 18 3" xfId="37837"/>
    <cellStyle name="Output 2 2 2 2 19" xfId="37838"/>
    <cellStyle name="Output 2 2 2 2 19 2" xfId="37839"/>
    <cellStyle name="Output 2 2 2 2 19 2 2" xfId="37840"/>
    <cellStyle name="Output 2 2 2 2 19 3" xfId="37841"/>
    <cellStyle name="Output 2 2 2 2 2" xfId="37842"/>
    <cellStyle name="Output 2 2 2 2 2 2" xfId="37843"/>
    <cellStyle name="Output 2 2 2 2 2 2 2" xfId="37844"/>
    <cellStyle name="Output 2 2 2 2 2 2 3" xfId="37845"/>
    <cellStyle name="Output 2 2 2 2 2 3" xfId="37846"/>
    <cellStyle name="Output 2 2 2 2 2 3 2" xfId="37847"/>
    <cellStyle name="Output 2 2 2 2 2 4" xfId="37848"/>
    <cellStyle name="Output 2 2 2 2 20" xfId="37849"/>
    <cellStyle name="Output 2 2 2 2 20 2" xfId="37850"/>
    <cellStyle name="Output 2 2 2 2 20 2 2" xfId="37851"/>
    <cellStyle name="Output 2 2 2 2 20 3" xfId="37852"/>
    <cellStyle name="Output 2 2 2 2 21" xfId="37853"/>
    <cellStyle name="Output 2 2 2 2 21 2" xfId="37854"/>
    <cellStyle name="Output 2 2 2 2 22" xfId="37855"/>
    <cellStyle name="Output 2 2 2 2 23" xfId="37856"/>
    <cellStyle name="Output 2 2 2 2 3" xfId="37857"/>
    <cellStyle name="Output 2 2 2 2 3 2" xfId="37858"/>
    <cellStyle name="Output 2 2 2 2 3 2 2" xfId="37859"/>
    <cellStyle name="Output 2 2 2 2 3 3" xfId="37860"/>
    <cellStyle name="Output 2 2 2 2 3 4" xfId="37861"/>
    <cellStyle name="Output 2 2 2 2 4" xfId="37862"/>
    <cellStyle name="Output 2 2 2 2 4 2" xfId="37863"/>
    <cellStyle name="Output 2 2 2 2 4 2 2" xfId="37864"/>
    <cellStyle name="Output 2 2 2 2 4 3" xfId="37865"/>
    <cellStyle name="Output 2 2 2 2 4 4" xfId="37866"/>
    <cellStyle name="Output 2 2 2 2 5" xfId="37867"/>
    <cellStyle name="Output 2 2 2 2 5 2" xfId="37868"/>
    <cellStyle name="Output 2 2 2 2 5 2 2" xfId="37869"/>
    <cellStyle name="Output 2 2 2 2 5 3" xfId="37870"/>
    <cellStyle name="Output 2 2 2 2 6" xfId="37871"/>
    <cellStyle name="Output 2 2 2 2 6 2" xfId="37872"/>
    <cellStyle name="Output 2 2 2 2 6 2 2" xfId="37873"/>
    <cellStyle name="Output 2 2 2 2 6 3" xfId="37874"/>
    <cellStyle name="Output 2 2 2 2 7" xfId="37875"/>
    <cellStyle name="Output 2 2 2 2 7 2" xfId="37876"/>
    <cellStyle name="Output 2 2 2 2 7 2 2" xfId="37877"/>
    <cellStyle name="Output 2 2 2 2 7 3" xfId="37878"/>
    <cellStyle name="Output 2 2 2 2 8" xfId="37879"/>
    <cellStyle name="Output 2 2 2 2 8 2" xfId="37880"/>
    <cellStyle name="Output 2 2 2 2 8 2 2" xfId="37881"/>
    <cellStyle name="Output 2 2 2 2 8 3" xfId="37882"/>
    <cellStyle name="Output 2 2 2 2 9" xfId="37883"/>
    <cellStyle name="Output 2 2 2 2 9 2" xfId="37884"/>
    <cellStyle name="Output 2 2 2 2 9 2 2" xfId="37885"/>
    <cellStyle name="Output 2 2 2 2 9 3" xfId="37886"/>
    <cellStyle name="Output 2 2 2 20" xfId="37887"/>
    <cellStyle name="Output 2 2 2 3" xfId="37888"/>
    <cellStyle name="Output 2 2 2 3 2" xfId="37889"/>
    <cellStyle name="Output 2 2 2 3 2 2" xfId="37890"/>
    <cellStyle name="Output 2 2 2 3 2 3" xfId="37891"/>
    <cellStyle name="Output 2 2 2 3 3" xfId="37892"/>
    <cellStyle name="Output 2 2 2 3 3 2" xfId="37893"/>
    <cellStyle name="Output 2 2 2 3 4" xfId="37894"/>
    <cellStyle name="Output 2 2 2 4" xfId="37895"/>
    <cellStyle name="Output 2 2 2 4 2" xfId="37896"/>
    <cellStyle name="Output 2 2 2 4 2 2" xfId="37897"/>
    <cellStyle name="Output 2 2 2 4 3" xfId="37898"/>
    <cellStyle name="Output 2 2 2 4 4" xfId="37899"/>
    <cellStyle name="Output 2 2 2 5" xfId="37900"/>
    <cellStyle name="Output 2 2 2 5 2" xfId="37901"/>
    <cellStyle name="Output 2 2 2 5 2 2" xfId="37902"/>
    <cellStyle name="Output 2 2 2 5 3" xfId="37903"/>
    <cellStyle name="Output 2 2 2 5 4" xfId="37904"/>
    <cellStyle name="Output 2 2 2 6" xfId="37905"/>
    <cellStyle name="Output 2 2 2 6 2" xfId="37906"/>
    <cellStyle name="Output 2 2 2 6 2 2" xfId="37907"/>
    <cellStyle name="Output 2 2 2 6 3" xfId="37908"/>
    <cellStyle name="Output 2 2 2 7" xfId="37909"/>
    <cellStyle name="Output 2 2 2 7 2" xfId="37910"/>
    <cellStyle name="Output 2 2 2 7 2 2" xfId="37911"/>
    <cellStyle name="Output 2 2 2 7 3" xfId="37912"/>
    <cellStyle name="Output 2 2 2 8" xfId="37913"/>
    <cellStyle name="Output 2 2 2 8 2" xfId="37914"/>
    <cellStyle name="Output 2 2 2 8 2 2" xfId="37915"/>
    <cellStyle name="Output 2 2 2 8 3" xfId="37916"/>
    <cellStyle name="Output 2 2 2 9" xfId="37917"/>
    <cellStyle name="Output 2 2 2 9 2" xfId="37918"/>
    <cellStyle name="Output 2 2 2 9 2 2" xfId="37919"/>
    <cellStyle name="Output 2 2 2 9 3" xfId="37920"/>
    <cellStyle name="Output 2 2 20" xfId="37921"/>
    <cellStyle name="Output 2 2 20 2" xfId="37922"/>
    <cellStyle name="Output 2 2 20 2 2" xfId="37923"/>
    <cellStyle name="Output 2 2 20 3" xfId="37924"/>
    <cellStyle name="Output 2 2 21" xfId="37925"/>
    <cellStyle name="Output 2 2 21 2" xfId="37926"/>
    <cellStyle name="Output 2 2 22" xfId="37927"/>
    <cellStyle name="Output 2 2 23" xfId="37928"/>
    <cellStyle name="Output 2 2 3" xfId="37929"/>
    <cellStyle name="Output 2 2 3 10" xfId="37930"/>
    <cellStyle name="Output 2 2 3 10 2" xfId="37931"/>
    <cellStyle name="Output 2 2 3 10 2 2" xfId="37932"/>
    <cellStyle name="Output 2 2 3 10 3" xfId="37933"/>
    <cellStyle name="Output 2 2 3 11" xfId="37934"/>
    <cellStyle name="Output 2 2 3 11 2" xfId="37935"/>
    <cellStyle name="Output 2 2 3 11 2 2" xfId="37936"/>
    <cellStyle name="Output 2 2 3 11 3" xfId="37937"/>
    <cellStyle name="Output 2 2 3 12" xfId="37938"/>
    <cellStyle name="Output 2 2 3 12 2" xfId="37939"/>
    <cellStyle name="Output 2 2 3 12 2 2" xfId="37940"/>
    <cellStyle name="Output 2 2 3 12 3" xfId="37941"/>
    <cellStyle name="Output 2 2 3 13" xfId="37942"/>
    <cellStyle name="Output 2 2 3 13 2" xfId="37943"/>
    <cellStyle name="Output 2 2 3 13 2 2" xfId="37944"/>
    <cellStyle name="Output 2 2 3 13 3" xfId="37945"/>
    <cellStyle name="Output 2 2 3 14" xfId="37946"/>
    <cellStyle name="Output 2 2 3 14 2" xfId="37947"/>
    <cellStyle name="Output 2 2 3 14 2 2" xfId="37948"/>
    <cellStyle name="Output 2 2 3 14 3" xfId="37949"/>
    <cellStyle name="Output 2 2 3 15" xfId="37950"/>
    <cellStyle name="Output 2 2 3 15 2" xfId="37951"/>
    <cellStyle name="Output 2 2 3 15 2 2" xfId="37952"/>
    <cellStyle name="Output 2 2 3 15 3" xfId="37953"/>
    <cellStyle name="Output 2 2 3 16" xfId="37954"/>
    <cellStyle name="Output 2 2 3 16 2" xfId="37955"/>
    <cellStyle name="Output 2 2 3 16 2 2" xfId="37956"/>
    <cellStyle name="Output 2 2 3 16 3" xfId="37957"/>
    <cellStyle name="Output 2 2 3 17" xfId="37958"/>
    <cellStyle name="Output 2 2 3 17 2" xfId="37959"/>
    <cellStyle name="Output 2 2 3 17 2 2" xfId="37960"/>
    <cellStyle name="Output 2 2 3 17 3" xfId="37961"/>
    <cellStyle name="Output 2 2 3 18" xfId="37962"/>
    <cellStyle name="Output 2 2 3 18 2" xfId="37963"/>
    <cellStyle name="Output 2 2 3 19" xfId="37964"/>
    <cellStyle name="Output 2 2 3 2" xfId="37965"/>
    <cellStyle name="Output 2 2 3 2 10" xfId="37966"/>
    <cellStyle name="Output 2 2 3 2 10 2" xfId="37967"/>
    <cellStyle name="Output 2 2 3 2 10 2 2" xfId="37968"/>
    <cellStyle name="Output 2 2 3 2 10 3" xfId="37969"/>
    <cellStyle name="Output 2 2 3 2 11" xfId="37970"/>
    <cellStyle name="Output 2 2 3 2 11 2" xfId="37971"/>
    <cellStyle name="Output 2 2 3 2 11 2 2" xfId="37972"/>
    <cellStyle name="Output 2 2 3 2 11 3" xfId="37973"/>
    <cellStyle name="Output 2 2 3 2 12" xfId="37974"/>
    <cellStyle name="Output 2 2 3 2 12 2" xfId="37975"/>
    <cellStyle name="Output 2 2 3 2 12 2 2" xfId="37976"/>
    <cellStyle name="Output 2 2 3 2 12 3" xfId="37977"/>
    <cellStyle name="Output 2 2 3 2 13" xfId="37978"/>
    <cellStyle name="Output 2 2 3 2 13 2" xfId="37979"/>
    <cellStyle name="Output 2 2 3 2 13 2 2" xfId="37980"/>
    <cellStyle name="Output 2 2 3 2 13 3" xfId="37981"/>
    <cellStyle name="Output 2 2 3 2 14" xfId="37982"/>
    <cellStyle name="Output 2 2 3 2 14 2" xfId="37983"/>
    <cellStyle name="Output 2 2 3 2 14 2 2" xfId="37984"/>
    <cellStyle name="Output 2 2 3 2 14 3" xfId="37985"/>
    <cellStyle name="Output 2 2 3 2 15" xfId="37986"/>
    <cellStyle name="Output 2 2 3 2 15 2" xfId="37987"/>
    <cellStyle name="Output 2 2 3 2 15 2 2" xfId="37988"/>
    <cellStyle name="Output 2 2 3 2 15 3" xfId="37989"/>
    <cellStyle name="Output 2 2 3 2 16" xfId="37990"/>
    <cellStyle name="Output 2 2 3 2 16 2" xfId="37991"/>
    <cellStyle name="Output 2 2 3 2 16 2 2" xfId="37992"/>
    <cellStyle name="Output 2 2 3 2 16 3" xfId="37993"/>
    <cellStyle name="Output 2 2 3 2 17" xfId="37994"/>
    <cellStyle name="Output 2 2 3 2 17 2" xfId="37995"/>
    <cellStyle name="Output 2 2 3 2 17 2 2" xfId="37996"/>
    <cellStyle name="Output 2 2 3 2 17 3" xfId="37997"/>
    <cellStyle name="Output 2 2 3 2 18" xfId="37998"/>
    <cellStyle name="Output 2 2 3 2 18 2" xfId="37999"/>
    <cellStyle name="Output 2 2 3 2 18 2 2" xfId="38000"/>
    <cellStyle name="Output 2 2 3 2 18 3" xfId="38001"/>
    <cellStyle name="Output 2 2 3 2 19" xfId="38002"/>
    <cellStyle name="Output 2 2 3 2 19 2" xfId="38003"/>
    <cellStyle name="Output 2 2 3 2 19 2 2" xfId="38004"/>
    <cellStyle name="Output 2 2 3 2 19 3" xfId="38005"/>
    <cellStyle name="Output 2 2 3 2 2" xfId="38006"/>
    <cellStyle name="Output 2 2 3 2 2 2" xfId="38007"/>
    <cellStyle name="Output 2 2 3 2 2 2 2" xfId="38008"/>
    <cellStyle name="Output 2 2 3 2 2 3" xfId="38009"/>
    <cellStyle name="Output 2 2 3 2 2 4" xfId="38010"/>
    <cellStyle name="Output 2 2 3 2 20" xfId="38011"/>
    <cellStyle name="Output 2 2 3 2 20 2" xfId="38012"/>
    <cellStyle name="Output 2 2 3 2 20 2 2" xfId="38013"/>
    <cellStyle name="Output 2 2 3 2 20 3" xfId="38014"/>
    <cellStyle name="Output 2 2 3 2 21" xfId="38015"/>
    <cellStyle name="Output 2 2 3 2 21 2" xfId="38016"/>
    <cellStyle name="Output 2 2 3 2 22" xfId="38017"/>
    <cellStyle name="Output 2 2 3 2 23" xfId="38018"/>
    <cellStyle name="Output 2 2 3 2 3" xfId="38019"/>
    <cellStyle name="Output 2 2 3 2 3 2" xfId="38020"/>
    <cellStyle name="Output 2 2 3 2 3 2 2" xfId="38021"/>
    <cellStyle name="Output 2 2 3 2 3 3" xfId="38022"/>
    <cellStyle name="Output 2 2 3 2 3 4" xfId="38023"/>
    <cellStyle name="Output 2 2 3 2 4" xfId="38024"/>
    <cellStyle name="Output 2 2 3 2 4 2" xfId="38025"/>
    <cellStyle name="Output 2 2 3 2 4 2 2" xfId="38026"/>
    <cellStyle name="Output 2 2 3 2 4 3" xfId="38027"/>
    <cellStyle name="Output 2 2 3 2 5" xfId="38028"/>
    <cellStyle name="Output 2 2 3 2 5 2" xfId="38029"/>
    <cellStyle name="Output 2 2 3 2 5 2 2" xfId="38030"/>
    <cellStyle name="Output 2 2 3 2 5 3" xfId="38031"/>
    <cellStyle name="Output 2 2 3 2 6" xfId="38032"/>
    <cellStyle name="Output 2 2 3 2 6 2" xfId="38033"/>
    <cellStyle name="Output 2 2 3 2 6 2 2" xfId="38034"/>
    <cellStyle name="Output 2 2 3 2 6 3" xfId="38035"/>
    <cellStyle name="Output 2 2 3 2 7" xfId="38036"/>
    <cellStyle name="Output 2 2 3 2 7 2" xfId="38037"/>
    <cellStyle name="Output 2 2 3 2 7 2 2" xfId="38038"/>
    <cellStyle name="Output 2 2 3 2 7 3" xfId="38039"/>
    <cellStyle name="Output 2 2 3 2 8" xfId="38040"/>
    <cellStyle name="Output 2 2 3 2 8 2" xfId="38041"/>
    <cellStyle name="Output 2 2 3 2 8 2 2" xfId="38042"/>
    <cellStyle name="Output 2 2 3 2 8 3" xfId="38043"/>
    <cellStyle name="Output 2 2 3 2 9" xfId="38044"/>
    <cellStyle name="Output 2 2 3 2 9 2" xfId="38045"/>
    <cellStyle name="Output 2 2 3 2 9 2 2" xfId="38046"/>
    <cellStyle name="Output 2 2 3 2 9 3" xfId="38047"/>
    <cellStyle name="Output 2 2 3 20" xfId="38048"/>
    <cellStyle name="Output 2 2 3 3" xfId="38049"/>
    <cellStyle name="Output 2 2 3 3 2" xfId="38050"/>
    <cellStyle name="Output 2 2 3 3 2 2" xfId="38051"/>
    <cellStyle name="Output 2 2 3 3 3" xfId="38052"/>
    <cellStyle name="Output 2 2 3 3 4" xfId="38053"/>
    <cellStyle name="Output 2 2 3 4" xfId="38054"/>
    <cellStyle name="Output 2 2 3 4 2" xfId="38055"/>
    <cellStyle name="Output 2 2 3 4 2 2" xfId="38056"/>
    <cellStyle name="Output 2 2 3 4 3" xfId="38057"/>
    <cellStyle name="Output 2 2 3 4 4" xfId="38058"/>
    <cellStyle name="Output 2 2 3 5" xfId="38059"/>
    <cellStyle name="Output 2 2 3 5 2" xfId="38060"/>
    <cellStyle name="Output 2 2 3 5 2 2" xfId="38061"/>
    <cellStyle name="Output 2 2 3 5 3" xfId="38062"/>
    <cellStyle name="Output 2 2 3 6" xfId="38063"/>
    <cellStyle name="Output 2 2 3 6 2" xfId="38064"/>
    <cellStyle name="Output 2 2 3 6 2 2" xfId="38065"/>
    <cellStyle name="Output 2 2 3 6 3" xfId="38066"/>
    <cellStyle name="Output 2 2 3 7" xfId="38067"/>
    <cellStyle name="Output 2 2 3 7 2" xfId="38068"/>
    <cellStyle name="Output 2 2 3 7 2 2" xfId="38069"/>
    <cellStyle name="Output 2 2 3 7 3" xfId="38070"/>
    <cellStyle name="Output 2 2 3 8" xfId="38071"/>
    <cellStyle name="Output 2 2 3 8 2" xfId="38072"/>
    <cellStyle name="Output 2 2 3 8 2 2" xfId="38073"/>
    <cellStyle name="Output 2 2 3 8 3" xfId="38074"/>
    <cellStyle name="Output 2 2 3 9" xfId="38075"/>
    <cellStyle name="Output 2 2 3 9 2" xfId="38076"/>
    <cellStyle name="Output 2 2 3 9 2 2" xfId="38077"/>
    <cellStyle name="Output 2 2 3 9 3" xfId="38078"/>
    <cellStyle name="Output 2 2 4" xfId="38079"/>
    <cellStyle name="Output 2 2 4 10" xfId="38080"/>
    <cellStyle name="Output 2 2 4 10 2" xfId="38081"/>
    <cellStyle name="Output 2 2 4 10 2 2" xfId="38082"/>
    <cellStyle name="Output 2 2 4 10 3" xfId="38083"/>
    <cellStyle name="Output 2 2 4 11" xfId="38084"/>
    <cellStyle name="Output 2 2 4 11 2" xfId="38085"/>
    <cellStyle name="Output 2 2 4 11 2 2" xfId="38086"/>
    <cellStyle name="Output 2 2 4 11 3" xfId="38087"/>
    <cellStyle name="Output 2 2 4 12" xfId="38088"/>
    <cellStyle name="Output 2 2 4 12 2" xfId="38089"/>
    <cellStyle name="Output 2 2 4 12 2 2" xfId="38090"/>
    <cellStyle name="Output 2 2 4 12 3" xfId="38091"/>
    <cellStyle name="Output 2 2 4 13" xfId="38092"/>
    <cellStyle name="Output 2 2 4 13 2" xfId="38093"/>
    <cellStyle name="Output 2 2 4 13 2 2" xfId="38094"/>
    <cellStyle name="Output 2 2 4 13 3" xfId="38095"/>
    <cellStyle name="Output 2 2 4 14" xfId="38096"/>
    <cellStyle name="Output 2 2 4 14 2" xfId="38097"/>
    <cellStyle name="Output 2 2 4 14 2 2" xfId="38098"/>
    <cellStyle name="Output 2 2 4 14 3" xfId="38099"/>
    <cellStyle name="Output 2 2 4 15" xfId="38100"/>
    <cellStyle name="Output 2 2 4 15 2" xfId="38101"/>
    <cellStyle name="Output 2 2 4 15 2 2" xfId="38102"/>
    <cellStyle name="Output 2 2 4 15 3" xfId="38103"/>
    <cellStyle name="Output 2 2 4 16" xfId="38104"/>
    <cellStyle name="Output 2 2 4 16 2" xfId="38105"/>
    <cellStyle name="Output 2 2 4 16 2 2" xfId="38106"/>
    <cellStyle name="Output 2 2 4 16 3" xfId="38107"/>
    <cellStyle name="Output 2 2 4 17" xfId="38108"/>
    <cellStyle name="Output 2 2 4 17 2" xfId="38109"/>
    <cellStyle name="Output 2 2 4 17 2 2" xfId="38110"/>
    <cellStyle name="Output 2 2 4 17 3" xfId="38111"/>
    <cellStyle name="Output 2 2 4 18" xfId="38112"/>
    <cellStyle name="Output 2 2 4 18 2" xfId="38113"/>
    <cellStyle name="Output 2 2 4 18 2 2" xfId="38114"/>
    <cellStyle name="Output 2 2 4 18 3" xfId="38115"/>
    <cellStyle name="Output 2 2 4 19" xfId="38116"/>
    <cellStyle name="Output 2 2 4 19 2" xfId="38117"/>
    <cellStyle name="Output 2 2 4 19 2 2" xfId="38118"/>
    <cellStyle name="Output 2 2 4 19 3" xfId="38119"/>
    <cellStyle name="Output 2 2 4 2" xfId="38120"/>
    <cellStyle name="Output 2 2 4 2 10" xfId="38121"/>
    <cellStyle name="Output 2 2 4 2 10 2" xfId="38122"/>
    <cellStyle name="Output 2 2 4 2 10 2 2" xfId="38123"/>
    <cellStyle name="Output 2 2 4 2 10 3" xfId="38124"/>
    <cellStyle name="Output 2 2 4 2 11" xfId="38125"/>
    <cellStyle name="Output 2 2 4 2 11 2" xfId="38126"/>
    <cellStyle name="Output 2 2 4 2 11 2 2" xfId="38127"/>
    <cellStyle name="Output 2 2 4 2 11 3" xfId="38128"/>
    <cellStyle name="Output 2 2 4 2 12" xfId="38129"/>
    <cellStyle name="Output 2 2 4 2 12 2" xfId="38130"/>
    <cellStyle name="Output 2 2 4 2 12 2 2" xfId="38131"/>
    <cellStyle name="Output 2 2 4 2 12 3" xfId="38132"/>
    <cellStyle name="Output 2 2 4 2 13" xfId="38133"/>
    <cellStyle name="Output 2 2 4 2 13 2" xfId="38134"/>
    <cellStyle name="Output 2 2 4 2 13 2 2" xfId="38135"/>
    <cellStyle name="Output 2 2 4 2 13 3" xfId="38136"/>
    <cellStyle name="Output 2 2 4 2 14" xfId="38137"/>
    <cellStyle name="Output 2 2 4 2 14 2" xfId="38138"/>
    <cellStyle name="Output 2 2 4 2 14 2 2" xfId="38139"/>
    <cellStyle name="Output 2 2 4 2 14 3" xfId="38140"/>
    <cellStyle name="Output 2 2 4 2 15" xfId="38141"/>
    <cellStyle name="Output 2 2 4 2 15 2" xfId="38142"/>
    <cellStyle name="Output 2 2 4 2 15 2 2" xfId="38143"/>
    <cellStyle name="Output 2 2 4 2 15 3" xfId="38144"/>
    <cellStyle name="Output 2 2 4 2 16" xfId="38145"/>
    <cellStyle name="Output 2 2 4 2 16 2" xfId="38146"/>
    <cellStyle name="Output 2 2 4 2 16 2 2" xfId="38147"/>
    <cellStyle name="Output 2 2 4 2 16 3" xfId="38148"/>
    <cellStyle name="Output 2 2 4 2 17" xfId="38149"/>
    <cellStyle name="Output 2 2 4 2 17 2" xfId="38150"/>
    <cellStyle name="Output 2 2 4 2 17 2 2" xfId="38151"/>
    <cellStyle name="Output 2 2 4 2 17 3" xfId="38152"/>
    <cellStyle name="Output 2 2 4 2 18" xfId="38153"/>
    <cellStyle name="Output 2 2 4 2 18 2" xfId="38154"/>
    <cellStyle name="Output 2 2 4 2 18 2 2" xfId="38155"/>
    <cellStyle name="Output 2 2 4 2 18 3" xfId="38156"/>
    <cellStyle name="Output 2 2 4 2 19" xfId="38157"/>
    <cellStyle name="Output 2 2 4 2 19 2" xfId="38158"/>
    <cellStyle name="Output 2 2 4 2 19 2 2" xfId="38159"/>
    <cellStyle name="Output 2 2 4 2 19 3" xfId="38160"/>
    <cellStyle name="Output 2 2 4 2 2" xfId="38161"/>
    <cellStyle name="Output 2 2 4 2 2 2" xfId="38162"/>
    <cellStyle name="Output 2 2 4 2 2 2 2" xfId="38163"/>
    <cellStyle name="Output 2 2 4 2 2 3" xfId="38164"/>
    <cellStyle name="Output 2 2 4 2 2 4" xfId="38165"/>
    <cellStyle name="Output 2 2 4 2 20" xfId="38166"/>
    <cellStyle name="Output 2 2 4 2 20 2" xfId="38167"/>
    <cellStyle name="Output 2 2 4 2 20 2 2" xfId="38168"/>
    <cellStyle name="Output 2 2 4 2 20 3" xfId="38169"/>
    <cellStyle name="Output 2 2 4 2 21" xfId="38170"/>
    <cellStyle name="Output 2 2 4 2 21 2" xfId="38171"/>
    <cellStyle name="Output 2 2 4 2 22" xfId="38172"/>
    <cellStyle name="Output 2 2 4 2 23" xfId="38173"/>
    <cellStyle name="Output 2 2 4 2 3" xfId="38174"/>
    <cellStyle name="Output 2 2 4 2 3 2" xfId="38175"/>
    <cellStyle name="Output 2 2 4 2 3 2 2" xfId="38176"/>
    <cellStyle name="Output 2 2 4 2 3 3" xfId="38177"/>
    <cellStyle name="Output 2 2 4 2 4" xfId="38178"/>
    <cellStyle name="Output 2 2 4 2 4 2" xfId="38179"/>
    <cellStyle name="Output 2 2 4 2 4 2 2" xfId="38180"/>
    <cellStyle name="Output 2 2 4 2 4 3" xfId="38181"/>
    <cellStyle name="Output 2 2 4 2 5" xfId="38182"/>
    <cellStyle name="Output 2 2 4 2 5 2" xfId="38183"/>
    <cellStyle name="Output 2 2 4 2 5 2 2" xfId="38184"/>
    <cellStyle name="Output 2 2 4 2 5 3" xfId="38185"/>
    <cellStyle name="Output 2 2 4 2 6" xfId="38186"/>
    <cellStyle name="Output 2 2 4 2 6 2" xfId="38187"/>
    <cellStyle name="Output 2 2 4 2 6 2 2" xfId="38188"/>
    <cellStyle name="Output 2 2 4 2 6 3" xfId="38189"/>
    <cellStyle name="Output 2 2 4 2 7" xfId="38190"/>
    <cellStyle name="Output 2 2 4 2 7 2" xfId="38191"/>
    <cellStyle name="Output 2 2 4 2 7 2 2" xfId="38192"/>
    <cellStyle name="Output 2 2 4 2 7 3" xfId="38193"/>
    <cellStyle name="Output 2 2 4 2 8" xfId="38194"/>
    <cellStyle name="Output 2 2 4 2 8 2" xfId="38195"/>
    <cellStyle name="Output 2 2 4 2 8 2 2" xfId="38196"/>
    <cellStyle name="Output 2 2 4 2 8 3" xfId="38197"/>
    <cellStyle name="Output 2 2 4 2 9" xfId="38198"/>
    <cellStyle name="Output 2 2 4 2 9 2" xfId="38199"/>
    <cellStyle name="Output 2 2 4 2 9 2 2" xfId="38200"/>
    <cellStyle name="Output 2 2 4 2 9 3" xfId="38201"/>
    <cellStyle name="Output 2 2 4 20" xfId="38202"/>
    <cellStyle name="Output 2 2 4 20 2" xfId="38203"/>
    <cellStyle name="Output 2 2 4 20 2 2" xfId="38204"/>
    <cellStyle name="Output 2 2 4 20 3" xfId="38205"/>
    <cellStyle name="Output 2 2 4 21" xfId="38206"/>
    <cellStyle name="Output 2 2 4 21 2" xfId="38207"/>
    <cellStyle name="Output 2 2 4 21 2 2" xfId="38208"/>
    <cellStyle name="Output 2 2 4 21 3" xfId="38209"/>
    <cellStyle name="Output 2 2 4 22" xfId="38210"/>
    <cellStyle name="Output 2 2 4 22 2" xfId="38211"/>
    <cellStyle name="Output 2 2 4 23" xfId="38212"/>
    <cellStyle name="Output 2 2 4 24" xfId="38213"/>
    <cellStyle name="Output 2 2 4 3" xfId="38214"/>
    <cellStyle name="Output 2 2 4 3 2" xfId="38215"/>
    <cellStyle name="Output 2 2 4 3 2 2" xfId="38216"/>
    <cellStyle name="Output 2 2 4 3 3" xfId="38217"/>
    <cellStyle name="Output 2 2 4 3 4" xfId="38218"/>
    <cellStyle name="Output 2 2 4 4" xfId="38219"/>
    <cellStyle name="Output 2 2 4 4 2" xfId="38220"/>
    <cellStyle name="Output 2 2 4 4 2 2" xfId="38221"/>
    <cellStyle name="Output 2 2 4 4 3" xfId="38222"/>
    <cellStyle name="Output 2 2 4 4 4" xfId="38223"/>
    <cellStyle name="Output 2 2 4 5" xfId="38224"/>
    <cellStyle name="Output 2 2 4 5 2" xfId="38225"/>
    <cellStyle name="Output 2 2 4 5 2 2" xfId="38226"/>
    <cellStyle name="Output 2 2 4 5 3" xfId="38227"/>
    <cellStyle name="Output 2 2 4 6" xfId="38228"/>
    <cellStyle name="Output 2 2 4 6 2" xfId="38229"/>
    <cellStyle name="Output 2 2 4 6 2 2" xfId="38230"/>
    <cellStyle name="Output 2 2 4 6 3" xfId="38231"/>
    <cellStyle name="Output 2 2 4 7" xfId="38232"/>
    <cellStyle name="Output 2 2 4 7 2" xfId="38233"/>
    <cellStyle name="Output 2 2 4 7 2 2" xfId="38234"/>
    <cellStyle name="Output 2 2 4 7 3" xfId="38235"/>
    <cellStyle name="Output 2 2 4 8" xfId="38236"/>
    <cellStyle name="Output 2 2 4 8 2" xfId="38237"/>
    <cellStyle name="Output 2 2 4 8 2 2" xfId="38238"/>
    <cellStyle name="Output 2 2 4 8 3" xfId="38239"/>
    <cellStyle name="Output 2 2 4 9" xfId="38240"/>
    <cellStyle name="Output 2 2 4 9 2" xfId="38241"/>
    <cellStyle name="Output 2 2 4 9 2 2" xfId="38242"/>
    <cellStyle name="Output 2 2 4 9 3" xfId="38243"/>
    <cellStyle name="Output 2 2 5" xfId="38244"/>
    <cellStyle name="Output 2 2 5 10" xfId="38245"/>
    <cellStyle name="Output 2 2 5 10 2" xfId="38246"/>
    <cellStyle name="Output 2 2 5 10 2 2" xfId="38247"/>
    <cellStyle name="Output 2 2 5 10 3" xfId="38248"/>
    <cellStyle name="Output 2 2 5 11" xfId="38249"/>
    <cellStyle name="Output 2 2 5 11 2" xfId="38250"/>
    <cellStyle name="Output 2 2 5 11 2 2" xfId="38251"/>
    <cellStyle name="Output 2 2 5 11 3" xfId="38252"/>
    <cellStyle name="Output 2 2 5 12" xfId="38253"/>
    <cellStyle name="Output 2 2 5 12 2" xfId="38254"/>
    <cellStyle name="Output 2 2 5 12 2 2" xfId="38255"/>
    <cellStyle name="Output 2 2 5 12 3" xfId="38256"/>
    <cellStyle name="Output 2 2 5 13" xfId="38257"/>
    <cellStyle name="Output 2 2 5 13 2" xfId="38258"/>
    <cellStyle name="Output 2 2 5 13 2 2" xfId="38259"/>
    <cellStyle name="Output 2 2 5 13 3" xfId="38260"/>
    <cellStyle name="Output 2 2 5 14" xfId="38261"/>
    <cellStyle name="Output 2 2 5 14 2" xfId="38262"/>
    <cellStyle name="Output 2 2 5 14 2 2" xfId="38263"/>
    <cellStyle name="Output 2 2 5 14 3" xfId="38264"/>
    <cellStyle name="Output 2 2 5 15" xfId="38265"/>
    <cellStyle name="Output 2 2 5 15 2" xfId="38266"/>
    <cellStyle name="Output 2 2 5 15 2 2" xfId="38267"/>
    <cellStyle name="Output 2 2 5 15 3" xfId="38268"/>
    <cellStyle name="Output 2 2 5 16" xfId="38269"/>
    <cellStyle name="Output 2 2 5 16 2" xfId="38270"/>
    <cellStyle name="Output 2 2 5 16 2 2" xfId="38271"/>
    <cellStyle name="Output 2 2 5 16 3" xfId="38272"/>
    <cellStyle name="Output 2 2 5 17" xfId="38273"/>
    <cellStyle name="Output 2 2 5 17 2" xfId="38274"/>
    <cellStyle name="Output 2 2 5 17 2 2" xfId="38275"/>
    <cellStyle name="Output 2 2 5 17 3" xfId="38276"/>
    <cellStyle name="Output 2 2 5 18" xfId="38277"/>
    <cellStyle name="Output 2 2 5 18 2" xfId="38278"/>
    <cellStyle name="Output 2 2 5 18 2 2" xfId="38279"/>
    <cellStyle name="Output 2 2 5 18 3" xfId="38280"/>
    <cellStyle name="Output 2 2 5 19" xfId="38281"/>
    <cellStyle name="Output 2 2 5 19 2" xfId="38282"/>
    <cellStyle name="Output 2 2 5 19 2 2" xfId="38283"/>
    <cellStyle name="Output 2 2 5 19 3" xfId="38284"/>
    <cellStyle name="Output 2 2 5 2" xfId="38285"/>
    <cellStyle name="Output 2 2 5 2 2" xfId="38286"/>
    <cellStyle name="Output 2 2 5 2 2 2" xfId="38287"/>
    <cellStyle name="Output 2 2 5 2 3" xfId="38288"/>
    <cellStyle name="Output 2 2 5 2 4" xfId="38289"/>
    <cellStyle name="Output 2 2 5 20" xfId="38290"/>
    <cellStyle name="Output 2 2 5 20 2" xfId="38291"/>
    <cellStyle name="Output 2 2 5 20 2 2" xfId="38292"/>
    <cellStyle name="Output 2 2 5 20 3" xfId="38293"/>
    <cellStyle name="Output 2 2 5 21" xfId="38294"/>
    <cellStyle name="Output 2 2 5 21 2" xfId="38295"/>
    <cellStyle name="Output 2 2 5 22" xfId="38296"/>
    <cellStyle name="Output 2 2 5 23" xfId="38297"/>
    <cellStyle name="Output 2 2 5 3" xfId="38298"/>
    <cellStyle name="Output 2 2 5 3 2" xfId="38299"/>
    <cellStyle name="Output 2 2 5 3 2 2" xfId="38300"/>
    <cellStyle name="Output 2 2 5 3 3" xfId="38301"/>
    <cellStyle name="Output 2 2 5 4" xfId="38302"/>
    <cellStyle name="Output 2 2 5 4 2" xfId="38303"/>
    <cellStyle name="Output 2 2 5 4 2 2" xfId="38304"/>
    <cellStyle name="Output 2 2 5 4 3" xfId="38305"/>
    <cellStyle name="Output 2 2 5 5" xfId="38306"/>
    <cellStyle name="Output 2 2 5 5 2" xfId="38307"/>
    <cellStyle name="Output 2 2 5 5 2 2" xfId="38308"/>
    <cellStyle name="Output 2 2 5 5 3" xfId="38309"/>
    <cellStyle name="Output 2 2 5 6" xfId="38310"/>
    <cellStyle name="Output 2 2 5 6 2" xfId="38311"/>
    <cellStyle name="Output 2 2 5 6 2 2" xfId="38312"/>
    <cellStyle name="Output 2 2 5 6 3" xfId="38313"/>
    <cellStyle name="Output 2 2 5 7" xfId="38314"/>
    <cellStyle name="Output 2 2 5 7 2" xfId="38315"/>
    <cellStyle name="Output 2 2 5 7 2 2" xfId="38316"/>
    <cellStyle name="Output 2 2 5 7 3" xfId="38317"/>
    <cellStyle name="Output 2 2 5 8" xfId="38318"/>
    <cellStyle name="Output 2 2 5 8 2" xfId="38319"/>
    <cellStyle name="Output 2 2 5 8 2 2" xfId="38320"/>
    <cellStyle name="Output 2 2 5 8 3" xfId="38321"/>
    <cellStyle name="Output 2 2 5 9" xfId="38322"/>
    <cellStyle name="Output 2 2 5 9 2" xfId="38323"/>
    <cellStyle name="Output 2 2 5 9 2 2" xfId="38324"/>
    <cellStyle name="Output 2 2 5 9 3" xfId="38325"/>
    <cellStyle name="Output 2 2 6" xfId="38326"/>
    <cellStyle name="Output 2 2 6 2" xfId="38327"/>
    <cellStyle name="Output 2 2 6 2 2" xfId="38328"/>
    <cellStyle name="Output 2 2 6 3" xfId="38329"/>
    <cellStyle name="Output 2 2 6 4" xfId="38330"/>
    <cellStyle name="Output 2 2 7" xfId="38331"/>
    <cellStyle name="Output 2 2 7 2" xfId="38332"/>
    <cellStyle name="Output 2 2 7 2 2" xfId="38333"/>
    <cellStyle name="Output 2 2 7 3" xfId="38334"/>
    <cellStyle name="Output 2 2 8" xfId="38335"/>
    <cellStyle name="Output 2 2 8 2" xfId="38336"/>
    <cellStyle name="Output 2 2 8 2 2" xfId="38337"/>
    <cellStyle name="Output 2 2 8 3" xfId="38338"/>
    <cellStyle name="Output 2 2 9" xfId="38339"/>
    <cellStyle name="Output 2 2 9 2" xfId="38340"/>
    <cellStyle name="Output 2 2 9 2 2" xfId="38341"/>
    <cellStyle name="Output 2 2 9 3" xfId="38342"/>
    <cellStyle name="Output 2 20" xfId="38343"/>
    <cellStyle name="Output 2 20 2" xfId="38344"/>
    <cellStyle name="Output 2 20 2 2" xfId="38345"/>
    <cellStyle name="Output 2 20 3" xfId="38346"/>
    <cellStyle name="Output 2 21" xfId="38347"/>
    <cellStyle name="Output 2 21 2" xfId="38348"/>
    <cellStyle name="Output 2 21 2 2" xfId="38349"/>
    <cellStyle name="Output 2 21 3" xfId="38350"/>
    <cellStyle name="Output 2 22" xfId="38351"/>
    <cellStyle name="Output 2 22 2" xfId="38352"/>
    <cellStyle name="Output 2 23" xfId="38353"/>
    <cellStyle name="Output 2 24" xfId="38354"/>
    <cellStyle name="Output 2 25" xfId="38355"/>
    <cellStyle name="Output 2 26" xfId="38356"/>
    <cellStyle name="Output 2 27" xfId="38357"/>
    <cellStyle name="Output 2 28" xfId="38358"/>
    <cellStyle name="Output 2 29" xfId="38359"/>
    <cellStyle name="Output 2 3" xfId="38360"/>
    <cellStyle name="Output 2 3 10" xfId="38361"/>
    <cellStyle name="Output 2 3 10 2" xfId="38362"/>
    <cellStyle name="Output 2 3 10 2 2" xfId="38363"/>
    <cellStyle name="Output 2 3 10 3" xfId="38364"/>
    <cellStyle name="Output 2 3 11" xfId="38365"/>
    <cellStyle name="Output 2 3 11 2" xfId="38366"/>
    <cellStyle name="Output 2 3 11 2 2" xfId="38367"/>
    <cellStyle name="Output 2 3 11 3" xfId="38368"/>
    <cellStyle name="Output 2 3 12" xfId="38369"/>
    <cellStyle name="Output 2 3 12 2" xfId="38370"/>
    <cellStyle name="Output 2 3 12 2 2" xfId="38371"/>
    <cellStyle name="Output 2 3 12 3" xfId="38372"/>
    <cellStyle name="Output 2 3 13" xfId="38373"/>
    <cellStyle name="Output 2 3 13 2" xfId="38374"/>
    <cellStyle name="Output 2 3 13 2 2" xfId="38375"/>
    <cellStyle name="Output 2 3 13 3" xfId="38376"/>
    <cellStyle name="Output 2 3 14" xfId="38377"/>
    <cellStyle name="Output 2 3 14 2" xfId="38378"/>
    <cellStyle name="Output 2 3 14 2 2" xfId="38379"/>
    <cellStyle name="Output 2 3 14 3" xfId="38380"/>
    <cellStyle name="Output 2 3 15" xfId="38381"/>
    <cellStyle name="Output 2 3 15 2" xfId="38382"/>
    <cellStyle name="Output 2 3 15 2 2" xfId="38383"/>
    <cellStyle name="Output 2 3 15 3" xfId="38384"/>
    <cellStyle name="Output 2 3 16" xfId="38385"/>
    <cellStyle name="Output 2 3 16 2" xfId="38386"/>
    <cellStyle name="Output 2 3 16 2 2" xfId="38387"/>
    <cellStyle name="Output 2 3 16 3" xfId="38388"/>
    <cellStyle name="Output 2 3 17" xfId="38389"/>
    <cellStyle name="Output 2 3 17 2" xfId="38390"/>
    <cellStyle name="Output 2 3 17 2 2" xfId="38391"/>
    <cellStyle name="Output 2 3 17 3" xfId="38392"/>
    <cellStyle name="Output 2 3 18" xfId="38393"/>
    <cellStyle name="Output 2 3 18 2" xfId="38394"/>
    <cellStyle name="Output 2 3 19" xfId="38395"/>
    <cellStyle name="Output 2 3 2" xfId="38396"/>
    <cellStyle name="Output 2 3 2 10" xfId="38397"/>
    <cellStyle name="Output 2 3 2 10 2" xfId="38398"/>
    <cellStyle name="Output 2 3 2 10 2 2" xfId="38399"/>
    <cellStyle name="Output 2 3 2 10 3" xfId="38400"/>
    <cellStyle name="Output 2 3 2 11" xfId="38401"/>
    <cellStyle name="Output 2 3 2 11 2" xfId="38402"/>
    <cellStyle name="Output 2 3 2 11 2 2" xfId="38403"/>
    <cellStyle name="Output 2 3 2 11 3" xfId="38404"/>
    <cellStyle name="Output 2 3 2 12" xfId="38405"/>
    <cellStyle name="Output 2 3 2 12 2" xfId="38406"/>
    <cellStyle name="Output 2 3 2 12 2 2" xfId="38407"/>
    <cellStyle name="Output 2 3 2 12 3" xfId="38408"/>
    <cellStyle name="Output 2 3 2 13" xfId="38409"/>
    <cellStyle name="Output 2 3 2 13 2" xfId="38410"/>
    <cellStyle name="Output 2 3 2 13 2 2" xfId="38411"/>
    <cellStyle name="Output 2 3 2 13 3" xfId="38412"/>
    <cellStyle name="Output 2 3 2 14" xfId="38413"/>
    <cellStyle name="Output 2 3 2 14 2" xfId="38414"/>
    <cellStyle name="Output 2 3 2 14 2 2" xfId="38415"/>
    <cellStyle name="Output 2 3 2 14 3" xfId="38416"/>
    <cellStyle name="Output 2 3 2 15" xfId="38417"/>
    <cellStyle name="Output 2 3 2 15 2" xfId="38418"/>
    <cellStyle name="Output 2 3 2 15 2 2" xfId="38419"/>
    <cellStyle name="Output 2 3 2 15 3" xfId="38420"/>
    <cellStyle name="Output 2 3 2 16" xfId="38421"/>
    <cellStyle name="Output 2 3 2 16 2" xfId="38422"/>
    <cellStyle name="Output 2 3 2 16 2 2" xfId="38423"/>
    <cellStyle name="Output 2 3 2 16 3" xfId="38424"/>
    <cellStyle name="Output 2 3 2 17" xfId="38425"/>
    <cellStyle name="Output 2 3 2 17 2" xfId="38426"/>
    <cellStyle name="Output 2 3 2 17 2 2" xfId="38427"/>
    <cellStyle name="Output 2 3 2 17 3" xfId="38428"/>
    <cellStyle name="Output 2 3 2 18" xfId="38429"/>
    <cellStyle name="Output 2 3 2 18 2" xfId="38430"/>
    <cellStyle name="Output 2 3 2 18 2 2" xfId="38431"/>
    <cellStyle name="Output 2 3 2 18 3" xfId="38432"/>
    <cellStyle name="Output 2 3 2 19" xfId="38433"/>
    <cellStyle name="Output 2 3 2 19 2" xfId="38434"/>
    <cellStyle name="Output 2 3 2 19 2 2" xfId="38435"/>
    <cellStyle name="Output 2 3 2 19 3" xfId="38436"/>
    <cellStyle name="Output 2 3 2 2" xfId="38437"/>
    <cellStyle name="Output 2 3 2 2 2" xfId="38438"/>
    <cellStyle name="Output 2 3 2 2 2 2" xfId="38439"/>
    <cellStyle name="Output 2 3 2 2 2 2 2" xfId="38440"/>
    <cellStyle name="Output 2 3 2 2 2 3" xfId="38441"/>
    <cellStyle name="Output 2 3 2 2 2 4" xfId="38442"/>
    <cellStyle name="Output 2 3 2 2 3" xfId="38443"/>
    <cellStyle name="Output 2 3 2 2 3 2" xfId="38444"/>
    <cellStyle name="Output 2 3 2 2 4" xfId="38445"/>
    <cellStyle name="Output 2 3 2 2 5" xfId="38446"/>
    <cellStyle name="Output 2 3 2 20" xfId="38447"/>
    <cellStyle name="Output 2 3 2 20 2" xfId="38448"/>
    <cellStyle name="Output 2 3 2 20 2 2" xfId="38449"/>
    <cellStyle name="Output 2 3 2 20 3" xfId="38450"/>
    <cellStyle name="Output 2 3 2 21" xfId="38451"/>
    <cellStyle name="Output 2 3 2 21 2" xfId="38452"/>
    <cellStyle name="Output 2 3 2 22" xfId="38453"/>
    <cellStyle name="Output 2 3 2 23" xfId="38454"/>
    <cellStyle name="Output 2 3 2 3" xfId="38455"/>
    <cellStyle name="Output 2 3 2 3 2" xfId="38456"/>
    <cellStyle name="Output 2 3 2 3 2 2" xfId="38457"/>
    <cellStyle name="Output 2 3 2 3 2 3" xfId="38458"/>
    <cellStyle name="Output 2 3 2 3 3" xfId="38459"/>
    <cellStyle name="Output 2 3 2 3 3 2" xfId="38460"/>
    <cellStyle name="Output 2 3 2 3 4" xfId="38461"/>
    <cellStyle name="Output 2 3 2 4" xfId="38462"/>
    <cellStyle name="Output 2 3 2 4 2" xfId="38463"/>
    <cellStyle name="Output 2 3 2 4 2 2" xfId="38464"/>
    <cellStyle name="Output 2 3 2 4 3" xfId="38465"/>
    <cellStyle name="Output 2 3 2 4 4" xfId="38466"/>
    <cellStyle name="Output 2 3 2 5" xfId="38467"/>
    <cellStyle name="Output 2 3 2 5 2" xfId="38468"/>
    <cellStyle name="Output 2 3 2 5 2 2" xfId="38469"/>
    <cellStyle name="Output 2 3 2 5 3" xfId="38470"/>
    <cellStyle name="Output 2 3 2 5 4" xfId="38471"/>
    <cellStyle name="Output 2 3 2 6" xfId="38472"/>
    <cellStyle name="Output 2 3 2 6 2" xfId="38473"/>
    <cellStyle name="Output 2 3 2 6 2 2" xfId="38474"/>
    <cellStyle name="Output 2 3 2 6 3" xfId="38475"/>
    <cellStyle name="Output 2 3 2 7" xfId="38476"/>
    <cellStyle name="Output 2 3 2 7 2" xfId="38477"/>
    <cellStyle name="Output 2 3 2 7 2 2" xfId="38478"/>
    <cellStyle name="Output 2 3 2 7 3" xfId="38479"/>
    <cellStyle name="Output 2 3 2 8" xfId="38480"/>
    <cellStyle name="Output 2 3 2 8 2" xfId="38481"/>
    <cellStyle name="Output 2 3 2 8 2 2" xfId="38482"/>
    <cellStyle name="Output 2 3 2 8 3" xfId="38483"/>
    <cellStyle name="Output 2 3 2 9" xfId="38484"/>
    <cellStyle name="Output 2 3 2 9 2" xfId="38485"/>
    <cellStyle name="Output 2 3 2 9 2 2" xfId="38486"/>
    <cellStyle name="Output 2 3 2 9 3" xfId="38487"/>
    <cellStyle name="Output 2 3 20" xfId="38488"/>
    <cellStyle name="Output 2 3 3" xfId="38489"/>
    <cellStyle name="Output 2 3 3 2" xfId="38490"/>
    <cellStyle name="Output 2 3 3 2 2" xfId="38491"/>
    <cellStyle name="Output 2 3 3 2 2 2" xfId="38492"/>
    <cellStyle name="Output 2 3 3 2 3" xfId="38493"/>
    <cellStyle name="Output 2 3 3 2 4" xfId="38494"/>
    <cellStyle name="Output 2 3 3 3" xfId="38495"/>
    <cellStyle name="Output 2 3 3 3 2" xfId="38496"/>
    <cellStyle name="Output 2 3 3 4" xfId="38497"/>
    <cellStyle name="Output 2 3 3 5" xfId="38498"/>
    <cellStyle name="Output 2 3 4" xfId="38499"/>
    <cellStyle name="Output 2 3 4 2" xfId="38500"/>
    <cellStyle name="Output 2 3 4 2 2" xfId="38501"/>
    <cellStyle name="Output 2 3 4 2 3" xfId="38502"/>
    <cellStyle name="Output 2 3 4 3" xfId="38503"/>
    <cellStyle name="Output 2 3 4 3 2" xfId="38504"/>
    <cellStyle name="Output 2 3 4 4" xfId="38505"/>
    <cellStyle name="Output 2 3 5" xfId="38506"/>
    <cellStyle name="Output 2 3 5 2" xfId="38507"/>
    <cellStyle name="Output 2 3 5 2 2" xfId="38508"/>
    <cellStyle name="Output 2 3 5 2 3" xfId="38509"/>
    <cellStyle name="Output 2 3 5 3" xfId="38510"/>
    <cellStyle name="Output 2 3 5 4" xfId="38511"/>
    <cellStyle name="Output 2 3 6" xfId="38512"/>
    <cellStyle name="Output 2 3 6 2" xfId="38513"/>
    <cellStyle name="Output 2 3 6 2 2" xfId="38514"/>
    <cellStyle name="Output 2 3 6 3" xfId="38515"/>
    <cellStyle name="Output 2 3 6 4" xfId="38516"/>
    <cellStyle name="Output 2 3 7" xfId="38517"/>
    <cellStyle name="Output 2 3 7 2" xfId="38518"/>
    <cellStyle name="Output 2 3 7 2 2" xfId="38519"/>
    <cellStyle name="Output 2 3 7 3" xfId="38520"/>
    <cellStyle name="Output 2 3 8" xfId="38521"/>
    <cellStyle name="Output 2 3 8 2" xfId="38522"/>
    <cellStyle name="Output 2 3 8 2 2" xfId="38523"/>
    <cellStyle name="Output 2 3 8 3" xfId="38524"/>
    <cellStyle name="Output 2 3 9" xfId="38525"/>
    <cellStyle name="Output 2 3 9 2" xfId="38526"/>
    <cellStyle name="Output 2 3 9 2 2" xfId="38527"/>
    <cellStyle name="Output 2 3 9 3" xfId="38528"/>
    <cellStyle name="Output 2 4" xfId="38529"/>
    <cellStyle name="Output 2 4 10" xfId="38530"/>
    <cellStyle name="Output 2 4 10 2" xfId="38531"/>
    <cellStyle name="Output 2 4 10 2 2" xfId="38532"/>
    <cellStyle name="Output 2 4 10 3" xfId="38533"/>
    <cellStyle name="Output 2 4 11" xfId="38534"/>
    <cellStyle name="Output 2 4 11 2" xfId="38535"/>
    <cellStyle name="Output 2 4 11 2 2" xfId="38536"/>
    <cellStyle name="Output 2 4 11 3" xfId="38537"/>
    <cellStyle name="Output 2 4 12" xfId="38538"/>
    <cellStyle name="Output 2 4 12 2" xfId="38539"/>
    <cellStyle name="Output 2 4 12 2 2" xfId="38540"/>
    <cellStyle name="Output 2 4 12 3" xfId="38541"/>
    <cellStyle name="Output 2 4 13" xfId="38542"/>
    <cellStyle name="Output 2 4 13 2" xfId="38543"/>
    <cellStyle name="Output 2 4 13 2 2" xfId="38544"/>
    <cellStyle name="Output 2 4 13 3" xfId="38545"/>
    <cellStyle name="Output 2 4 14" xfId="38546"/>
    <cellStyle name="Output 2 4 14 2" xfId="38547"/>
    <cellStyle name="Output 2 4 14 2 2" xfId="38548"/>
    <cellStyle name="Output 2 4 14 3" xfId="38549"/>
    <cellStyle name="Output 2 4 15" xfId="38550"/>
    <cellStyle name="Output 2 4 15 2" xfId="38551"/>
    <cellStyle name="Output 2 4 15 2 2" xfId="38552"/>
    <cellStyle name="Output 2 4 15 3" xfId="38553"/>
    <cellStyle name="Output 2 4 16" xfId="38554"/>
    <cellStyle name="Output 2 4 16 2" xfId="38555"/>
    <cellStyle name="Output 2 4 16 2 2" xfId="38556"/>
    <cellStyle name="Output 2 4 16 3" xfId="38557"/>
    <cellStyle name="Output 2 4 17" xfId="38558"/>
    <cellStyle name="Output 2 4 17 2" xfId="38559"/>
    <cellStyle name="Output 2 4 17 2 2" xfId="38560"/>
    <cellStyle name="Output 2 4 17 3" xfId="38561"/>
    <cellStyle name="Output 2 4 18" xfId="38562"/>
    <cellStyle name="Output 2 4 18 2" xfId="38563"/>
    <cellStyle name="Output 2 4 19" xfId="38564"/>
    <cellStyle name="Output 2 4 2" xfId="38565"/>
    <cellStyle name="Output 2 4 2 10" xfId="38566"/>
    <cellStyle name="Output 2 4 2 10 2" xfId="38567"/>
    <cellStyle name="Output 2 4 2 10 2 2" xfId="38568"/>
    <cellStyle name="Output 2 4 2 10 3" xfId="38569"/>
    <cellStyle name="Output 2 4 2 11" xfId="38570"/>
    <cellStyle name="Output 2 4 2 11 2" xfId="38571"/>
    <cellStyle name="Output 2 4 2 11 2 2" xfId="38572"/>
    <cellStyle name="Output 2 4 2 11 3" xfId="38573"/>
    <cellStyle name="Output 2 4 2 12" xfId="38574"/>
    <cellStyle name="Output 2 4 2 12 2" xfId="38575"/>
    <cellStyle name="Output 2 4 2 12 2 2" xfId="38576"/>
    <cellStyle name="Output 2 4 2 12 3" xfId="38577"/>
    <cellStyle name="Output 2 4 2 13" xfId="38578"/>
    <cellStyle name="Output 2 4 2 13 2" xfId="38579"/>
    <cellStyle name="Output 2 4 2 13 2 2" xfId="38580"/>
    <cellStyle name="Output 2 4 2 13 3" xfId="38581"/>
    <cellStyle name="Output 2 4 2 14" xfId="38582"/>
    <cellStyle name="Output 2 4 2 14 2" xfId="38583"/>
    <cellStyle name="Output 2 4 2 14 2 2" xfId="38584"/>
    <cellStyle name="Output 2 4 2 14 3" xfId="38585"/>
    <cellStyle name="Output 2 4 2 15" xfId="38586"/>
    <cellStyle name="Output 2 4 2 15 2" xfId="38587"/>
    <cellStyle name="Output 2 4 2 15 2 2" xfId="38588"/>
    <cellStyle name="Output 2 4 2 15 3" xfId="38589"/>
    <cellStyle name="Output 2 4 2 16" xfId="38590"/>
    <cellStyle name="Output 2 4 2 16 2" xfId="38591"/>
    <cellStyle name="Output 2 4 2 16 2 2" xfId="38592"/>
    <cellStyle name="Output 2 4 2 16 3" xfId="38593"/>
    <cellStyle name="Output 2 4 2 17" xfId="38594"/>
    <cellStyle name="Output 2 4 2 17 2" xfId="38595"/>
    <cellStyle name="Output 2 4 2 17 2 2" xfId="38596"/>
    <cellStyle name="Output 2 4 2 17 3" xfId="38597"/>
    <cellStyle name="Output 2 4 2 18" xfId="38598"/>
    <cellStyle name="Output 2 4 2 18 2" xfId="38599"/>
    <cellStyle name="Output 2 4 2 18 2 2" xfId="38600"/>
    <cellStyle name="Output 2 4 2 18 3" xfId="38601"/>
    <cellStyle name="Output 2 4 2 19" xfId="38602"/>
    <cellStyle name="Output 2 4 2 19 2" xfId="38603"/>
    <cellStyle name="Output 2 4 2 19 2 2" xfId="38604"/>
    <cellStyle name="Output 2 4 2 19 3" xfId="38605"/>
    <cellStyle name="Output 2 4 2 2" xfId="38606"/>
    <cellStyle name="Output 2 4 2 2 2" xfId="38607"/>
    <cellStyle name="Output 2 4 2 2 2 2" xfId="38608"/>
    <cellStyle name="Output 2 4 2 2 2 2 2" xfId="38609"/>
    <cellStyle name="Output 2 4 2 2 2 3" xfId="38610"/>
    <cellStyle name="Output 2 4 2 2 2 4" xfId="38611"/>
    <cellStyle name="Output 2 4 2 2 3" xfId="38612"/>
    <cellStyle name="Output 2 4 2 2 3 2" xfId="38613"/>
    <cellStyle name="Output 2 4 2 2 4" xfId="38614"/>
    <cellStyle name="Output 2 4 2 2 5" xfId="38615"/>
    <cellStyle name="Output 2 4 2 20" xfId="38616"/>
    <cellStyle name="Output 2 4 2 20 2" xfId="38617"/>
    <cellStyle name="Output 2 4 2 20 2 2" xfId="38618"/>
    <cellStyle name="Output 2 4 2 20 3" xfId="38619"/>
    <cellStyle name="Output 2 4 2 21" xfId="38620"/>
    <cellStyle name="Output 2 4 2 21 2" xfId="38621"/>
    <cellStyle name="Output 2 4 2 22" xfId="38622"/>
    <cellStyle name="Output 2 4 2 23" xfId="38623"/>
    <cellStyle name="Output 2 4 2 3" xfId="38624"/>
    <cellStyle name="Output 2 4 2 3 2" xfId="38625"/>
    <cellStyle name="Output 2 4 2 3 2 2" xfId="38626"/>
    <cellStyle name="Output 2 4 2 3 2 3" xfId="38627"/>
    <cellStyle name="Output 2 4 2 3 3" xfId="38628"/>
    <cellStyle name="Output 2 4 2 3 3 2" xfId="38629"/>
    <cellStyle name="Output 2 4 2 3 4" xfId="38630"/>
    <cellStyle name="Output 2 4 2 4" xfId="38631"/>
    <cellStyle name="Output 2 4 2 4 2" xfId="38632"/>
    <cellStyle name="Output 2 4 2 4 2 2" xfId="38633"/>
    <cellStyle name="Output 2 4 2 4 3" xfId="38634"/>
    <cellStyle name="Output 2 4 2 4 4" xfId="38635"/>
    <cellStyle name="Output 2 4 2 5" xfId="38636"/>
    <cellStyle name="Output 2 4 2 5 2" xfId="38637"/>
    <cellStyle name="Output 2 4 2 5 2 2" xfId="38638"/>
    <cellStyle name="Output 2 4 2 5 3" xfId="38639"/>
    <cellStyle name="Output 2 4 2 5 4" xfId="38640"/>
    <cellStyle name="Output 2 4 2 6" xfId="38641"/>
    <cellStyle name="Output 2 4 2 6 2" xfId="38642"/>
    <cellStyle name="Output 2 4 2 6 2 2" xfId="38643"/>
    <cellStyle name="Output 2 4 2 6 3" xfId="38644"/>
    <cellStyle name="Output 2 4 2 7" xfId="38645"/>
    <cellStyle name="Output 2 4 2 7 2" xfId="38646"/>
    <cellStyle name="Output 2 4 2 7 2 2" xfId="38647"/>
    <cellStyle name="Output 2 4 2 7 3" xfId="38648"/>
    <cellStyle name="Output 2 4 2 8" xfId="38649"/>
    <cellStyle name="Output 2 4 2 8 2" xfId="38650"/>
    <cellStyle name="Output 2 4 2 8 2 2" xfId="38651"/>
    <cellStyle name="Output 2 4 2 8 3" xfId="38652"/>
    <cellStyle name="Output 2 4 2 9" xfId="38653"/>
    <cellStyle name="Output 2 4 2 9 2" xfId="38654"/>
    <cellStyle name="Output 2 4 2 9 2 2" xfId="38655"/>
    <cellStyle name="Output 2 4 2 9 3" xfId="38656"/>
    <cellStyle name="Output 2 4 20" xfId="38657"/>
    <cellStyle name="Output 2 4 3" xfId="38658"/>
    <cellStyle name="Output 2 4 3 2" xfId="38659"/>
    <cellStyle name="Output 2 4 3 2 2" xfId="38660"/>
    <cellStyle name="Output 2 4 3 2 2 2" xfId="38661"/>
    <cellStyle name="Output 2 4 3 2 3" xfId="38662"/>
    <cellStyle name="Output 2 4 3 2 4" xfId="38663"/>
    <cellStyle name="Output 2 4 3 3" xfId="38664"/>
    <cellStyle name="Output 2 4 3 3 2" xfId="38665"/>
    <cellStyle name="Output 2 4 3 4" xfId="38666"/>
    <cellStyle name="Output 2 4 3 5" xfId="38667"/>
    <cellStyle name="Output 2 4 4" xfId="38668"/>
    <cellStyle name="Output 2 4 4 2" xfId="38669"/>
    <cellStyle name="Output 2 4 4 2 2" xfId="38670"/>
    <cellStyle name="Output 2 4 4 2 3" xfId="38671"/>
    <cellStyle name="Output 2 4 4 3" xfId="38672"/>
    <cellStyle name="Output 2 4 4 3 2" xfId="38673"/>
    <cellStyle name="Output 2 4 4 4" xfId="38674"/>
    <cellStyle name="Output 2 4 5" xfId="38675"/>
    <cellStyle name="Output 2 4 5 2" xfId="38676"/>
    <cellStyle name="Output 2 4 5 2 2" xfId="38677"/>
    <cellStyle name="Output 2 4 5 2 3" xfId="38678"/>
    <cellStyle name="Output 2 4 5 3" xfId="38679"/>
    <cellStyle name="Output 2 4 5 4" xfId="38680"/>
    <cellStyle name="Output 2 4 6" xfId="38681"/>
    <cellStyle name="Output 2 4 6 2" xfId="38682"/>
    <cellStyle name="Output 2 4 6 2 2" xfId="38683"/>
    <cellStyle name="Output 2 4 6 3" xfId="38684"/>
    <cellStyle name="Output 2 4 6 4" xfId="38685"/>
    <cellStyle name="Output 2 4 7" xfId="38686"/>
    <cellStyle name="Output 2 4 7 2" xfId="38687"/>
    <cellStyle name="Output 2 4 7 2 2" xfId="38688"/>
    <cellStyle name="Output 2 4 7 3" xfId="38689"/>
    <cellStyle name="Output 2 4 8" xfId="38690"/>
    <cellStyle name="Output 2 4 8 2" xfId="38691"/>
    <cellStyle name="Output 2 4 8 2 2" xfId="38692"/>
    <cellStyle name="Output 2 4 8 3" xfId="38693"/>
    <cellStyle name="Output 2 4 9" xfId="38694"/>
    <cellStyle name="Output 2 4 9 2" xfId="38695"/>
    <cellStyle name="Output 2 4 9 2 2" xfId="38696"/>
    <cellStyle name="Output 2 4 9 3" xfId="38697"/>
    <cellStyle name="Output 2 5" xfId="38698"/>
    <cellStyle name="Output 2 5 10" xfId="38699"/>
    <cellStyle name="Output 2 5 10 2" xfId="38700"/>
    <cellStyle name="Output 2 5 10 2 2" xfId="38701"/>
    <cellStyle name="Output 2 5 10 3" xfId="38702"/>
    <cellStyle name="Output 2 5 11" xfId="38703"/>
    <cellStyle name="Output 2 5 11 2" xfId="38704"/>
    <cellStyle name="Output 2 5 11 2 2" xfId="38705"/>
    <cellStyle name="Output 2 5 11 3" xfId="38706"/>
    <cellStyle name="Output 2 5 12" xfId="38707"/>
    <cellStyle name="Output 2 5 12 2" xfId="38708"/>
    <cellStyle name="Output 2 5 12 2 2" xfId="38709"/>
    <cellStyle name="Output 2 5 12 3" xfId="38710"/>
    <cellStyle name="Output 2 5 13" xfId="38711"/>
    <cellStyle name="Output 2 5 13 2" xfId="38712"/>
    <cellStyle name="Output 2 5 13 2 2" xfId="38713"/>
    <cellStyle name="Output 2 5 13 3" xfId="38714"/>
    <cellStyle name="Output 2 5 14" xfId="38715"/>
    <cellStyle name="Output 2 5 14 2" xfId="38716"/>
    <cellStyle name="Output 2 5 14 2 2" xfId="38717"/>
    <cellStyle name="Output 2 5 14 3" xfId="38718"/>
    <cellStyle name="Output 2 5 15" xfId="38719"/>
    <cellStyle name="Output 2 5 15 2" xfId="38720"/>
    <cellStyle name="Output 2 5 15 2 2" xfId="38721"/>
    <cellStyle name="Output 2 5 15 3" xfId="38722"/>
    <cellStyle name="Output 2 5 16" xfId="38723"/>
    <cellStyle name="Output 2 5 16 2" xfId="38724"/>
    <cellStyle name="Output 2 5 16 2 2" xfId="38725"/>
    <cellStyle name="Output 2 5 16 3" xfId="38726"/>
    <cellStyle name="Output 2 5 17" xfId="38727"/>
    <cellStyle name="Output 2 5 17 2" xfId="38728"/>
    <cellStyle name="Output 2 5 17 2 2" xfId="38729"/>
    <cellStyle name="Output 2 5 17 3" xfId="38730"/>
    <cellStyle name="Output 2 5 18" xfId="38731"/>
    <cellStyle name="Output 2 5 18 2" xfId="38732"/>
    <cellStyle name="Output 2 5 18 2 2" xfId="38733"/>
    <cellStyle name="Output 2 5 18 3" xfId="38734"/>
    <cellStyle name="Output 2 5 19" xfId="38735"/>
    <cellStyle name="Output 2 5 19 2" xfId="38736"/>
    <cellStyle name="Output 2 5 19 2 2" xfId="38737"/>
    <cellStyle name="Output 2 5 19 3" xfId="38738"/>
    <cellStyle name="Output 2 5 2" xfId="38739"/>
    <cellStyle name="Output 2 5 2 10" xfId="38740"/>
    <cellStyle name="Output 2 5 2 10 2" xfId="38741"/>
    <cellStyle name="Output 2 5 2 10 2 2" xfId="38742"/>
    <cellStyle name="Output 2 5 2 10 3" xfId="38743"/>
    <cellStyle name="Output 2 5 2 11" xfId="38744"/>
    <cellStyle name="Output 2 5 2 11 2" xfId="38745"/>
    <cellStyle name="Output 2 5 2 11 2 2" xfId="38746"/>
    <cellStyle name="Output 2 5 2 11 3" xfId="38747"/>
    <cellStyle name="Output 2 5 2 12" xfId="38748"/>
    <cellStyle name="Output 2 5 2 12 2" xfId="38749"/>
    <cellStyle name="Output 2 5 2 12 2 2" xfId="38750"/>
    <cellStyle name="Output 2 5 2 12 3" xfId="38751"/>
    <cellStyle name="Output 2 5 2 13" xfId="38752"/>
    <cellStyle name="Output 2 5 2 13 2" xfId="38753"/>
    <cellStyle name="Output 2 5 2 13 2 2" xfId="38754"/>
    <cellStyle name="Output 2 5 2 13 3" xfId="38755"/>
    <cellStyle name="Output 2 5 2 14" xfId="38756"/>
    <cellStyle name="Output 2 5 2 14 2" xfId="38757"/>
    <cellStyle name="Output 2 5 2 14 2 2" xfId="38758"/>
    <cellStyle name="Output 2 5 2 14 3" xfId="38759"/>
    <cellStyle name="Output 2 5 2 15" xfId="38760"/>
    <cellStyle name="Output 2 5 2 15 2" xfId="38761"/>
    <cellStyle name="Output 2 5 2 15 2 2" xfId="38762"/>
    <cellStyle name="Output 2 5 2 15 3" xfId="38763"/>
    <cellStyle name="Output 2 5 2 16" xfId="38764"/>
    <cellStyle name="Output 2 5 2 16 2" xfId="38765"/>
    <cellStyle name="Output 2 5 2 16 2 2" xfId="38766"/>
    <cellStyle name="Output 2 5 2 16 3" xfId="38767"/>
    <cellStyle name="Output 2 5 2 17" xfId="38768"/>
    <cellStyle name="Output 2 5 2 17 2" xfId="38769"/>
    <cellStyle name="Output 2 5 2 17 2 2" xfId="38770"/>
    <cellStyle name="Output 2 5 2 17 3" xfId="38771"/>
    <cellStyle name="Output 2 5 2 18" xfId="38772"/>
    <cellStyle name="Output 2 5 2 18 2" xfId="38773"/>
    <cellStyle name="Output 2 5 2 18 2 2" xfId="38774"/>
    <cellStyle name="Output 2 5 2 18 3" xfId="38775"/>
    <cellStyle name="Output 2 5 2 19" xfId="38776"/>
    <cellStyle name="Output 2 5 2 19 2" xfId="38777"/>
    <cellStyle name="Output 2 5 2 19 2 2" xfId="38778"/>
    <cellStyle name="Output 2 5 2 19 3" xfId="38779"/>
    <cellStyle name="Output 2 5 2 2" xfId="38780"/>
    <cellStyle name="Output 2 5 2 2 2" xfId="38781"/>
    <cellStyle name="Output 2 5 2 2 2 2" xfId="38782"/>
    <cellStyle name="Output 2 5 2 2 2 3" xfId="38783"/>
    <cellStyle name="Output 2 5 2 2 3" xfId="38784"/>
    <cellStyle name="Output 2 5 2 2 3 2" xfId="38785"/>
    <cellStyle name="Output 2 5 2 2 4" xfId="38786"/>
    <cellStyle name="Output 2 5 2 20" xfId="38787"/>
    <cellStyle name="Output 2 5 2 20 2" xfId="38788"/>
    <cellStyle name="Output 2 5 2 20 2 2" xfId="38789"/>
    <cellStyle name="Output 2 5 2 20 3" xfId="38790"/>
    <cellStyle name="Output 2 5 2 21" xfId="38791"/>
    <cellStyle name="Output 2 5 2 21 2" xfId="38792"/>
    <cellStyle name="Output 2 5 2 22" xfId="38793"/>
    <cellStyle name="Output 2 5 2 23" xfId="38794"/>
    <cellStyle name="Output 2 5 2 3" xfId="38795"/>
    <cellStyle name="Output 2 5 2 3 2" xfId="38796"/>
    <cellStyle name="Output 2 5 2 3 2 2" xfId="38797"/>
    <cellStyle name="Output 2 5 2 3 3" xfId="38798"/>
    <cellStyle name="Output 2 5 2 3 4" xfId="38799"/>
    <cellStyle name="Output 2 5 2 4" xfId="38800"/>
    <cellStyle name="Output 2 5 2 4 2" xfId="38801"/>
    <cellStyle name="Output 2 5 2 4 2 2" xfId="38802"/>
    <cellStyle name="Output 2 5 2 4 3" xfId="38803"/>
    <cellStyle name="Output 2 5 2 4 4" xfId="38804"/>
    <cellStyle name="Output 2 5 2 5" xfId="38805"/>
    <cellStyle name="Output 2 5 2 5 2" xfId="38806"/>
    <cellStyle name="Output 2 5 2 5 2 2" xfId="38807"/>
    <cellStyle name="Output 2 5 2 5 3" xfId="38808"/>
    <cellStyle name="Output 2 5 2 6" xfId="38809"/>
    <cellStyle name="Output 2 5 2 6 2" xfId="38810"/>
    <cellStyle name="Output 2 5 2 6 2 2" xfId="38811"/>
    <cellStyle name="Output 2 5 2 6 3" xfId="38812"/>
    <cellStyle name="Output 2 5 2 7" xfId="38813"/>
    <cellStyle name="Output 2 5 2 7 2" xfId="38814"/>
    <cellStyle name="Output 2 5 2 7 2 2" xfId="38815"/>
    <cellStyle name="Output 2 5 2 7 3" xfId="38816"/>
    <cellStyle name="Output 2 5 2 8" xfId="38817"/>
    <cellStyle name="Output 2 5 2 8 2" xfId="38818"/>
    <cellStyle name="Output 2 5 2 8 2 2" xfId="38819"/>
    <cellStyle name="Output 2 5 2 8 3" xfId="38820"/>
    <cellStyle name="Output 2 5 2 9" xfId="38821"/>
    <cellStyle name="Output 2 5 2 9 2" xfId="38822"/>
    <cellStyle name="Output 2 5 2 9 2 2" xfId="38823"/>
    <cellStyle name="Output 2 5 2 9 3" xfId="38824"/>
    <cellStyle name="Output 2 5 20" xfId="38825"/>
    <cellStyle name="Output 2 5 20 2" xfId="38826"/>
    <cellStyle name="Output 2 5 20 2 2" xfId="38827"/>
    <cellStyle name="Output 2 5 20 3" xfId="38828"/>
    <cellStyle name="Output 2 5 21" xfId="38829"/>
    <cellStyle name="Output 2 5 21 2" xfId="38830"/>
    <cellStyle name="Output 2 5 21 2 2" xfId="38831"/>
    <cellStyle name="Output 2 5 21 3" xfId="38832"/>
    <cellStyle name="Output 2 5 22" xfId="38833"/>
    <cellStyle name="Output 2 5 22 2" xfId="38834"/>
    <cellStyle name="Output 2 5 23" xfId="38835"/>
    <cellStyle name="Output 2 5 24" xfId="38836"/>
    <cellStyle name="Output 2 5 3" xfId="38837"/>
    <cellStyle name="Output 2 5 3 2" xfId="38838"/>
    <cellStyle name="Output 2 5 3 2 2" xfId="38839"/>
    <cellStyle name="Output 2 5 3 2 3" xfId="38840"/>
    <cellStyle name="Output 2 5 3 3" xfId="38841"/>
    <cellStyle name="Output 2 5 3 3 2" xfId="38842"/>
    <cellStyle name="Output 2 5 3 4" xfId="38843"/>
    <cellStyle name="Output 2 5 4" xfId="38844"/>
    <cellStyle name="Output 2 5 4 2" xfId="38845"/>
    <cellStyle name="Output 2 5 4 2 2" xfId="38846"/>
    <cellStyle name="Output 2 5 4 3" xfId="38847"/>
    <cellStyle name="Output 2 5 4 4" xfId="38848"/>
    <cellStyle name="Output 2 5 5" xfId="38849"/>
    <cellStyle name="Output 2 5 5 2" xfId="38850"/>
    <cellStyle name="Output 2 5 5 2 2" xfId="38851"/>
    <cellStyle name="Output 2 5 5 3" xfId="38852"/>
    <cellStyle name="Output 2 5 5 4" xfId="38853"/>
    <cellStyle name="Output 2 5 6" xfId="38854"/>
    <cellStyle name="Output 2 5 6 2" xfId="38855"/>
    <cellStyle name="Output 2 5 6 2 2" xfId="38856"/>
    <cellStyle name="Output 2 5 6 3" xfId="38857"/>
    <cellStyle name="Output 2 5 7" xfId="38858"/>
    <cellStyle name="Output 2 5 7 2" xfId="38859"/>
    <cellStyle name="Output 2 5 7 2 2" xfId="38860"/>
    <cellStyle name="Output 2 5 7 3" xfId="38861"/>
    <cellStyle name="Output 2 5 8" xfId="38862"/>
    <cellStyle name="Output 2 5 8 2" xfId="38863"/>
    <cellStyle name="Output 2 5 8 2 2" xfId="38864"/>
    <cellStyle name="Output 2 5 8 3" xfId="38865"/>
    <cellStyle name="Output 2 5 9" xfId="38866"/>
    <cellStyle name="Output 2 5 9 2" xfId="38867"/>
    <cellStyle name="Output 2 5 9 2 2" xfId="38868"/>
    <cellStyle name="Output 2 5 9 3" xfId="38869"/>
    <cellStyle name="Output 2 6" xfId="38870"/>
    <cellStyle name="Output 2 6 10" xfId="38871"/>
    <cellStyle name="Output 2 6 10 2" xfId="38872"/>
    <cellStyle name="Output 2 6 10 2 2" xfId="38873"/>
    <cellStyle name="Output 2 6 10 3" xfId="38874"/>
    <cellStyle name="Output 2 6 11" xfId="38875"/>
    <cellStyle name="Output 2 6 11 2" xfId="38876"/>
    <cellStyle name="Output 2 6 11 2 2" xfId="38877"/>
    <cellStyle name="Output 2 6 11 3" xfId="38878"/>
    <cellStyle name="Output 2 6 12" xfId="38879"/>
    <cellStyle name="Output 2 6 12 2" xfId="38880"/>
    <cellStyle name="Output 2 6 12 2 2" xfId="38881"/>
    <cellStyle name="Output 2 6 12 3" xfId="38882"/>
    <cellStyle name="Output 2 6 13" xfId="38883"/>
    <cellStyle name="Output 2 6 13 2" xfId="38884"/>
    <cellStyle name="Output 2 6 13 2 2" xfId="38885"/>
    <cellStyle name="Output 2 6 13 3" xfId="38886"/>
    <cellStyle name="Output 2 6 14" xfId="38887"/>
    <cellStyle name="Output 2 6 14 2" xfId="38888"/>
    <cellStyle name="Output 2 6 14 2 2" xfId="38889"/>
    <cellStyle name="Output 2 6 14 3" xfId="38890"/>
    <cellStyle name="Output 2 6 15" xfId="38891"/>
    <cellStyle name="Output 2 6 15 2" xfId="38892"/>
    <cellStyle name="Output 2 6 15 2 2" xfId="38893"/>
    <cellStyle name="Output 2 6 15 3" xfId="38894"/>
    <cellStyle name="Output 2 6 16" xfId="38895"/>
    <cellStyle name="Output 2 6 16 2" xfId="38896"/>
    <cellStyle name="Output 2 6 16 2 2" xfId="38897"/>
    <cellStyle name="Output 2 6 16 3" xfId="38898"/>
    <cellStyle name="Output 2 6 17" xfId="38899"/>
    <cellStyle name="Output 2 6 17 2" xfId="38900"/>
    <cellStyle name="Output 2 6 17 2 2" xfId="38901"/>
    <cellStyle name="Output 2 6 17 3" xfId="38902"/>
    <cellStyle name="Output 2 6 18" xfId="38903"/>
    <cellStyle name="Output 2 6 18 2" xfId="38904"/>
    <cellStyle name="Output 2 6 18 2 2" xfId="38905"/>
    <cellStyle name="Output 2 6 18 3" xfId="38906"/>
    <cellStyle name="Output 2 6 19" xfId="38907"/>
    <cellStyle name="Output 2 6 19 2" xfId="38908"/>
    <cellStyle name="Output 2 6 19 2 2" xfId="38909"/>
    <cellStyle name="Output 2 6 19 3" xfId="38910"/>
    <cellStyle name="Output 2 6 2" xfId="38911"/>
    <cellStyle name="Output 2 6 2 2" xfId="38912"/>
    <cellStyle name="Output 2 6 2 2 2" xfId="38913"/>
    <cellStyle name="Output 2 6 2 2 3" xfId="38914"/>
    <cellStyle name="Output 2 6 2 3" xfId="38915"/>
    <cellStyle name="Output 2 6 2 3 2" xfId="38916"/>
    <cellStyle name="Output 2 6 2 4" xfId="38917"/>
    <cellStyle name="Output 2 6 20" xfId="38918"/>
    <cellStyle name="Output 2 6 20 2" xfId="38919"/>
    <cellStyle name="Output 2 6 20 2 2" xfId="38920"/>
    <cellStyle name="Output 2 6 20 3" xfId="38921"/>
    <cellStyle name="Output 2 6 21" xfId="38922"/>
    <cellStyle name="Output 2 6 21 2" xfId="38923"/>
    <cellStyle name="Output 2 6 22" xfId="38924"/>
    <cellStyle name="Output 2 6 23" xfId="38925"/>
    <cellStyle name="Output 2 6 3" xfId="38926"/>
    <cellStyle name="Output 2 6 3 2" xfId="38927"/>
    <cellStyle name="Output 2 6 3 2 2" xfId="38928"/>
    <cellStyle name="Output 2 6 3 3" xfId="38929"/>
    <cellStyle name="Output 2 6 3 4" xfId="38930"/>
    <cellStyle name="Output 2 6 4" xfId="38931"/>
    <cellStyle name="Output 2 6 4 2" xfId="38932"/>
    <cellStyle name="Output 2 6 4 2 2" xfId="38933"/>
    <cellStyle name="Output 2 6 4 3" xfId="38934"/>
    <cellStyle name="Output 2 6 4 4" xfId="38935"/>
    <cellStyle name="Output 2 6 5" xfId="38936"/>
    <cellStyle name="Output 2 6 5 2" xfId="38937"/>
    <cellStyle name="Output 2 6 5 2 2" xfId="38938"/>
    <cellStyle name="Output 2 6 5 3" xfId="38939"/>
    <cellStyle name="Output 2 6 6" xfId="38940"/>
    <cellStyle name="Output 2 6 6 2" xfId="38941"/>
    <cellStyle name="Output 2 6 6 2 2" xfId="38942"/>
    <cellStyle name="Output 2 6 6 3" xfId="38943"/>
    <cellStyle name="Output 2 6 7" xfId="38944"/>
    <cellStyle name="Output 2 6 7 2" xfId="38945"/>
    <cellStyle name="Output 2 6 7 2 2" xfId="38946"/>
    <cellStyle name="Output 2 6 7 3" xfId="38947"/>
    <cellStyle name="Output 2 6 8" xfId="38948"/>
    <cellStyle name="Output 2 6 8 2" xfId="38949"/>
    <cellStyle name="Output 2 6 8 2 2" xfId="38950"/>
    <cellStyle name="Output 2 6 8 3" xfId="38951"/>
    <cellStyle name="Output 2 6 9" xfId="38952"/>
    <cellStyle name="Output 2 6 9 2" xfId="38953"/>
    <cellStyle name="Output 2 6 9 2 2" xfId="38954"/>
    <cellStyle name="Output 2 6 9 3" xfId="38955"/>
    <cellStyle name="Output 2 7" xfId="38956"/>
    <cellStyle name="Output 2 7 2" xfId="38957"/>
    <cellStyle name="Output 2 7 2 2" xfId="38958"/>
    <cellStyle name="Output 2 7 2 3" xfId="38959"/>
    <cellStyle name="Output 2 7 3" xfId="38960"/>
    <cellStyle name="Output 2 7 3 2" xfId="38961"/>
    <cellStyle name="Output 2 7 4" xfId="38962"/>
    <cellStyle name="Output 2 8" xfId="38963"/>
    <cellStyle name="Output 2 8 2" xfId="38964"/>
    <cellStyle name="Output 2 8 2 2" xfId="38965"/>
    <cellStyle name="Output 2 8 2 3" xfId="38966"/>
    <cellStyle name="Output 2 8 3" xfId="38967"/>
    <cellStyle name="Output 2 8 4" xfId="38968"/>
    <cellStyle name="Output 2 9" xfId="38969"/>
    <cellStyle name="Output 2 9 2" xfId="38970"/>
    <cellStyle name="Output 2 9 2 2" xfId="38971"/>
    <cellStyle name="Output 2 9 3" xfId="38972"/>
    <cellStyle name="Output 2 9 4" xfId="38973"/>
    <cellStyle name="Output 3" xfId="38974"/>
    <cellStyle name="Output 3 10" xfId="38975"/>
    <cellStyle name="Output 3 10 2" xfId="38976"/>
    <cellStyle name="Output 3 10 2 2" xfId="38977"/>
    <cellStyle name="Output 3 10 3" xfId="38978"/>
    <cellStyle name="Output 3 11" xfId="38979"/>
    <cellStyle name="Output 3 11 2" xfId="38980"/>
    <cellStyle name="Output 3 11 2 2" xfId="38981"/>
    <cellStyle name="Output 3 11 3" xfId="38982"/>
    <cellStyle name="Output 3 12" xfId="38983"/>
    <cellStyle name="Output 3 12 2" xfId="38984"/>
    <cellStyle name="Output 3 12 2 2" xfId="38985"/>
    <cellStyle name="Output 3 12 3" xfId="38986"/>
    <cellStyle name="Output 3 13" xfId="38987"/>
    <cellStyle name="Output 3 13 2" xfId="38988"/>
    <cellStyle name="Output 3 13 2 2" xfId="38989"/>
    <cellStyle name="Output 3 13 3" xfId="38990"/>
    <cellStyle name="Output 3 14" xfId="38991"/>
    <cellStyle name="Output 3 14 2" xfId="38992"/>
    <cellStyle name="Output 3 14 2 2" xfId="38993"/>
    <cellStyle name="Output 3 14 3" xfId="38994"/>
    <cellStyle name="Output 3 15" xfId="38995"/>
    <cellStyle name="Output 3 15 2" xfId="38996"/>
    <cellStyle name="Output 3 15 2 2" xfId="38997"/>
    <cellStyle name="Output 3 15 3" xfId="38998"/>
    <cellStyle name="Output 3 16" xfId="38999"/>
    <cellStyle name="Output 3 16 2" xfId="39000"/>
    <cellStyle name="Output 3 16 2 2" xfId="39001"/>
    <cellStyle name="Output 3 16 3" xfId="39002"/>
    <cellStyle name="Output 3 17" xfId="39003"/>
    <cellStyle name="Output 3 17 2" xfId="39004"/>
    <cellStyle name="Output 3 17 2 2" xfId="39005"/>
    <cellStyle name="Output 3 17 3" xfId="39006"/>
    <cellStyle name="Output 3 18" xfId="39007"/>
    <cellStyle name="Output 3 18 2" xfId="39008"/>
    <cellStyle name="Output 3 18 2 2" xfId="39009"/>
    <cellStyle name="Output 3 18 3" xfId="39010"/>
    <cellStyle name="Output 3 19" xfId="39011"/>
    <cellStyle name="Output 3 19 2" xfId="39012"/>
    <cellStyle name="Output 3 19 2 2" xfId="39013"/>
    <cellStyle name="Output 3 19 3" xfId="39014"/>
    <cellStyle name="Output 3 2" xfId="39015"/>
    <cellStyle name="Output 3 2 10" xfId="39016"/>
    <cellStyle name="Output 3 2 10 2" xfId="39017"/>
    <cellStyle name="Output 3 2 10 2 2" xfId="39018"/>
    <cellStyle name="Output 3 2 10 3" xfId="39019"/>
    <cellStyle name="Output 3 2 11" xfId="39020"/>
    <cellStyle name="Output 3 2 11 2" xfId="39021"/>
    <cellStyle name="Output 3 2 11 2 2" xfId="39022"/>
    <cellStyle name="Output 3 2 11 3" xfId="39023"/>
    <cellStyle name="Output 3 2 12" xfId="39024"/>
    <cellStyle name="Output 3 2 12 2" xfId="39025"/>
    <cellStyle name="Output 3 2 12 2 2" xfId="39026"/>
    <cellStyle name="Output 3 2 12 3" xfId="39027"/>
    <cellStyle name="Output 3 2 13" xfId="39028"/>
    <cellStyle name="Output 3 2 13 2" xfId="39029"/>
    <cellStyle name="Output 3 2 13 2 2" xfId="39030"/>
    <cellStyle name="Output 3 2 13 3" xfId="39031"/>
    <cellStyle name="Output 3 2 14" xfId="39032"/>
    <cellStyle name="Output 3 2 14 2" xfId="39033"/>
    <cellStyle name="Output 3 2 14 2 2" xfId="39034"/>
    <cellStyle name="Output 3 2 14 3" xfId="39035"/>
    <cellStyle name="Output 3 2 15" xfId="39036"/>
    <cellStyle name="Output 3 2 15 2" xfId="39037"/>
    <cellStyle name="Output 3 2 15 2 2" xfId="39038"/>
    <cellStyle name="Output 3 2 15 3" xfId="39039"/>
    <cellStyle name="Output 3 2 16" xfId="39040"/>
    <cellStyle name="Output 3 2 16 2" xfId="39041"/>
    <cellStyle name="Output 3 2 16 2 2" xfId="39042"/>
    <cellStyle name="Output 3 2 16 3" xfId="39043"/>
    <cellStyle name="Output 3 2 17" xfId="39044"/>
    <cellStyle name="Output 3 2 17 2" xfId="39045"/>
    <cellStyle name="Output 3 2 17 2 2" xfId="39046"/>
    <cellStyle name="Output 3 2 17 3" xfId="39047"/>
    <cellStyle name="Output 3 2 18" xfId="39048"/>
    <cellStyle name="Output 3 2 18 2" xfId="39049"/>
    <cellStyle name="Output 3 2 18 2 2" xfId="39050"/>
    <cellStyle name="Output 3 2 18 3" xfId="39051"/>
    <cellStyle name="Output 3 2 19" xfId="39052"/>
    <cellStyle name="Output 3 2 19 2" xfId="39053"/>
    <cellStyle name="Output 3 2 19 2 2" xfId="39054"/>
    <cellStyle name="Output 3 2 19 3" xfId="39055"/>
    <cellStyle name="Output 3 2 2" xfId="39056"/>
    <cellStyle name="Output 3 2 2 10" xfId="39057"/>
    <cellStyle name="Output 3 2 2 10 2" xfId="39058"/>
    <cellStyle name="Output 3 2 2 10 2 2" xfId="39059"/>
    <cellStyle name="Output 3 2 2 10 3" xfId="39060"/>
    <cellStyle name="Output 3 2 2 11" xfId="39061"/>
    <cellStyle name="Output 3 2 2 11 2" xfId="39062"/>
    <cellStyle name="Output 3 2 2 11 2 2" xfId="39063"/>
    <cellStyle name="Output 3 2 2 11 3" xfId="39064"/>
    <cellStyle name="Output 3 2 2 12" xfId="39065"/>
    <cellStyle name="Output 3 2 2 12 2" xfId="39066"/>
    <cellStyle name="Output 3 2 2 12 2 2" xfId="39067"/>
    <cellStyle name="Output 3 2 2 12 3" xfId="39068"/>
    <cellStyle name="Output 3 2 2 13" xfId="39069"/>
    <cellStyle name="Output 3 2 2 13 2" xfId="39070"/>
    <cellStyle name="Output 3 2 2 13 2 2" xfId="39071"/>
    <cellStyle name="Output 3 2 2 13 3" xfId="39072"/>
    <cellStyle name="Output 3 2 2 14" xfId="39073"/>
    <cellStyle name="Output 3 2 2 14 2" xfId="39074"/>
    <cellStyle name="Output 3 2 2 14 2 2" xfId="39075"/>
    <cellStyle name="Output 3 2 2 14 3" xfId="39076"/>
    <cellStyle name="Output 3 2 2 15" xfId="39077"/>
    <cellStyle name="Output 3 2 2 15 2" xfId="39078"/>
    <cellStyle name="Output 3 2 2 15 2 2" xfId="39079"/>
    <cellStyle name="Output 3 2 2 15 3" xfId="39080"/>
    <cellStyle name="Output 3 2 2 16" xfId="39081"/>
    <cellStyle name="Output 3 2 2 16 2" xfId="39082"/>
    <cellStyle name="Output 3 2 2 16 2 2" xfId="39083"/>
    <cellStyle name="Output 3 2 2 16 3" xfId="39084"/>
    <cellStyle name="Output 3 2 2 17" xfId="39085"/>
    <cellStyle name="Output 3 2 2 17 2" xfId="39086"/>
    <cellStyle name="Output 3 2 2 17 2 2" xfId="39087"/>
    <cellStyle name="Output 3 2 2 17 3" xfId="39088"/>
    <cellStyle name="Output 3 2 2 18" xfId="39089"/>
    <cellStyle name="Output 3 2 2 18 2" xfId="39090"/>
    <cellStyle name="Output 3 2 2 19" xfId="39091"/>
    <cellStyle name="Output 3 2 2 2" xfId="39092"/>
    <cellStyle name="Output 3 2 2 2 10" xfId="39093"/>
    <cellStyle name="Output 3 2 2 2 10 2" xfId="39094"/>
    <cellStyle name="Output 3 2 2 2 10 2 2" xfId="39095"/>
    <cellStyle name="Output 3 2 2 2 10 3" xfId="39096"/>
    <cellStyle name="Output 3 2 2 2 11" xfId="39097"/>
    <cellStyle name="Output 3 2 2 2 11 2" xfId="39098"/>
    <cellStyle name="Output 3 2 2 2 11 2 2" xfId="39099"/>
    <cellStyle name="Output 3 2 2 2 11 3" xfId="39100"/>
    <cellStyle name="Output 3 2 2 2 12" xfId="39101"/>
    <cellStyle name="Output 3 2 2 2 12 2" xfId="39102"/>
    <cellStyle name="Output 3 2 2 2 12 2 2" xfId="39103"/>
    <cellStyle name="Output 3 2 2 2 12 3" xfId="39104"/>
    <cellStyle name="Output 3 2 2 2 13" xfId="39105"/>
    <cellStyle name="Output 3 2 2 2 13 2" xfId="39106"/>
    <cellStyle name="Output 3 2 2 2 13 2 2" xfId="39107"/>
    <cellStyle name="Output 3 2 2 2 13 3" xfId="39108"/>
    <cellStyle name="Output 3 2 2 2 14" xfId="39109"/>
    <cellStyle name="Output 3 2 2 2 14 2" xfId="39110"/>
    <cellStyle name="Output 3 2 2 2 14 2 2" xfId="39111"/>
    <cellStyle name="Output 3 2 2 2 14 3" xfId="39112"/>
    <cellStyle name="Output 3 2 2 2 15" xfId="39113"/>
    <cellStyle name="Output 3 2 2 2 15 2" xfId="39114"/>
    <cellStyle name="Output 3 2 2 2 15 2 2" xfId="39115"/>
    <cellStyle name="Output 3 2 2 2 15 3" xfId="39116"/>
    <cellStyle name="Output 3 2 2 2 16" xfId="39117"/>
    <cellStyle name="Output 3 2 2 2 16 2" xfId="39118"/>
    <cellStyle name="Output 3 2 2 2 16 2 2" xfId="39119"/>
    <cellStyle name="Output 3 2 2 2 16 3" xfId="39120"/>
    <cellStyle name="Output 3 2 2 2 17" xfId="39121"/>
    <cellStyle name="Output 3 2 2 2 17 2" xfId="39122"/>
    <cellStyle name="Output 3 2 2 2 17 2 2" xfId="39123"/>
    <cellStyle name="Output 3 2 2 2 17 3" xfId="39124"/>
    <cellStyle name="Output 3 2 2 2 18" xfId="39125"/>
    <cellStyle name="Output 3 2 2 2 18 2" xfId="39126"/>
    <cellStyle name="Output 3 2 2 2 18 2 2" xfId="39127"/>
    <cellStyle name="Output 3 2 2 2 18 3" xfId="39128"/>
    <cellStyle name="Output 3 2 2 2 19" xfId="39129"/>
    <cellStyle name="Output 3 2 2 2 19 2" xfId="39130"/>
    <cellStyle name="Output 3 2 2 2 19 2 2" xfId="39131"/>
    <cellStyle name="Output 3 2 2 2 19 3" xfId="39132"/>
    <cellStyle name="Output 3 2 2 2 2" xfId="39133"/>
    <cellStyle name="Output 3 2 2 2 2 2" xfId="39134"/>
    <cellStyle name="Output 3 2 2 2 2 2 2" xfId="39135"/>
    <cellStyle name="Output 3 2 2 2 2 2 3" xfId="39136"/>
    <cellStyle name="Output 3 2 2 2 2 3" xfId="39137"/>
    <cellStyle name="Output 3 2 2 2 2 3 2" xfId="39138"/>
    <cellStyle name="Output 3 2 2 2 2 4" xfId="39139"/>
    <cellStyle name="Output 3 2 2 2 20" xfId="39140"/>
    <cellStyle name="Output 3 2 2 2 20 2" xfId="39141"/>
    <cellStyle name="Output 3 2 2 2 20 2 2" xfId="39142"/>
    <cellStyle name="Output 3 2 2 2 20 3" xfId="39143"/>
    <cellStyle name="Output 3 2 2 2 21" xfId="39144"/>
    <cellStyle name="Output 3 2 2 2 21 2" xfId="39145"/>
    <cellStyle name="Output 3 2 2 2 22" xfId="39146"/>
    <cellStyle name="Output 3 2 2 2 23" xfId="39147"/>
    <cellStyle name="Output 3 2 2 2 3" xfId="39148"/>
    <cellStyle name="Output 3 2 2 2 3 2" xfId="39149"/>
    <cellStyle name="Output 3 2 2 2 3 2 2" xfId="39150"/>
    <cellStyle name="Output 3 2 2 2 3 3" xfId="39151"/>
    <cellStyle name="Output 3 2 2 2 3 4" xfId="39152"/>
    <cellStyle name="Output 3 2 2 2 4" xfId="39153"/>
    <cellStyle name="Output 3 2 2 2 4 2" xfId="39154"/>
    <cellStyle name="Output 3 2 2 2 4 2 2" xfId="39155"/>
    <cellStyle name="Output 3 2 2 2 4 3" xfId="39156"/>
    <cellStyle name="Output 3 2 2 2 4 4" xfId="39157"/>
    <cellStyle name="Output 3 2 2 2 5" xfId="39158"/>
    <cellStyle name="Output 3 2 2 2 5 2" xfId="39159"/>
    <cellStyle name="Output 3 2 2 2 5 2 2" xfId="39160"/>
    <cellStyle name="Output 3 2 2 2 5 3" xfId="39161"/>
    <cellStyle name="Output 3 2 2 2 6" xfId="39162"/>
    <cellStyle name="Output 3 2 2 2 6 2" xfId="39163"/>
    <cellStyle name="Output 3 2 2 2 6 2 2" xfId="39164"/>
    <cellStyle name="Output 3 2 2 2 6 3" xfId="39165"/>
    <cellStyle name="Output 3 2 2 2 7" xfId="39166"/>
    <cellStyle name="Output 3 2 2 2 7 2" xfId="39167"/>
    <cellStyle name="Output 3 2 2 2 7 2 2" xfId="39168"/>
    <cellStyle name="Output 3 2 2 2 7 3" xfId="39169"/>
    <cellStyle name="Output 3 2 2 2 8" xfId="39170"/>
    <cellStyle name="Output 3 2 2 2 8 2" xfId="39171"/>
    <cellStyle name="Output 3 2 2 2 8 2 2" xfId="39172"/>
    <cellStyle name="Output 3 2 2 2 8 3" xfId="39173"/>
    <cellStyle name="Output 3 2 2 2 9" xfId="39174"/>
    <cellStyle name="Output 3 2 2 2 9 2" xfId="39175"/>
    <cellStyle name="Output 3 2 2 2 9 2 2" xfId="39176"/>
    <cellStyle name="Output 3 2 2 2 9 3" xfId="39177"/>
    <cellStyle name="Output 3 2 2 20" xfId="39178"/>
    <cellStyle name="Output 3 2 2 3" xfId="39179"/>
    <cellStyle name="Output 3 2 2 3 2" xfId="39180"/>
    <cellStyle name="Output 3 2 2 3 2 2" xfId="39181"/>
    <cellStyle name="Output 3 2 2 3 2 3" xfId="39182"/>
    <cellStyle name="Output 3 2 2 3 3" xfId="39183"/>
    <cellStyle name="Output 3 2 2 3 3 2" xfId="39184"/>
    <cellStyle name="Output 3 2 2 3 4" xfId="39185"/>
    <cellStyle name="Output 3 2 2 4" xfId="39186"/>
    <cellStyle name="Output 3 2 2 4 2" xfId="39187"/>
    <cellStyle name="Output 3 2 2 4 2 2" xfId="39188"/>
    <cellStyle name="Output 3 2 2 4 3" xfId="39189"/>
    <cellStyle name="Output 3 2 2 4 4" xfId="39190"/>
    <cellStyle name="Output 3 2 2 5" xfId="39191"/>
    <cellStyle name="Output 3 2 2 5 2" xfId="39192"/>
    <cellStyle name="Output 3 2 2 5 2 2" xfId="39193"/>
    <cellStyle name="Output 3 2 2 5 3" xfId="39194"/>
    <cellStyle name="Output 3 2 2 5 4" xfId="39195"/>
    <cellStyle name="Output 3 2 2 6" xfId="39196"/>
    <cellStyle name="Output 3 2 2 6 2" xfId="39197"/>
    <cellStyle name="Output 3 2 2 6 2 2" xfId="39198"/>
    <cellStyle name="Output 3 2 2 6 3" xfId="39199"/>
    <cellStyle name="Output 3 2 2 7" xfId="39200"/>
    <cellStyle name="Output 3 2 2 7 2" xfId="39201"/>
    <cellStyle name="Output 3 2 2 7 2 2" xfId="39202"/>
    <cellStyle name="Output 3 2 2 7 3" xfId="39203"/>
    <cellStyle name="Output 3 2 2 8" xfId="39204"/>
    <cellStyle name="Output 3 2 2 8 2" xfId="39205"/>
    <cellStyle name="Output 3 2 2 8 2 2" xfId="39206"/>
    <cellStyle name="Output 3 2 2 8 3" xfId="39207"/>
    <cellStyle name="Output 3 2 2 9" xfId="39208"/>
    <cellStyle name="Output 3 2 2 9 2" xfId="39209"/>
    <cellStyle name="Output 3 2 2 9 2 2" xfId="39210"/>
    <cellStyle name="Output 3 2 2 9 3" xfId="39211"/>
    <cellStyle name="Output 3 2 20" xfId="39212"/>
    <cellStyle name="Output 3 2 20 2" xfId="39213"/>
    <cellStyle name="Output 3 2 20 2 2" xfId="39214"/>
    <cellStyle name="Output 3 2 20 3" xfId="39215"/>
    <cellStyle name="Output 3 2 21" xfId="39216"/>
    <cellStyle name="Output 3 2 21 2" xfId="39217"/>
    <cellStyle name="Output 3 2 22" xfId="39218"/>
    <cellStyle name="Output 3 2 23" xfId="39219"/>
    <cellStyle name="Output 3 2 3" xfId="39220"/>
    <cellStyle name="Output 3 2 3 10" xfId="39221"/>
    <cellStyle name="Output 3 2 3 10 2" xfId="39222"/>
    <cellStyle name="Output 3 2 3 10 2 2" xfId="39223"/>
    <cellStyle name="Output 3 2 3 10 3" xfId="39224"/>
    <cellStyle name="Output 3 2 3 11" xfId="39225"/>
    <cellStyle name="Output 3 2 3 11 2" xfId="39226"/>
    <cellStyle name="Output 3 2 3 11 2 2" xfId="39227"/>
    <cellStyle name="Output 3 2 3 11 3" xfId="39228"/>
    <cellStyle name="Output 3 2 3 12" xfId="39229"/>
    <cellStyle name="Output 3 2 3 12 2" xfId="39230"/>
    <cellStyle name="Output 3 2 3 12 2 2" xfId="39231"/>
    <cellStyle name="Output 3 2 3 12 3" xfId="39232"/>
    <cellStyle name="Output 3 2 3 13" xfId="39233"/>
    <cellStyle name="Output 3 2 3 13 2" xfId="39234"/>
    <cellStyle name="Output 3 2 3 13 2 2" xfId="39235"/>
    <cellStyle name="Output 3 2 3 13 3" xfId="39236"/>
    <cellStyle name="Output 3 2 3 14" xfId="39237"/>
    <cellStyle name="Output 3 2 3 14 2" xfId="39238"/>
    <cellStyle name="Output 3 2 3 14 2 2" xfId="39239"/>
    <cellStyle name="Output 3 2 3 14 3" xfId="39240"/>
    <cellStyle name="Output 3 2 3 15" xfId="39241"/>
    <cellStyle name="Output 3 2 3 15 2" xfId="39242"/>
    <cellStyle name="Output 3 2 3 15 2 2" xfId="39243"/>
    <cellStyle name="Output 3 2 3 15 3" xfId="39244"/>
    <cellStyle name="Output 3 2 3 16" xfId="39245"/>
    <cellStyle name="Output 3 2 3 16 2" xfId="39246"/>
    <cellStyle name="Output 3 2 3 16 2 2" xfId="39247"/>
    <cellStyle name="Output 3 2 3 16 3" xfId="39248"/>
    <cellStyle name="Output 3 2 3 17" xfId="39249"/>
    <cellStyle name="Output 3 2 3 17 2" xfId="39250"/>
    <cellStyle name="Output 3 2 3 17 2 2" xfId="39251"/>
    <cellStyle name="Output 3 2 3 17 3" xfId="39252"/>
    <cellStyle name="Output 3 2 3 18" xfId="39253"/>
    <cellStyle name="Output 3 2 3 18 2" xfId="39254"/>
    <cellStyle name="Output 3 2 3 19" xfId="39255"/>
    <cellStyle name="Output 3 2 3 2" xfId="39256"/>
    <cellStyle name="Output 3 2 3 2 10" xfId="39257"/>
    <cellStyle name="Output 3 2 3 2 10 2" xfId="39258"/>
    <cellStyle name="Output 3 2 3 2 10 2 2" xfId="39259"/>
    <cellStyle name="Output 3 2 3 2 10 3" xfId="39260"/>
    <cellStyle name="Output 3 2 3 2 11" xfId="39261"/>
    <cellStyle name="Output 3 2 3 2 11 2" xfId="39262"/>
    <cellStyle name="Output 3 2 3 2 11 2 2" xfId="39263"/>
    <cellStyle name="Output 3 2 3 2 11 3" xfId="39264"/>
    <cellStyle name="Output 3 2 3 2 12" xfId="39265"/>
    <cellStyle name="Output 3 2 3 2 12 2" xfId="39266"/>
    <cellStyle name="Output 3 2 3 2 12 2 2" xfId="39267"/>
    <cellStyle name="Output 3 2 3 2 12 3" xfId="39268"/>
    <cellStyle name="Output 3 2 3 2 13" xfId="39269"/>
    <cellStyle name="Output 3 2 3 2 13 2" xfId="39270"/>
    <cellStyle name="Output 3 2 3 2 13 2 2" xfId="39271"/>
    <cellStyle name="Output 3 2 3 2 13 3" xfId="39272"/>
    <cellStyle name="Output 3 2 3 2 14" xfId="39273"/>
    <cellStyle name="Output 3 2 3 2 14 2" xfId="39274"/>
    <cellStyle name="Output 3 2 3 2 14 2 2" xfId="39275"/>
    <cellStyle name="Output 3 2 3 2 14 3" xfId="39276"/>
    <cellStyle name="Output 3 2 3 2 15" xfId="39277"/>
    <cellStyle name="Output 3 2 3 2 15 2" xfId="39278"/>
    <cellStyle name="Output 3 2 3 2 15 2 2" xfId="39279"/>
    <cellStyle name="Output 3 2 3 2 15 3" xfId="39280"/>
    <cellStyle name="Output 3 2 3 2 16" xfId="39281"/>
    <cellStyle name="Output 3 2 3 2 16 2" xfId="39282"/>
    <cellStyle name="Output 3 2 3 2 16 2 2" xfId="39283"/>
    <cellStyle name="Output 3 2 3 2 16 3" xfId="39284"/>
    <cellStyle name="Output 3 2 3 2 17" xfId="39285"/>
    <cellStyle name="Output 3 2 3 2 17 2" xfId="39286"/>
    <cellStyle name="Output 3 2 3 2 17 2 2" xfId="39287"/>
    <cellStyle name="Output 3 2 3 2 17 3" xfId="39288"/>
    <cellStyle name="Output 3 2 3 2 18" xfId="39289"/>
    <cellStyle name="Output 3 2 3 2 18 2" xfId="39290"/>
    <cellStyle name="Output 3 2 3 2 18 2 2" xfId="39291"/>
    <cellStyle name="Output 3 2 3 2 18 3" xfId="39292"/>
    <cellStyle name="Output 3 2 3 2 19" xfId="39293"/>
    <cellStyle name="Output 3 2 3 2 19 2" xfId="39294"/>
    <cellStyle name="Output 3 2 3 2 19 2 2" xfId="39295"/>
    <cellStyle name="Output 3 2 3 2 19 3" xfId="39296"/>
    <cellStyle name="Output 3 2 3 2 2" xfId="39297"/>
    <cellStyle name="Output 3 2 3 2 2 2" xfId="39298"/>
    <cellStyle name="Output 3 2 3 2 2 2 2" xfId="39299"/>
    <cellStyle name="Output 3 2 3 2 2 3" xfId="39300"/>
    <cellStyle name="Output 3 2 3 2 2 4" xfId="39301"/>
    <cellStyle name="Output 3 2 3 2 20" xfId="39302"/>
    <cellStyle name="Output 3 2 3 2 20 2" xfId="39303"/>
    <cellStyle name="Output 3 2 3 2 20 2 2" xfId="39304"/>
    <cellStyle name="Output 3 2 3 2 20 3" xfId="39305"/>
    <cellStyle name="Output 3 2 3 2 21" xfId="39306"/>
    <cellStyle name="Output 3 2 3 2 21 2" xfId="39307"/>
    <cellStyle name="Output 3 2 3 2 22" xfId="39308"/>
    <cellStyle name="Output 3 2 3 2 23" xfId="39309"/>
    <cellStyle name="Output 3 2 3 2 3" xfId="39310"/>
    <cellStyle name="Output 3 2 3 2 3 2" xfId="39311"/>
    <cellStyle name="Output 3 2 3 2 3 2 2" xfId="39312"/>
    <cellStyle name="Output 3 2 3 2 3 3" xfId="39313"/>
    <cellStyle name="Output 3 2 3 2 3 4" xfId="39314"/>
    <cellStyle name="Output 3 2 3 2 4" xfId="39315"/>
    <cellStyle name="Output 3 2 3 2 4 2" xfId="39316"/>
    <cellStyle name="Output 3 2 3 2 4 2 2" xfId="39317"/>
    <cellStyle name="Output 3 2 3 2 4 3" xfId="39318"/>
    <cellStyle name="Output 3 2 3 2 5" xfId="39319"/>
    <cellStyle name="Output 3 2 3 2 5 2" xfId="39320"/>
    <cellStyle name="Output 3 2 3 2 5 2 2" xfId="39321"/>
    <cellStyle name="Output 3 2 3 2 5 3" xfId="39322"/>
    <cellStyle name="Output 3 2 3 2 6" xfId="39323"/>
    <cellStyle name="Output 3 2 3 2 6 2" xfId="39324"/>
    <cellStyle name="Output 3 2 3 2 6 2 2" xfId="39325"/>
    <cellStyle name="Output 3 2 3 2 6 3" xfId="39326"/>
    <cellStyle name="Output 3 2 3 2 7" xfId="39327"/>
    <cellStyle name="Output 3 2 3 2 7 2" xfId="39328"/>
    <cellStyle name="Output 3 2 3 2 7 2 2" xfId="39329"/>
    <cellStyle name="Output 3 2 3 2 7 3" xfId="39330"/>
    <cellStyle name="Output 3 2 3 2 8" xfId="39331"/>
    <cellStyle name="Output 3 2 3 2 8 2" xfId="39332"/>
    <cellStyle name="Output 3 2 3 2 8 2 2" xfId="39333"/>
    <cellStyle name="Output 3 2 3 2 8 3" xfId="39334"/>
    <cellStyle name="Output 3 2 3 2 9" xfId="39335"/>
    <cellStyle name="Output 3 2 3 2 9 2" xfId="39336"/>
    <cellStyle name="Output 3 2 3 2 9 2 2" xfId="39337"/>
    <cellStyle name="Output 3 2 3 2 9 3" xfId="39338"/>
    <cellStyle name="Output 3 2 3 20" xfId="39339"/>
    <cellStyle name="Output 3 2 3 3" xfId="39340"/>
    <cellStyle name="Output 3 2 3 3 2" xfId="39341"/>
    <cellStyle name="Output 3 2 3 3 2 2" xfId="39342"/>
    <cellStyle name="Output 3 2 3 3 3" xfId="39343"/>
    <cellStyle name="Output 3 2 3 3 4" xfId="39344"/>
    <cellStyle name="Output 3 2 3 4" xfId="39345"/>
    <cellStyle name="Output 3 2 3 4 2" xfId="39346"/>
    <cellStyle name="Output 3 2 3 4 2 2" xfId="39347"/>
    <cellStyle name="Output 3 2 3 4 3" xfId="39348"/>
    <cellStyle name="Output 3 2 3 4 4" xfId="39349"/>
    <cellStyle name="Output 3 2 3 5" xfId="39350"/>
    <cellStyle name="Output 3 2 3 5 2" xfId="39351"/>
    <cellStyle name="Output 3 2 3 5 2 2" xfId="39352"/>
    <cellStyle name="Output 3 2 3 5 3" xfId="39353"/>
    <cellStyle name="Output 3 2 3 6" xfId="39354"/>
    <cellStyle name="Output 3 2 3 6 2" xfId="39355"/>
    <cellStyle name="Output 3 2 3 6 2 2" xfId="39356"/>
    <cellStyle name="Output 3 2 3 6 3" xfId="39357"/>
    <cellStyle name="Output 3 2 3 7" xfId="39358"/>
    <cellStyle name="Output 3 2 3 7 2" xfId="39359"/>
    <cellStyle name="Output 3 2 3 7 2 2" xfId="39360"/>
    <cellStyle name="Output 3 2 3 7 3" xfId="39361"/>
    <cellStyle name="Output 3 2 3 8" xfId="39362"/>
    <cellStyle name="Output 3 2 3 8 2" xfId="39363"/>
    <cellStyle name="Output 3 2 3 8 2 2" xfId="39364"/>
    <cellStyle name="Output 3 2 3 8 3" xfId="39365"/>
    <cellStyle name="Output 3 2 3 9" xfId="39366"/>
    <cellStyle name="Output 3 2 3 9 2" xfId="39367"/>
    <cellStyle name="Output 3 2 3 9 2 2" xfId="39368"/>
    <cellStyle name="Output 3 2 3 9 3" xfId="39369"/>
    <cellStyle name="Output 3 2 4" xfId="39370"/>
    <cellStyle name="Output 3 2 4 10" xfId="39371"/>
    <cellStyle name="Output 3 2 4 10 2" xfId="39372"/>
    <cellStyle name="Output 3 2 4 10 2 2" xfId="39373"/>
    <cellStyle name="Output 3 2 4 10 3" xfId="39374"/>
    <cellStyle name="Output 3 2 4 11" xfId="39375"/>
    <cellStyle name="Output 3 2 4 11 2" xfId="39376"/>
    <cellStyle name="Output 3 2 4 11 2 2" xfId="39377"/>
    <cellStyle name="Output 3 2 4 11 3" xfId="39378"/>
    <cellStyle name="Output 3 2 4 12" xfId="39379"/>
    <cellStyle name="Output 3 2 4 12 2" xfId="39380"/>
    <cellStyle name="Output 3 2 4 12 2 2" xfId="39381"/>
    <cellStyle name="Output 3 2 4 12 3" xfId="39382"/>
    <cellStyle name="Output 3 2 4 13" xfId="39383"/>
    <cellStyle name="Output 3 2 4 13 2" xfId="39384"/>
    <cellStyle name="Output 3 2 4 13 2 2" xfId="39385"/>
    <cellStyle name="Output 3 2 4 13 3" xfId="39386"/>
    <cellStyle name="Output 3 2 4 14" xfId="39387"/>
    <cellStyle name="Output 3 2 4 14 2" xfId="39388"/>
    <cellStyle name="Output 3 2 4 14 2 2" xfId="39389"/>
    <cellStyle name="Output 3 2 4 14 3" xfId="39390"/>
    <cellStyle name="Output 3 2 4 15" xfId="39391"/>
    <cellStyle name="Output 3 2 4 15 2" xfId="39392"/>
    <cellStyle name="Output 3 2 4 15 2 2" xfId="39393"/>
    <cellStyle name="Output 3 2 4 15 3" xfId="39394"/>
    <cellStyle name="Output 3 2 4 16" xfId="39395"/>
    <cellStyle name="Output 3 2 4 16 2" xfId="39396"/>
    <cellStyle name="Output 3 2 4 16 2 2" xfId="39397"/>
    <cellStyle name="Output 3 2 4 16 3" xfId="39398"/>
    <cellStyle name="Output 3 2 4 17" xfId="39399"/>
    <cellStyle name="Output 3 2 4 17 2" xfId="39400"/>
    <cellStyle name="Output 3 2 4 17 2 2" xfId="39401"/>
    <cellStyle name="Output 3 2 4 17 3" xfId="39402"/>
    <cellStyle name="Output 3 2 4 18" xfId="39403"/>
    <cellStyle name="Output 3 2 4 18 2" xfId="39404"/>
    <cellStyle name="Output 3 2 4 18 2 2" xfId="39405"/>
    <cellStyle name="Output 3 2 4 18 3" xfId="39406"/>
    <cellStyle name="Output 3 2 4 19" xfId="39407"/>
    <cellStyle name="Output 3 2 4 19 2" xfId="39408"/>
    <cellStyle name="Output 3 2 4 19 2 2" xfId="39409"/>
    <cellStyle name="Output 3 2 4 19 3" xfId="39410"/>
    <cellStyle name="Output 3 2 4 2" xfId="39411"/>
    <cellStyle name="Output 3 2 4 2 10" xfId="39412"/>
    <cellStyle name="Output 3 2 4 2 10 2" xfId="39413"/>
    <cellStyle name="Output 3 2 4 2 10 2 2" xfId="39414"/>
    <cellStyle name="Output 3 2 4 2 10 3" xfId="39415"/>
    <cellStyle name="Output 3 2 4 2 11" xfId="39416"/>
    <cellStyle name="Output 3 2 4 2 11 2" xfId="39417"/>
    <cellStyle name="Output 3 2 4 2 11 2 2" xfId="39418"/>
    <cellStyle name="Output 3 2 4 2 11 3" xfId="39419"/>
    <cellStyle name="Output 3 2 4 2 12" xfId="39420"/>
    <cellStyle name="Output 3 2 4 2 12 2" xfId="39421"/>
    <cellStyle name="Output 3 2 4 2 12 2 2" xfId="39422"/>
    <cellStyle name="Output 3 2 4 2 12 3" xfId="39423"/>
    <cellStyle name="Output 3 2 4 2 13" xfId="39424"/>
    <cellStyle name="Output 3 2 4 2 13 2" xfId="39425"/>
    <cellStyle name="Output 3 2 4 2 13 2 2" xfId="39426"/>
    <cellStyle name="Output 3 2 4 2 13 3" xfId="39427"/>
    <cellStyle name="Output 3 2 4 2 14" xfId="39428"/>
    <cellStyle name="Output 3 2 4 2 14 2" xfId="39429"/>
    <cellStyle name="Output 3 2 4 2 14 2 2" xfId="39430"/>
    <cellStyle name="Output 3 2 4 2 14 3" xfId="39431"/>
    <cellStyle name="Output 3 2 4 2 15" xfId="39432"/>
    <cellStyle name="Output 3 2 4 2 15 2" xfId="39433"/>
    <cellStyle name="Output 3 2 4 2 15 2 2" xfId="39434"/>
    <cellStyle name="Output 3 2 4 2 15 3" xfId="39435"/>
    <cellStyle name="Output 3 2 4 2 16" xfId="39436"/>
    <cellStyle name="Output 3 2 4 2 16 2" xfId="39437"/>
    <cellStyle name="Output 3 2 4 2 16 2 2" xfId="39438"/>
    <cellStyle name="Output 3 2 4 2 16 3" xfId="39439"/>
    <cellStyle name="Output 3 2 4 2 17" xfId="39440"/>
    <cellStyle name="Output 3 2 4 2 17 2" xfId="39441"/>
    <cellStyle name="Output 3 2 4 2 17 2 2" xfId="39442"/>
    <cellStyle name="Output 3 2 4 2 17 3" xfId="39443"/>
    <cellStyle name="Output 3 2 4 2 18" xfId="39444"/>
    <cellStyle name="Output 3 2 4 2 18 2" xfId="39445"/>
    <cellStyle name="Output 3 2 4 2 18 2 2" xfId="39446"/>
    <cellStyle name="Output 3 2 4 2 18 3" xfId="39447"/>
    <cellStyle name="Output 3 2 4 2 19" xfId="39448"/>
    <cellStyle name="Output 3 2 4 2 19 2" xfId="39449"/>
    <cellStyle name="Output 3 2 4 2 19 2 2" xfId="39450"/>
    <cellStyle name="Output 3 2 4 2 19 3" xfId="39451"/>
    <cellStyle name="Output 3 2 4 2 2" xfId="39452"/>
    <cellStyle name="Output 3 2 4 2 2 2" xfId="39453"/>
    <cellStyle name="Output 3 2 4 2 2 2 2" xfId="39454"/>
    <cellStyle name="Output 3 2 4 2 2 3" xfId="39455"/>
    <cellStyle name="Output 3 2 4 2 2 4" xfId="39456"/>
    <cellStyle name="Output 3 2 4 2 20" xfId="39457"/>
    <cellStyle name="Output 3 2 4 2 20 2" xfId="39458"/>
    <cellStyle name="Output 3 2 4 2 20 2 2" xfId="39459"/>
    <cellStyle name="Output 3 2 4 2 20 3" xfId="39460"/>
    <cellStyle name="Output 3 2 4 2 21" xfId="39461"/>
    <cellStyle name="Output 3 2 4 2 21 2" xfId="39462"/>
    <cellStyle name="Output 3 2 4 2 22" xfId="39463"/>
    <cellStyle name="Output 3 2 4 2 23" xfId="39464"/>
    <cellStyle name="Output 3 2 4 2 3" xfId="39465"/>
    <cellStyle name="Output 3 2 4 2 3 2" xfId="39466"/>
    <cellStyle name="Output 3 2 4 2 3 2 2" xfId="39467"/>
    <cellStyle name="Output 3 2 4 2 3 3" xfId="39468"/>
    <cellStyle name="Output 3 2 4 2 4" xfId="39469"/>
    <cellStyle name="Output 3 2 4 2 4 2" xfId="39470"/>
    <cellStyle name="Output 3 2 4 2 4 2 2" xfId="39471"/>
    <cellStyle name="Output 3 2 4 2 4 3" xfId="39472"/>
    <cellStyle name="Output 3 2 4 2 5" xfId="39473"/>
    <cellStyle name="Output 3 2 4 2 5 2" xfId="39474"/>
    <cellStyle name="Output 3 2 4 2 5 2 2" xfId="39475"/>
    <cellStyle name="Output 3 2 4 2 5 3" xfId="39476"/>
    <cellStyle name="Output 3 2 4 2 6" xfId="39477"/>
    <cellStyle name="Output 3 2 4 2 6 2" xfId="39478"/>
    <cellStyle name="Output 3 2 4 2 6 2 2" xfId="39479"/>
    <cellStyle name="Output 3 2 4 2 6 3" xfId="39480"/>
    <cellStyle name="Output 3 2 4 2 7" xfId="39481"/>
    <cellStyle name="Output 3 2 4 2 7 2" xfId="39482"/>
    <cellStyle name="Output 3 2 4 2 7 2 2" xfId="39483"/>
    <cellStyle name="Output 3 2 4 2 7 3" xfId="39484"/>
    <cellStyle name="Output 3 2 4 2 8" xfId="39485"/>
    <cellStyle name="Output 3 2 4 2 8 2" xfId="39486"/>
    <cellStyle name="Output 3 2 4 2 8 2 2" xfId="39487"/>
    <cellStyle name="Output 3 2 4 2 8 3" xfId="39488"/>
    <cellStyle name="Output 3 2 4 2 9" xfId="39489"/>
    <cellStyle name="Output 3 2 4 2 9 2" xfId="39490"/>
    <cellStyle name="Output 3 2 4 2 9 2 2" xfId="39491"/>
    <cellStyle name="Output 3 2 4 2 9 3" xfId="39492"/>
    <cellStyle name="Output 3 2 4 20" xfId="39493"/>
    <cellStyle name="Output 3 2 4 20 2" xfId="39494"/>
    <cellStyle name="Output 3 2 4 20 2 2" xfId="39495"/>
    <cellStyle name="Output 3 2 4 20 3" xfId="39496"/>
    <cellStyle name="Output 3 2 4 21" xfId="39497"/>
    <cellStyle name="Output 3 2 4 21 2" xfId="39498"/>
    <cellStyle name="Output 3 2 4 21 2 2" xfId="39499"/>
    <cellStyle name="Output 3 2 4 21 3" xfId="39500"/>
    <cellStyle name="Output 3 2 4 22" xfId="39501"/>
    <cellStyle name="Output 3 2 4 22 2" xfId="39502"/>
    <cellStyle name="Output 3 2 4 23" xfId="39503"/>
    <cellStyle name="Output 3 2 4 24" xfId="39504"/>
    <cellStyle name="Output 3 2 4 3" xfId="39505"/>
    <cellStyle name="Output 3 2 4 3 2" xfId="39506"/>
    <cellStyle name="Output 3 2 4 3 2 2" xfId="39507"/>
    <cellStyle name="Output 3 2 4 3 3" xfId="39508"/>
    <cellStyle name="Output 3 2 4 3 4" xfId="39509"/>
    <cellStyle name="Output 3 2 4 4" xfId="39510"/>
    <cellStyle name="Output 3 2 4 4 2" xfId="39511"/>
    <cellStyle name="Output 3 2 4 4 2 2" xfId="39512"/>
    <cellStyle name="Output 3 2 4 4 3" xfId="39513"/>
    <cellStyle name="Output 3 2 4 4 4" xfId="39514"/>
    <cellStyle name="Output 3 2 4 5" xfId="39515"/>
    <cellStyle name="Output 3 2 4 5 2" xfId="39516"/>
    <cellStyle name="Output 3 2 4 5 2 2" xfId="39517"/>
    <cellStyle name="Output 3 2 4 5 3" xfId="39518"/>
    <cellStyle name="Output 3 2 4 6" xfId="39519"/>
    <cellStyle name="Output 3 2 4 6 2" xfId="39520"/>
    <cellStyle name="Output 3 2 4 6 2 2" xfId="39521"/>
    <cellStyle name="Output 3 2 4 6 3" xfId="39522"/>
    <cellStyle name="Output 3 2 4 7" xfId="39523"/>
    <cellStyle name="Output 3 2 4 7 2" xfId="39524"/>
    <cellStyle name="Output 3 2 4 7 2 2" xfId="39525"/>
    <cellStyle name="Output 3 2 4 7 3" xfId="39526"/>
    <cellStyle name="Output 3 2 4 8" xfId="39527"/>
    <cellStyle name="Output 3 2 4 8 2" xfId="39528"/>
    <cellStyle name="Output 3 2 4 8 2 2" xfId="39529"/>
    <cellStyle name="Output 3 2 4 8 3" xfId="39530"/>
    <cellStyle name="Output 3 2 4 9" xfId="39531"/>
    <cellStyle name="Output 3 2 4 9 2" xfId="39532"/>
    <cellStyle name="Output 3 2 4 9 2 2" xfId="39533"/>
    <cellStyle name="Output 3 2 4 9 3" xfId="39534"/>
    <cellStyle name="Output 3 2 5" xfId="39535"/>
    <cellStyle name="Output 3 2 5 10" xfId="39536"/>
    <cellStyle name="Output 3 2 5 10 2" xfId="39537"/>
    <cellStyle name="Output 3 2 5 10 2 2" xfId="39538"/>
    <cellStyle name="Output 3 2 5 10 3" xfId="39539"/>
    <cellStyle name="Output 3 2 5 11" xfId="39540"/>
    <cellStyle name="Output 3 2 5 11 2" xfId="39541"/>
    <cellStyle name="Output 3 2 5 11 2 2" xfId="39542"/>
    <cellStyle name="Output 3 2 5 11 3" xfId="39543"/>
    <cellStyle name="Output 3 2 5 12" xfId="39544"/>
    <cellStyle name="Output 3 2 5 12 2" xfId="39545"/>
    <cellStyle name="Output 3 2 5 12 2 2" xfId="39546"/>
    <cellStyle name="Output 3 2 5 12 3" xfId="39547"/>
    <cellStyle name="Output 3 2 5 13" xfId="39548"/>
    <cellStyle name="Output 3 2 5 13 2" xfId="39549"/>
    <cellStyle name="Output 3 2 5 13 2 2" xfId="39550"/>
    <cellStyle name="Output 3 2 5 13 3" xfId="39551"/>
    <cellStyle name="Output 3 2 5 14" xfId="39552"/>
    <cellStyle name="Output 3 2 5 14 2" xfId="39553"/>
    <cellStyle name="Output 3 2 5 14 2 2" xfId="39554"/>
    <cellStyle name="Output 3 2 5 14 3" xfId="39555"/>
    <cellStyle name="Output 3 2 5 15" xfId="39556"/>
    <cellStyle name="Output 3 2 5 15 2" xfId="39557"/>
    <cellStyle name="Output 3 2 5 15 2 2" xfId="39558"/>
    <cellStyle name="Output 3 2 5 15 3" xfId="39559"/>
    <cellStyle name="Output 3 2 5 16" xfId="39560"/>
    <cellStyle name="Output 3 2 5 16 2" xfId="39561"/>
    <cellStyle name="Output 3 2 5 16 2 2" xfId="39562"/>
    <cellStyle name="Output 3 2 5 16 3" xfId="39563"/>
    <cellStyle name="Output 3 2 5 17" xfId="39564"/>
    <cellStyle name="Output 3 2 5 17 2" xfId="39565"/>
    <cellStyle name="Output 3 2 5 17 2 2" xfId="39566"/>
    <cellStyle name="Output 3 2 5 17 3" xfId="39567"/>
    <cellStyle name="Output 3 2 5 18" xfId="39568"/>
    <cellStyle name="Output 3 2 5 18 2" xfId="39569"/>
    <cellStyle name="Output 3 2 5 18 2 2" xfId="39570"/>
    <cellStyle name="Output 3 2 5 18 3" xfId="39571"/>
    <cellStyle name="Output 3 2 5 19" xfId="39572"/>
    <cellStyle name="Output 3 2 5 19 2" xfId="39573"/>
    <cellStyle name="Output 3 2 5 19 2 2" xfId="39574"/>
    <cellStyle name="Output 3 2 5 19 3" xfId="39575"/>
    <cellStyle name="Output 3 2 5 2" xfId="39576"/>
    <cellStyle name="Output 3 2 5 2 2" xfId="39577"/>
    <cellStyle name="Output 3 2 5 2 2 2" xfId="39578"/>
    <cellStyle name="Output 3 2 5 2 3" xfId="39579"/>
    <cellStyle name="Output 3 2 5 2 4" xfId="39580"/>
    <cellStyle name="Output 3 2 5 20" xfId="39581"/>
    <cellStyle name="Output 3 2 5 20 2" xfId="39582"/>
    <cellStyle name="Output 3 2 5 20 2 2" xfId="39583"/>
    <cellStyle name="Output 3 2 5 20 3" xfId="39584"/>
    <cellStyle name="Output 3 2 5 21" xfId="39585"/>
    <cellStyle name="Output 3 2 5 21 2" xfId="39586"/>
    <cellStyle name="Output 3 2 5 22" xfId="39587"/>
    <cellStyle name="Output 3 2 5 23" xfId="39588"/>
    <cellStyle name="Output 3 2 5 3" xfId="39589"/>
    <cellStyle name="Output 3 2 5 3 2" xfId="39590"/>
    <cellStyle name="Output 3 2 5 3 2 2" xfId="39591"/>
    <cellStyle name="Output 3 2 5 3 3" xfId="39592"/>
    <cellStyle name="Output 3 2 5 4" xfId="39593"/>
    <cellStyle name="Output 3 2 5 4 2" xfId="39594"/>
    <cellStyle name="Output 3 2 5 4 2 2" xfId="39595"/>
    <cellStyle name="Output 3 2 5 4 3" xfId="39596"/>
    <cellStyle name="Output 3 2 5 5" xfId="39597"/>
    <cellStyle name="Output 3 2 5 5 2" xfId="39598"/>
    <cellStyle name="Output 3 2 5 5 2 2" xfId="39599"/>
    <cellStyle name="Output 3 2 5 5 3" xfId="39600"/>
    <cellStyle name="Output 3 2 5 6" xfId="39601"/>
    <cellStyle name="Output 3 2 5 6 2" xfId="39602"/>
    <cellStyle name="Output 3 2 5 6 2 2" xfId="39603"/>
    <cellStyle name="Output 3 2 5 6 3" xfId="39604"/>
    <cellStyle name="Output 3 2 5 7" xfId="39605"/>
    <cellStyle name="Output 3 2 5 7 2" xfId="39606"/>
    <cellStyle name="Output 3 2 5 7 2 2" xfId="39607"/>
    <cellStyle name="Output 3 2 5 7 3" xfId="39608"/>
    <cellStyle name="Output 3 2 5 8" xfId="39609"/>
    <cellStyle name="Output 3 2 5 8 2" xfId="39610"/>
    <cellStyle name="Output 3 2 5 8 2 2" xfId="39611"/>
    <cellStyle name="Output 3 2 5 8 3" xfId="39612"/>
    <cellStyle name="Output 3 2 5 9" xfId="39613"/>
    <cellStyle name="Output 3 2 5 9 2" xfId="39614"/>
    <cellStyle name="Output 3 2 5 9 2 2" xfId="39615"/>
    <cellStyle name="Output 3 2 5 9 3" xfId="39616"/>
    <cellStyle name="Output 3 2 6" xfId="39617"/>
    <cellStyle name="Output 3 2 6 2" xfId="39618"/>
    <cellStyle name="Output 3 2 6 2 2" xfId="39619"/>
    <cellStyle name="Output 3 2 6 3" xfId="39620"/>
    <cellStyle name="Output 3 2 6 4" xfId="39621"/>
    <cellStyle name="Output 3 2 7" xfId="39622"/>
    <cellStyle name="Output 3 2 7 2" xfId="39623"/>
    <cellStyle name="Output 3 2 7 2 2" xfId="39624"/>
    <cellStyle name="Output 3 2 7 3" xfId="39625"/>
    <cellStyle name="Output 3 2 8" xfId="39626"/>
    <cellStyle name="Output 3 2 8 2" xfId="39627"/>
    <cellStyle name="Output 3 2 8 2 2" xfId="39628"/>
    <cellStyle name="Output 3 2 8 3" xfId="39629"/>
    <cellStyle name="Output 3 2 9" xfId="39630"/>
    <cellStyle name="Output 3 2 9 2" xfId="39631"/>
    <cellStyle name="Output 3 2 9 2 2" xfId="39632"/>
    <cellStyle name="Output 3 2 9 3" xfId="39633"/>
    <cellStyle name="Output 3 20" xfId="39634"/>
    <cellStyle name="Output 3 20 2" xfId="39635"/>
    <cellStyle name="Output 3 20 2 2" xfId="39636"/>
    <cellStyle name="Output 3 20 3" xfId="39637"/>
    <cellStyle name="Output 3 21" xfId="39638"/>
    <cellStyle name="Output 3 21 2" xfId="39639"/>
    <cellStyle name="Output 3 21 2 2" xfId="39640"/>
    <cellStyle name="Output 3 21 3" xfId="39641"/>
    <cellStyle name="Output 3 22" xfId="39642"/>
    <cellStyle name="Output 3 22 2" xfId="39643"/>
    <cellStyle name="Output 3 23" xfId="39644"/>
    <cellStyle name="Output 3 24" xfId="39645"/>
    <cellStyle name="Output 3 25" xfId="39646"/>
    <cellStyle name="Output 3 26" xfId="39647"/>
    <cellStyle name="Output 3 27" xfId="39648"/>
    <cellStyle name="Output 3 28" xfId="39649"/>
    <cellStyle name="Output 3 29" xfId="39650"/>
    <cellStyle name="Output 3 3" xfId="39651"/>
    <cellStyle name="Output 3 3 10" xfId="39652"/>
    <cellStyle name="Output 3 3 10 2" xfId="39653"/>
    <cellStyle name="Output 3 3 10 2 2" xfId="39654"/>
    <cellStyle name="Output 3 3 10 3" xfId="39655"/>
    <cellStyle name="Output 3 3 11" xfId="39656"/>
    <cellStyle name="Output 3 3 11 2" xfId="39657"/>
    <cellStyle name="Output 3 3 11 2 2" xfId="39658"/>
    <cellStyle name="Output 3 3 11 3" xfId="39659"/>
    <cellStyle name="Output 3 3 12" xfId="39660"/>
    <cellStyle name="Output 3 3 12 2" xfId="39661"/>
    <cellStyle name="Output 3 3 12 2 2" xfId="39662"/>
    <cellStyle name="Output 3 3 12 3" xfId="39663"/>
    <cellStyle name="Output 3 3 13" xfId="39664"/>
    <cellStyle name="Output 3 3 13 2" xfId="39665"/>
    <cellStyle name="Output 3 3 13 2 2" xfId="39666"/>
    <cellStyle name="Output 3 3 13 3" xfId="39667"/>
    <cellStyle name="Output 3 3 14" xfId="39668"/>
    <cellStyle name="Output 3 3 14 2" xfId="39669"/>
    <cellStyle name="Output 3 3 14 2 2" xfId="39670"/>
    <cellStyle name="Output 3 3 14 3" xfId="39671"/>
    <cellStyle name="Output 3 3 15" xfId="39672"/>
    <cellStyle name="Output 3 3 15 2" xfId="39673"/>
    <cellStyle name="Output 3 3 15 2 2" xfId="39674"/>
    <cellStyle name="Output 3 3 15 3" xfId="39675"/>
    <cellStyle name="Output 3 3 16" xfId="39676"/>
    <cellStyle name="Output 3 3 16 2" xfId="39677"/>
    <cellStyle name="Output 3 3 16 2 2" xfId="39678"/>
    <cellStyle name="Output 3 3 16 3" xfId="39679"/>
    <cellStyle name="Output 3 3 17" xfId="39680"/>
    <cellStyle name="Output 3 3 17 2" xfId="39681"/>
    <cellStyle name="Output 3 3 17 2 2" xfId="39682"/>
    <cellStyle name="Output 3 3 17 3" xfId="39683"/>
    <cellStyle name="Output 3 3 18" xfId="39684"/>
    <cellStyle name="Output 3 3 18 2" xfId="39685"/>
    <cellStyle name="Output 3 3 19" xfId="39686"/>
    <cellStyle name="Output 3 3 2" xfId="39687"/>
    <cellStyle name="Output 3 3 2 10" xfId="39688"/>
    <cellStyle name="Output 3 3 2 10 2" xfId="39689"/>
    <cellStyle name="Output 3 3 2 10 2 2" xfId="39690"/>
    <cellStyle name="Output 3 3 2 10 3" xfId="39691"/>
    <cellStyle name="Output 3 3 2 11" xfId="39692"/>
    <cellStyle name="Output 3 3 2 11 2" xfId="39693"/>
    <cellStyle name="Output 3 3 2 11 2 2" xfId="39694"/>
    <cellStyle name="Output 3 3 2 11 3" xfId="39695"/>
    <cellStyle name="Output 3 3 2 12" xfId="39696"/>
    <cellStyle name="Output 3 3 2 12 2" xfId="39697"/>
    <cellStyle name="Output 3 3 2 12 2 2" xfId="39698"/>
    <cellStyle name="Output 3 3 2 12 3" xfId="39699"/>
    <cellStyle name="Output 3 3 2 13" xfId="39700"/>
    <cellStyle name="Output 3 3 2 13 2" xfId="39701"/>
    <cellStyle name="Output 3 3 2 13 2 2" xfId="39702"/>
    <cellStyle name="Output 3 3 2 13 3" xfId="39703"/>
    <cellStyle name="Output 3 3 2 14" xfId="39704"/>
    <cellStyle name="Output 3 3 2 14 2" xfId="39705"/>
    <cellStyle name="Output 3 3 2 14 2 2" xfId="39706"/>
    <cellStyle name="Output 3 3 2 14 3" xfId="39707"/>
    <cellStyle name="Output 3 3 2 15" xfId="39708"/>
    <cellStyle name="Output 3 3 2 15 2" xfId="39709"/>
    <cellStyle name="Output 3 3 2 15 2 2" xfId="39710"/>
    <cellStyle name="Output 3 3 2 15 3" xfId="39711"/>
    <cellStyle name="Output 3 3 2 16" xfId="39712"/>
    <cellStyle name="Output 3 3 2 16 2" xfId="39713"/>
    <cellStyle name="Output 3 3 2 16 2 2" xfId="39714"/>
    <cellStyle name="Output 3 3 2 16 3" xfId="39715"/>
    <cellStyle name="Output 3 3 2 17" xfId="39716"/>
    <cellStyle name="Output 3 3 2 17 2" xfId="39717"/>
    <cellStyle name="Output 3 3 2 17 2 2" xfId="39718"/>
    <cellStyle name="Output 3 3 2 17 3" xfId="39719"/>
    <cellStyle name="Output 3 3 2 18" xfId="39720"/>
    <cellStyle name="Output 3 3 2 18 2" xfId="39721"/>
    <cellStyle name="Output 3 3 2 18 2 2" xfId="39722"/>
    <cellStyle name="Output 3 3 2 18 3" xfId="39723"/>
    <cellStyle name="Output 3 3 2 19" xfId="39724"/>
    <cellStyle name="Output 3 3 2 19 2" xfId="39725"/>
    <cellStyle name="Output 3 3 2 19 2 2" xfId="39726"/>
    <cellStyle name="Output 3 3 2 19 3" xfId="39727"/>
    <cellStyle name="Output 3 3 2 2" xfId="39728"/>
    <cellStyle name="Output 3 3 2 2 2" xfId="39729"/>
    <cellStyle name="Output 3 3 2 2 2 2" xfId="39730"/>
    <cellStyle name="Output 3 3 2 2 2 2 2" xfId="39731"/>
    <cellStyle name="Output 3 3 2 2 2 3" xfId="39732"/>
    <cellStyle name="Output 3 3 2 2 2 4" xfId="39733"/>
    <cellStyle name="Output 3 3 2 2 3" xfId="39734"/>
    <cellStyle name="Output 3 3 2 2 3 2" xfId="39735"/>
    <cellStyle name="Output 3 3 2 2 4" xfId="39736"/>
    <cellStyle name="Output 3 3 2 2 5" xfId="39737"/>
    <cellStyle name="Output 3 3 2 20" xfId="39738"/>
    <cellStyle name="Output 3 3 2 20 2" xfId="39739"/>
    <cellStyle name="Output 3 3 2 20 2 2" xfId="39740"/>
    <cellStyle name="Output 3 3 2 20 3" xfId="39741"/>
    <cellStyle name="Output 3 3 2 21" xfId="39742"/>
    <cellStyle name="Output 3 3 2 21 2" xfId="39743"/>
    <cellStyle name="Output 3 3 2 22" xfId="39744"/>
    <cellStyle name="Output 3 3 2 23" xfId="39745"/>
    <cellStyle name="Output 3 3 2 3" xfId="39746"/>
    <cellStyle name="Output 3 3 2 3 2" xfId="39747"/>
    <cellStyle name="Output 3 3 2 3 2 2" xfId="39748"/>
    <cellStyle name="Output 3 3 2 3 2 3" xfId="39749"/>
    <cellStyle name="Output 3 3 2 3 3" xfId="39750"/>
    <cellStyle name="Output 3 3 2 3 3 2" xfId="39751"/>
    <cellStyle name="Output 3 3 2 3 4" xfId="39752"/>
    <cellStyle name="Output 3 3 2 4" xfId="39753"/>
    <cellStyle name="Output 3 3 2 4 2" xfId="39754"/>
    <cellStyle name="Output 3 3 2 4 2 2" xfId="39755"/>
    <cellStyle name="Output 3 3 2 4 3" xfId="39756"/>
    <cellStyle name="Output 3 3 2 4 4" xfId="39757"/>
    <cellStyle name="Output 3 3 2 5" xfId="39758"/>
    <cellStyle name="Output 3 3 2 5 2" xfId="39759"/>
    <cellStyle name="Output 3 3 2 5 2 2" xfId="39760"/>
    <cellStyle name="Output 3 3 2 5 3" xfId="39761"/>
    <cellStyle name="Output 3 3 2 5 4" xfId="39762"/>
    <cellStyle name="Output 3 3 2 6" xfId="39763"/>
    <cellStyle name="Output 3 3 2 6 2" xfId="39764"/>
    <cellStyle name="Output 3 3 2 6 2 2" xfId="39765"/>
    <cellStyle name="Output 3 3 2 6 3" xfId="39766"/>
    <cellStyle name="Output 3 3 2 7" xfId="39767"/>
    <cellStyle name="Output 3 3 2 7 2" xfId="39768"/>
    <cellStyle name="Output 3 3 2 7 2 2" xfId="39769"/>
    <cellStyle name="Output 3 3 2 7 3" xfId="39770"/>
    <cellStyle name="Output 3 3 2 8" xfId="39771"/>
    <cellStyle name="Output 3 3 2 8 2" xfId="39772"/>
    <cellStyle name="Output 3 3 2 8 2 2" xfId="39773"/>
    <cellStyle name="Output 3 3 2 8 3" xfId="39774"/>
    <cellStyle name="Output 3 3 2 9" xfId="39775"/>
    <cellStyle name="Output 3 3 2 9 2" xfId="39776"/>
    <cellStyle name="Output 3 3 2 9 2 2" xfId="39777"/>
    <cellStyle name="Output 3 3 2 9 3" xfId="39778"/>
    <cellStyle name="Output 3 3 20" xfId="39779"/>
    <cellStyle name="Output 3 3 3" xfId="39780"/>
    <cellStyle name="Output 3 3 3 2" xfId="39781"/>
    <cellStyle name="Output 3 3 3 2 2" xfId="39782"/>
    <cellStyle name="Output 3 3 3 2 2 2" xfId="39783"/>
    <cellStyle name="Output 3 3 3 2 3" xfId="39784"/>
    <cellStyle name="Output 3 3 3 2 4" xfId="39785"/>
    <cellStyle name="Output 3 3 3 3" xfId="39786"/>
    <cellStyle name="Output 3 3 3 3 2" xfId="39787"/>
    <cellStyle name="Output 3 3 3 4" xfId="39788"/>
    <cellStyle name="Output 3 3 3 5" xfId="39789"/>
    <cellStyle name="Output 3 3 4" xfId="39790"/>
    <cellStyle name="Output 3 3 4 2" xfId="39791"/>
    <cellStyle name="Output 3 3 4 2 2" xfId="39792"/>
    <cellStyle name="Output 3 3 4 2 3" xfId="39793"/>
    <cellStyle name="Output 3 3 4 3" xfId="39794"/>
    <cellStyle name="Output 3 3 4 3 2" xfId="39795"/>
    <cellStyle name="Output 3 3 4 4" xfId="39796"/>
    <cellStyle name="Output 3 3 5" xfId="39797"/>
    <cellStyle name="Output 3 3 5 2" xfId="39798"/>
    <cellStyle name="Output 3 3 5 2 2" xfId="39799"/>
    <cellStyle name="Output 3 3 5 2 3" xfId="39800"/>
    <cellStyle name="Output 3 3 5 3" xfId="39801"/>
    <cellStyle name="Output 3 3 5 4" xfId="39802"/>
    <cellStyle name="Output 3 3 6" xfId="39803"/>
    <cellStyle name="Output 3 3 6 2" xfId="39804"/>
    <cellStyle name="Output 3 3 6 2 2" xfId="39805"/>
    <cellStyle name="Output 3 3 6 3" xfId="39806"/>
    <cellStyle name="Output 3 3 6 4" xfId="39807"/>
    <cellStyle name="Output 3 3 7" xfId="39808"/>
    <cellStyle name="Output 3 3 7 2" xfId="39809"/>
    <cellStyle name="Output 3 3 7 2 2" xfId="39810"/>
    <cellStyle name="Output 3 3 7 3" xfId="39811"/>
    <cellStyle name="Output 3 3 8" xfId="39812"/>
    <cellStyle name="Output 3 3 8 2" xfId="39813"/>
    <cellStyle name="Output 3 3 8 2 2" xfId="39814"/>
    <cellStyle name="Output 3 3 8 3" xfId="39815"/>
    <cellStyle name="Output 3 3 9" xfId="39816"/>
    <cellStyle name="Output 3 3 9 2" xfId="39817"/>
    <cellStyle name="Output 3 3 9 2 2" xfId="39818"/>
    <cellStyle name="Output 3 3 9 3" xfId="39819"/>
    <cellStyle name="Output 3 4" xfId="39820"/>
    <cellStyle name="Output 3 4 10" xfId="39821"/>
    <cellStyle name="Output 3 4 10 2" xfId="39822"/>
    <cellStyle name="Output 3 4 10 2 2" xfId="39823"/>
    <cellStyle name="Output 3 4 10 3" xfId="39824"/>
    <cellStyle name="Output 3 4 11" xfId="39825"/>
    <cellStyle name="Output 3 4 11 2" xfId="39826"/>
    <cellStyle name="Output 3 4 11 2 2" xfId="39827"/>
    <cellStyle name="Output 3 4 11 3" xfId="39828"/>
    <cellStyle name="Output 3 4 12" xfId="39829"/>
    <cellStyle name="Output 3 4 12 2" xfId="39830"/>
    <cellStyle name="Output 3 4 12 2 2" xfId="39831"/>
    <cellStyle name="Output 3 4 12 3" xfId="39832"/>
    <cellStyle name="Output 3 4 13" xfId="39833"/>
    <cellStyle name="Output 3 4 13 2" xfId="39834"/>
    <cellStyle name="Output 3 4 13 2 2" xfId="39835"/>
    <cellStyle name="Output 3 4 13 3" xfId="39836"/>
    <cellStyle name="Output 3 4 14" xfId="39837"/>
    <cellStyle name="Output 3 4 14 2" xfId="39838"/>
    <cellStyle name="Output 3 4 14 2 2" xfId="39839"/>
    <cellStyle name="Output 3 4 14 3" xfId="39840"/>
    <cellStyle name="Output 3 4 15" xfId="39841"/>
    <cellStyle name="Output 3 4 15 2" xfId="39842"/>
    <cellStyle name="Output 3 4 15 2 2" xfId="39843"/>
    <cellStyle name="Output 3 4 15 3" xfId="39844"/>
    <cellStyle name="Output 3 4 16" xfId="39845"/>
    <cellStyle name="Output 3 4 16 2" xfId="39846"/>
    <cellStyle name="Output 3 4 16 2 2" xfId="39847"/>
    <cellStyle name="Output 3 4 16 3" xfId="39848"/>
    <cellStyle name="Output 3 4 17" xfId="39849"/>
    <cellStyle name="Output 3 4 17 2" xfId="39850"/>
    <cellStyle name="Output 3 4 17 2 2" xfId="39851"/>
    <cellStyle name="Output 3 4 17 3" xfId="39852"/>
    <cellStyle name="Output 3 4 18" xfId="39853"/>
    <cellStyle name="Output 3 4 18 2" xfId="39854"/>
    <cellStyle name="Output 3 4 19" xfId="39855"/>
    <cellStyle name="Output 3 4 2" xfId="39856"/>
    <cellStyle name="Output 3 4 2 10" xfId="39857"/>
    <cellStyle name="Output 3 4 2 10 2" xfId="39858"/>
    <cellStyle name="Output 3 4 2 10 2 2" xfId="39859"/>
    <cellStyle name="Output 3 4 2 10 3" xfId="39860"/>
    <cellStyle name="Output 3 4 2 11" xfId="39861"/>
    <cellStyle name="Output 3 4 2 11 2" xfId="39862"/>
    <cellStyle name="Output 3 4 2 11 2 2" xfId="39863"/>
    <cellStyle name="Output 3 4 2 11 3" xfId="39864"/>
    <cellStyle name="Output 3 4 2 12" xfId="39865"/>
    <cellStyle name="Output 3 4 2 12 2" xfId="39866"/>
    <cellStyle name="Output 3 4 2 12 2 2" xfId="39867"/>
    <cellStyle name="Output 3 4 2 12 3" xfId="39868"/>
    <cellStyle name="Output 3 4 2 13" xfId="39869"/>
    <cellStyle name="Output 3 4 2 13 2" xfId="39870"/>
    <cellStyle name="Output 3 4 2 13 2 2" xfId="39871"/>
    <cellStyle name="Output 3 4 2 13 3" xfId="39872"/>
    <cellStyle name="Output 3 4 2 14" xfId="39873"/>
    <cellStyle name="Output 3 4 2 14 2" xfId="39874"/>
    <cellStyle name="Output 3 4 2 14 2 2" xfId="39875"/>
    <cellStyle name="Output 3 4 2 14 3" xfId="39876"/>
    <cellStyle name="Output 3 4 2 15" xfId="39877"/>
    <cellStyle name="Output 3 4 2 15 2" xfId="39878"/>
    <cellStyle name="Output 3 4 2 15 2 2" xfId="39879"/>
    <cellStyle name="Output 3 4 2 15 3" xfId="39880"/>
    <cellStyle name="Output 3 4 2 16" xfId="39881"/>
    <cellStyle name="Output 3 4 2 16 2" xfId="39882"/>
    <cellStyle name="Output 3 4 2 16 2 2" xfId="39883"/>
    <cellStyle name="Output 3 4 2 16 3" xfId="39884"/>
    <cellStyle name="Output 3 4 2 17" xfId="39885"/>
    <cellStyle name="Output 3 4 2 17 2" xfId="39886"/>
    <cellStyle name="Output 3 4 2 17 2 2" xfId="39887"/>
    <cellStyle name="Output 3 4 2 17 3" xfId="39888"/>
    <cellStyle name="Output 3 4 2 18" xfId="39889"/>
    <cellStyle name="Output 3 4 2 18 2" xfId="39890"/>
    <cellStyle name="Output 3 4 2 18 2 2" xfId="39891"/>
    <cellStyle name="Output 3 4 2 18 3" xfId="39892"/>
    <cellStyle name="Output 3 4 2 19" xfId="39893"/>
    <cellStyle name="Output 3 4 2 19 2" xfId="39894"/>
    <cellStyle name="Output 3 4 2 19 2 2" xfId="39895"/>
    <cellStyle name="Output 3 4 2 19 3" xfId="39896"/>
    <cellStyle name="Output 3 4 2 2" xfId="39897"/>
    <cellStyle name="Output 3 4 2 2 2" xfId="39898"/>
    <cellStyle name="Output 3 4 2 2 2 2" xfId="39899"/>
    <cellStyle name="Output 3 4 2 2 2 2 2" xfId="39900"/>
    <cellStyle name="Output 3 4 2 2 2 3" xfId="39901"/>
    <cellStyle name="Output 3 4 2 2 2 4" xfId="39902"/>
    <cellStyle name="Output 3 4 2 2 3" xfId="39903"/>
    <cellStyle name="Output 3 4 2 2 3 2" xfId="39904"/>
    <cellStyle name="Output 3 4 2 2 4" xfId="39905"/>
    <cellStyle name="Output 3 4 2 2 5" xfId="39906"/>
    <cellStyle name="Output 3 4 2 20" xfId="39907"/>
    <cellStyle name="Output 3 4 2 20 2" xfId="39908"/>
    <cellStyle name="Output 3 4 2 20 2 2" xfId="39909"/>
    <cellStyle name="Output 3 4 2 20 3" xfId="39910"/>
    <cellStyle name="Output 3 4 2 21" xfId="39911"/>
    <cellStyle name="Output 3 4 2 21 2" xfId="39912"/>
    <cellStyle name="Output 3 4 2 22" xfId="39913"/>
    <cellStyle name="Output 3 4 2 23" xfId="39914"/>
    <cellStyle name="Output 3 4 2 3" xfId="39915"/>
    <cellStyle name="Output 3 4 2 3 2" xfId="39916"/>
    <cellStyle name="Output 3 4 2 3 2 2" xfId="39917"/>
    <cellStyle name="Output 3 4 2 3 2 3" xfId="39918"/>
    <cellStyle name="Output 3 4 2 3 3" xfId="39919"/>
    <cellStyle name="Output 3 4 2 3 3 2" xfId="39920"/>
    <cellStyle name="Output 3 4 2 3 4" xfId="39921"/>
    <cellStyle name="Output 3 4 2 4" xfId="39922"/>
    <cellStyle name="Output 3 4 2 4 2" xfId="39923"/>
    <cellStyle name="Output 3 4 2 4 2 2" xfId="39924"/>
    <cellStyle name="Output 3 4 2 4 3" xfId="39925"/>
    <cellStyle name="Output 3 4 2 4 4" xfId="39926"/>
    <cellStyle name="Output 3 4 2 5" xfId="39927"/>
    <cellStyle name="Output 3 4 2 5 2" xfId="39928"/>
    <cellStyle name="Output 3 4 2 5 2 2" xfId="39929"/>
    <cellStyle name="Output 3 4 2 5 3" xfId="39930"/>
    <cellStyle name="Output 3 4 2 5 4" xfId="39931"/>
    <cellStyle name="Output 3 4 2 6" xfId="39932"/>
    <cellStyle name="Output 3 4 2 6 2" xfId="39933"/>
    <cellStyle name="Output 3 4 2 6 2 2" xfId="39934"/>
    <cellStyle name="Output 3 4 2 6 3" xfId="39935"/>
    <cellStyle name="Output 3 4 2 7" xfId="39936"/>
    <cellStyle name="Output 3 4 2 7 2" xfId="39937"/>
    <cellStyle name="Output 3 4 2 7 2 2" xfId="39938"/>
    <cellStyle name="Output 3 4 2 7 3" xfId="39939"/>
    <cellStyle name="Output 3 4 2 8" xfId="39940"/>
    <cellStyle name="Output 3 4 2 8 2" xfId="39941"/>
    <cellStyle name="Output 3 4 2 8 2 2" xfId="39942"/>
    <cellStyle name="Output 3 4 2 8 3" xfId="39943"/>
    <cellStyle name="Output 3 4 2 9" xfId="39944"/>
    <cellStyle name="Output 3 4 2 9 2" xfId="39945"/>
    <cellStyle name="Output 3 4 2 9 2 2" xfId="39946"/>
    <cellStyle name="Output 3 4 2 9 3" xfId="39947"/>
    <cellStyle name="Output 3 4 20" xfId="39948"/>
    <cellStyle name="Output 3 4 3" xfId="39949"/>
    <cellStyle name="Output 3 4 3 2" xfId="39950"/>
    <cellStyle name="Output 3 4 3 2 2" xfId="39951"/>
    <cellStyle name="Output 3 4 3 2 2 2" xfId="39952"/>
    <cellStyle name="Output 3 4 3 2 3" xfId="39953"/>
    <cellStyle name="Output 3 4 3 2 4" xfId="39954"/>
    <cellStyle name="Output 3 4 3 3" xfId="39955"/>
    <cellStyle name="Output 3 4 3 3 2" xfId="39956"/>
    <cellStyle name="Output 3 4 3 4" xfId="39957"/>
    <cellStyle name="Output 3 4 3 5" xfId="39958"/>
    <cellStyle name="Output 3 4 4" xfId="39959"/>
    <cellStyle name="Output 3 4 4 2" xfId="39960"/>
    <cellStyle name="Output 3 4 4 2 2" xfId="39961"/>
    <cellStyle name="Output 3 4 4 2 3" xfId="39962"/>
    <cellStyle name="Output 3 4 4 3" xfId="39963"/>
    <cellStyle name="Output 3 4 4 3 2" xfId="39964"/>
    <cellStyle name="Output 3 4 4 4" xfId="39965"/>
    <cellStyle name="Output 3 4 5" xfId="39966"/>
    <cellStyle name="Output 3 4 5 2" xfId="39967"/>
    <cellStyle name="Output 3 4 5 2 2" xfId="39968"/>
    <cellStyle name="Output 3 4 5 2 3" xfId="39969"/>
    <cellStyle name="Output 3 4 5 3" xfId="39970"/>
    <cellStyle name="Output 3 4 5 4" xfId="39971"/>
    <cellStyle name="Output 3 4 6" xfId="39972"/>
    <cellStyle name="Output 3 4 6 2" xfId="39973"/>
    <cellStyle name="Output 3 4 6 2 2" xfId="39974"/>
    <cellStyle name="Output 3 4 6 3" xfId="39975"/>
    <cellStyle name="Output 3 4 6 4" xfId="39976"/>
    <cellStyle name="Output 3 4 7" xfId="39977"/>
    <cellStyle name="Output 3 4 7 2" xfId="39978"/>
    <cellStyle name="Output 3 4 7 2 2" xfId="39979"/>
    <cellStyle name="Output 3 4 7 3" xfId="39980"/>
    <cellStyle name="Output 3 4 8" xfId="39981"/>
    <cellStyle name="Output 3 4 8 2" xfId="39982"/>
    <cellStyle name="Output 3 4 8 2 2" xfId="39983"/>
    <cellStyle name="Output 3 4 8 3" xfId="39984"/>
    <cellStyle name="Output 3 4 9" xfId="39985"/>
    <cellStyle name="Output 3 4 9 2" xfId="39986"/>
    <cellStyle name="Output 3 4 9 2 2" xfId="39987"/>
    <cellStyle name="Output 3 4 9 3" xfId="39988"/>
    <cellStyle name="Output 3 5" xfId="39989"/>
    <cellStyle name="Output 3 5 10" xfId="39990"/>
    <cellStyle name="Output 3 5 10 2" xfId="39991"/>
    <cellStyle name="Output 3 5 10 2 2" xfId="39992"/>
    <cellStyle name="Output 3 5 10 3" xfId="39993"/>
    <cellStyle name="Output 3 5 11" xfId="39994"/>
    <cellStyle name="Output 3 5 11 2" xfId="39995"/>
    <cellStyle name="Output 3 5 11 2 2" xfId="39996"/>
    <cellStyle name="Output 3 5 11 3" xfId="39997"/>
    <cellStyle name="Output 3 5 12" xfId="39998"/>
    <cellStyle name="Output 3 5 12 2" xfId="39999"/>
    <cellStyle name="Output 3 5 12 2 2" xfId="40000"/>
    <cellStyle name="Output 3 5 12 3" xfId="40001"/>
    <cellStyle name="Output 3 5 13" xfId="40002"/>
    <cellStyle name="Output 3 5 13 2" xfId="40003"/>
    <cellStyle name="Output 3 5 13 2 2" xfId="40004"/>
    <cellStyle name="Output 3 5 13 3" xfId="40005"/>
    <cellStyle name="Output 3 5 14" xfId="40006"/>
    <cellStyle name="Output 3 5 14 2" xfId="40007"/>
    <cellStyle name="Output 3 5 14 2 2" xfId="40008"/>
    <cellStyle name="Output 3 5 14 3" xfId="40009"/>
    <cellStyle name="Output 3 5 15" xfId="40010"/>
    <cellStyle name="Output 3 5 15 2" xfId="40011"/>
    <cellStyle name="Output 3 5 15 2 2" xfId="40012"/>
    <cellStyle name="Output 3 5 15 3" xfId="40013"/>
    <cellStyle name="Output 3 5 16" xfId="40014"/>
    <cellStyle name="Output 3 5 16 2" xfId="40015"/>
    <cellStyle name="Output 3 5 16 2 2" xfId="40016"/>
    <cellStyle name="Output 3 5 16 3" xfId="40017"/>
    <cellStyle name="Output 3 5 17" xfId="40018"/>
    <cellStyle name="Output 3 5 17 2" xfId="40019"/>
    <cellStyle name="Output 3 5 17 2 2" xfId="40020"/>
    <cellStyle name="Output 3 5 17 3" xfId="40021"/>
    <cellStyle name="Output 3 5 18" xfId="40022"/>
    <cellStyle name="Output 3 5 18 2" xfId="40023"/>
    <cellStyle name="Output 3 5 18 2 2" xfId="40024"/>
    <cellStyle name="Output 3 5 18 3" xfId="40025"/>
    <cellStyle name="Output 3 5 19" xfId="40026"/>
    <cellStyle name="Output 3 5 19 2" xfId="40027"/>
    <cellStyle name="Output 3 5 19 2 2" xfId="40028"/>
    <cellStyle name="Output 3 5 19 3" xfId="40029"/>
    <cellStyle name="Output 3 5 2" xfId="40030"/>
    <cellStyle name="Output 3 5 2 10" xfId="40031"/>
    <cellStyle name="Output 3 5 2 10 2" xfId="40032"/>
    <cellStyle name="Output 3 5 2 10 2 2" xfId="40033"/>
    <cellStyle name="Output 3 5 2 10 3" xfId="40034"/>
    <cellStyle name="Output 3 5 2 11" xfId="40035"/>
    <cellStyle name="Output 3 5 2 11 2" xfId="40036"/>
    <cellStyle name="Output 3 5 2 11 2 2" xfId="40037"/>
    <cellStyle name="Output 3 5 2 11 3" xfId="40038"/>
    <cellStyle name="Output 3 5 2 12" xfId="40039"/>
    <cellStyle name="Output 3 5 2 12 2" xfId="40040"/>
    <cellStyle name="Output 3 5 2 12 2 2" xfId="40041"/>
    <cellStyle name="Output 3 5 2 12 3" xfId="40042"/>
    <cellStyle name="Output 3 5 2 13" xfId="40043"/>
    <cellStyle name="Output 3 5 2 13 2" xfId="40044"/>
    <cellStyle name="Output 3 5 2 13 2 2" xfId="40045"/>
    <cellStyle name="Output 3 5 2 13 3" xfId="40046"/>
    <cellStyle name="Output 3 5 2 14" xfId="40047"/>
    <cellStyle name="Output 3 5 2 14 2" xfId="40048"/>
    <cellStyle name="Output 3 5 2 14 2 2" xfId="40049"/>
    <cellStyle name="Output 3 5 2 14 3" xfId="40050"/>
    <cellStyle name="Output 3 5 2 15" xfId="40051"/>
    <cellStyle name="Output 3 5 2 15 2" xfId="40052"/>
    <cellStyle name="Output 3 5 2 15 2 2" xfId="40053"/>
    <cellStyle name="Output 3 5 2 15 3" xfId="40054"/>
    <cellStyle name="Output 3 5 2 16" xfId="40055"/>
    <cellStyle name="Output 3 5 2 16 2" xfId="40056"/>
    <cellStyle name="Output 3 5 2 16 2 2" xfId="40057"/>
    <cellStyle name="Output 3 5 2 16 3" xfId="40058"/>
    <cellStyle name="Output 3 5 2 17" xfId="40059"/>
    <cellStyle name="Output 3 5 2 17 2" xfId="40060"/>
    <cellStyle name="Output 3 5 2 17 2 2" xfId="40061"/>
    <cellStyle name="Output 3 5 2 17 3" xfId="40062"/>
    <cellStyle name="Output 3 5 2 18" xfId="40063"/>
    <cellStyle name="Output 3 5 2 18 2" xfId="40064"/>
    <cellStyle name="Output 3 5 2 18 2 2" xfId="40065"/>
    <cellStyle name="Output 3 5 2 18 3" xfId="40066"/>
    <cellStyle name="Output 3 5 2 19" xfId="40067"/>
    <cellStyle name="Output 3 5 2 19 2" xfId="40068"/>
    <cellStyle name="Output 3 5 2 19 2 2" xfId="40069"/>
    <cellStyle name="Output 3 5 2 19 3" xfId="40070"/>
    <cellStyle name="Output 3 5 2 2" xfId="40071"/>
    <cellStyle name="Output 3 5 2 2 2" xfId="40072"/>
    <cellStyle name="Output 3 5 2 2 2 2" xfId="40073"/>
    <cellStyle name="Output 3 5 2 2 2 3" xfId="40074"/>
    <cellStyle name="Output 3 5 2 2 3" xfId="40075"/>
    <cellStyle name="Output 3 5 2 2 3 2" xfId="40076"/>
    <cellStyle name="Output 3 5 2 2 4" xfId="40077"/>
    <cellStyle name="Output 3 5 2 20" xfId="40078"/>
    <cellStyle name="Output 3 5 2 20 2" xfId="40079"/>
    <cellStyle name="Output 3 5 2 20 2 2" xfId="40080"/>
    <cellStyle name="Output 3 5 2 20 3" xfId="40081"/>
    <cellStyle name="Output 3 5 2 21" xfId="40082"/>
    <cellStyle name="Output 3 5 2 21 2" xfId="40083"/>
    <cellStyle name="Output 3 5 2 22" xfId="40084"/>
    <cellStyle name="Output 3 5 2 23" xfId="40085"/>
    <cellStyle name="Output 3 5 2 3" xfId="40086"/>
    <cellStyle name="Output 3 5 2 3 2" xfId="40087"/>
    <cellStyle name="Output 3 5 2 3 2 2" xfId="40088"/>
    <cellStyle name="Output 3 5 2 3 3" xfId="40089"/>
    <cellStyle name="Output 3 5 2 3 4" xfId="40090"/>
    <cellStyle name="Output 3 5 2 4" xfId="40091"/>
    <cellStyle name="Output 3 5 2 4 2" xfId="40092"/>
    <cellStyle name="Output 3 5 2 4 2 2" xfId="40093"/>
    <cellStyle name="Output 3 5 2 4 3" xfId="40094"/>
    <cellStyle name="Output 3 5 2 4 4" xfId="40095"/>
    <cellStyle name="Output 3 5 2 5" xfId="40096"/>
    <cellStyle name="Output 3 5 2 5 2" xfId="40097"/>
    <cellStyle name="Output 3 5 2 5 2 2" xfId="40098"/>
    <cellStyle name="Output 3 5 2 5 3" xfId="40099"/>
    <cellStyle name="Output 3 5 2 6" xfId="40100"/>
    <cellStyle name="Output 3 5 2 6 2" xfId="40101"/>
    <cellStyle name="Output 3 5 2 6 2 2" xfId="40102"/>
    <cellStyle name="Output 3 5 2 6 3" xfId="40103"/>
    <cellStyle name="Output 3 5 2 7" xfId="40104"/>
    <cellStyle name="Output 3 5 2 7 2" xfId="40105"/>
    <cellStyle name="Output 3 5 2 7 2 2" xfId="40106"/>
    <cellStyle name="Output 3 5 2 7 3" xfId="40107"/>
    <cellStyle name="Output 3 5 2 8" xfId="40108"/>
    <cellStyle name="Output 3 5 2 8 2" xfId="40109"/>
    <cellStyle name="Output 3 5 2 8 2 2" xfId="40110"/>
    <cellStyle name="Output 3 5 2 8 3" xfId="40111"/>
    <cellStyle name="Output 3 5 2 9" xfId="40112"/>
    <cellStyle name="Output 3 5 2 9 2" xfId="40113"/>
    <cellStyle name="Output 3 5 2 9 2 2" xfId="40114"/>
    <cellStyle name="Output 3 5 2 9 3" xfId="40115"/>
    <cellStyle name="Output 3 5 20" xfId="40116"/>
    <cellStyle name="Output 3 5 20 2" xfId="40117"/>
    <cellStyle name="Output 3 5 20 2 2" xfId="40118"/>
    <cellStyle name="Output 3 5 20 3" xfId="40119"/>
    <cellStyle name="Output 3 5 21" xfId="40120"/>
    <cellStyle name="Output 3 5 21 2" xfId="40121"/>
    <cellStyle name="Output 3 5 21 2 2" xfId="40122"/>
    <cellStyle name="Output 3 5 21 3" xfId="40123"/>
    <cellStyle name="Output 3 5 22" xfId="40124"/>
    <cellStyle name="Output 3 5 22 2" xfId="40125"/>
    <cellStyle name="Output 3 5 23" xfId="40126"/>
    <cellStyle name="Output 3 5 24" xfId="40127"/>
    <cellStyle name="Output 3 5 3" xfId="40128"/>
    <cellStyle name="Output 3 5 3 2" xfId="40129"/>
    <cellStyle name="Output 3 5 3 2 2" xfId="40130"/>
    <cellStyle name="Output 3 5 3 2 3" xfId="40131"/>
    <cellStyle name="Output 3 5 3 3" xfId="40132"/>
    <cellStyle name="Output 3 5 3 3 2" xfId="40133"/>
    <cellStyle name="Output 3 5 3 4" xfId="40134"/>
    <cellStyle name="Output 3 5 4" xfId="40135"/>
    <cellStyle name="Output 3 5 4 2" xfId="40136"/>
    <cellStyle name="Output 3 5 4 2 2" xfId="40137"/>
    <cellStyle name="Output 3 5 4 3" xfId="40138"/>
    <cellStyle name="Output 3 5 4 4" xfId="40139"/>
    <cellStyle name="Output 3 5 5" xfId="40140"/>
    <cellStyle name="Output 3 5 5 2" xfId="40141"/>
    <cellStyle name="Output 3 5 5 2 2" xfId="40142"/>
    <cellStyle name="Output 3 5 5 3" xfId="40143"/>
    <cellStyle name="Output 3 5 5 4" xfId="40144"/>
    <cellStyle name="Output 3 5 6" xfId="40145"/>
    <cellStyle name="Output 3 5 6 2" xfId="40146"/>
    <cellStyle name="Output 3 5 6 2 2" xfId="40147"/>
    <cellStyle name="Output 3 5 6 3" xfId="40148"/>
    <cellStyle name="Output 3 5 7" xfId="40149"/>
    <cellStyle name="Output 3 5 7 2" xfId="40150"/>
    <cellStyle name="Output 3 5 7 2 2" xfId="40151"/>
    <cellStyle name="Output 3 5 7 3" xfId="40152"/>
    <cellStyle name="Output 3 5 8" xfId="40153"/>
    <cellStyle name="Output 3 5 8 2" xfId="40154"/>
    <cellStyle name="Output 3 5 8 2 2" xfId="40155"/>
    <cellStyle name="Output 3 5 8 3" xfId="40156"/>
    <cellStyle name="Output 3 5 9" xfId="40157"/>
    <cellStyle name="Output 3 5 9 2" xfId="40158"/>
    <cellStyle name="Output 3 5 9 2 2" xfId="40159"/>
    <cellStyle name="Output 3 5 9 3" xfId="40160"/>
    <cellStyle name="Output 3 6" xfId="40161"/>
    <cellStyle name="Output 3 6 10" xfId="40162"/>
    <cellStyle name="Output 3 6 10 2" xfId="40163"/>
    <cellStyle name="Output 3 6 10 2 2" xfId="40164"/>
    <cellStyle name="Output 3 6 10 3" xfId="40165"/>
    <cellStyle name="Output 3 6 11" xfId="40166"/>
    <cellStyle name="Output 3 6 11 2" xfId="40167"/>
    <cellStyle name="Output 3 6 11 2 2" xfId="40168"/>
    <cellStyle name="Output 3 6 11 3" xfId="40169"/>
    <cellStyle name="Output 3 6 12" xfId="40170"/>
    <cellStyle name="Output 3 6 12 2" xfId="40171"/>
    <cellStyle name="Output 3 6 12 2 2" xfId="40172"/>
    <cellStyle name="Output 3 6 12 3" xfId="40173"/>
    <cellStyle name="Output 3 6 13" xfId="40174"/>
    <cellStyle name="Output 3 6 13 2" xfId="40175"/>
    <cellStyle name="Output 3 6 13 2 2" xfId="40176"/>
    <cellStyle name="Output 3 6 13 3" xfId="40177"/>
    <cellStyle name="Output 3 6 14" xfId="40178"/>
    <cellStyle name="Output 3 6 14 2" xfId="40179"/>
    <cellStyle name="Output 3 6 14 2 2" xfId="40180"/>
    <cellStyle name="Output 3 6 14 3" xfId="40181"/>
    <cellStyle name="Output 3 6 15" xfId="40182"/>
    <cellStyle name="Output 3 6 15 2" xfId="40183"/>
    <cellStyle name="Output 3 6 15 2 2" xfId="40184"/>
    <cellStyle name="Output 3 6 15 3" xfId="40185"/>
    <cellStyle name="Output 3 6 16" xfId="40186"/>
    <cellStyle name="Output 3 6 16 2" xfId="40187"/>
    <cellStyle name="Output 3 6 16 2 2" xfId="40188"/>
    <cellStyle name="Output 3 6 16 3" xfId="40189"/>
    <cellStyle name="Output 3 6 17" xfId="40190"/>
    <cellStyle name="Output 3 6 17 2" xfId="40191"/>
    <cellStyle name="Output 3 6 17 2 2" xfId="40192"/>
    <cellStyle name="Output 3 6 17 3" xfId="40193"/>
    <cellStyle name="Output 3 6 18" xfId="40194"/>
    <cellStyle name="Output 3 6 18 2" xfId="40195"/>
    <cellStyle name="Output 3 6 18 2 2" xfId="40196"/>
    <cellStyle name="Output 3 6 18 3" xfId="40197"/>
    <cellStyle name="Output 3 6 19" xfId="40198"/>
    <cellStyle name="Output 3 6 19 2" xfId="40199"/>
    <cellStyle name="Output 3 6 19 2 2" xfId="40200"/>
    <cellStyle name="Output 3 6 19 3" xfId="40201"/>
    <cellStyle name="Output 3 6 2" xfId="40202"/>
    <cellStyle name="Output 3 6 2 2" xfId="40203"/>
    <cellStyle name="Output 3 6 2 2 2" xfId="40204"/>
    <cellStyle name="Output 3 6 2 2 3" xfId="40205"/>
    <cellStyle name="Output 3 6 2 3" xfId="40206"/>
    <cellStyle name="Output 3 6 2 3 2" xfId="40207"/>
    <cellStyle name="Output 3 6 2 4" xfId="40208"/>
    <cellStyle name="Output 3 6 20" xfId="40209"/>
    <cellStyle name="Output 3 6 20 2" xfId="40210"/>
    <cellStyle name="Output 3 6 20 2 2" xfId="40211"/>
    <cellStyle name="Output 3 6 20 3" xfId="40212"/>
    <cellStyle name="Output 3 6 21" xfId="40213"/>
    <cellStyle name="Output 3 6 21 2" xfId="40214"/>
    <cellStyle name="Output 3 6 22" xfId="40215"/>
    <cellStyle name="Output 3 6 23" xfId="40216"/>
    <cellStyle name="Output 3 6 3" xfId="40217"/>
    <cellStyle name="Output 3 6 3 2" xfId="40218"/>
    <cellStyle name="Output 3 6 3 2 2" xfId="40219"/>
    <cellStyle name="Output 3 6 3 3" xfId="40220"/>
    <cellStyle name="Output 3 6 3 4" xfId="40221"/>
    <cellStyle name="Output 3 6 4" xfId="40222"/>
    <cellStyle name="Output 3 6 4 2" xfId="40223"/>
    <cellStyle name="Output 3 6 4 2 2" xfId="40224"/>
    <cellStyle name="Output 3 6 4 3" xfId="40225"/>
    <cellStyle name="Output 3 6 4 4" xfId="40226"/>
    <cellStyle name="Output 3 6 5" xfId="40227"/>
    <cellStyle name="Output 3 6 5 2" xfId="40228"/>
    <cellStyle name="Output 3 6 5 2 2" xfId="40229"/>
    <cellStyle name="Output 3 6 5 3" xfId="40230"/>
    <cellStyle name="Output 3 6 6" xfId="40231"/>
    <cellStyle name="Output 3 6 6 2" xfId="40232"/>
    <cellStyle name="Output 3 6 6 2 2" xfId="40233"/>
    <cellStyle name="Output 3 6 6 3" xfId="40234"/>
    <cellStyle name="Output 3 6 7" xfId="40235"/>
    <cellStyle name="Output 3 6 7 2" xfId="40236"/>
    <cellStyle name="Output 3 6 7 2 2" xfId="40237"/>
    <cellStyle name="Output 3 6 7 3" xfId="40238"/>
    <cellStyle name="Output 3 6 8" xfId="40239"/>
    <cellStyle name="Output 3 6 8 2" xfId="40240"/>
    <cellStyle name="Output 3 6 8 2 2" xfId="40241"/>
    <cellStyle name="Output 3 6 8 3" xfId="40242"/>
    <cellStyle name="Output 3 6 9" xfId="40243"/>
    <cellStyle name="Output 3 6 9 2" xfId="40244"/>
    <cellStyle name="Output 3 6 9 2 2" xfId="40245"/>
    <cellStyle name="Output 3 6 9 3" xfId="40246"/>
    <cellStyle name="Output 3 7" xfId="40247"/>
    <cellStyle name="Output 3 7 2" xfId="40248"/>
    <cellStyle name="Output 3 7 2 2" xfId="40249"/>
    <cellStyle name="Output 3 7 2 3" xfId="40250"/>
    <cellStyle name="Output 3 7 3" xfId="40251"/>
    <cellStyle name="Output 3 7 3 2" xfId="40252"/>
    <cellStyle name="Output 3 7 4" xfId="40253"/>
    <cellStyle name="Output 3 8" xfId="40254"/>
    <cellStyle name="Output 3 8 2" xfId="40255"/>
    <cellStyle name="Output 3 8 2 2" xfId="40256"/>
    <cellStyle name="Output 3 8 2 3" xfId="40257"/>
    <cellStyle name="Output 3 8 3" xfId="40258"/>
    <cellStyle name="Output 3 8 4" xfId="40259"/>
    <cellStyle name="Output 3 9" xfId="40260"/>
    <cellStyle name="Output 3 9 2" xfId="40261"/>
    <cellStyle name="Output 3 9 2 2" xfId="40262"/>
    <cellStyle name="Output 3 9 3" xfId="40263"/>
    <cellStyle name="Output 3 9 4" xfId="40264"/>
    <cellStyle name="Output 4" xfId="40265"/>
    <cellStyle name="Output 4 10" xfId="40266"/>
    <cellStyle name="Output 4 10 2" xfId="40267"/>
    <cellStyle name="Output 4 10 2 2" xfId="40268"/>
    <cellStyle name="Output 4 10 3" xfId="40269"/>
    <cellStyle name="Output 4 11" xfId="40270"/>
    <cellStyle name="Output 4 11 2" xfId="40271"/>
    <cellStyle name="Output 4 11 2 2" xfId="40272"/>
    <cellStyle name="Output 4 11 3" xfId="40273"/>
    <cellStyle name="Output 4 12" xfId="40274"/>
    <cellStyle name="Output 4 12 2" xfId="40275"/>
    <cellStyle name="Output 4 12 2 2" xfId="40276"/>
    <cellStyle name="Output 4 12 3" xfId="40277"/>
    <cellStyle name="Output 4 13" xfId="40278"/>
    <cellStyle name="Output 4 13 2" xfId="40279"/>
    <cellStyle name="Output 4 13 2 2" xfId="40280"/>
    <cellStyle name="Output 4 13 3" xfId="40281"/>
    <cellStyle name="Output 4 14" xfId="40282"/>
    <cellStyle name="Output 4 14 2" xfId="40283"/>
    <cellStyle name="Output 4 14 2 2" xfId="40284"/>
    <cellStyle name="Output 4 14 3" xfId="40285"/>
    <cellStyle name="Output 4 15" xfId="40286"/>
    <cellStyle name="Output 4 15 2" xfId="40287"/>
    <cellStyle name="Output 4 15 2 2" xfId="40288"/>
    <cellStyle name="Output 4 15 3" xfId="40289"/>
    <cellStyle name="Output 4 16" xfId="40290"/>
    <cellStyle name="Output 4 16 2" xfId="40291"/>
    <cellStyle name="Output 4 16 2 2" xfId="40292"/>
    <cellStyle name="Output 4 16 3" xfId="40293"/>
    <cellStyle name="Output 4 17" xfId="40294"/>
    <cellStyle name="Output 4 17 2" xfId="40295"/>
    <cellStyle name="Output 4 17 2 2" xfId="40296"/>
    <cellStyle name="Output 4 17 3" xfId="40297"/>
    <cellStyle name="Output 4 18" xfId="40298"/>
    <cellStyle name="Output 4 18 2" xfId="40299"/>
    <cellStyle name="Output 4 18 2 2" xfId="40300"/>
    <cellStyle name="Output 4 18 3" xfId="40301"/>
    <cellStyle name="Output 4 19" xfId="40302"/>
    <cellStyle name="Output 4 19 2" xfId="40303"/>
    <cellStyle name="Output 4 19 2 2" xfId="40304"/>
    <cellStyle name="Output 4 19 3" xfId="40305"/>
    <cellStyle name="Output 4 2" xfId="40306"/>
    <cellStyle name="Output 4 2 10" xfId="40307"/>
    <cellStyle name="Output 4 2 10 2" xfId="40308"/>
    <cellStyle name="Output 4 2 10 2 2" xfId="40309"/>
    <cellStyle name="Output 4 2 10 3" xfId="40310"/>
    <cellStyle name="Output 4 2 11" xfId="40311"/>
    <cellStyle name="Output 4 2 11 2" xfId="40312"/>
    <cellStyle name="Output 4 2 11 2 2" xfId="40313"/>
    <cellStyle name="Output 4 2 11 3" xfId="40314"/>
    <cellStyle name="Output 4 2 12" xfId="40315"/>
    <cellStyle name="Output 4 2 12 2" xfId="40316"/>
    <cellStyle name="Output 4 2 12 2 2" xfId="40317"/>
    <cellStyle name="Output 4 2 12 3" xfId="40318"/>
    <cellStyle name="Output 4 2 13" xfId="40319"/>
    <cellStyle name="Output 4 2 13 2" xfId="40320"/>
    <cellStyle name="Output 4 2 13 2 2" xfId="40321"/>
    <cellStyle name="Output 4 2 13 3" xfId="40322"/>
    <cellStyle name="Output 4 2 14" xfId="40323"/>
    <cellStyle name="Output 4 2 14 2" xfId="40324"/>
    <cellStyle name="Output 4 2 14 2 2" xfId="40325"/>
    <cellStyle name="Output 4 2 14 3" xfId="40326"/>
    <cellStyle name="Output 4 2 15" xfId="40327"/>
    <cellStyle name="Output 4 2 15 2" xfId="40328"/>
    <cellStyle name="Output 4 2 15 2 2" xfId="40329"/>
    <cellStyle name="Output 4 2 15 3" xfId="40330"/>
    <cellStyle name="Output 4 2 16" xfId="40331"/>
    <cellStyle name="Output 4 2 16 2" xfId="40332"/>
    <cellStyle name="Output 4 2 16 2 2" xfId="40333"/>
    <cellStyle name="Output 4 2 16 3" xfId="40334"/>
    <cellStyle name="Output 4 2 17" xfId="40335"/>
    <cellStyle name="Output 4 2 17 2" xfId="40336"/>
    <cellStyle name="Output 4 2 17 2 2" xfId="40337"/>
    <cellStyle name="Output 4 2 17 3" xfId="40338"/>
    <cellStyle name="Output 4 2 18" xfId="40339"/>
    <cellStyle name="Output 4 2 18 2" xfId="40340"/>
    <cellStyle name="Output 4 2 18 2 2" xfId="40341"/>
    <cellStyle name="Output 4 2 18 3" xfId="40342"/>
    <cellStyle name="Output 4 2 19" xfId="40343"/>
    <cellStyle name="Output 4 2 19 2" xfId="40344"/>
    <cellStyle name="Output 4 2 19 2 2" xfId="40345"/>
    <cellStyle name="Output 4 2 19 3" xfId="40346"/>
    <cellStyle name="Output 4 2 2" xfId="40347"/>
    <cellStyle name="Output 4 2 2 10" xfId="40348"/>
    <cellStyle name="Output 4 2 2 10 2" xfId="40349"/>
    <cellStyle name="Output 4 2 2 10 2 2" xfId="40350"/>
    <cellStyle name="Output 4 2 2 10 3" xfId="40351"/>
    <cellStyle name="Output 4 2 2 11" xfId="40352"/>
    <cellStyle name="Output 4 2 2 11 2" xfId="40353"/>
    <cellStyle name="Output 4 2 2 11 2 2" xfId="40354"/>
    <cellStyle name="Output 4 2 2 11 3" xfId="40355"/>
    <cellStyle name="Output 4 2 2 12" xfId="40356"/>
    <cellStyle name="Output 4 2 2 12 2" xfId="40357"/>
    <cellStyle name="Output 4 2 2 12 2 2" xfId="40358"/>
    <cellStyle name="Output 4 2 2 12 3" xfId="40359"/>
    <cellStyle name="Output 4 2 2 13" xfId="40360"/>
    <cellStyle name="Output 4 2 2 13 2" xfId="40361"/>
    <cellStyle name="Output 4 2 2 13 2 2" xfId="40362"/>
    <cellStyle name="Output 4 2 2 13 3" xfId="40363"/>
    <cellStyle name="Output 4 2 2 14" xfId="40364"/>
    <cellStyle name="Output 4 2 2 14 2" xfId="40365"/>
    <cellStyle name="Output 4 2 2 14 2 2" xfId="40366"/>
    <cellStyle name="Output 4 2 2 14 3" xfId="40367"/>
    <cellStyle name="Output 4 2 2 15" xfId="40368"/>
    <cellStyle name="Output 4 2 2 15 2" xfId="40369"/>
    <cellStyle name="Output 4 2 2 15 2 2" xfId="40370"/>
    <cellStyle name="Output 4 2 2 15 3" xfId="40371"/>
    <cellStyle name="Output 4 2 2 16" xfId="40372"/>
    <cellStyle name="Output 4 2 2 16 2" xfId="40373"/>
    <cellStyle name="Output 4 2 2 16 2 2" xfId="40374"/>
    <cellStyle name="Output 4 2 2 16 3" xfId="40375"/>
    <cellStyle name="Output 4 2 2 17" xfId="40376"/>
    <cellStyle name="Output 4 2 2 17 2" xfId="40377"/>
    <cellStyle name="Output 4 2 2 17 2 2" xfId="40378"/>
    <cellStyle name="Output 4 2 2 17 3" xfId="40379"/>
    <cellStyle name="Output 4 2 2 18" xfId="40380"/>
    <cellStyle name="Output 4 2 2 18 2" xfId="40381"/>
    <cellStyle name="Output 4 2 2 19" xfId="40382"/>
    <cellStyle name="Output 4 2 2 2" xfId="40383"/>
    <cellStyle name="Output 4 2 2 2 10" xfId="40384"/>
    <cellStyle name="Output 4 2 2 2 10 2" xfId="40385"/>
    <cellStyle name="Output 4 2 2 2 10 2 2" xfId="40386"/>
    <cellStyle name="Output 4 2 2 2 10 3" xfId="40387"/>
    <cellStyle name="Output 4 2 2 2 11" xfId="40388"/>
    <cellStyle name="Output 4 2 2 2 11 2" xfId="40389"/>
    <cellStyle name="Output 4 2 2 2 11 2 2" xfId="40390"/>
    <cellStyle name="Output 4 2 2 2 11 3" xfId="40391"/>
    <cellStyle name="Output 4 2 2 2 12" xfId="40392"/>
    <cellStyle name="Output 4 2 2 2 12 2" xfId="40393"/>
    <cellStyle name="Output 4 2 2 2 12 2 2" xfId="40394"/>
    <cellStyle name="Output 4 2 2 2 12 3" xfId="40395"/>
    <cellStyle name="Output 4 2 2 2 13" xfId="40396"/>
    <cellStyle name="Output 4 2 2 2 13 2" xfId="40397"/>
    <cellStyle name="Output 4 2 2 2 13 2 2" xfId="40398"/>
    <cellStyle name="Output 4 2 2 2 13 3" xfId="40399"/>
    <cellStyle name="Output 4 2 2 2 14" xfId="40400"/>
    <cellStyle name="Output 4 2 2 2 14 2" xfId="40401"/>
    <cellStyle name="Output 4 2 2 2 14 2 2" xfId="40402"/>
    <cellStyle name="Output 4 2 2 2 14 3" xfId="40403"/>
    <cellStyle name="Output 4 2 2 2 15" xfId="40404"/>
    <cellStyle name="Output 4 2 2 2 15 2" xfId="40405"/>
    <cellStyle name="Output 4 2 2 2 15 2 2" xfId="40406"/>
    <cellStyle name="Output 4 2 2 2 15 3" xfId="40407"/>
    <cellStyle name="Output 4 2 2 2 16" xfId="40408"/>
    <cellStyle name="Output 4 2 2 2 16 2" xfId="40409"/>
    <cellStyle name="Output 4 2 2 2 16 2 2" xfId="40410"/>
    <cellStyle name="Output 4 2 2 2 16 3" xfId="40411"/>
    <cellStyle name="Output 4 2 2 2 17" xfId="40412"/>
    <cellStyle name="Output 4 2 2 2 17 2" xfId="40413"/>
    <cellStyle name="Output 4 2 2 2 17 2 2" xfId="40414"/>
    <cellStyle name="Output 4 2 2 2 17 3" xfId="40415"/>
    <cellStyle name="Output 4 2 2 2 18" xfId="40416"/>
    <cellStyle name="Output 4 2 2 2 18 2" xfId="40417"/>
    <cellStyle name="Output 4 2 2 2 18 2 2" xfId="40418"/>
    <cellStyle name="Output 4 2 2 2 18 3" xfId="40419"/>
    <cellStyle name="Output 4 2 2 2 19" xfId="40420"/>
    <cellStyle name="Output 4 2 2 2 19 2" xfId="40421"/>
    <cellStyle name="Output 4 2 2 2 19 2 2" xfId="40422"/>
    <cellStyle name="Output 4 2 2 2 19 3" xfId="40423"/>
    <cellStyle name="Output 4 2 2 2 2" xfId="40424"/>
    <cellStyle name="Output 4 2 2 2 2 2" xfId="40425"/>
    <cellStyle name="Output 4 2 2 2 2 2 2" xfId="40426"/>
    <cellStyle name="Output 4 2 2 2 2 2 3" xfId="40427"/>
    <cellStyle name="Output 4 2 2 2 2 3" xfId="40428"/>
    <cellStyle name="Output 4 2 2 2 2 3 2" xfId="40429"/>
    <cellStyle name="Output 4 2 2 2 2 4" xfId="40430"/>
    <cellStyle name="Output 4 2 2 2 20" xfId="40431"/>
    <cellStyle name="Output 4 2 2 2 20 2" xfId="40432"/>
    <cellStyle name="Output 4 2 2 2 20 2 2" xfId="40433"/>
    <cellStyle name="Output 4 2 2 2 20 3" xfId="40434"/>
    <cellStyle name="Output 4 2 2 2 21" xfId="40435"/>
    <cellStyle name="Output 4 2 2 2 21 2" xfId="40436"/>
    <cellStyle name="Output 4 2 2 2 22" xfId="40437"/>
    <cellStyle name="Output 4 2 2 2 23" xfId="40438"/>
    <cellStyle name="Output 4 2 2 2 3" xfId="40439"/>
    <cellStyle name="Output 4 2 2 2 3 2" xfId="40440"/>
    <cellStyle name="Output 4 2 2 2 3 2 2" xfId="40441"/>
    <cellStyle name="Output 4 2 2 2 3 3" xfId="40442"/>
    <cellStyle name="Output 4 2 2 2 3 4" xfId="40443"/>
    <cellStyle name="Output 4 2 2 2 4" xfId="40444"/>
    <cellStyle name="Output 4 2 2 2 4 2" xfId="40445"/>
    <cellStyle name="Output 4 2 2 2 4 2 2" xfId="40446"/>
    <cellStyle name="Output 4 2 2 2 4 3" xfId="40447"/>
    <cellStyle name="Output 4 2 2 2 4 4" xfId="40448"/>
    <cellStyle name="Output 4 2 2 2 5" xfId="40449"/>
    <cellStyle name="Output 4 2 2 2 5 2" xfId="40450"/>
    <cellStyle name="Output 4 2 2 2 5 2 2" xfId="40451"/>
    <cellStyle name="Output 4 2 2 2 5 3" xfId="40452"/>
    <cellStyle name="Output 4 2 2 2 6" xfId="40453"/>
    <cellStyle name="Output 4 2 2 2 6 2" xfId="40454"/>
    <cellStyle name="Output 4 2 2 2 6 2 2" xfId="40455"/>
    <cellStyle name="Output 4 2 2 2 6 3" xfId="40456"/>
    <cellStyle name="Output 4 2 2 2 7" xfId="40457"/>
    <cellStyle name="Output 4 2 2 2 7 2" xfId="40458"/>
    <cellStyle name="Output 4 2 2 2 7 2 2" xfId="40459"/>
    <cellStyle name="Output 4 2 2 2 7 3" xfId="40460"/>
    <cellStyle name="Output 4 2 2 2 8" xfId="40461"/>
    <cellStyle name="Output 4 2 2 2 8 2" xfId="40462"/>
    <cellStyle name="Output 4 2 2 2 8 2 2" xfId="40463"/>
    <cellStyle name="Output 4 2 2 2 8 3" xfId="40464"/>
    <cellStyle name="Output 4 2 2 2 9" xfId="40465"/>
    <cellStyle name="Output 4 2 2 2 9 2" xfId="40466"/>
    <cellStyle name="Output 4 2 2 2 9 2 2" xfId="40467"/>
    <cellStyle name="Output 4 2 2 2 9 3" xfId="40468"/>
    <cellStyle name="Output 4 2 2 20" xfId="40469"/>
    <cellStyle name="Output 4 2 2 3" xfId="40470"/>
    <cellStyle name="Output 4 2 2 3 2" xfId="40471"/>
    <cellStyle name="Output 4 2 2 3 2 2" xfId="40472"/>
    <cellStyle name="Output 4 2 2 3 2 3" xfId="40473"/>
    <cellStyle name="Output 4 2 2 3 3" xfId="40474"/>
    <cellStyle name="Output 4 2 2 3 3 2" xfId="40475"/>
    <cellStyle name="Output 4 2 2 3 4" xfId="40476"/>
    <cellStyle name="Output 4 2 2 4" xfId="40477"/>
    <cellStyle name="Output 4 2 2 4 2" xfId="40478"/>
    <cellStyle name="Output 4 2 2 4 2 2" xfId="40479"/>
    <cellStyle name="Output 4 2 2 4 3" xfId="40480"/>
    <cellStyle name="Output 4 2 2 4 4" xfId="40481"/>
    <cellStyle name="Output 4 2 2 5" xfId="40482"/>
    <cellStyle name="Output 4 2 2 5 2" xfId="40483"/>
    <cellStyle name="Output 4 2 2 5 2 2" xfId="40484"/>
    <cellStyle name="Output 4 2 2 5 3" xfId="40485"/>
    <cellStyle name="Output 4 2 2 5 4" xfId="40486"/>
    <cellStyle name="Output 4 2 2 6" xfId="40487"/>
    <cellStyle name="Output 4 2 2 6 2" xfId="40488"/>
    <cellStyle name="Output 4 2 2 6 2 2" xfId="40489"/>
    <cellStyle name="Output 4 2 2 6 3" xfId="40490"/>
    <cellStyle name="Output 4 2 2 7" xfId="40491"/>
    <cellStyle name="Output 4 2 2 7 2" xfId="40492"/>
    <cellStyle name="Output 4 2 2 7 2 2" xfId="40493"/>
    <cellStyle name="Output 4 2 2 7 3" xfId="40494"/>
    <cellStyle name="Output 4 2 2 8" xfId="40495"/>
    <cellStyle name="Output 4 2 2 8 2" xfId="40496"/>
    <cellStyle name="Output 4 2 2 8 2 2" xfId="40497"/>
    <cellStyle name="Output 4 2 2 8 3" xfId="40498"/>
    <cellStyle name="Output 4 2 2 9" xfId="40499"/>
    <cellStyle name="Output 4 2 2 9 2" xfId="40500"/>
    <cellStyle name="Output 4 2 2 9 2 2" xfId="40501"/>
    <cellStyle name="Output 4 2 2 9 3" xfId="40502"/>
    <cellStyle name="Output 4 2 20" xfId="40503"/>
    <cellStyle name="Output 4 2 20 2" xfId="40504"/>
    <cellStyle name="Output 4 2 20 2 2" xfId="40505"/>
    <cellStyle name="Output 4 2 20 3" xfId="40506"/>
    <cellStyle name="Output 4 2 21" xfId="40507"/>
    <cellStyle name="Output 4 2 21 2" xfId="40508"/>
    <cellStyle name="Output 4 2 22" xfId="40509"/>
    <cellStyle name="Output 4 2 23" xfId="40510"/>
    <cellStyle name="Output 4 2 3" xfId="40511"/>
    <cellStyle name="Output 4 2 3 10" xfId="40512"/>
    <cellStyle name="Output 4 2 3 10 2" xfId="40513"/>
    <cellStyle name="Output 4 2 3 10 2 2" xfId="40514"/>
    <cellStyle name="Output 4 2 3 10 3" xfId="40515"/>
    <cellStyle name="Output 4 2 3 11" xfId="40516"/>
    <cellStyle name="Output 4 2 3 11 2" xfId="40517"/>
    <cellStyle name="Output 4 2 3 11 2 2" xfId="40518"/>
    <cellStyle name="Output 4 2 3 11 3" xfId="40519"/>
    <cellStyle name="Output 4 2 3 12" xfId="40520"/>
    <cellStyle name="Output 4 2 3 12 2" xfId="40521"/>
    <cellStyle name="Output 4 2 3 12 2 2" xfId="40522"/>
    <cellStyle name="Output 4 2 3 12 3" xfId="40523"/>
    <cellStyle name="Output 4 2 3 13" xfId="40524"/>
    <cellStyle name="Output 4 2 3 13 2" xfId="40525"/>
    <cellStyle name="Output 4 2 3 13 2 2" xfId="40526"/>
    <cellStyle name="Output 4 2 3 13 3" xfId="40527"/>
    <cellStyle name="Output 4 2 3 14" xfId="40528"/>
    <cellStyle name="Output 4 2 3 14 2" xfId="40529"/>
    <cellStyle name="Output 4 2 3 14 2 2" xfId="40530"/>
    <cellStyle name="Output 4 2 3 14 3" xfId="40531"/>
    <cellStyle name="Output 4 2 3 15" xfId="40532"/>
    <cellStyle name="Output 4 2 3 15 2" xfId="40533"/>
    <cellStyle name="Output 4 2 3 15 2 2" xfId="40534"/>
    <cellStyle name="Output 4 2 3 15 3" xfId="40535"/>
    <cellStyle name="Output 4 2 3 16" xfId="40536"/>
    <cellStyle name="Output 4 2 3 16 2" xfId="40537"/>
    <cellStyle name="Output 4 2 3 16 2 2" xfId="40538"/>
    <cellStyle name="Output 4 2 3 16 3" xfId="40539"/>
    <cellStyle name="Output 4 2 3 17" xfId="40540"/>
    <cellStyle name="Output 4 2 3 17 2" xfId="40541"/>
    <cellStyle name="Output 4 2 3 17 2 2" xfId="40542"/>
    <cellStyle name="Output 4 2 3 17 3" xfId="40543"/>
    <cellStyle name="Output 4 2 3 18" xfId="40544"/>
    <cellStyle name="Output 4 2 3 18 2" xfId="40545"/>
    <cellStyle name="Output 4 2 3 19" xfId="40546"/>
    <cellStyle name="Output 4 2 3 2" xfId="40547"/>
    <cellStyle name="Output 4 2 3 2 10" xfId="40548"/>
    <cellStyle name="Output 4 2 3 2 10 2" xfId="40549"/>
    <cellStyle name="Output 4 2 3 2 10 2 2" xfId="40550"/>
    <cellStyle name="Output 4 2 3 2 10 3" xfId="40551"/>
    <cellStyle name="Output 4 2 3 2 11" xfId="40552"/>
    <cellStyle name="Output 4 2 3 2 11 2" xfId="40553"/>
    <cellStyle name="Output 4 2 3 2 11 2 2" xfId="40554"/>
    <cellStyle name="Output 4 2 3 2 11 3" xfId="40555"/>
    <cellStyle name="Output 4 2 3 2 12" xfId="40556"/>
    <cellStyle name="Output 4 2 3 2 12 2" xfId="40557"/>
    <cellStyle name="Output 4 2 3 2 12 2 2" xfId="40558"/>
    <cellStyle name="Output 4 2 3 2 12 3" xfId="40559"/>
    <cellStyle name="Output 4 2 3 2 13" xfId="40560"/>
    <cellStyle name="Output 4 2 3 2 13 2" xfId="40561"/>
    <cellStyle name="Output 4 2 3 2 13 2 2" xfId="40562"/>
    <cellStyle name="Output 4 2 3 2 13 3" xfId="40563"/>
    <cellStyle name="Output 4 2 3 2 14" xfId="40564"/>
    <cellStyle name="Output 4 2 3 2 14 2" xfId="40565"/>
    <cellStyle name="Output 4 2 3 2 14 2 2" xfId="40566"/>
    <cellStyle name="Output 4 2 3 2 14 3" xfId="40567"/>
    <cellStyle name="Output 4 2 3 2 15" xfId="40568"/>
    <cellStyle name="Output 4 2 3 2 15 2" xfId="40569"/>
    <cellStyle name="Output 4 2 3 2 15 2 2" xfId="40570"/>
    <cellStyle name="Output 4 2 3 2 15 3" xfId="40571"/>
    <cellStyle name="Output 4 2 3 2 16" xfId="40572"/>
    <cellStyle name="Output 4 2 3 2 16 2" xfId="40573"/>
    <cellStyle name="Output 4 2 3 2 16 2 2" xfId="40574"/>
    <cellStyle name="Output 4 2 3 2 16 3" xfId="40575"/>
    <cellStyle name="Output 4 2 3 2 17" xfId="40576"/>
    <cellStyle name="Output 4 2 3 2 17 2" xfId="40577"/>
    <cellStyle name="Output 4 2 3 2 17 2 2" xfId="40578"/>
    <cellStyle name="Output 4 2 3 2 17 3" xfId="40579"/>
    <cellStyle name="Output 4 2 3 2 18" xfId="40580"/>
    <cellStyle name="Output 4 2 3 2 18 2" xfId="40581"/>
    <cellStyle name="Output 4 2 3 2 18 2 2" xfId="40582"/>
    <cellStyle name="Output 4 2 3 2 18 3" xfId="40583"/>
    <cellStyle name="Output 4 2 3 2 19" xfId="40584"/>
    <cellStyle name="Output 4 2 3 2 19 2" xfId="40585"/>
    <cellStyle name="Output 4 2 3 2 19 2 2" xfId="40586"/>
    <cellStyle name="Output 4 2 3 2 19 3" xfId="40587"/>
    <cellStyle name="Output 4 2 3 2 2" xfId="40588"/>
    <cellStyle name="Output 4 2 3 2 2 2" xfId="40589"/>
    <cellStyle name="Output 4 2 3 2 2 2 2" xfId="40590"/>
    <cellStyle name="Output 4 2 3 2 2 3" xfId="40591"/>
    <cellStyle name="Output 4 2 3 2 2 4" xfId="40592"/>
    <cellStyle name="Output 4 2 3 2 20" xfId="40593"/>
    <cellStyle name="Output 4 2 3 2 20 2" xfId="40594"/>
    <cellStyle name="Output 4 2 3 2 20 2 2" xfId="40595"/>
    <cellStyle name="Output 4 2 3 2 20 3" xfId="40596"/>
    <cellStyle name="Output 4 2 3 2 21" xfId="40597"/>
    <cellStyle name="Output 4 2 3 2 21 2" xfId="40598"/>
    <cellStyle name="Output 4 2 3 2 22" xfId="40599"/>
    <cellStyle name="Output 4 2 3 2 23" xfId="40600"/>
    <cellStyle name="Output 4 2 3 2 3" xfId="40601"/>
    <cellStyle name="Output 4 2 3 2 3 2" xfId="40602"/>
    <cellStyle name="Output 4 2 3 2 3 2 2" xfId="40603"/>
    <cellStyle name="Output 4 2 3 2 3 3" xfId="40604"/>
    <cellStyle name="Output 4 2 3 2 3 4" xfId="40605"/>
    <cellStyle name="Output 4 2 3 2 4" xfId="40606"/>
    <cellStyle name="Output 4 2 3 2 4 2" xfId="40607"/>
    <cellStyle name="Output 4 2 3 2 4 2 2" xfId="40608"/>
    <cellStyle name="Output 4 2 3 2 4 3" xfId="40609"/>
    <cellStyle name="Output 4 2 3 2 5" xfId="40610"/>
    <cellStyle name="Output 4 2 3 2 5 2" xfId="40611"/>
    <cellStyle name="Output 4 2 3 2 5 2 2" xfId="40612"/>
    <cellStyle name="Output 4 2 3 2 5 3" xfId="40613"/>
    <cellStyle name="Output 4 2 3 2 6" xfId="40614"/>
    <cellStyle name="Output 4 2 3 2 6 2" xfId="40615"/>
    <cellStyle name="Output 4 2 3 2 6 2 2" xfId="40616"/>
    <cellStyle name="Output 4 2 3 2 6 3" xfId="40617"/>
    <cellStyle name="Output 4 2 3 2 7" xfId="40618"/>
    <cellStyle name="Output 4 2 3 2 7 2" xfId="40619"/>
    <cellStyle name="Output 4 2 3 2 7 2 2" xfId="40620"/>
    <cellStyle name="Output 4 2 3 2 7 3" xfId="40621"/>
    <cellStyle name="Output 4 2 3 2 8" xfId="40622"/>
    <cellStyle name="Output 4 2 3 2 8 2" xfId="40623"/>
    <cellStyle name="Output 4 2 3 2 8 2 2" xfId="40624"/>
    <cellStyle name="Output 4 2 3 2 8 3" xfId="40625"/>
    <cellStyle name="Output 4 2 3 2 9" xfId="40626"/>
    <cellStyle name="Output 4 2 3 2 9 2" xfId="40627"/>
    <cellStyle name="Output 4 2 3 2 9 2 2" xfId="40628"/>
    <cellStyle name="Output 4 2 3 2 9 3" xfId="40629"/>
    <cellStyle name="Output 4 2 3 20" xfId="40630"/>
    <cellStyle name="Output 4 2 3 3" xfId="40631"/>
    <cellStyle name="Output 4 2 3 3 2" xfId="40632"/>
    <cellStyle name="Output 4 2 3 3 2 2" xfId="40633"/>
    <cellStyle name="Output 4 2 3 3 3" xfId="40634"/>
    <cellStyle name="Output 4 2 3 3 4" xfId="40635"/>
    <cellStyle name="Output 4 2 3 4" xfId="40636"/>
    <cellStyle name="Output 4 2 3 4 2" xfId="40637"/>
    <cellStyle name="Output 4 2 3 4 2 2" xfId="40638"/>
    <cellStyle name="Output 4 2 3 4 3" xfId="40639"/>
    <cellStyle name="Output 4 2 3 4 4" xfId="40640"/>
    <cellStyle name="Output 4 2 3 5" xfId="40641"/>
    <cellStyle name="Output 4 2 3 5 2" xfId="40642"/>
    <cellStyle name="Output 4 2 3 5 2 2" xfId="40643"/>
    <cellStyle name="Output 4 2 3 5 3" xfId="40644"/>
    <cellStyle name="Output 4 2 3 6" xfId="40645"/>
    <cellStyle name="Output 4 2 3 6 2" xfId="40646"/>
    <cellStyle name="Output 4 2 3 6 2 2" xfId="40647"/>
    <cellStyle name="Output 4 2 3 6 3" xfId="40648"/>
    <cellStyle name="Output 4 2 3 7" xfId="40649"/>
    <cellStyle name="Output 4 2 3 7 2" xfId="40650"/>
    <cellStyle name="Output 4 2 3 7 2 2" xfId="40651"/>
    <cellStyle name="Output 4 2 3 7 3" xfId="40652"/>
    <cellStyle name="Output 4 2 3 8" xfId="40653"/>
    <cellStyle name="Output 4 2 3 8 2" xfId="40654"/>
    <cellStyle name="Output 4 2 3 8 2 2" xfId="40655"/>
    <cellStyle name="Output 4 2 3 8 3" xfId="40656"/>
    <cellStyle name="Output 4 2 3 9" xfId="40657"/>
    <cellStyle name="Output 4 2 3 9 2" xfId="40658"/>
    <cellStyle name="Output 4 2 3 9 2 2" xfId="40659"/>
    <cellStyle name="Output 4 2 3 9 3" xfId="40660"/>
    <cellStyle name="Output 4 2 4" xfId="40661"/>
    <cellStyle name="Output 4 2 4 10" xfId="40662"/>
    <cellStyle name="Output 4 2 4 10 2" xfId="40663"/>
    <cellStyle name="Output 4 2 4 10 2 2" xfId="40664"/>
    <cellStyle name="Output 4 2 4 10 3" xfId="40665"/>
    <cellStyle name="Output 4 2 4 11" xfId="40666"/>
    <cellStyle name="Output 4 2 4 11 2" xfId="40667"/>
    <cellStyle name="Output 4 2 4 11 2 2" xfId="40668"/>
    <cellStyle name="Output 4 2 4 11 3" xfId="40669"/>
    <cellStyle name="Output 4 2 4 12" xfId="40670"/>
    <cellStyle name="Output 4 2 4 12 2" xfId="40671"/>
    <cellStyle name="Output 4 2 4 12 2 2" xfId="40672"/>
    <cellStyle name="Output 4 2 4 12 3" xfId="40673"/>
    <cellStyle name="Output 4 2 4 13" xfId="40674"/>
    <cellStyle name="Output 4 2 4 13 2" xfId="40675"/>
    <cellStyle name="Output 4 2 4 13 2 2" xfId="40676"/>
    <cellStyle name="Output 4 2 4 13 3" xfId="40677"/>
    <cellStyle name="Output 4 2 4 14" xfId="40678"/>
    <cellStyle name="Output 4 2 4 14 2" xfId="40679"/>
    <cellStyle name="Output 4 2 4 14 2 2" xfId="40680"/>
    <cellStyle name="Output 4 2 4 14 3" xfId="40681"/>
    <cellStyle name="Output 4 2 4 15" xfId="40682"/>
    <cellStyle name="Output 4 2 4 15 2" xfId="40683"/>
    <cellStyle name="Output 4 2 4 15 2 2" xfId="40684"/>
    <cellStyle name="Output 4 2 4 15 3" xfId="40685"/>
    <cellStyle name="Output 4 2 4 16" xfId="40686"/>
    <cellStyle name="Output 4 2 4 16 2" xfId="40687"/>
    <cellStyle name="Output 4 2 4 16 2 2" xfId="40688"/>
    <cellStyle name="Output 4 2 4 16 3" xfId="40689"/>
    <cellStyle name="Output 4 2 4 17" xfId="40690"/>
    <cellStyle name="Output 4 2 4 17 2" xfId="40691"/>
    <cellStyle name="Output 4 2 4 17 2 2" xfId="40692"/>
    <cellStyle name="Output 4 2 4 17 3" xfId="40693"/>
    <cellStyle name="Output 4 2 4 18" xfId="40694"/>
    <cellStyle name="Output 4 2 4 18 2" xfId="40695"/>
    <cellStyle name="Output 4 2 4 18 2 2" xfId="40696"/>
    <cellStyle name="Output 4 2 4 18 3" xfId="40697"/>
    <cellStyle name="Output 4 2 4 19" xfId="40698"/>
    <cellStyle name="Output 4 2 4 19 2" xfId="40699"/>
    <cellStyle name="Output 4 2 4 19 2 2" xfId="40700"/>
    <cellStyle name="Output 4 2 4 19 3" xfId="40701"/>
    <cellStyle name="Output 4 2 4 2" xfId="40702"/>
    <cellStyle name="Output 4 2 4 2 10" xfId="40703"/>
    <cellStyle name="Output 4 2 4 2 10 2" xfId="40704"/>
    <cellStyle name="Output 4 2 4 2 10 2 2" xfId="40705"/>
    <cellStyle name="Output 4 2 4 2 10 3" xfId="40706"/>
    <cellStyle name="Output 4 2 4 2 11" xfId="40707"/>
    <cellStyle name="Output 4 2 4 2 11 2" xfId="40708"/>
    <cellStyle name="Output 4 2 4 2 11 2 2" xfId="40709"/>
    <cellStyle name="Output 4 2 4 2 11 3" xfId="40710"/>
    <cellStyle name="Output 4 2 4 2 12" xfId="40711"/>
    <cellStyle name="Output 4 2 4 2 12 2" xfId="40712"/>
    <cellStyle name="Output 4 2 4 2 12 2 2" xfId="40713"/>
    <cellStyle name="Output 4 2 4 2 12 3" xfId="40714"/>
    <cellStyle name="Output 4 2 4 2 13" xfId="40715"/>
    <cellStyle name="Output 4 2 4 2 13 2" xfId="40716"/>
    <cellStyle name="Output 4 2 4 2 13 2 2" xfId="40717"/>
    <cellStyle name="Output 4 2 4 2 13 3" xfId="40718"/>
    <cellStyle name="Output 4 2 4 2 14" xfId="40719"/>
    <cellStyle name="Output 4 2 4 2 14 2" xfId="40720"/>
    <cellStyle name="Output 4 2 4 2 14 2 2" xfId="40721"/>
    <cellStyle name="Output 4 2 4 2 14 3" xfId="40722"/>
    <cellStyle name="Output 4 2 4 2 15" xfId="40723"/>
    <cellStyle name="Output 4 2 4 2 15 2" xfId="40724"/>
    <cellStyle name="Output 4 2 4 2 15 2 2" xfId="40725"/>
    <cellStyle name="Output 4 2 4 2 15 3" xfId="40726"/>
    <cellStyle name="Output 4 2 4 2 16" xfId="40727"/>
    <cellStyle name="Output 4 2 4 2 16 2" xfId="40728"/>
    <cellStyle name="Output 4 2 4 2 16 2 2" xfId="40729"/>
    <cellStyle name="Output 4 2 4 2 16 3" xfId="40730"/>
    <cellStyle name="Output 4 2 4 2 17" xfId="40731"/>
    <cellStyle name="Output 4 2 4 2 17 2" xfId="40732"/>
    <cellStyle name="Output 4 2 4 2 17 2 2" xfId="40733"/>
    <cellStyle name="Output 4 2 4 2 17 3" xfId="40734"/>
    <cellStyle name="Output 4 2 4 2 18" xfId="40735"/>
    <cellStyle name="Output 4 2 4 2 18 2" xfId="40736"/>
    <cellStyle name="Output 4 2 4 2 18 2 2" xfId="40737"/>
    <cellStyle name="Output 4 2 4 2 18 3" xfId="40738"/>
    <cellStyle name="Output 4 2 4 2 19" xfId="40739"/>
    <cellStyle name="Output 4 2 4 2 19 2" xfId="40740"/>
    <cellStyle name="Output 4 2 4 2 19 2 2" xfId="40741"/>
    <cellStyle name="Output 4 2 4 2 19 3" xfId="40742"/>
    <cellStyle name="Output 4 2 4 2 2" xfId="40743"/>
    <cellStyle name="Output 4 2 4 2 2 2" xfId="40744"/>
    <cellStyle name="Output 4 2 4 2 2 2 2" xfId="40745"/>
    <cellStyle name="Output 4 2 4 2 2 3" xfId="40746"/>
    <cellStyle name="Output 4 2 4 2 2 4" xfId="40747"/>
    <cellStyle name="Output 4 2 4 2 20" xfId="40748"/>
    <cellStyle name="Output 4 2 4 2 20 2" xfId="40749"/>
    <cellStyle name="Output 4 2 4 2 20 2 2" xfId="40750"/>
    <cellStyle name="Output 4 2 4 2 20 3" xfId="40751"/>
    <cellStyle name="Output 4 2 4 2 21" xfId="40752"/>
    <cellStyle name="Output 4 2 4 2 21 2" xfId="40753"/>
    <cellStyle name="Output 4 2 4 2 22" xfId="40754"/>
    <cellStyle name="Output 4 2 4 2 23" xfId="40755"/>
    <cellStyle name="Output 4 2 4 2 3" xfId="40756"/>
    <cellStyle name="Output 4 2 4 2 3 2" xfId="40757"/>
    <cellStyle name="Output 4 2 4 2 3 2 2" xfId="40758"/>
    <cellStyle name="Output 4 2 4 2 3 3" xfId="40759"/>
    <cellStyle name="Output 4 2 4 2 4" xfId="40760"/>
    <cellStyle name="Output 4 2 4 2 4 2" xfId="40761"/>
    <cellStyle name="Output 4 2 4 2 4 2 2" xfId="40762"/>
    <cellStyle name="Output 4 2 4 2 4 3" xfId="40763"/>
    <cellStyle name="Output 4 2 4 2 5" xfId="40764"/>
    <cellStyle name="Output 4 2 4 2 5 2" xfId="40765"/>
    <cellStyle name="Output 4 2 4 2 5 2 2" xfId="40766"/>
    <cellStyle name="Output 4 2 4 2 5 3" xfId="40767"/>
    <cellStyle name="Output 4 2 4 2 6" xfId="40768"/>
    <cellStyle name="Output 4 2 4 2 6 2" xfId="40769"/>
    <cellStyle name="Output 4 2 4 2 6 2 2" xfId="40770"/>
    <cellStyle name="Output 4 2 4 2 6 3" xfId="40771"/>
    <cellStyle name="Output 4 2 4 2 7" xfId="40772"/>
    <cellStyle name="Output 4 2 4 2 7 2" xfId="40773"/>
    <cellStyle name="Output 4 2 4 2 7 2 2" xfId="40774"/>
    <cellStyle name="Output 4 2 4 2 7 3" xfId="40775"/>
    <cellStyle name="Output 4 2 4 2 8" xfId="40776"/>
    <cellStyle name="Output 4 2 4 2 8 2" xfId="40777"/>
    <cellStyle name="Output 4 2 4 2 8 2 2" xfId="40778"/>
    <cellStyle name="Output 4 2 4 2 8 3" xfId="40779"/>
    <cellStyle name="Output 4 2 4 2 9" xfId="40780"/>
    <cellStyle name="Output 4 2 4 2 9 2" xfId="40781"/>
    <cellStyle name="Output 4 2 4 2 9 2 2" xfId="40782"/>
    <cellStyle name="Output 4 2 4 2 9 3" xfId="40783"/>
    <cellStyle name="Output 4 2 4 20" xfId="40784"/>
    <cellStyle name="Output 4 2 4 20 2" xfId="40785"/>
    <cellStyle name="Output 4 2 4 20 2 2" xfId="40786"/>
    <cellStyle name="Output 4 2 4 20 3" xfId="40787"/>
    <cellStyle name="Output 4 2 4 21" xfId="40788"/>
    <cellStyle name="Output 4 2 4 21 2" xfId="40789"/>
    <cellStyle name="Output 4 2 4 21 2 2" xfId="40790"/>
    <cellStyle name="Output 4 2 4 21 3" xfId="40791"/>
    <cellStyle name="Output 4 2 4 22" xfId="40792"/>
    <cellStyle name="Output 4 2 4 22 2" xfId="40793"/>
    <cellStyle name="Output 4 2 4 23" xfId="40794"/>
    <cellStyle name="Output 4 2 4 24" xfId="40795"/>
    <cellStyle name="Output 4 2 4 3" xfId="40796"/>
    <cellStyle name="Output 4 2 4 3 2" xfId="40797"/>
    <cellStyle name="Output 4 2 4 3 2 2" xfId="40798"/>
    <cellStyle name="Output 4 2 4 3 3" xfId="40799"/>
    <cellStyle name="Output 4 2 4 3 4" xfId="40800"/>
    <cellStyle name="Output 4 2 4 4" xfId="40801"/>
    <cellStyle name="Output 4 2 4 4 2" xfId="40802"/>
    <cellStyle name="Output 4 2 4 4 2 2" xfId="40803"/>
    <cellStyle name="Output 4 2 4 4 3" xfId="40804"/>
    <cellStyle name="Output 4 2 4 4 4" xfId="40805"/>
    <cellStyle name="Output 4 2 4 5" xfId="40806"/>
    <cellStyle name="Output 4 2 4 5 2" xfId="40807"/>
    <cellStyle name="Output 4 2 4 5 2 2" xfId="40808"/>
    <cellStyle name="Output 4 2 4 5 3" xfId="40809"/>
    <cellStyle name="Output 4 2 4 6" xfId="40810"/>
    <cellStyle name="Output 4 2 4 6 2" xfId="40811"/>
    <cellStyle name="Output 4 2 4 6 2 2" xfId="40812"/>
    <cellStyle name="Output 4 2 4 6 3" xfId="40813"/>
    <cellStyle name="Output 4 2 4 7" xfId="40814"/>
    <cellStyle name="Output 4 2 4 7 2" xfId="40815"/>
    <cellStyle name="Output 4 2 4 7 2 2" xfId="40816"/>
    <cellStyle name="Output 4 2 4 7 3" xfId="40817"/>
    <cellStyle name="Output 4 2 4 8" xfId="40818"/>
    <cellStyle name="Output 4 2 4 8 2" xfId="40819"/>
    <cellStyle name="Output 4 2 4 8 2 2" xfId="40820"/>
    <cellStyle name="Output 4 2 4 8 3" xfId="40821"/>
    <cellStyle name="Output 4 2 4 9" xfId="40822"/>
    <cellStyle name="Output 4 2 4 9 2" xfId="40823"/>
    <cellStyle name="Output 4 2 4 9 2 2" xfId="40824"/>
    <cellStyle name="Output 4 2 4 9 3" xfId="40825"/>
    <cellStyle name="Output 4 2 5" xfId="40826"/>
    <cellStyle name="Output 4 2 5 10" xfId="40827"/>
    <cellStyle name="Output 4 2 5 10 2" xfId="40828"/>
    <cellStyle name="Output 4 2 5 10 2 2" xfId="40829"/>
    <cellStyle name="Output 4 2 5 10 3" xfId="40830"/>
    <cellStyle name="Output 4 2 5 11" xfId="40831"/>
    <cellStyle name="Output 4 2 5 11 2" xfId="40832"/>
    <cellStyle name="Output 4 2 5 11 2 2" xfId="40833"/>
    <cellStyle name="Output 4 2 5 11 3" xfId="40834"/>
    <cellStyle name="Output 4 2 5 12" xfId="40835"/>
    <cellStyle name="Output 4 2 5 12 2" xfId="40836"/>
    <cellStyle name="Output 4 2 5 12 2 2" xfId="40837"/>
    <cellStyle name="Output 4 2 5 12 3" xfId="40838"/>
    <cellStyle name="Output 4 2 5 13" xfId="40839"/>
    <cellStyle name="Output 4 2 5 13 2" xfId="40840"/>
    <cellStyle name="Output 4 2 5 13 2 2" xfId="40841"/>
    <cellStyle name="Output 4 2 5 13 3" xfId="40842"/>
    <cellStyle name="Output 4 2 5 14" xfId="40843"/>
    <cellStyle name="Output 4 2 5 14 2" xfId="40844"/>
    <cellStyle name="Output 4 2 5 14 2 2" xfId="40845"/>
    <cellStyle name="Output 4 2 5 14 3" xfId="40846"/>
    <cellStyle name="Output 4 2 5 15" xfId="40847"/>
    <cellStyle name="Output 4 2 5 15 2" xfId="40848"/>
    <cellStyle name="Output 4 2 5 15 2 2" xfId="40849"/>
    <cellStyle name="Output 4 2 5 15 3" xfId="40850"/>
    <cellStyle name="Output 4 2 5 16" xfId="40851"/>
    <cellStyle name="Output 4 2 5 16 2" xfId="40852"/>
    <cellStyle name="Output 4 2 5 16 2 2" xfId="40853"/>
    <cellStyle name="Output 4 2 5 16 3" xfId="40854"/>
    <cellStyle name="Output 4 2 5 17" xfId="40855"/>
    <cellStyle name="Output 4 2 5 17 2" xfId="40856"/>
    <cellStyle name="Output 4 2 5 17 2 2" xfId="40857"/>
    <cellStyle name="Output 4 2 5 17 3" xfId="40858"/>
    <cellStyle name="Output 4 2 5 18" xfId="40859"/>
    <cellStyle name="Output 4 2 5 18 2" xfId="40860"/>
    <cellStyle name="Output 4 2 5 18 2 2" xfId="40861"/>
    <cellStyle name="Output 4 2 5 18 3" xfId="40862"/>
    <cellStyle name="Output 4 2 5 19" xfId="40863"/>
    <cellStyle name="Output 4 2 5 19 2" xfId="40864"/>
    <cellStyle name="Output 4 2 5 19 2 2" xfId="40865"/>
    <cellStyle name="Output 4 2 5 19 3" xfId="40866"/>
    <cellStyle name="Output 4 2 5 2" xfId="40867"/>
    <cellStyle name="Output 4 2 5 2 2" xfId="40868"/>
    <cellStyle name="Output 4 2 5 2 2 2" xfId="40869"/>
    <cellStyle name="Output 4 2 5 2 3" xfId="40870"/>
    <cellStyle name="Output 4 2 5 2 4" xfId="40871"/>
    <cellStyle name="Output 4 2 5 20" xfId="40872"/>
    <cellStyle name="Output 4 2 5 20 2" xfId="40873"/>
    <cellStyle name="Output 4 2 5 20 2 2" xfId="40874"/>
    <cellStyle name="Output 4 2 5 20 3" xfId="40875"/>
    <cellStyle name="Output 4 2 5 21" xfId="40876"/>
    <cellStyle name="Output 4 2 5 21 2" xfId="40877"/>
    <cellStyle name="Output 4 2 5 22" xfId="40878"/>
    <cellStyle name="Output 4 2 5 23" xfId="40879"/>
    <cellStyle name="Output 4 2 5 3" xfId="40880"/>
    <cellStyle name="Output 4 2 5 3 2" xfId="40881"/>
    <cellStyle name="Output 4 2 5 3 2 2" xfId="40882"/>
    <cellStyle name="Output 4 2 5 3 3" xfId="40883"/>
    <cellStyle name="Output 4 2 5 4" xfId="40884"/>
    <cellStyle name="Output 4 2 5 4 2" xfId="40885"/>
    <cellStyle name="Output 4 2 5 4 2 2" xfId="40886"/>
    <cellStyle name="Output 4 2 5 4 3" xfId="40887"/>
    <cellStyle name="Output 4 2 5 5" xfId="40888"/>
    <cellStyle name="Output 4 2 5 5 2" xfId="40889"/>
    <cellStyle name="Output 4 2 5 5 2 2" xfId="40890"/>
    <cellStyle name="Output 4 2 5 5 3" xfId="40891"/>
    <cellStyle name="Output 4 2 5 6" xfId="40892"/>
    <cellStyle name="Output 4 2 5 6 2" xfId="40893"/>
    <cellStyle name="Output 4 2 5 6 2 2" xfId="40894"/>
    <cellStyle name="Output 4 2 5 6 3" xfId="40895"/>
    <cellStyle name="Output 4 2 5 7" xfId="40896"/>
    <cellStyle name="Output 4 2 5 7 2" xfId="40897"/>
    <cellStyle name="Output 4 2 5 7 2 2" xfId="40898"/>
    <cellStyle name="Output 4 2 5 7 3" xfId="40899"/>
    <cellStyle name="Output 4 2 5 8" xfId="40900"/>
    <cellStyle name="Output 4 2 5 8 2" xfId="40901"/>
    <cellStyle name="Output 4 2 5 8 2 2" xfId="40902"/>
    <cellStyle name="Output 4 2 5 8 3" xfId="40903"/>
    <cellStyle name="Output 4 2 5 9" xfId="40904"/>
    <cellStyle name="Output 4 2 5 9 2" xfId="40905"/>
    <cellStyle name="Output 4 2 5 9 2 2" xfId="40906"/>
    <cellStyle name="Output 4 2 5 9 3" xfId="40907"/>
    <cellStyle name="Output 4 2 6" xfId="40908"/>
    <cellStyle name="Output 4 2 6 2" xfId="40909"/>
    <cellStyle name="Output 4 2 6 2 2" xfId="40910"/>
    <cellStyle name="Output 4 2 6 3" xfId="40911"/>
    <cellStyle name="Output 4 2 6 4" xfId="40912"/>
    <cellStyle name="Output 4 2 7" xfId="40913"/>
    <cellStyle name="Output 4 2 7 2" xfId="40914"/>
    <cellStyle name="Output 4 2 7 2 2" xfId="40915"/>
    <cellStyle name="Output 4 2 7 3" xfId="40916"/>
    <cellStyle name="Output 4 2 8" xfId="40917"/>
    <cellStyle name="Output 4 2 8 2" xfId="40918"/>
    <cellStyle name="Output 4 2 8 2 2" xfId="40919"/>
    <cellStyle name="Output 4 2 8 3" xfId="40920"/>
    <cellStyle name="Output 4 2 9" xfId="40921"/>
    <cellStyle name="Output 4 2 9 2" xfId="40922"/>
    <cellStyle name="Output 4 2 9 2 2" xfId="40923"/>
    <cellStyle name="Output 4 2 9 3" xfId="40924"/>
    <cellStyle name="Output 4 20" xfId="40925"/>
    <cellStyle name="Output 4 20 2" xfId="40926"/>
    <cellStyle name="Output 4 20 2 2" xfId="40927"/>
    <cellStyle name="Output 4 20 3" xfId="40928"/>
    <cellStyle name="Output 4 21" xfId="40929"/>
    <cellStyle name="Output 4 21 2" xfId="40930"/>
    <cellStyle name="Output 4 21 2 2" xfId="40931"/>
    <cellStyle name="Output 4 21 3" xfId="40932"/>
    <cellStyle name="Output 4 22" xfId="40933"/>
    <cellStyle name="Output 4 22 2" xfId="40934"/>
    <cellStyle name="Output 4 23" xfId="40935"/>
    <cellStyle name="Output 4 24" xfId="40936"/>
    <cellStyle name="Output 4 25" xfId="40937"/>
    <cellStyle name="Output 4 26" xfId="40938"/>
    <cellStyle name="Output 4 27" xfId="40939"/>
    <cellStyle name="Output 4 3" xfId="40940"/>
    <cellStyle name="Output 4 3 10" xfId="40941"/>
    <cellStyle name="Output 4 3 10 2" xfId="40942"/>
    <cellStyle name="Output 4 3 10 2 2" xfId="40943"/>
    <cellStyle name="Output 4 3 10 3" xfId="40944"/>
    <cellStyle name="Output 4 3 11" xfId="40945"/>
    <cellStyle name="Output 4 3 11 2" xfId="40946"/>
    <cellStyle name="Output 4 3 11 2 2" xfId="40947"/>
    <cellStyle name="Output 4 3 11 3" xfId="40948"/>
    <cellStyle name="Output 4 3 12" xfId="40949"/>
    <cellStyle name="Output 4 3 12 2" xfId="40950"/>
    <cellStyle name="Output 4 3 12 2 2" xfId="40951"/>
    <cellStyle name="Output 4 3 12 3" xfId="40952"/>
    <cellStyle name="Output 4 3 13" xfId="40953"/>
    <cellStyle name="Output 4 3 13 2" xfId="40954"/>
    <cellStyle name="Output 4 3 13 2 2" xfId="40955"/>
    <cellStyle name="Output 4 3 13 3" xfId="40956"/>
    <cellStyle name="Output 4 3 14" xfId="40957"/>
    <cellStyle name="Output 4 3 14 2" xfId="40958"/>
    <cellStyle name="Output 4 3 14 2 2" xfId="40959"/>
    <cellStyle name="Output 4 3 14 3" xfId="40960"/>
    <cellStyle name="Output 4 3 15" xfId="40961"/>
    <cellStyle name="Output 4 3 15 2" xfId="40962"/>
    <cellStyle name="Output 4 3 15 2 2" xfId="40963"/>
    <cellStyle name="Output 4 3 15 3" xfId="40964"/>
    <cellStyle name="Output 4 3 16" xfId="40965"/>
    <cellStyle name="Output 4 3 16 2" xfId="40966"/>
    <cellStyle name="Output 4 3 16 2 2" xfId="40967"/>
    <cellStyle name="Output 4 3 16 3" xfId="40968"/>
    <cellStyle name="Output 4 3 17" xfId="40969"/>
    <cellStyle name="Output 4 3 17 2" xfId="40970"/>
    <cellStyle name="Output 4 3 17 2 2" xfId="40971"/>
    <cellStyle name="Output 4 3 17 3" xfId="40972"/>
    <cellStyle name="Output 4 3 18" xfId="40973"/>
    <cellStyle name="Output 4 3 18 2" xfId="40974"/>
    <cellStyle name="Output 4 3 19" xfId="40975"/>
    <cellStyle name="Output 4 3 2" xfId="40976"/>
    <cellStyle name="Output 4 3 2 10" xfId="40977"/>
    <cellStyle name="Output 4 3 2 10 2" xfId="40978"/>
    <cellStyle name="Output 4 3 2 10 2 2" xfId="40979"/>
    <cellStyle name="Output 4 3 2 10 3" xfId="40980"/>
    <cellStyle name="Output 4 3 2 11" xfId="40981"/>
    <cellStyle name="Output 4 3 2 11 2" xfId="40982"/>
    <cellStyle name="Output 4 3 2 11 2 2" xfId="40983"/>
    <cellStyle name="Output 4 3 2 11 3" xfId="40984"/>
    <cellStyle name="Output 4 3 2 12" xfId="40985"/>
    <cellStyle name="Output 4 3 2 12 2" xfId="40986"/>
    <cellStyle name="Output 4 3 2 12 2 2" xfId="40987"/>
    <cellStyle name="Output 4 3 2 12 3" xfId="40988"/>
    <cellStyle name="Output 4 3 2 13" xfId="40989"/>
    <cellStyle name="Output 4 3 2 13 2" xfId="40990"/>
    <cellStyle name="Output 4 3 2 13 2 2" xfId="40991"/>
    <cellStyle name="Output 4 3 2 13 3" xfId="40992"/>
    <cellStyle name="Output 4 3 2 14" xfId="40993"/>
    <cellStyle name="Output 4 3 2 14 2" xfId="40994"/>
    <cellStyle name="Output 4 3 2 14 2 2" xfId="40995"/>
    <cellStyle name="Output 4 3 2 14 3" xfId="40996"/>
    <cellStyle name="Output 4 3 2 15" xfId="40997"/>
    <cellStyle name="Output 4 3 2 15 2" xfId="40998"/>
    <cellStyle name="Output 4 3 2 15 2 2" xfId="40999"/>
    <cellStyle name="Output 4 3 2 15 3" xfId="41000"/>
    <cellStyle name="Output 4 3 2 16" xfId="41001"/>
    <cellStyle name="Output 4 3 2 16 2" xfId="41002"/>
    <cellStyle name="Output 4 3 2 16 2 2" xfId="41003"/>
    <cellStyle name="Output 4 3 2 16 3" xfId="41004"/>
    <cellStyle name="Output 4 3 2 17" xfId="41005"/>
    <cellStyle name="Output 4 3 2 17 2" xfId="41006"/>
    <cellStyle name="Output 4 3 2 17 2 2" xfId="41007"/>
    <cellStyle name="Output 4 3 2 17 3" xfId="41008"/>
    <cellStyle name="Output 4 3 2 18" xfId="41009"/>
    <cellStyle name="Output 4 3 2 18 2" xfId="41010"/>
    <cellStyle name="Output 4 3 2 18 2 2" xfId="41011"/>
    <cellStyle name="Output 4 3 2 18 3" xfId="41012"/>
    <cellStyle name="Output 4 3 2 19" xfId="41013"/>
    <cellStyle name="Output 4 3 2 19 2" xfId="41014"/>
    <cellStyle name="Output 4 3 2 19 2 2" xfId="41015"/>
    <cellStyle name="Output 4 3 2 19 3" xfId="41016"/>
    <cellStyle name="Output 4 3 2 2" xfId="41017"/>
    <cellStyle name="Output 4 3 2 2 2" xfId="41018"/>
    <cellStyle name="Output 4 3 2 2 2 2" xfId="41019"/>
    <cellStyle name="Output 4 3 2 2 2 2 2" xfId="41020"/>
    <cellStyle name="Output 4 3 2 2 2 3" xfId="41021"/>
    <cellStyle name="Output 4 3 2 2 2 4" xfId="41022"/>
    <cellStyle name="Output 4 3 2 2 3" xfId="41023"/>
    <cellStyle name="Output 4 3 2 2 3 2" xfId="41024"/>
    <cellStyle name="Output 4 3 2 2 4" xfId="41025"/>
    <cellStyle name="Output 4 3 2 2 5" xfId="41026"/>
    <cellStyle name="Output 4 3 2 20" xfId="41027"/>
    <cellStyle name="Output 4 3 2 20 2" xfId="41028"/>
    <cellStyle name="Output 4 3 2 20 2 2" xfId="41029"/>
    <cellStyle name="Output 4 3 2 20 3" xfId="41030"/>
    <cellStyle name="Output 4 3 2 21" xfId="41031"/>
    <cellStyle name="Output 4 3 2 21 2" xfId="41032"/>
    <cellStyle name="Output 4 3 2 22" xfId="41033"/>
    <cellStyle name="Output 4 3 2 23" xfId="41034"/>
    <cellStyle name="Output 4 3 2 3" xfId="41035"/>
    <cellStyle name="Output 4 3 2 3 2" xfId="41036"/>
    <cellStyle name="Output 4 3 2 3 2 2" xfId="41037"/>
    <cellStyle name="Output 4 3 2 3 2 3" xfId="41038"/>
    <cellStyle name="Output 4 3 2 3 3" xfId="41039"/>
    <cellStyle name="Output 4 3 2 3 3 2" xfId="41040"/>
    <cellStyle name="Output 4 3 2 3 4" xfId="41041"/>
    <cellStyle name="Output 4 3 2 4" xfId="41042"/>
    <cellStyle name="Output 4 3 2 4 2" xfId="41043"/>
    <cellStyle name="Output 4 3 2 4 2 2" xfId="41044"/>
    <cellStyle name="Output 4 3 2 4 3" xfId="41045"/>
    <cellStyle name="Output 4 3 2 4 4" xfId="41046"/>
    <cellStyle name="Output 4 3 2 5" xfId="41047"/>
    <cellStyle name="Output 4 3 2 5 2" xfId="41048"/>
    <cellStyle name="Output 4 3 2 5 2 2" xfId="41049"/>
    <cellStyle name="Output 4 3 2 5 3" xfId="41050"/>
    <cellStyle name="Output 4 3 2 5 4" xfId="41051"/>
    <cellStyle name="Output 4 3 2 6" xfId="41052"/>
    <cellStyle name="Output 4 3 2 6 2" xfId="41053"/>
    <cellStyle name="Output 4 3 2 6 2 2" xfId="41054"/>
    <cellStyle name="Output 4 3 2 6 3" xfId="41055"/>
    <cellStyle name="Output 4 3 2 7" xfId="41056"/>
    <cellStyle name="Output 4 3 2 7 2" xfId="41057"/>
    <cellStyle name="Output 4 3 2 7 2 2" xfId="41058"/>
    <cellStyle name="Output 4 3 2 7 3" xfId="41059"/>
    <cellStyle name="Output 4 3 2 8" xfId="41060"/>
    <cellStyle name="Output 4 3 2 8 2" xfId="41061"/>
    <cellStyle name="Output 4 3 2 8 2 2" xfId="41062"/>
    <cellStyle name="Output 4 3 2 8 3" xfId="41063"/>
    <cellStyle name="Output 4 3 2 9" xfId="41064"/>
    <cellStyle name="Output 4 3 2 9 2" xfId="41065"/>
    <cellStyle name="Output 4 3 2 9 2 2" xfId="41066"/>
    <cellStyle name="Output 4 3 2 9 3" xfId="41067"/>
    <cellStyle name="Output 4 3 20" xfId="41068"/>
    <cellStyle name="Output 4 3 3" xfId="41069"/>
    <cellStyle name="Output 4 3 3 2" xfId="41070"/>
    <cellStyle name="Output 4 3 3 2 2" xfId="41071"/>
    <cellStyle name="Output 4 3 3 2 2 2" xfId="41072"/>
    <cellStyle name="Output 4 3 3 2 3" xfId="41073"/>
    <cellStyle name="Output 4 3 3 2 4" xfId="41074"/>
    <cellStyle name="Output 4 3 3 3" xfId="41075"/>
    <cellStyle name="Output 4 3 3 3 2" xfId="41076"/>
    <cellStyle name="Output 4 3 3 4" xfId="41077"/>
    <cellStyle name="Output 4 3 3 5" xfId="41078"/>
    <cellStyle name="Output 4 3 4" xfId="41079"/>
    <cellStyle name="Output 4 3 4 2" xfId="41080"/>
    <cellStyle name="Output 4 3 4 2 2" xfId="41081"/>
    <cellStyle name="Output 4 3 4 2 3" xfId="41082"/>
    <cellStyle name="Output 4 3 4 3" xfId="41083"/>
    <cellStyle name="Output 4 3 4 3 2" xfId="41084"/>
    <cellStyle name="Output 4 3 4 4" xfId="41085"/>
    <cellStyle name="Output 4 3 5" xfId="41086"/>
    <cellStyle name="Output 4 3 5 2" xfId="41087"/>
    <cellStyle name="Output 4 3 5 2 2" xfId="41088"/>
    <cellStyle name="Output 4 3 5 2 3" xfId="41089"/>
    <cellStyle name="Output 4 3 5 3" xfId="41090"/>
    <cellStyle name="Output 4 3 5 4" xfId="41091"/>
    <cellStyle name="Output 4 3 6" xfId="41092"/>
    <cellStyle name="Output 4 3 6 2" xfId="41093"/>
    <cellStyle name="Output 4 3 6 2 2" xfId="41094"/>
    <cellStyle name="Output 4 3 6 3" xfId="41095"/>
    <cellStyle name="Output 4 3 6 4" xfId="41096"/>
    <cellStyle name="Output 4 3 7" xfId="41097"/>
    <cellStyle name="Output 4 3 7 2" xfId="41098"/>
    <cellStyle name="Output 4 3 7 2 2" xfId="41099"/>
    <cellStyle name="Output 4 3 7 3" xfId="41100"/>
    <cellStyle name="Output 4 3 8" xfId="41101"/>
    <cellStyle name="Output 4 3 8 2" xfId="41102"/>
    <cellStyle name="Output 4 3 8 2 2" xfId="41103"/>
    <cellStyle name="Output 4 3 8 3" xfId="41104"/>
    <cellStyle name="Output 4 3 9" xfId="41105"/>
    <cellStyle name="Output 4 3 9 2" xfId="41106"/>
    <cellStyle name="Output 4 3 9 2 2" xfId="41107"/>
    <cellStyle name="Output 4 3 9 3" xfId="41108"/>
    <cellStyle name="Output 4 4" xfId="41109"/>
    <cellStyle name="Output 4 4 10" xfId="41110"/>
    <cellStyle name="Output 4 4 10 2" xfId="41111"/>
    <cellStyle name="Output 4 4 10 2 2" xfId="41112"/>
    <cellStyle name="Output 4 4 10 3" xfId="41113"/>
    <cellStyle name="Output 4 4 11" xfId="41114"/>
    <cellStyle name="Output 4 4 11 2" xfId="41115"/>
    <cellStyle name="Output 4 4 11 2 2" xfId="41116"/>
    <cellStyle name="Output 4 4 11 3" xfId="41117"/>
    <cellStyle name="Output 4 4 12" xfId="41118"/>
    <cellStyle name="Output 4 4 12 2" xfId="41119"/>
    <cellStyle name="Output 4 4 12 2 2" xfId="41120"/>
    <cellStyle name="Output 4 4 12 3" xfId="41121"/>
    <cellStyle name="Output 4 4 13" xfId="41122"/>
    <cellStyle name="Output 4 4 13 2" xfId="41123"/>
    <cellStyle name="Output 4 4 13 2 2" xfId="41124"/>
    <cellStyle name="Output 4 4 13 3" xfId="41125"/>
    <cellStyle name="Output 4 4 14" xfId="41126"/>
    <cellStyle name="Output 4 4 14 2" xfId="41127"/>
    <cellStyle name="Output 4 4 14 2 2" xfId="41128"/>
    <cellStyle name="Output 4 4 14 3" xfId="41129"/>
    <cellStyle name="Output 4 4 15" xfId="41130"/>
    <cellStyle name="Output 4 4 15 2" xfId="41131"/>
    <cellStyle name="Output 4 4 15 2 2" xfId="41132"/>
    <cellStyle name="Output 4 4 15 3" xfId="41133"/>
    <cellStyle name="Output 4 4 16" xfId="41134"/>
    <cellStyle name="Output 4 4 16 2" xfId="41135"/>
    <cellStyle name="Output 4 4 16 2 2" xfId="41136"/>
    <cellStyle name="Output 4 4 16 3" xfId="41137"/>
    <cellStyle name="Output 4 4 17" xfId="41138"/>
    <cellStyle name="Output 4 4 17 2" xfId="41139"/>
    <cellStyle name="Output 4 4 17 2 2" xfId="41140"/>
    <cellStyle name="Output 4 4 17 3" xfId="41141"/>
    <cellStyle name="Output 4 4 18" xfId="41142"/>
    <cellStyle name="Output 4 4 18 2" xfId="41143"/>
    <cellStyle name="Output 4 4 19" xfId="41144"/>
    <cellStyle name="Output 4 4 2" xfId="41145"/>
    <cellStyle name="Output 4 4 2 10" xfId="41146"/>
    <cellStyle name="Output 4 4 2 10 2" xfId="41147"/>
    <cellStyle name="Output 4 4 2 10 2 2" xfId="41148"/>
    <cellStyle name="Output 4 4 2 10 3" xfId="41149"/>
    <cellStyle name="Output 4 4 2 11" xfId="41150"/>
    <cellStyle name="Output 4 4 2 11 2" xfId="41151"/>
    <cellStyle name="Output 4 4 2 11 2 2" xfId="41152"/>
    <cellStyle name="Output 4 4 2 11 3" xfId="41153"/>
    <cellStyle name="Output 4 4 2 12" xfId="41154"/>
    <cellStyle name="Output 4 4 2 12 2" xfId="41155"/>
    <cellStyle name="Output 4 4 2 12 2 2" xfId="41156"/>
    <cellStyle name="Output 4 4 2 12 3" xfId="41157"/>
    <cellStyle name="Output 4 4 2 13" xfId="41158"/>
    <cellStyle name="Output 4 4 2 13 2" xfId="41159"/>
    <cellStyle name="Output 4 4 2 13 2 2" xfId="41160"/>
    <cellStyle name="Output 4 4 2 13 3" xfId="41161"/>
    <cellStyle name="Output 4 4 2 14" xfId="41162"/>
    <cellStyle name="Output 4 4 2 14 2" xfId="41163"/>
    <cellStyle name="Output 4 4 2 14 2 2" xfId="41164"/>
    <cellStyle name="Output 4 4 2 14 3" xfId="41165"/>
    <cellStyle name="Output 4 4 2 15" xfId="41166"/>
    <cellStyle name="Output 4 4 2 15 2" xfId="41167"/>
    <cellStyle name="Output 4 4 2 15 2 2" xfId="41168"/>
    <cellStyle name="Output 4 4 2 15 3" xfId="41169"/>
    <cellStyle name="Output 4 4 2 16" xfId="41170"/>
    <cellStyle name="Output 4 4 2 16 2" xfId="41171"/>
    <cellStyle name="Output 4 4 2 16 2 2" xfId="41172"/>
    <cellStyle name="Output 4 4 2 16 3" xfId="41173"/>
    <cellStyle name="Output 4 4 2 17" xfId="41174"/>
    <cellStyle name="Output 4 4 2 17 2" xfId="41175"/>
    <cellStyle name="Output 4 4 2 17 2 2" xfId="41176"/>
    <cellStyle name="Output 4 4 2 17 3" xfId="41177"/>
    <cellStyle name="Output 4 4 2 18" xfId="41178"/>
    <cellStyle name="Output 4 4 2 18 2" xfId="41179"/>
    <cellStyle name="Output 4 4 2 18 2 2" xfId="41180"/>
    <cellStyle name="Output 4 4 2 18 3" xfId="41181"/>
    <cellStyle name="Output 4 4 2 19" xfId="41182"/>
    <cellStyle name="Output 4 4 2 19 2" xfId="41183"/>
    <cellStyle name="Output 4 4 2 19 2 2" xfId="41184"/>
    <cellStyle name="Output 4 4 2 19 3" xfId="41185"/>
    <cellStyle name="Output 4 4 2 2" xfId="41186"/>
    <cellStyle name="Output 4 4 2 2 2" xfId="41187"/>
    <cellStyle name="Output 4 4 2 2 2 2" xfId="41188"/>
    <cellStyle name="Output 4 4 2 2 2 2 2" xfId="41189"/>
    <cellStyle name="Output 4 4 2 2 2 3" xfId="41190"/>
    <cellStyle name="Output 4 4 2 2 2 4" xfId="41191"/>
    <cellStyle name="Output 4 4 2 2 3" xfId="41192"/>
    <cellStyle name="Output 4 4 2 2 3 2" xfId="41193"/>
    <cellStyle name="Output 4 4 2 2 4" xfId="41194"/>
    <cellStyle name="Output 4 4 2 2 5" xfId="41195"/>
    <cellStyle name="Output 4 4 2 20" xfId="41196"/>
    <cellStyle name="Output 4 4 2 20 2" xfId="41197"/>
    <cellStyle name="Output 4 4 2 20 2 2" xfId="41198"/>
    <cellStyle name="Output 4 4 2 20 3" xfId="41199"/>
    <cellStyle name="Output 4 4 2 21" xfId="41200"/>
    <cellStyle name="Output 4 4 2 21 2" xfId="41201"/>
    <cellStyle name="Output 4 4 2 22" xfId="41202"/>
    <cellStyle name="Output 4 4 2 23" xfId="41203"/>
    <cellStyle name="Output 4 4 2 3" xfId="41204"/>
    <cellStyle name="Output 4 4 2 3 2" xfId="41205"/>
    <cellStyle name="Output 4 4 2 3 2 2" xfId="41206"/>
    <cellStyle name="Output 4 4 2 3 2 3" xfId="41207"/>
    <cellStyle name="Output 4 4 2 3 3" xfId="41208"/>
    <cellStyle name="Output 4 4 2 3 3 2" xfId="41209"/>
    <cellStyle name="Output 4 4 2 3 4" xfId="41210"/>
    <cellStyle name="Output 4 4 2 4" xfId="41211"/>
    <cellStyle name="Output 4 4 2 4 2" xfId="41212"/>
    <cellStyle name="Output 4 4 2 4 2 2" xfId="41213"/>
    <cellStyle name="Output 4 4 2 4 3" xfId="41214"/>
    <cellStyle name="Output 4 4 2 4 4" xfId="41215"/>
    <cellStyle name="Output 4 4 2 5" xfId="41216"/>
    <cellStyle name="Output 4 4 2 5 2" xfId="41217"/>
    <cellStyle name="Output 4 4 2 5 2 2" xfId="41218"/>
    <cellStyle name="Output 4 4 2 5 3" xfId="41219"/>
    <cellStyle name="Output 4 4 2 5 4" xfId="41220"/>
    <cellStyle name="Output 4 4 2 6" xfId="41221"/>
    <cellStyle name="Output 4 4 2 6 2" xfId="41222"/>
    <cellStyle name="Output 4 4 2 6 2 2" xfId="41223"/>
    <cellStyle name="Output 4 4 2 6 3" xfId="41224"/>
    <cellStyle name="Output 4 4 2 7" xfId="41225"/>
    <cellStyle name="Output 4 4 2 7 2" xfId="41226"/>
    <cellStyle name="Output 4 4 2 7 2 2" xfId="41227"/>
    <cellStyle name="Output 4 4 2 7 3" xfId="41228"/>
    <cellStyle name="Output 4 4 2 8" xfId="41229"/>
    <cellStyle name="Output 4 4 2 8 2" xfId="41230"/>
    <cellStyle name="Output 4 4 2 8 2 2" xfId="41231"/>
    <cellStyle name="Output 4 4 2 8 3" xfId="41232"/>
    <cellStyle name="Output 4 4 2 9" xfId="41233"/>
    <cellStyle name="Output 4 4 2 9 2" xfId="41234"/>
    <cellStyle name="Output 4 4 2 9 2 2" xfId="41235"/>
    <cellStyle name="Output 4 4 2 9 3" xfId="41236"/>
    <cellStyle name="Output 4 4 20" xfId="41237"/>
    <cellStyle name="Output 4 4 3" xfId="41238"/>
    <cellStyle name="Output 4 4 3 2" xfId="41239"/>
    <cellStyle name="Output 4 4 3 2 2" xfId="41240"/>
    <cellStyle name="Output 4 4 3 2 2 2" xfId="41241"/>
    <cellStyle name="Output 4 4 3 2 3" xfId="41242"/>
    <cellStyle name="Output 4 4 3 2 4" xfId="41243"/>
    <cellStyle name="Output 4 4 3 3" xfId="41244"/>
    <cellStyle name="Output 4 4 3 3 2" xfId="41245"/>
    <cellStyle name="Output 4 4 3 4" xfId="41246"/>
    <cellStyle name="Output 4 4 3 5" xfId="41247"/>
    <cellStyle name="Output 4 4 4" xfId="41248"/>
    <cellStyle name="Output 4 4 4 2" xfId="41249"/>
    <cellStyle name="Output 4 4 4 2 2" xfId="41250"/>
    <cellStyle name="Output 4 4 4 2 3" xfId="41251"/>
    <cellStyle name="Output 4 4 4 3" xfId="41252"/>
    <cellStyle name="Output 4 4 4 3 2" xfId="41253"/>
    <cellStyle name="Output 4 4 4 4" xfId="41254"/>
    <cellStyle name="Output 4 4 5" xfId="41255"/>
    <cellStyle name="Output 4 4 5 2" xfId="41256"/>
    <cellStyle name="Output 4 4 5 2 2" xfId="41257"/>
    <cellStyle name="Output 4 4 5 2 3" xfId="41258"/>
    <cellStyle name="Output 4 4 5 3" xfId="41259"/>
    <cellStyle name="Output 4 4 5 4" xfId="41260"/>
    <cellStyle name="Output 4 4 6" xfId="41261"/>
    <cellStyle name="Output 4 4 6 2" xfId="41262"/>
    <cellStyle name="Output 4 4 6 2 2" xfId="41263"/>
    <cellStyle name="Output 4 4 6 3" xfId="41264"/>
    <cellStyle name="Output 4 4 6 4" xfId="41265"/>
    <cellStyle name="Output 4 4 7" xfId="41266"/>
    <cellStyle name="Output 4 4 7 2" xfId="41267"/>
    <cellStyle name="Output 4 4 7 2 2" xfId="41268"/>
    <cellStyle name="Output 4 4 7 3" xfId="41269"/>
    <cellStyle name="Output 4 4 8" xfId="41270"/>
    <cellStyle name="Output 4 4 8 2" xfId="41271"/>
    <cellStyle name="Output 4 4 8 2 2" xfId="41272"/>
    <cellStyle name="Output 4 4 8 3" xfId="41273"/>
    <cellStyle name="Output 4 4 9" xfId="41274"/>
    <cellStyle name="Output 4 4 9 2" xfId="41275"/>
    <cellStyle name="Output 4 4 9 2 2" xfId="41276"/>
    <cellStyle name="Output 4 4 9 3" xfId="41277"/>
    <cellStyle name="Output 4 5" xfId="41278"/>
    <cellStyle name="Output 4 5 10" xfId="41279"/>
    <cellStyle name="Output 4 5 10 2" xfId="41280"/>
    <cellStyle name="Output 4 5 10 2 2" xfId="41281"/>
    <cellStyle name="Output 4 5 10 3" xfId="41282"/>
    <cellStyle name="Output 4 5 11" xfId="41283"/>
    <cellStyle name="Output 4 5 11 2" xfId="41284"/>
    <cellStyle name="Output 4 5 11 2 2" xfId="41285"/>
    <cellStyle name="Output 4 5 11 3" xfId="41286"/>
    <cellStyle name="Output 4 5 12" xfId="41287"/>
    <cellStyle name="Output 4 5 12 2" xfId="41288"/>
    <cellStyle name="Output 4 5 12 2 2" xfId="41289"/>
    <cellStyle name="Output 4 5 12 3" xfId="41290"/>
    <cellStyle name="Output 4 5 13" xfId="41291"/>
    <cellStyle name="Output 4 5 13 2" xfId="41292"/>
    <cellStyle name="Output 4 5 13 2 2" xfId="41293"/>
    <cellStyle name="Output 4 5 13 3" xfId="41294"/>
    <cellStyle name="Output 4 5 14" xfId="41295"/>
    <cellStyle name="Output 4 5 14 2" xfId="41296"/>
    <cellStyle name="Output 4 5 14 2 2" xfId="41297"/>
    <cellStyle name="Output 4 5 14 3" xfId="41298"/>
    <cellStyle name="Output 4 5 15" xfId="41299"/>
    <cellStyle name="Output 4 5 15 2" xfId="41300"/>
    <cellStyle name="Output 4 5 15 2 2" xfId="41301"/>
    <cellStyle name="Output 4 5 15 3" xfId="41302"/>
    <cellStyle name="Output 4 5 16" xfId="41303"/>
    <cellStyle name="Output 4 5 16 2" xfId="41304"/>
    <cellStyle name="Output 4 5 16 2 2" xfId="41305"/>
    <cellStyle name="Output 4 5 16 3" xfId="41306"/>
    <cellStyle name="Output 4 5 17" xfId="41307"/>
    <cellStyle name="Output 4 5 17 2" xfId="41308"/>
    <cellStyle name="Output 4 5 17 2 2" xfId="41309"/>
    <cellStyle name="Output 4 5 17 3" xfId="41310"/>
    <cellStyle name="Output 4 5 18" xfId="41311"/>
    <cellStyle name="Output 4 5 18 2" xfId="41312"/>
    <cellStyle name="Output 4 5 18 2 2" xfId="41313"/>
    <cellStyle name="Output 4 5 18 3" xfId="41314"/>
    <cellStyle name="Output 4 5 19" xfId="41315"/>
    <cellStyle name="Output 4 5 19 2" xfId="41316"/>
    <cellStyle name="Output 4 5 19 2 2" xfId="41317"/>
    <cellStyle name="Output 4 5 19 3" xfId="41318"/>
    <cellStyle name="Output 4 5 2" xfId="41319"/>
    <cellStyle name="Output 4 5 2 10" xfId="41320"/>
    <cellStyle name="Output 4 5 2 10 2" xfId="41321"/>
    <cellStyle name="Output 4 5 2 10 2 2" xfId="41322"/>
    <cellStyle name="Output 4 5 2 10 3" xfId="41323"/>
    <cellStyle name="Output 4 5 2 11" xfId="41324"/>
    <cellStyle name="Output 4 5 2 11 2" xfId="41325"/>
    <cellStyle name="Output 4 5 2 11 2 2" xfId="41326"/>
    <cellStyle name="Output 4 5 2 11 3" xfId="41327"/>
    <cellStyle name="Output 4 5 2 12" xfId="41328"/>
    <cellStyle name="Output 4 5 2 12 2" xfId="41329"/>
    <cellStyle name="Output 4 5 2 12 2 2" xfId="41330"/>
    <cellStyle name="Output 4 5 2 12 3" xfId="41331"/>
    <cellStyle name="Output 4 5 2 13" xfId="41332"/>
    <cellStyle name="Output 4 5 2 13 2" xfId="41333"/>
    <cellStyle name="Output 4 5 2 13 2 2" xfId="41334"/>
    <cellStyle name="Output 4 5 2 13 3" xfId="41335"/>
    <cellStyle name="Output 4 5 2 14" xfId="41336"/>
    <cellStyle name="Output 4 5 2 14 2" xfId="41337"/>
    <cellStyle name="Output 4 5 2 14 2 2" xfId="41338"/>
    <cellStyle name="Output 4 5 2 14 3" xfId="41339"/>
    <cellStyle name="Output 4 5 2 15" xfId="41340"/>
    <cellStyle name="Output 4 5 2 15 2" xfId="41341"/>
    <cellStyle name="Output 4 5 2 15 2 2" xfId="41342"/>
    <cellStyle name="Output 4 5 2 15 3" xfId="41343"/>
    <cellStyle name="Output 4 5 2 16" xfId="41344"/>
    <cellStyle name="Output 4 5 2 16 2" xfId="41345"/>
    <cellStyle name="Output 4 5 2 16 2 2" xfId="41346"/>
    <cellStyle name="Output 4 5 2 16 3" xfId="41347"/>
    <cellStyle name="Output 4 5 2 17" xfId="41348"/>
    <cellStyle name="Output 4 5 2 17 2" xfId="41349"/>
    <cellStyle name="Output 4 5 2 17 2 2" xfId="41350"/>
    <cellStyle name="Output 4 5 2 17 3" xfId="41351"/>
    <cellStyle name="Output 4 5 2 18" xfId="41352"/>
    <cellStyle name="Output 4 5 2 18 2" xfId="41353"/>
    <cellStyle name="Output 4 5 2 18 2 2" xfId="41354"/>
    <cellStyle name="Output 4 5 2 18 3" xfId="41355"/>
    <cellStyle name="Output 4 5 2 19" xfId="41356"/>
    <cellStyle name="Output 4 5 2 19 2" xfId="41357"/>
    <cellStyle name="Output 4 5 2 19 2 2" xfId="41358"/>
    <cellStyle name="Output 4 5 2 19 3" xfId="41359"/>
    <cellStyle name="Output 4 5 2 2" xfId="41360"/>
    <cellStyle name="Output 4 5 2 2 2" xfId="41361"/>
    <cellStyle name="Output 4 5 2 2 2 2" xfId="41362"/>
    <cellStyle name="Output 4 5 2 2 2 3" xfId="41363"/>
    <cellStyle name="Output 4 5 2 2 3" xfId="41364"/>
    <cellStyle name="Output 4 5 2 2 3 2" xfId="41365"/>
    <cellStyle name="Output 4 5 2 2 4" xfId="41366"/>
    <cellStyle name="Output 4 5 2 20" xfId="41367"/>
    <cellStyle name="Output 4 5 2 20 2" xfId="41368"/>
    <cellStyle name="Output 4 5 2 20 2 2" xfId="41369"/>
    <cellStyle name="Output 4 5 2 20 3" xfId="41370"/>
    <cellStyle name="Output 4 5 2 21" xfId="41371"/>
    <cellStyle name="Output 4 5 2 21 2" xfId="41372"/>
    <cellStyle name="Output 4 5 2 22" xfId="41373"/>
    <cellStyle name="Output 4 5 2 23" xfId="41374"/>
    <cellStyle name="Output 4 5 2 3" xfId="41375"/>
    <cellStyle name="Output 4 5 2 3 2" xfId="41376"/>
    <cellStyle name="Output 4 5 2 3 2 2" xfId="41377"/>
    <cellStyle name="Output 4 5 2 3 3" xfId="41378"/>
    <cellStyle name="Output 4 5 2 3 4" xfId="41379"/>
    <cellStyle name="Output 4 5 2 4" xfId="41380"/>
    <cellStyle name="Output 4 5 2 4 2" xfId="41381"/>
    <cellStyle name="Output 4 5 2 4 2 2" xfId="41382"/>
    <cellStyle name="Output 4 5 2 4 3" xfId="41383"/>
    <cellStyle name="Output 4 5 2 4 4" xfId="41384"/>
    <cellStyle name="Output 4 5 2 5" xfId="41385"/>
    <cellStyle name="Output 4 5 2 5 2" xfId="41386"/>
    <cellStyle name="Output 4 5 2 5 2 2" xfId="41387"/>
    <cellStyle name="Output 4 5 2 5 3" xfId="41388"/>
    <cellStyle name="Output 4 5 2 6" xfId="41389"/>
    <cellStyle name="Output 4 5 2 6 2" xfId="41390"/>
    <cellStyle name="Output 4 5 2 6 2 2" xfId="41391"/>
    <cellStyle name="Output 4 5 2 6 3" xfId="41392"/>
    <cellStyle name="Output 4 5 2 7" xfId="41393"/>
    <cellStyle name="Output 4 5 2 7 2" xfId="41394"/>
    <cellStyle name="Output 4 5 2 7 2 2" xfId="41395"/>
    <cellStyle name="Output 4 5 2 7 3" xfId="41396"/>
    <cellStyle name="Output 4 5 2 8" xfId="41397"/>
    <cellStyle name="Output 4 5 2 8 2" xfId="41398"/>
    <cellStyle name="Output 4 5 2 8 2 2" xfId="41399"/>
    <cellStyle name="Output 4 5 2 8 3" xfId="41400"/>
    <cellStyle name="Output 4 5 2 9" xfId="41401"/>
    <cellStyle name="Output 4 5 2 9 2" xfId="41402"/>
    <cellStyle name="Output 4 5 2 9 2 2" xfId="41403"/>
    <cellStyle name="Output 4 5 2 9 3" xfId="41404"/>
    <cellStyle name="Output 4 5 20" xfId="41405"/>
    <cellStyle name="Output 4 5 20 2" xfId="41406"/>
    <cellStyle name="Output 4 5 20 2 2" xfId="41407"/>
    <cellStyle name="Output 4 5 20 3" xfId="41408"/>
    <cellStyle name="Output 4 5 21" xfId="41409"/>
    <cellStyle name="Output 4 5 21 2" xfId="41410"/>
    <cellStyle name="Output 4 5 21 2 2" xfId="41411"/>
    <cellStyle name="Output 4 5 21 3" xfId="41412"/>
    <cellStyle name="Output 4 5 22" xfId="41413"/>
    <cellStyle name="Output 4 5 22 2" xfId="41414"/>
    <cellStyle name="Output 4 5 23" xfId="41415"/>
    <cellStyle name="Output 4 5 24" xfId="41416"/>
    <cellStyle name="Output 4 5 3" xfId="41417"/>
    <cellStyle name="Output 4 5 3 2" xfId="41418"/>
    <cellStyle name="Output 4 5 3 2 2" xfId="41419"/>
    <cellStyle name="Output 4 5 3 2 3" xfId="41420"/>
    <cellStyle name="Output 4 5 3 3" xfId="41421"/>
    <cellStyle name="Output 4 5 3 3 2" xfId="41422"/>
    <cellStyle name="Output 4 5 3 4" xfId="41423"/>
    <cellStyle name="Output 4 5 4" xfId="41424"/>
    <cellStyle name="Output 4 5 4 2" xfId="41425"/>
    <cellStyle name="Output 4 5 4 2 2" xfId="41426"/>
    <cellStyle name="Output 4 5 4 3" xfId="41427"/>
    <cellStyle name="Output 4 5 4 4" xfId="41428"/>
    <cellStyle name="Output 4 5 5" xfId="41429"/>
    <cellStyle name="Output 4 5 5 2" xfId="41430"/>
    <cellStyle name="Output 4 5 5 2 2" xfId="41431"/>
    <cellStyle name="Output 4 5 5 3" xfId="41432"/>
    <cellStyle name="Output 4 5 5 4" xfId="41433"/>
    <cellStyle name="Output 4 5 6" xfId="41434"/>
    <cellStyle name="Output 4 5 6 2" xfId="41435"/>
    <cellStyle name="Output 4 5 6 2 2" xfId="41436"/>
    <cellStyle name="Output 4 5 6 3" xfId="41437"/>
    <cellStyle name="Output 4 5 7" xfId="41438"/>
    <cellStyle name="Output 4 5 7 2" xfId="41439"/>
    <cellStyle name="Output 4 5 7 2 2" xfId="41440"/>
    <cellStyle name="Output 4 5 7 3" xfId="41441"/>
    <cellStyle name="Output 4 5 8" xfId="41442"/>
    <cellStyle name="Output 4 5 8 2" xfId="41443"/>
    <cellStyle name="Output 4 5 8 2 2" xfId="41444"/>
    <cellStyle name="Output 4 5 8 3" xfId="41445"/>
    <cellStyle name="Output 4 5 9" xfId="41446"/>
    <cellStyle name="Output 4 5 9 2" xfId="41447"/>
    <cellStyle name="Output 4 5 9 2 2" xfId="41448"/>
    <cellStyle name="Output 4 5 9 3" xfId="41449"/>
    <cellStyle name="Output 4 6" xfId="41450"/>
    <cellStyle name="Output 4 6 10" xfId="41451"/>
    <cellStyle name="Output 4 6 10 2" xfId="41452"/>
    <cellStyle name="Output 4 6 10 2 2" xfId="41453"/>
    <cellStyle name="Output 4 6 10 3" xfId="41454"/>
    <cellStyle name="Output 4 6 11" xfId="41455"/>
    <cellStyle name="Output 4 6 11 2" xfId="41456"/>
    <cellStyle name="Output 4 6 11 2 2" xfId="41457"/>
    <cellStyle name="Output 4 6 11 3" xfId="41458"/>
    <cellStyle name="Output 4 6 12" xfId="41459"/>
    <cellStyle name="Output 4 6 12 2" xfId="41460"/>
    <cellStyle name="Output 4 6 12 2 2" xfId="41461"/>
    <cellStyle name="Output 4 6 12 3" xfId="41462"/>
    <cellStyle name="Output 4 6 13" xfId="41463"/>
    <cellStyle name="Output 4 6 13 2" xfId="41464"/>
    <cellStyle name="Output 4 6 13 2 2" xfId="41465"/>
    <cellStyle name="Output 4 6 13 3" xfId="41466"/>
    <cellStyle name="Output 4 6 14" xfId="41467"/>
    <cellStyle name="Output 4 6 14 2" xfId="41468"/>
    <cellStyle name="Output 4 6 14 2 2" xfId="41469"/>
    <cellStyle name="Output 4 6 14 3" xfId="41470"/>
    <cellStyle name="Output 4 6 15" xfId="41471"/>
    <cellStyle name="Output 4 6 15 2" xfId="41472"/>
    <cellStyle name="Output 4 6 15 2 2" xfId="41473"/>
    <cellStyle name="Output 4 6 15 3" xfId="41474"/>
    <cellStyle name="Output 4 6 16" xfId="41475"/>
    <cellStyle name="Output 4 6 16 2" xfId="41476"/>
    <cellStyle name="Output 4 6 16 2 2" xfId="41477"/>
    <cellStyle name="Output 4 6 16 3" xfId="41478"/>
    <cellStyle name="Output 4 6 17" xfId="41479"/>
    <cellStyle name="Output 4 6 17 2" xfId="41480"/>
    <cellStyle name="Output 4 6 17 2 2" xfId="41481"/>
    <cellStyle name="Output 4 6 17 3" xfId="41482"/>
    <cellStyle name="Output 4 6 18" xfId="41483"/>
    <cellStyle name="Output 4 6 18 2" xfId="41484"/>
    <cellStyle name="Output 4 6 18 2 2" xfId="41485"/>
    <cellStyle name="Output 4 6 18 3" xfId="41486"/>
    <cellStyle name="Output 4 6 19" xfId="41487"/>
    <cellStyle name="Output 4 6 19 2" xfId="41488"/>
    <cellStyle name="Output 4 6 19 2 2" xfId="41489"/>
    <cellStyle name="Output 4 6 19 3" xfId="41490"/>
    <cellStyle name="Output 4 6 2" xfId="41491"/>
    <cellStyle name="Output 4 6 2 2" xfId="41492"/>
    <cellStyle name="Output 4 6 2 2 2" xfId="41493"/>
    <cellStyle name="Output 4 6 2 2 3" xfId="41494"/>
    <cellStyle name="Output 4 6 2 3" xfId="41495"/>
    <cellStyle name="Output 4 6 2 3 2" xfId="41496"/>
    <cellStyle name="Output 4 6 2 4" xfId="41497"/>
    <cellStyle name="Output 4 6 20" xfId="41498"/>
    <cellStyle name="Output 4 6 20 2" xfId="41499"/>
    <cellStyle name="Output 4 6 20 2 2" xfId="41500"/>
    <cellStyle name="Output 4 6 20 3" xfId="41501"/>
    <cellStyle name="Output 4 6 21" xfId="41502"/>
    <cellStyle name="Output 4 6 21 2" xfId="41503"/>
    <cellStyle name="Output 4 6 22" xfId="41504"/>
    <cellStyle name="Output 4 6 23" xfId="41505"/>
    <cellStyle name="Output 4 6 3" xfId="41506"/>
    <cellStyle name="Output 4 6 3 2" xfId="41507"/>
    <cellStyle name="Output 4 6 3 2 2" xfId="41508"/>
    <cellStyle name="Output 4 6 3 3" xfId="41509"/>
    <cellStyle name="Output 4 6 3 4" xfId="41510"/>
    <cellStyle name="Output 4 6 4" xfId="41511"/>
    <cellStyle name="Output 4 6 4 2" xfId="41512"/>
    <cellStyle name="Output 4 6 4 2 2" xfId="41513"/>
    <cellStyle name="Output 4 6 4 3" xfId="41514"/>
    <cellStyle name="Output 4 6 4 4" xfId="41515"/>
    <cellStyle name="Output 4 6 5" xfId="41516"/>
    <cellStyle name="Output 4 6 5 2" xfId="41517"/>
    <cellStyle name="Output 4 6 5 2 2" xfId="41518"/>
    <cellStyle name="Output 4 6 5 3" xfId="41519"/>
    <cellStyle name="Output 4 6 6" xfId="41520"/>
    <cellStyle name="Output 4 6 6 2" xfId="41521"/>
    <cellStyle name="Output 4 6 6 2 2" xfId="41522"/>
    <cellStyle name="Output 4 6 6 3" xfId="41523"/>
    <cellStyle name="Output 4 6 7" xfId="41524"/>
    <cellStyle name="Output 4 6 7 2" xfId="41525"/>
    <cellStyle name="Output 4 6 7 2 2" xfId="41526"/>
    <cellStyle name="Output 4 6 7 3" xfId="41527"/>
    <cellStyle name="Output 4 6 8" xfId="41528"/>
    <cellStyle name="Output 4 6 8 2" xfId="41529"/>
    <cellStyle name="Output 4 6 8 2 2" xfId="41530"/>
    <cellStyle name="Output 4 6 8 3" xfId="41531"/>
    <cellStyle name="Output 4 6 9" xfId="41532"/>
    <cellStyle name="Output 4 6 9 2" xfId="41533"/>
    <cellStyle name="Output 4 6 9 2 2" xfId="41534"/>
    <cellStyle name="Output 4 6 9 3" xfId="41535"/>
    <cellStyle name="Output 4 7" xfId="41536"/>
    <cellStyle name="Output 4 7 2" xfId="41537"/>
    <cellStyle name="Output 4 7 2 2" xfId="41538"/>
    <cellStyle name="Output 4 7 2 3" xfId="41539"/>
    <cellStyle name="Output 4 7 3" xfId="41540"/>
    <cellStyle name="Output 4 7 3 2" xfId="41541"/>
    <cellStyle name="Output 4 7 4" xfId="41542"/>
    <cellStyle name="Output 4 8" xfId="41543"/>
    <cellStyle name="Output 4 8 2" xfId="41544"/>
    <cellStyle name="Output 4 8 2 2" xfId="41545"/>
    <cellStyle name="Output 4 8 2 3" xfId="41546"/>
    <cellStyle name="Output 4 8 3" xfId="41547"/>
    <cellStyle name="Output 4 8 4" xfId="41548"/>
    <cellStyle name="Output 4 9" xfId="41549"/>
    <cellStyle name="Output 4 9 2" xfId="41550"/>
    <cellStyle name="Output 4 9 2 2" xfId="41551"/>
    <cellStyle name="Output 4 9 3" xfId="41552"/>
    <cellStyle name="Output 4 9 4" xfId="41553"/>
    <cellStyle name="Output 5" xfId="41554"/>
    <cellStyle name="Output 5 10" xfId="41555"/>
    <cellStyle name="Output 5 10 2" xfId="41556"/>
    <cellStyle name="Output 5 10 2 2" xfId="41557"/>
    <cellStyle name="Output 5 10 3" xfId="41558"/>
    <cellStyle name="Output 5 11" xfId="41559"/>
    <cellStyle name="Output 5 11 2" xfId="41560"/>
    <cellStyle name="Output 5 11 2 2" xfId="41561"/>
    <cellStyle name="Output 5 11 3" xfId="41562"/>
    <cellStyle name="Output 5 12" xfId="41563"/>
    <cellStyle name="Output 5 12 2" xfId="41564"/>
    <cellStyle name="Output 5 12 2 2" xfId="41565"/>
    <cellStyle name="Output 5 12 3" xfId="41566"/>
    <cellStyle name="Output 5 13" xfId="41567"/>
    <cellStyle name="Output 5 13 2" xfId="41568"/>
    <cellStyle name="Output 5 13 2 2" xfId="41569"/>
    <cellStyle name="Output 5 13 3" xfId="41570"/>
    <cellStyle name="Output 5 14" xfId="41571"/>
    <cellStyle name="Output 5 14 2" xfId="41572"/>
    <cellStyle name="Output 5 14 2 2" xfId="41573"/>
    <cellStyle name="Output 5 14 3" xfId="41574"/>
    <cellStyle name="Output 5 15" xfId="41575"/>
    <cellStyle name="Output 5 15 2" xfId="41576"/>
    <cellStyle name="Output 5 15 2 2" xfId="41577"/>
    <cellStyle name="Output 5 15 3" xfId="41578"/>
    <cellStyle name="Output 5 16" xfId="41579"/>
    <cellStyle name="Output 5 16 2" xfId="41580"/>
    <cellStyle name="Output 5 16 2 2" xfId="41581"/>
    <cellStyle name="Output 5 16 3" xfId="41582"/>
    <cellStyle name="Output 5 17" xfId="41583"/>
    <cellStyle name="Output 5 17 2" xfId="41584"/>
    <cellStyle name="Output 5 17 2 2" xfId="41585"/>
    <cellStyle name="Output 5 17 3" xfId="41586"/>
    <cellStyle name="Output 5 18" xfId="41587"/>
    <cellStyle name="Output 5 18 2" xfId="41588"/>
    <cellStyle name="Output 5 18 2 2" xfId="41589"/>
    <cellStyle name="Output 5 18 3" xfId="41590"/>
    <cellStyle name="Output 5 19" xfId="41591"/>
    <cellStyle name="Output 5 19 2" xfId="41592"/>
    <cellStyle name="Output 5 19 2 2" xfId="41593"/>
    <cellStyle name="Output 5 19 3" xfId="41594"/>
    <cellStyle name="Output 5 2" xfId="41595"/>
    <cellStyle name="Output 5 2 10" xfId="41596"/>
    <cellStyle name="Output 5 2 10 2" xfId="41597"/>
    <cellStyle name="Output 5 2 10 2 2" xfId="41598"/>
    <cellStyle name="Output 5 2 10 3" xfId="41599"/>
    <cellStyle name="Output 5 2 11" xfId="41600"/>
    <cellStyle name="Output 5 2 11 2" xfId="41601"/>
    <cellStyle name="Output 5 2 11 2 2" xfId="41602"/>
    <cellStyle name="Output 5 2 11 3" xfId="41603"/>
    <cellStyle name="Output 5 2 12" xfId="41604"/>
    <cellStyle name="Output 5 2 12 2" xfId="41605"/>
    <cellStyle name="Output 5 2 12 2 2" xfId="41606"/>
    <cellStyle name="Output 5 2 12 3" xfId="41607"/>
    <cellStyle name="Output 5 2 13" xfId="41608"/>
    <cellStyle name="Output 5 2 13 2" xfId="41609"/>
    <cellStyle name="Output 5 2 13 2 2" xfId="41610"/>
    <cellStyle name="Output 5 2 13 3" xfId="41611"/>
    <cellStyle name="Output 5 2 14" xfId="41612"/>
    <cellStyle name="Output 5 2 14 2" xfId="41613"/>
    <cellStyle name="Output 5 2 14 2 2" xfId="41614"/>
    <cellStyle name="Output 5 2 14 3" xfId="41615"/>
    <cellStyle name="Output 5 2 15" xfId="41616"/>
    <cellStyle name="Output 5 2 15 2" xfId="41617"/>
    <cellStyle name="Output 5 2 15 2 2" xfId="41618"/>
    <cellStyle name="Output 5 2 15 3" xfId="41619"/>
    <cellStyle name="Output 5 2 16" xfId="41620"/>
    <cellStyle name="Output 5 2 16 2" xfId="41621"/>
    <cellStyle name="Output 5 2 16 2 2" xfId="41622"/>
    <cellStyle name="Output 5 2 16 3" xfId="41623"/>
    <cellStyle name="Output 5 2 17" xfId="41624"/>
    <cellStyle name="Output 5 2 17 2" xfId="41625"/>
    <cellStyle name="Output 5 2 17 2 2" xfId="41626"/>
    <cellStyle name="Output 5 2 17 3" xfId="41627"/>
    <cellStyle name="Output 5 2 18" xfId="41628"/>
    <cellStyle name="Output 5 2 18 2" xfId="41629"/>
    <cellStyle name="Output 5 2 18 2 2" xfId="41630"/>
    <cellStyle name="Output 5 2 18 3" xfId="41631"/>
    <cellStyle name="Output 5 2 19" xfId="41632"/>
    <cellStyle name="Output 5 2 19 2" xfId="41633"/>
    <cellStyle name="Output 5 2 19 2 2" xfId="41634"/>
    <cellStyle name="Output 5 2 19 3" xfId="41635"/>
    <cellStyle name="Output 5 2 2" xfId="41636"/>
    <cellStyle name="Output 5 2 2 10" xfId="41637"/>
    <cellStyle name="Output 5 2 2 10 2" xfId="41638"/>
    <cellStyle name="Output 5 2 2 10 2 2" xfId="41639"/>
    <cellStyle name="Output 5 2 2 10 3" xfId="41640"/>
    <cellStyle name="Output 5 2 2 11" xfId="41641"/>
    <cellStyle name="Output 5 2 2 11 2" xfId="41642"/>
    <cellStyle name="Output 5 2 2 11 2 2" xfId="41643"/>
    <cellStyle name="Output 5 2 2 11 3" xfId="41644"/>
    <cellStyle name="Output 5 2 2 12" xfId="41645"/>
    <cellStyle name="Output 5 2 2 12 2" xfId="41646"/>
    <cellStyle name="Output 5 2 2 12 2 2" xfId="41647"/>
    <cellStyle name="Output 5 2 2 12 3" xfId="41648"/>
    <cellStyle name="Output 5 2 2 13" xfId="41649"/>
    <cellStyle name="Output 5 2 2 13 2" xfId="41650"/>
    <cellStyle name="Output 5 2 2 13 2 2" xfId="41651"/>
    <cellStyle name="Output 5 2 2 13 3" xfId="41652"/>
    <cellStyle name="Output 5 2 2 14" xfId="41653"/>
    <cellStyle name="Output 5 2 2 14 2" xfId="41654"/>
    <cellStyle name="Output 5 2 2 14 2 2" xfId="41655"/>
    <cellStyle name="Output 5 2 2 14 3" xfId="41656"/>
    <cellStyle name="Output 5 2 2 15" xfId="41657"/>
    <cellStyle name="Output 5 2 2 15 2" xfId="41658"/>
    <cellStyle name="Output 5 2 2 15 2 2" xfId="41659"/>
    <cellStyle name="Output 5 2 2 15 3" xfId="41660"/>
    <cellStyle name="Output 5 2 2 16" xfId="41661"/>
    <cellStyle name="Output 5 2 2 16 2" xfId="41662"/>
    <cellStyle name="Output 5 2 2 16 2 2" xfId="41663"/>
    <cellStyle name="Output 5 2 2 16 3" xfId="41664"/>
    <cellStyle name="Output 5 2 2 17" xfId="41665"/>
    <cellStyle name="Output 5 2 2 17 2" xfId="41666"/>
    <cellStyle name="Output 5 2 2 17 2 2" xfId="41667"/>
    <cellStyle name="Output 5 2 2 17 3" xfId="41668"/>
    <cellStyle name="Output 5 2 2 18" xfId="41669"/>
    <cellStyle name="Output 5 2 2 18 2" xfId="41670"/>
    <cellStyle name="Output 5 2 2 19" xfId="41671"/>
    <cellStyle name="Output 5 2 2 2" xfId="41672"/>
    <cellStyle name="Output 5 2 2 2 10" xfId="41673"/>
    <cellStyle name="Output 5 2 2 2 10 2" xfId="41674"/>
    <cellStyle name="Output 5 2 2 2 10 2 2" xfId="41675"/>
    <cellStyle name="Output 5 2 2 2 10 3" xfId="41676"/>
    <cellStyle name="Output 5 2 2 2 11" xfId="41677"/>
    <cellStyle name="Output 5 2 2 2 11 2" xfId="41678"/>
    <cellStyle name="Output 5 2 2 2 11 2 2" xfId="41679"/>
    <cellStyle name="Output 5 2 2 2 11 3" xfId="41680"/>
    <cellStyle name="Output 5 2 2 2 12" xfId="41681"/>
    <cellStyle name="Output 5 2 2 2 12 2" xfId="41682"/>
    <cellStyle name="Output 5 2 2 2 12 2 2" xfId="41683"/>
    <cellStyle name="Output 5 2 2 2 12 3" xfId="41684"/>
    <cellStyle name="Output 5 2 2 2 13" xfId="41685"/>
    <cellStyle name="Output 5 2 2 2 13 2" xfId="41686"/>
    <cellStyle name="Output 5 2 2 2 13 2 2" xfId="41687"/>
    <cellStyle name="Output 5 2 2 2 13 3" xfId="41688"/>
    <cellStyle name="Output 5 2 2 2 14" xfId="41689"/>
    <cellStyle name="Output 5 2 2 2 14 2" xfId="41690"/>
    <cellStyle name="Output 5 2 2 2 14 2 2" xfId="41691"/>
    <cellStyle name="Output 5 2 2 2 14 3" xfId="41692"/>
    <cellStyle name="Output 5 2 2 2 15" xfId="41693"/>
    <cellStyle name="Output 5 2 2 2 15 2" xfId="41694"/>
    <cellStyle name="Output 5 2 2 2 15 2 2" xfId="41695"/>
    <cellStyle name="Output 5 2 2 2 15 3" xfId="41696"/>
    <cellStyle name="Output 5 2 2 2 16" xfId="41697"/>
    <cellStyle name="Output 5 2 2 2 16 2" xfId="41698"/>
    <cellStyle name="Output 5 2 2 2 16 2 2" xfId="41699"/>
    <cellStyle name="Output 5 2 2 2 16 3" xfId="41700"/>
    <cellStyle name="Output 5 2 2 2 17" xfId="41701"/>
    <cellStyle name="Output 5 2 2 2 17 2" xfId="41702"/>
    <cellStyle name="Output 5 2 2 2 17 2 2" xfId="41703"/>
    <cellStyle name="Output 5 2 2 2 17 3" xfId="41704"/>
    <cellStyle name="Output 5 2 2 2 18" xfId="41705"/>
    <cellStyle name="Output 5 2 2 2 18 2" xfId="41706"/>
    <cellStyle name="Output 5 2 2 2 18 2 2" xfId="41707"/>
    <cellStyle name="Output 5 2 2 2 18 3" xfId="41708"/>
    <cellStyle name="Output 5 2 2 2 19" xfId="41709"/>
    <cellStyle name="Output 5 2 2 2 19 2" xfId="41710"/>
    <cellStyle name="Output 5 2 2 2 19 2 2" xfId="41711"/>
    <cellStyle name="Output 5 2 2 2 19 3" xfId="41712"/>
    <cellStyle name="Output 5 2 2 2 2" xfId="41713"/>
    <cellStyle name="Output 5 2 2 2 2 2" xfId="41714"/>
    <cellStyle name="Output 5 2 2 2 2 2 2" xfId="41715"/>
    <cellStyle name="Output 5 2 2 2 2 2 3" xfId="41716"/>
    <cellStyle name="Output 5 2 2 2 2 3" xfId="41717"/>
    <cellStyle name="Output 5 2 2 2 2 3 2" xfId="41718"/>
    <cellStyle name="Output 5 2 2 2 2 4" xfId="41719"/>
    <cellStyle name="Output 5 2 2 2 20" xfId="41720"/>
    <cellStyle name="Output 5 2 2 2 20 2" xfId="41721"/>
    <cellStyle name="Output 5 2 2 2 20 2 2" xfId="41722"/>
    <cellStyle name="Output 5 2 2 2 20 3" xfId="41723"/>
    <cellStyle name="Output 5 2 2 2 21" xfId="41724"/>
    <cellStyle name="Output 5 2 2 2 21 2" xfId="41725"/>
    <cellStyle name="Output 5 2 2 2 22" xfId="41726"/>
    <cellStyle name="Output 5 2 2 2 23" xfId="41727"/>
    <cellStyle name="Output 5 2 2 2 3" xfId="41728"/>
    <cellStyle name="Output 5 2 2 2 3 2" xfId="41729"/>
    <cellStyle name="Output 5 2 2 2 3 2 2" xfId="41730"/>
    <cellStyle name="Output 5 2 2 2 3 3" xfId="41731"/>
    <cellStyle name="Output 5 2 2 2 3 4" xfId="41732"/>
    <cellStyle name="Output 5 2 2 2 4" xfId="41733"/>
    <cellStyle name="Output 5 2 2 2 4 2" xfId="41734"/>
    <cellStyle name="Output 5 2 2 2 4 2 2" xfId="41735"/>
    <cellStyle name="Output 5 2 2 2 4 3" xfId="41736"/>
    <cellStyle name="Output 5 2 2 2 4 4" xfId="41737"/>
    <cellStyle name="Output 5 2 2 2 5" xfId="41738"/>
    <cellStyle name="Output 5 2 2 2 5 2" xfId="41739"/>
    <cellStyle name="Output 5 2 2 2 5 2 2" xfId="41740"/>
    <cellStyle name="Output 5 2 2 2 5 3" xfId="41741"/>
    <cellStyle name="Output 5 2 2 2 6" xfId="41742"/>
    <cellStyle name="Output 5 2 2 2 6 2" xfId="41743"/>
    <cellStyle name="Output 5 2 2 2 6 2 2" xfId="41744"/>
    <cellStyle name="Output 5 2 2 2 6 3" xfId="41745"/>
    <cellStyle name="Output 5 2 2 2 7" xfId="41746"/>
    <cellStyle name="Output 5 2 2 2 7 2" xfId="41747"/>
    <cellStyle name="Output 5 2 2 2 7 2 2" xfId="41748"/>
    <cellStyle name="Output 5 2 2 2 7 3" xfId="41749"/>
    <cellStyle name="Output 5 2 2 2 8" xfId="41750"/>
    <cellStyle name="Output 5 2 2 2 8 2" xfId="41751"/>
    <cellStyle name="Output 5 2 2 2 8 2 2" xfId="41752"/>
    <cellStyle name="Output 5 2 2 2 8 3" xfId="41753"/>
    <cellStyle name="Output 5 2 2 2 9" xfId="41754"/>
    <cellStyle name="Output 5 2 2 2 9 2" xfId="41755"/>
    <cellStyle name="Output 5 2 2 2 9 2 2" xfId="41756"/>
    <cellStyle name="Output 5 2 2 2 9 3" xfId="41757"/>
    <cellStyle name="Output 5 2 2 20" xfId="41758"/>
    <cellStyle name="Output 5 2 2 3" xfId="41759"/>
    <cellStyle name="Output 5 2 2 3 2" xfId="41760"/>
    <cellStyle name="Output 5 2 2 3 2 2" xfId="41761"/>
    <cellStyle name="Output 5 2 2 3 2 3" xfId="41762"/>
    <cellStyle name="Output 5 2 2 3 3" xfId="41763"/>
    <cellStyle name="Output 5 2 2 3 3 2" xfId="41764"/>
    <cellStyle name="Output 5 2 2 3 4" xfId="41765"/>
    <cellStyle name="Output 5 2 2 4" xfId="41766"/>
    <cellStyle name="Output 5 2 2 4 2" xfId="41767"/>
    <cellStyle name="Output 5 2 2 4 2 2" xfId="41768"/>
    <cellStyle name="Output 5 2 2 4 3" xfId="41769"/>
    <cellStyle name="Output 5 2 2 4 4" xfId="41770"/>
    <cellStyle name="Output 5 2 2 5" xfId="41771"/>
    <cellStyle name="Output 5 2 2 5 2" xfId="41772"/>
    <cellStyle name="Output 5 2 2 5 2 2" xfId="41773"/>
    <cellStyle name="Output 5 2 2 5 3" xfId="41774"/>
    <cellStyle name="Output 5 2 2 5 4" xfId="41775"/>
    <cellStyle name="Output 5 2 2 6" xfId="41776"/>
    <cellStyle name="Output 5 2 2 6 2" xfId="41777"/>
    <cellStyle name="Output 5 2 2 6 2 2" xfId="41778"/>
    <cellStyle name="Output 5 2 2 6 3" xfId="41779"/>
    <cellStyle name="Output 5 2 2 7" xfId="41780"/>
    <cellStyle name="Output 5 2 2 7 2" xfId="41781"/>
    <cellStyle name="Output 5 2 2 7 2 2" xfId="41782"/>
    <cellStyle name="Output 5 2 2 7 3" xfId="41783"/>
    <cellStyle name="Output 5 2 2 8" xfId="41784"/>
    <cellStyle name="Output 5 2 2 8 2" xfId="41785"/>
    <cellStyle name="Output 5 2 2 8 2 2" xfId="41786"/>
    <cellStyle name="Output 5 2 2 8 3" xfId="41787"/>
    <cellStyle name="Output 5 2 2 9" xfId="41788"/>
    <cellStyle name="Output 5 2 2 9 2" xfId="41789"/>
    <cellStyle name="Output 5 2 2 9 2 2" xfId="41790"/>
    <cellStyle name="Output 5 2 2 9 3" xfId="41791"/>
    <cellStyle name="Output 5 2 20" xfId="41792"/>
    <cellStyle name="Output 5 2 20 2" xfId="41793"/>
    <cellStyle name="Output 5 2 20 2 2" xfId="41794"/>
    <cellStyle name="Output 5 2 20 3" xfId="41795"/>
    <cellStyle name="Output 5 2 21" xfId="41796"/>
    <cellStyle name="Output 5 2 21 2" xfId="41797"/>
    <cellStyle name="Output 5 2 22" xfId="41798"/>
    <cellStyle name="Output 5 2 23" xfId="41799"/>
    <cellStyle name="Output 5 2 3" xfId="41800"/>
    <cellStyle name="Output 5 2 3 10" xfId="41801"/>
    <cellStyle name="Output 5 2 3 10 2" xfId="41802"/>
    <cellStyle name="Output 5 2 3 10 2 2" xfId="41803"/>
    <cellStyle name="Output 5 2 3 10 3" xfId="41804"/>
    <cellStyle name="Output 5 2 3 11" xfId="41805"/>
    <cellStyle name="Output 5 2 3 11 2" xfId="41806"/>
    <cellStyle name="Output 5 2 3 11 2 2" xfId="41807"/>
    <cellStyle name="Output 5 2 3 11 3" xfId="41808"/>
    <cellStyle name="Output 5 2 3 12" xfId="41809"/>
    <cellStyle name="Output 5 2 3 12 2" xfId="41810"/>
    <cellStyle name="Output 5 2 3 12 2 2" xfId="41811"/>
    <cellStyle name="Output 5 2 3 12 3" xfId="41812"/>
    <cellStyle name="Output 5 2 3 13" xfId="41813"/>
    <cellStyle name="Output 5 2 3 13 2" xfId="41814"/>
    <cellStyle name="Output 5 2 3 13 2 2" xfId="41815"/>
    <cellStyle name="Output 5 2 3 13 3" xfId="41816"/>
    <cellStyle name="Output 5 2 3 14" xfId="41817"/>
    <cellStyle name="Output 5 2 3 14 2" xfId="41818"/>
    <cellStyle name="Output 5 2 3 14 2 2" xfId="41819"/>
    <cellStyle name="Output 5 2 3 14 3" xfId="41820"/>
    <cellStyle name="Output 5 2 3 15" xfId="41821"/>
    <cellStyle name="Output 5 2 3 15 2" xfId="41822"/>
    <cellStyle name="Output 5 2 3 15 2 2" xfId="41823"/>
    <cellStyle name="Output 5 2 3 15 3" xfId="41824"/>
    <cellStyle name="Output 5 2 3 16" xfId="41825"/>
    <cellStyle name="Output 5 2 3 16 2" xfId="41826"/>
    <cellStyle name="Output 5 2 3 16 2 2" xfId="41827"/>
    <cellStyle name="Output 5 2 3 16 3" xfId="41828"/>
    <cellStyle name="Output 5 2 3 17" xfId="41829"/>
    <cellStyle name="Output 5 2 3 17 2" xfId="41830"/>
    <cellStyle name="Output 5 2 3 17 2 2" xfId="41831"/>
    <cellStyle name="Output 5 2 3 17 3" xfId="41832"/>
    <cellStyle name="Output 5 2 3 18" xfId="41833"/>
    <cellStyle name="Output 5 2 3 18 2" xfId="41834"/>
    <cellStyle name="Output 5 2 3 19" xfId="41835"/>
    <cellStyle name="Output 5 2 3 2" xfId="41836"/>
    <cellStyle name="Output 5 2 3 2 10" xfId="41837"/>
    <cellStyle name="Output 5 2 3 2 10 2" xfId="41838"/>
    <cellStyle name="Output 5 2 3 2 10 2 2" xfId="41839"/>
    <cellStyle name="Output 5 2 3 2 10 3" xfId="41840"/>
    <cellStyle name="Output 5 2 3 2 11" xfId="41841"/>
    <cellStyle name="Output 5 2 3 2 11 2" xfId="41842"/>
    <cellStyle name="Output 5 2 3 2 11 2 2" xfId="41843"/>
    <cellStyle name="Output 5 2 3 2 11 3" xfId="41844"/>
    <cellStyle name="Output 5 2 3 2 12" xfId="41845"/>
    <cellStyle name="Output 5 2 3 2 12 2" xfId="41846"/>
    <cellStyle name="Output 5 2 3 2 12 2 2" xfId="41847"/>
    <cellStyle name="Output 5 2 3 2 12 3" xfId="41848"/>
    <cellStyle name="Output 5 2 3 2 13" xfId="41849"/>
    <cellStyle name="Output 5 2 3 2 13 2" xfId="41850"/>
    <cellStyle name="Output 5 2 3 2 13 2 2" xfId="41851"/>
    <cellStyle name="Output 5 2 3 2 13 3" xfId="41852"/>
    <cellStyle name="Output 5 2 3 2 14" xfId="41853"/>
    <cellStyle name="Output 5 2 3 2 14 2" xfId="41854"/>
    <cellStyle name="Output 5 2 3 2 14 2 2" xfId="41855"/>
    <cellStyle name="Output 5 2 3 2 14 3" xfId="41856"/>
    <cellStyle name="Output 5 2 3 2 15" xfId="41857"/>
    <cellStyle name="Output 5 2 3 2 15 2" xfId="41858"/>
    <cellStyle name="Output 5 2 3 2 15 2 2" xfId="41859"/>
    <cellStyle name="Output 5 2 3 2 15 3" xfId="41860"/>
    <cellStyle name="Output 5 2 3 2 16" xfId="41861"/>
    <cellStyle name="Output 5 2 3 2 16 2" xfId="41862"/>
    <cellStyle name="Output 5 2 3 2 16 2 2" xfId="41863"/>
    <cellStyle name="Output 5 2 3 2 16 3" xfId="41864"/>
    <cellStyle name="Output 5 2 3 2 17" xfId="41865"/>
    <cellStyle name="Output 5 2 3 2 17 2" xfId="41866"/>
    <cellStyle name="Output 5 2 3 2 17 2 2" xfId="41867"/>
    <cellStyle name="Output 5 2 3 2 17 3" xfId="41868"/>
    <cellStyle name="Output 5 2 3 2 18" xfId="41869"/>
    <cellStyle name="Output 5 2 3 2 18 2" xfId="41870"/>
    <cellStyle name="Output 5 2 3 2 18 2 2" xfId="41871"/>
    <cellStyle name="Output 5 2 3 2 18 3" xfId="41872"/>
    <cellStyle name="Output 5 2 3 2 19" xfId="41873"/>
    <cellStyle name="Output 5 2 3 2 19 2" xfId="41874"/>
    <cellStyle name="Output 5 2 3 2 19 2 2" xfId="41875"/>
    <cellStyle name="Output 5 2 3 2 19 3" xfId="41876"/>
    <cellStyle name="Output 5 2 3 2 2" xfId="41877"/>
    <cellStyle name="Output 5 2 3 2 2 2" xfId="41878"/>
    <cellStyle name="Output 5 2 3 2 2 2 2" xfId="41879"/>
    <cellStyle name="Output 5 2 3 2 2 3" xfId="41880"/>
    <cellStyle name="Output 5 2 3 2 2 4" xfId="41881"/>
    <cellStyle name="Output 5 2 3 2 20" xfId="41882"/>
    <cellStyle name="Output 5 2 3 2 20 2" xfId="41883"/>
    <cellStyle name="Output 5 2 3 2 20 2 2" xfId="41884"/>
    <cellStyle name="Output 5 2 3 2 20 3" xfId="41885"/>
    <cellStyle name="Output 5 2 3 2 21" xfId="41886"/>
    <cellStyle name="Output 5 2 3 2 21 2" xfId="41887"/>
    <cellStyle name="Output 5 2 3 2 22" xfId="41888"/>
    <cellStyle name="Output 5 2 3 2 23" xfId="41889"/>
    <cellStyle name="Output 5 2 3 2 3" xfId="41890"/>
    <cellStyle name="Output 5 2 3 2 3 2" xfId="41891"/>
    <cellStyle name="Output 5 2 3 2 3 2 2" xfId="41892"/>
    <cellStyle name="Output 5 2 3 2 3 3" xfId="41893"/>
    <cellStyle name="Output 5 2 3 2 3 4" xfId="41894"/>
    <cellStyle name="Output 5 2 3 2 4" xfId="41895"/>
    <cellStyle name="Output 5 2 3 2 4 2" xfId="41896"/>
    <cellStyle name="Output 5 2 3 2 4 2 2" xfId="41897"/>
    <cellStyle name="Output 5 2 3 2 4 3" xfId="41898"/>
    <cellStyle name="Output 5 2 3 2 5" xfId="41899"/>
    <cellStyle name="Output 5 2 3 2 5 2" xfId="41900"/>
    <cellStyle name="Output 5 2 3 2 5 2 2" xfId="41901"/>
    <cellStyle name="Output 5 2 3 2 5 3" xfId="41902"/>
    <cellStyle name="Output 5 2 3 2 6" xfId="41903"/>
    <cellStyle name="Output 5 2 3 2 6 2" xfId="41904"/>
    <cellStyle name="Output 5 2 3 2 6 2 2" xfId="41905"/>
    <cellStyle name="Output 5 2 3 2 6 3" xfId="41906"/>
    <cellStyle name="Output 5 2 3 2 7" xfId="41907"/>
    <cellStyle name="Output 5 2 3 2 7 2" xfId="41908"/>
    <cellStyle name="Output 5 2 3 2 7 2 2" xfId="41909"/>
    <cellStyle name="Output 5 2 3 2 7 3" xfId="41910"/>
    <cellStyle name="Output 5 2 3 2 8" xfId="41911"/>
    <cellStyle name="Output 5 2 3 2 8 2" xfId="41912"/>
    <cellStyle name="Output 5 2 3 2 8 2 2" xfId="41913"/>
    <cellStyle name="Output 5 2 3 2 8 3" xfId="41914"/>
    <cellStyle name="Output 5 2 3 2 9" xfId="41915"/>
    <cellStyle name="Output 5 2 3 2 9 2" xfId="41916"/>
    <cellStyle name="Output 5 2 3 2 9 2 2" xfId="41917"/>
    <cellStyle name="Output 5 2 3 2 9 3" xfId="41918"/>
    <cellStyle name="Output 5 2 3 20" xfId="41919"/>
    <cellStyle name="Output 5 2 3 3" xfId="41920"/>
    <cellStyle name="Output 5 2 3 3 2" xfId="41921"/>
    <cellStyle name="Output 5 2 3 3 2 2" xfId="41922"/>
    <cellStyle name="Output 5 2 3 3 3" xfId="41923"/>
    <cellStyle name="Output 5 2 3 3 4" xfId="41924"/>
    <cellStyle name="Output 5 2 3 4" xfId="41925"/>
    <cellStyle name="Output 5 2 3 4 2" xfId="41926"/>
    <cellStyle name="Output 5 2 3 4 2 2" xfId="41927"/>
    <cellStyle name="Output 5 2 3 4 3" xfId="41928"/>
    <cellStyle name="Output 5 2 3 4 4" xfId="41929"/>
    <cellStyle name="Output 5 2 3 5" xfId="41930"/>
    <cellStyle name="Output 5 2 3 5 2" xfId="41931"/>
    <cellStyle name="Output 5 2 3 5 2 2" xfId="41932"/>
    <cellStyle name="Output 5 2 3 5 3" xfId="41933"/>
    <cellStyle name="Output 5 2 3 6" xfId="41934"/>
    <cellStyle name="Output 5 2 3 6 2" xfId="41935"/>
    <cellStyle name="Output 5 2 3 6 2 2" xfId="41936"/>
    <cellStyle name="Output 5 2 3 6 3" xfId="41937"/>
    <cellStyle name="Output 5 2 3 7" xfId="41938"/>
    <cellStyle name="Output 5 2 3 7 2" xfId="41939"/>
    <cellStyle name="Output 5 2 3 7 2 2" xfId="41940"/>
    <cellStyle name="Output 5 2 3 7 3" xfId="41941"/>
    <cellStyle name="Output 5 2 3 8" xfId="41942"/>
    <cellStyle name="Output 5 2 3 8 2" xfId="41943"/>
    <cellStyle name="Output 5 2 3 8 2 2" xfId="41944"/>
    <cellStyle name="Output 5 2 3 8 3" xfId="41945"/>
    <cellStyle name="Output 5 2 3 9" xfId="41946"/>
    <cellStyle name="Output 5 2 3 9 2" xfId="41947"/>
    <cellStyle name="Output 5 2 3 9 2 2" xfId="41948"/>
    <cellStyle name="Output 5 2 3 9 3" xfId="41949"/>
    <cellStyle name="Output 5 2 4" xfId="41950"/>
    <cellStyle name="Output 5 2 4 10" xfId="41951"/>
    <cellStyle name="Output 5 2 4 10 2" xfId="41952"/>
    <cellStyle name="Output 5 2 4 10 2 2" xfId="41953"/>
    <cellStyle name="Output 5 2 4 10 3" xfId="41954"/>
    <cellStyle name="Output 5 2 4 11" xfId="41955"/>
    <cellStyle name="Output 5 2 4 11 2" xfId="41956"/>
    <cellStyle name="Output 5 2 4 11 2 2" xfId="41957"/>
    <cellStyle name="Output 5 2 4 11 3" xfId="41958"/>
    <cellStyle name="Output 5 2 4 12" xfId="41959"/>
    <cellStyle name="Output 5 2 4 12 2" xfId="41960"/>
    <cellStyle name="Output 5 2 4 12 2 2" xfId="41961"/>
    <cellStyle name="Output 5 2 4 12 3" xfId="41962"/>
    <cellStyle name="Output 5 2 4 13" xfId="41963"/>
    <cellStyle name="Output 5 2 4 13 2" xfId="41964"/>
    <cellStyle name="Output 5 2 4 13 2 2" xfId="41965"/>
    <cellStyle name="Output 5 2 4 13 3" xfId="41966"/>
    <cellStyle name="Output 5 2 4 14" xfId="41967"/>
    <cellStyle name="Output 5 2 4 14 2" xfId="41968"/>
    <cellStyle name="Output 5 2 4 14 2 2" xfId="41969"/>
    <cellStyle name="Output 5 2 4 14 3" xfId="41970"/>
    <cellStyle name="Output 5 2 4 15" xfId="41971"/>
    <cellStyle name="Output 5 2 4 15 2" xfId="41972"/>
    <cellStyle name="Output 5 2 4 15 2 2" xfId="41973"/>
    <cellStyle name="Output 5 2 4 15 3" xfId="41974"/>
    <cellStyle name="Output 5 2 4 16" xfId="41975"/>
    <cellStyle name="Output 5 2 4 16 2" xfId="41976"/>
    <cellStyle name="Output 5 2 4 16 2 2" xfId="41977"/>
    <cellStyle name="Output 5 2 4 16 3" xfId="41978"/>
    <cellStyle name="Output 5 2 4 17" xfId="41979"/>
    <cellStyle name="Output 5 2 4 17 2" xfId="41980"/>
    <cellStyle name="Output 5 2 4 17 2 2" xfId="41981"/>
    <cellStyle name="Output 5 2 4 17 3" xfId="41982"/>
    <cellStyle name="Output 5 2 4 18" xfId="41983"/>
    <cellStyle name="Output 5 2 4 18 2" xfId="41984"/>
    <cellStyle name="Output 5 2 4 18 2 2" xfId="41985"/>
    <cellStyle name="Output 5 2 4 18 3" xfId="41986"/>
    <cellStyle name="Output 5 2 4 19" xfId="41987"/>
    <cellStyle name="Output 5 2 4 19 2" xfId="41988"/>
    <cellStyle name="Output 5 2 4 19 2 2" xfId="41989"/>
    <cellStyle name="Output 5 2 4 19 3" xfId="41990"/>
    <cellStyle name="Output 5 2 4 2" xfId="41991"/>
    <cellStyle name="Output 5 2 4 2 10" xfId="41992"/>
    <cellStyle name="Output 5 2 4 2 10 2" xfId="41993"/>
    <cellStyle name="Output 5 2 4 2 10 2 2" xfId="41994"/>
    <cellStyle name="Output 5 2 4 2 10 3" xfId="41995"/>
    <cellStyle name="Output 5 2 4 2 11" xfId="41996"/>
    <cellStyle name="Output 5 2 4 2 11 2" xfId="41997"/>
    <cellStyle name="Output 5 2 4 2 11 2 2" xfId="41998"/>
    <cellStyle name="Output 5 2 4 2 11 3" xfId="41999"/>
    <cellStyle name="Output 5 2 4 2 12" xfId="42000"/>
    <cellStyle name="Output 5 2 4 2 12 2" xfId="42001"/>
    <cellStyle name="Output 5 2 4 2 12 2 2" xfId="42002"/>
    <cellStyle name="Output 5 2 4 2 12 3" xfId="42003"/>
    <cellStyle name="Output 5 2 4 2 13" xfId="42004"/>
    <cellStyle name="Output 5 2 4 2 13 2" xfId="42005"/>
    <cellStyle name="Output 5 2 4 2 13 2 2" xfId="42006"/>
    <cellStyle name="Output 5 2 4 2 13 3" xfId="42007"/>
    <cellStyle name="Output 5 2 4 2 14" xfId="42008"/>
    <cellStyle name="Output 5 2 4 2 14 2" xfId="42009"/>
    <cellStyle name="Output 5 2 4 2 14 2 2" xfId="42010"/>
    <cellStyle name="Output 5 2 4 2 14 3" xfId="42011"/>
    <cellStyle name="Output 5 2 4 2 15" xfId="42012"/>
    <cellStyle name="Output 5 2 4 2 15 2" xfId="42013"/>
    <cellStyle name="Output 5 2 4 2 15 2 2" xfId="42014"/>
    <cellStyle name="Output 5 2 4 2 15 3" xfId="42015"/>
    <cellStyle name="Output 5 2 4 2 16" xfId="42016"/>
    <cellStyle name="Output 5 2 4 2 16 2" xfId="42017"/>
    <cellStyle name="Output 5 2 4 2 16 2 2" xfId="42018"/>
    <cellStyle name="Output 5 2 4 2 16 3" xfId="42019"/>
    <cellStyle name="Output 5 2 4 2 17" xfId="42020"/>
    <cellStyle name="Output 5 2 4 2 17 2" xfId="42021"/>
    <cellStyle name="Output 5 2 4 2 17 2 2" xfId="42022"/>
    <cellStyle name="Output 5 2 4 2 17 3" xfId="42023"/>
    <cellStyle name="Output 5 2 4 2 18" xfId="42024"/>
    <cellStyle name="Output 5 2 4 2 18 2" xfId="42025"/>
    <cellStyle name="Output 5 2 4 2 18 2 2" xfId="42026"/>
    <cellStyle name="Output 5 2 4 2 18 3" xfId="42027"/>
    <cellStyle name="Output 5 2 4 2 19" xfId="42028"/>
    <cellStyle name="Output 5 2 4 2 19 2" xfId="42029"/>
    <cellStyle name="Output 5 2 4 2 19 2 2" xfId="42030"/>
    <cellStyle name="Output 5 2 4 2 19 3" xfId="42031"/>
    <cellStyle name="Output 5 2 4 2 2" xfId="42032"/>
    <cellStyle name="Output 5 2 4 2 2 2" xfId="42033"/>
    <cellStyle name="Output 5 2 4 2 2 2 2" xfId="42034"/>
    <cellStyle name="Output 5 2 4 2 2 3" xfId="42035"/>
    <cellStyle name="Output 5 2 4 2 2 4" xfId="42036"/>
    <cellStyle name="Output 5 2 4 2 20" xfId="42037"/>
    <cellStyle name="Output 5 2 4 2 20 2" xfId="42038"/>
    <cellStyle name="Output 5 2 4 2 20 2 2" xfId="42039"/>
    <cellStyle name="Output 5 2 4 2 20 3" xfId="42040"/>
    <cellStyle name="Output 5 2 4 2 21" xfId="42041"/>
    <cellStyle name="Output 5 2 4 2 21 2" xfId="42042"/>
    <cellStyle name="Output 5 2 4 2 22" xfId="42043"/>
    <cellStyle name="Output 5 2 4 2 23" xfId="42044"/>
    <cellStyle name="Output 5 2 4 2 3" xfId="42045"/>
    <cellStyle name="Output 5 2 4 2 3 2" xfId="42046"/>
    <cellStyle name="Output 5 2 4 2 3 2 2" xfId="42047"/>
    <cellStyle name="Output 5 2 4 2 3 3" xfId="42048"/>
    <cellStyle name="Output 5 2 4 2 4" xfId="42049"/>
    <cellStyle name="Output 5 2 4 2 4 2" xfId="42050"/>
    <cellStyle name="Output 5 2 4 2 4 2 2" xfId="42051"/>
    <cellStyle name="Output 5 2 4 2 4 3" xfId="42052"/>
    <cellStyle name="Output 5 2 4 2 5" xfId="42053"/>
    <cellStyle name="Output 5 2 4 2 5 2" xfId="42054"/>
    <cellStyle name="Output 5 2 4 2 5 2 2" xfId="42055"/>
    <cellStyle name="Output 5 2 4 2 5 3" xfId="42056"/>
    <cellStyle name="Output 5 2 4 2 6" xfId="42057"/>
    <cellStyle name="Output 5 2 4 2 6 2" xfId="42058"/>
    <cellStyle name="Output 5 2 4 2 6 2 2" xfId="42059"/>
    <cellStyle name="Output 5 2 4 2 6 3" xfId="42060"/>
    <cellStyle name="Output 5 2 4 2 7" xfId="42061"/>
    <cellStyle name="Output 5 2 4 2 7 2" xfId="42062"/>
    <cellStyle name="Output 5 2 4 2 7 2 2" xfId="42063"/>
    <cellStyle name="Output 5 2 4 2 7 3" xfId="42064"/>
    <cellStyle name="Output 5 2 4 2 8" xfId="42065"/>
    <cellStyle name="Output 5 2 4 2 8 2" xfId="42066"/>
    <cellStyle name="Output 5 2 4 2 8 2 2" xfId="42067"/>
    <cellStyle name="Output 5 2 4 2 8 3" xfId="42068"/>
    <cellStyle name="Output 5 2 4 2 9" xfId="42069"/>
    <cellStyle name="Output 5 2 4 2 9 2" xfId="42070"/>
    <cellStyle name="Output 5 2 4 2 9 2 2" xfId="42071"/>
    <cellStyle name="Output 5 2 4 2 9 3" xfId="42072"/>
    <cellStyle name="Output 5 2 4 20" xfId="42073"/>
    <cellStyle name="Output 5 2 4 20 2" xfId="42074"/>
    <cellStyle name="Output 5 2 4 20 2 2" xfId="42075"/>
    <cellStyle name="Output 5 2 4 20 3" xfId="42076"/>
    <cellStyle name="Output 5 2 4 21" xfId="42077"/>
    <cellStyle name="Output 5 2 4 21 2" xfId="42078"/>
    <cellStyle name="Output 5 2 4 21 2 2" xfId="42079"/>
    <cellStyle name="Output 5 2 4 21 3" xfId="42080"/>
    <cellStyle name="Output 5 2 4 22" xfId="42081"/>
    <cellStyle name="Output 5 2 4 22 2" xfId="42082"/>
    <cellStyle name="Output 5 2 4 23" xfId="42083"/>
    <cellStyle name="Output 5 2 4 24" xfId="42084"/>
    <cellStyle name="Output 5 2 4 3" xfId="42085"/>
    <cellStyle name="Output 5 2 4 3 2" xfId="42086"/>
    <cellStyle name="Output 5 2 4 3 2 2" xfId="42087"/>
    <cellStyle name="Output 5 2 4 3 3" xfId="42088"/>
    <cellStyle name="Output 5 2 4 3 4" xfId="42089"/>
    <cellStyle name="Output 5 2 4 4" xfId="42090"/>
    <cellStyle name="Output 5 2 4 4 2" xfId="42091"/>
    <cellStyle name="Output 5 2 4 4 2 2" xfId="42092"/>
    <cellStyle name="Output 5 2 4 4 3" xfId="42093"/>
    <cellStyle name="Output 5 2 4 4 4" xfId="42094"/>
    <cellStyle name="Output 5 2 4 5" xfId="42095"/>
    <cellStyle name="Output 5 2 4 5 2" xfId="42096"/>
    <cellStyle name="Output 5 2 4 5 2 2" xfId="42097"/>
    <cellStyle name="Output 5 2 4 5 3" xfId="42098"/>
    <cellStyle name="Output 5 2 4 6" xfId="42099"/>
    <cellStyle name="Output 5 2 4 6 2" xfId="42100"/>
    <cellStyle name="Output 5 2 4 6 2 2" xfId="42101"/>
    <cellStyle name="Output 5 2 4 6 3" xfId="42102"/>
    <cellStyle name="Output 5 2 4 7" xfId="42103"/>
    <cellStyle name="Output 5 2 4 7 2" xfId="42104"/>
    <cellStyle name="Output 5 2 4 7 2 2" xfId="42105"/>
    <cellStyle name="Output 5 2 4 7 3" xfId="42106"/>
    <cellStyle name="Output 5 2 4 8" xfId="42107"/>
    <cellStyle name="Output 5 2 4 8 2" xfId="42108"/>
    <cellStyle name="Output 5 2 4 8 2 2" xfId="42109"/>
    <cellStyle name="Output 5 2 4 8 3" xfId="42110"/>
    <cellStyle name="Output 5 2 4 9" xfId="42111"/>
    <cellStyle name="Output 5 2 4 9 2" xfId="42112"/>
    <cellStyle name="Output 5 2 4 9 2 2" xfId="42113"/>
    <cellStyle name="Output 5 2 4 9 3" xfId="42114"/>
    <cellStyle name="Output 5 2 5" xfId="42115"/>
    <cellStyle name="Output 5 2 5 10" xfId="42116"/>
    <cellStyle name="Output 5 2 5 10 2" xfId="42117"/>
    <cellStyle name="Output 5 2 5 10 2 2" xfId="42118"/>
    <cellStyle name="Output 5 2 5 10 3" xfId="42119"/>
    <cellStyle name="Output 5 2 5 11" xfId="42120"/>
    <cellStyle name="Output 5 2 5 11 2" xfId="42121"/>
    <cellStyle name="Output 5 2 5 11 2 2" xfId="42122"/>
    <cellStyle name="Output 5 2 5 11 3" xfId="42123"/>
    <cellStyle name="Output 5 2 5 12" xfId="42124"/>
    <cellStyle name="Output 5 2 5 12 2" xfId="42125"/>
    <cellStyle name="Output 5 2 5 12 2 2" xfId="42126"/>
    <cellStyle name="Output 5 2 5 12 3" xfId="42127"/>
    <cellStyle name="Output 5 2 5 13" xfId="42128"/>
    <cellStyle name="Output 5 2 5 13 2" xfId="42129"/>
    <cellStyle name="Output 5 2 5 13 2 2" xfId="42130"/>
    <cellStyle name="Output 5 2 5 13 3" xfId="42131"/>
    <cellStyle name="Output 5 2 5 14" xfId="42132"/>
    <cellStyle name="Output 5 2 5 14 2" xfId="42133"/>
    <cellStyle name="Output 5 2 5 14 2 2" xfId="42134"/>
    <cellStyle name="Output 5 2 5 14 3" xfId="42135"/>
    <cellStyle name="Output 5 2 5 15" xfId="42136"/>
    <cellStyle name="Output 5 2 5 15 2" xfId="42137"/>
    <cellStyle name="Output 5 2 5 15 2 2" xfId="42138"/>
    <cellStyle name="Output 5 2 5 15 3" xfId="42139"/>
    <cellStyle name="Output 5 2 5 16" xfId="42140"/>
    <cellStyle name="Output 5 2 5 16 2" xfId="42141"/>
    <cellStyle name="Output 5 2 5 16 2 2" xfId="42142"/>
    <cellStyle name="Output 5 2 5 16 3" xfId="42143"/>
    <cellStyle name="Output 5 2 5 17" xfId="42144"/>
    <cellStyle name="Output 5 2 5 17 2" xfId="42145"/>
    <cellStyle name="Output 5 2 5 17 2 2" xfId="42146"/>
    <cellStyle name="Output 5 2 5 17 3" xfId="42147"/>
    <cellStyle name="Output 5 2 5 18" xfId="42148"/>
    <cellStyle name="Output 5 2 5 18 2" xfId="42149"/>
    <cellStyle name="Output 5 2 5 18 2 2" xfId="42150"/>
    <cellStyle name="Output 5 2 5 18 3" xfId="42151"/>
    <cellStyle name="Output 5 2 5 19" xfId="42152"/>
    <cellStyle name="Output 5 2 5 19 2" xfId="42153"/>
    <cellStyle name="Output 5 2 5 19 2 2" xfId="42154"/>
    <cellStyle name="Output 5 2 5 19 3" xfId="42155"/>
    <cellStyle name="Output 5 2 5 2" xfId="42156"/>
    <cellStyle name="Output 5 2 5 2 2" xfId="42157"/>
    <cellStyle name="Output 5 2 5 2 2 2" xfId="42158"/>
    <cellStyle name="Output 5 2 5 2 3" xfId="42159"/>
    <cellStyle name="Output 5 2 5 2 4" xfId="42160"/>
    <cellStyle name="Output 5 2 5 20" xfId="42161"/>
    <cellStyle name="Output 5 2 5 20 2" xfId="42162"/>
    <cellStyle name="Output 5 2 5 20 2 2" xfId="42163"/>
    <cellStyle name="Output 5 2 5 20 3" xfId="42164"/>
    <cellStyle name="Output 5 2 5 21" xfId="42165"/>
    <cellStyle name="Output 5 2 5 21 2" xfId="42166"/>
    <cellStyle name="Output 5 2 5 22" xfId="42167"/>
    <cellStyle name="Output 5 2 5 23" xfId="42168"/>
    <cellStyle name="Output 5 2 5 3" xfId="42169"/>
    <cellStyle name="Output 5 2 5 3 2" xfId="42170"/>
    <cellStyle name="Output 5 2 5 3 2 2" xfId="42171"/>
    <cellStyle name="Output 5 2 5 3 3" xfId="42172"/>
    <cellStyle name="Output 5 2 5 4" xfId="42173"/>
    <cellStyle name="Output 5 2 5 4 2" xfId="42174"/>
    <cellStyle name="Output 5 2 5 4 2 2" xfId="42175"/>
    <cellStyle name="Output 5 2 5 4 3" xfId="42176"/>
    <cellStyle name="Output 5 2 5 5" xfId="42177"/>
    <cellStyle name="Output 5 2 5 5 2" xfId="42178"/>
    <cellStyle name="Output 5 2 5 5 2 2" xfId="42179"/>
    <cellStyle name="Output 5 2 5 5 3" xfId="42180"/>
    <cellStyle name="Output 5 2 5 6" xfId="42181"/>
    <cellStyle name="Output 5 2 5 6 2" xfId="42182"/>
    <cellStyle name="Output 5 2 5 6 2 2" xfId="42183"/>
    <cellStyle name="Output 5 2 5 6 3" xfId="42184"/>
    <cellStyle name="Output 5 2 5 7" xfId="42185"/>
    <cellStyle name="Output 5 2 5 7 2" xfId="42186"/>
    <cellStyle name="Output 5 2 5 7 2 2" xfId="42187"/>
    <cellStyle name="Output 5 2 5 7 3" xfId="42188"/>
    <cellStyle name="Output 5 2 5 8" xfId="42189"/>
    <cellStyle name="Output 5 2 5 8 2" xfId="42190"/>
    <cellStyle name="Output 5 2 5 8 2 2" xfId="42191"/>
    <cellStyle name="Output 5 2 5 8 3" xfId="42192"/>
    <cellStyle name="Output 5 2 5 9" xfId="42193"/>
    <cellStyle name="Output 5 2 5 9 2" xfId="42194"/>
    <cellStyle name="Output 5 2 5 9 2 2" xfId="42195"/>
    <cellStyle name="Output 5 2 5 9 3" xfId="42196"/>
    <cellStyle name="Output 5 2 6" xfId="42197"/>
    <cellStyle name="Output 5 2 6 2" xfId="42198"/>
    <cellStyle name="Output 5 2 6 2 2" xfId="42199"/>
    <cellStyle name="Output 5 2 6 3" xfId="42200"/>
    <cellStyle name="Output 5 2 6 4" xfId="42201"/>
    <cellStyle name="Output 5 2 7" xfId="42202"/>
    <cellStyle name="Output 5 2 7 2" xfId="42203"/>
    <cellStyle name="Output 5 2 7 2 2" xfId="42204"/>
    <cellStyle name="Output 5 2 7 3" xfId="42205"/>
    <cellStyle name="Output 5 2 8" xfId="42206"/>
    <cellStyle name="Output 5 2 8 2" xfId="42207"/>
    <cellStyle name="Output 5 2 8 2 2" xfId="42208"/>
    <cellStyle name="Output 5 2 8 3" xfId="42209"/>
    <cellStyle name="Output 5 2 9" xfId="42210"/>
    <cellStyle name="Output 5 2 9 2" xfId="42211"/>
    <cellStyle name="Output 5 2 9 2 2" xfId="42212"/>
    <cellStyle name="Output 5 2 9 3" xfId="42213"/>
    <cellStyle name="Output 5 20" xfId="42214"/>
    <cellStyle name="Output 5 20 2" xfId="42215"/>
    <cellStyle name="Output 5 20 2 2" xfId="42216"/>
    <cellStyle name="Output 5 20 3" xfId="42217"/>
    <cellStyle name="Output 5 21" xfId="42218"/>
    <cellStyle name="Output 5 21 2" xfId="42219"/>
    <cellStyle name="Output 5 21 2 2" xfId="42220"/>
    <cellStyle name="Output 5 21 3" xfId="42221"/>
    <cellStyle name="Output 5 22" xfId="42222"/>
    <cellStyle name="Output 5 22 2" xfId="42223"/>
    <cellStyle name="Output 5 23" xfId="42224"/>
    <cellStyle name="Output 5 24" xfId="42225"/>
    <cellStyle name="Output 5 25" xfId="42226"/>
    <cellStyle name="Output 5 26" xfId="42227"/>
    <cellStyle name="Output 5 27" xfId="42228"/>
    <cellStyle name="Output 5 3" xfId="42229"/>
    <cellStyle name="Output 5 3 10" xfId="42230"/>
    <cellStyle name="Output 5 3 10 2" xfId="42231"/>
    <cellStyle name="Output 5 3 10 2 2" xfId="42232"/>
    <cellStyle name="Output 5 3 10 3" xfId="42233"/>
    <cellStyle name="Output 5 3 11" xfId="42234"/>
    <cellStyle name="Output 5 3 11 2" xfId="42235"/>
    <cellStyle name="Output 5 3 11 2 2" xfId="42236"/>
    <cellStyle name="Output 5 3 11 3" xfId="42237"/>
    <cellStyle name="Output 5 3 12" xfId="42238"/>
    <cellStyle name="Output 5 3 12 2" xfId="42239"/>
    <cellStyle name="Output 5 3 12 2 2" xfId="42240"/>
    <cellStyle name="Output 5 3 12 3" xfId="42241"/>
    <cellStyle name="Output 5 3 13" xfId="42242"/>
    <cellStyle name="Output 5 3 13 2" xfId="42243"/>
    <cellStyle name="Output 5 3 13 2 2" xfId="42244"/>
    <cellStyle name="Output 5 3 13 3" xfId="42245"/>
    <cellStyle name="Output 5 3 14" xfId="42246"/>
    <cellStyle name="Output 5 3 14 2" xfId="42247"/>
    <cellStyle name="Output 5 3 14 2 2" xfId="42248"/>
    <cellStyle name="Output 5 3 14 3" xfId="42249"/>
    <cellStyle name="Output 5 3 15" xfId="42250"/>
    <cellStyle name="Output 5 3 15 2" xfId="42251"/>
    <cellStyle name="Output 5 3 15 2 2" xfId="42252"/>
    <cellStyle name="Output 5 3 15 3" xfId="42253"/>
    <cellStyle name="Output 5 3 16" xfId="42254"/>
    <cellStyle name="Output 5 3 16 2" xfId="42255"/>
    <cellStyle name="Output 5 3 16 2 2" xfId="42256"/>
    <cellStyle name="Output 5 3 16 3" xfId="42257"/>
    <cellStyle name="Output 5 3 17" xfId="42258"/>
    <cellStyle name="Output 5 3 17 2" xfId="42259"/>
    <cellStyle name="Output 5 3 17 2 2" xfId="42260"/>
    <cellStyle name="Output 5 3 17 3" xfId="42261"/>
    <cellStyle name="Output 5 3 18" xfId="42262"/>
    <cellStyle name="Output 5 3 18 2" xfId="42263"/>
    <cellStyle name="Output 5 3 19" xfId="42264"/>
    <cellStyle name="Output 5 3 2" xfId="42265"/>
    <cellStyle name="Output 5 3 2 10" xfId="42266"/>
    <cellStyle name="Output 5 3 2 10 2" xfId="42267"/>
    <cellStyle name="Output 5 3 2 10 2 2" xfId="42268"/>
    <cellStyle name="Output 5 3 2 10 3" xfId="42269"/>
    <cellStyle name="Output 5 3 2 11" xfId="42270"/>
    <cellStyle name="Output 5 3 2 11 2" xfId="42271"/>
    <cellStyle name="Output 5 3 2 11 2 2" xfId="42272"/>
    <cellStyle name="Output 5 3 2 11 3" xfId="42273"/>
    <cellStyle name="Output 5 3 2 12" xfId="42274"/>
    <cellStyle name="Output 5 3 2 12 2" xfId="42275"/>
    <cellStyle name="Output 5 3 2 12 2 2" xfId="42276"/>
    <cellStyle name="Output 5 3 2 12 3" xfId="42277"/>
    <cellStyle name="Output 5 3 2 13" xfId="42278"/>
    <cellStyle name="Output 5 3 2 13 2" xfId="42279"/>
    <cellStyle name="Output 5 3 2 13 2 2" xfId="42280"/>
    <cellStyle name="Output 5 3 2 13 3" xfId="42281"/>
    <cellStyle name="Output 5 3 2 14" xfId="42282"/>
    <cellStyle name="Output 5 3 2 14 2" xfId="42283"/>
    <cellStyle name="Output 5 3 2 14 2 2" xfId="42284"/>
    <cellStyle name="Output 5 3 2 14 3" xfId="42285"/>
    <cellStyle name="Output 5 3 2 15" xfId="42286"/>
    <cellStyle name="Output 5 3 2 15 2" xfId="42287"/>
    <cellStyle name="Output 5 3 2 15 2 2" xfId="42288"/>
    <cellStyle name="Output 5 3 2 15 3" xfId="42289"/>
    <cellStyle name="Output 5 3 2 16" xfId="42290"/>
    <cellStyle name="Output 5 3 2 16 2" xfId="42291"/>
    <cellStyle name="Output 5 3 2 16 2 2" xfId="42292"/>
    <cellStyle name="Output 5 3 2 16 3" xfId="42293"/>
    <cellStyle name="Output 5 3 2 17" xfId="42294"/>
    <cellStyle name="Output 5 3 2 17 2" xfId="42295"/>
    <cellStyle name="Output 5 3 2 17 2 2" xfId="42296"/>
    <cellStyle name="Output 5 3 2 17 3" xfId="42297"/>
    <cellStyle name="Output 5 3 2 18" xfId="42298"/>
    <cellStyle name="Output 5 3 2 18 2" xfId="42299"/>
    <cellStyle name="Output 5 3 2 18 2 2" xfId="42300"/>
    <cellStyle name="Output 5 3 2 18 3" xfId="42301"/>
    <cellStyle name="Output 5 3 2 19" xfId="42302"/>
    <cellStyle name="Output 5 3 2 19 2" xfId="42303"/>
    <cellStyle name="Output 5 3 2 19 2 2" xfId="42304"/>
    <cellStyle name="Output 5 3 2 19 3" xfId="42305"/>
    <cellStyle name="Output 5 3 2 2" xfId="42306"/>
    <cellStyle name="Output 5 3 2 2 2" xfId="42307"/>
    <cellStyle name="Output 5 3 2 2 2 2" xfId="42308"/>
    <cellStyle name="Output 5 3 2 2 2 2 2" xfId="42309"/>
    <cellStyle name="Output 5 3 2 2 2 3" xfId="42310"/>
    <cellStyle name="Output 5 3 2 2 2 4" xfId="42311"/>
    <cellStyle name="Output 5 3 2 2 3" xfId="42312"/>
    <cellStyle name="Output 5 3 2 2 3 2" xfId="42313"/>
    <cellStyle name="Output 5 3 2 2 4" xfId="42314"/>
    <cellStyle name="Output 5 3 2 2 5" xfId="42315"/>
    <cellStyle name="Output 5 3 2 20" xfId="42316"/>
    <cellStyle name="Output 5 3 2 20 2" xfId="42317"/>
    <cellStyle name="Output 5 3 2 20 2 2" xfId="42318"/>
    <cellStyle name="Output 5 3 2 20 3" xfId="42319"/>
    <cellStyle name="Output 5 3 2 21" xfId="42320"/>
    <cellStyle name="Output 5 3 2 21 2" xfId="42321"/>
    <cellStyle name="Output 5 3 2 22" xfId="42322"/>
    <cellStyle name="Output 5 3 2 23" xfId="42323"/>
    <cellStyle name="Output 5 3 2 3" xfId="42324"/>
    <cellStyle name="Output 5 3 2 3 2" xfId="42325"/>
    <cellStyle name="Output 5 3 2 3 2 2" xfId="42326"/>
    <cellStyle name="Output 5 3 2 3 2 3" xfId="42327"/>
    <cellStyle name="Output 5 3 2 3 3" xfId="42328"/>
    <cellStyle name="Output 5 3 2 3 3 2" xfId="42329"/>
    <cellStyle name="Output 5 3 2 3 4" xfId="42330"/>
    <cellStyle name="Output 5 3 2 4" xfId="42331"/>
    <cellStyle name="Output 5 3 2 4 2" xfId="42332"/>
    <cellStyle name="Output 5 3 2 4 2 2" xfId="42333"/>
    <cellStyle name="Output 5 3 2 4 3" xfId="42334"/>
    <cellStyle name="Output 5 3 2 4 4" xfId="42335"/>
    <cellStyle name="Output 5 3 2 5" xfId="42336"/>
    <cellStyle name="Output 5 3 2 5 2" xfId="42337"/>
    <cellStyle name="Output 5 3 2 5 2 2" xfId="42338"/>
    <cellStyle name="Output 5 3 2 5 3" xfId="42339"/>
    <cellStyle name="Output 5 3 2 5 4" xfId="42340"/>
    <cellStyle name="Output 5 3 2 6" xfId="42341"/>
    <cellStyle name="Output 5 3 2 6 2" xfId="42342"/>
    <cellStyle name="Output 5 3 2 6 2 2" xfId="42343"/>
    <cellStyle name="Output 5 3 2 6 3" xfId="42344"/>
    <cellStyle name="Output 5 3 2 7" xfId="42345"/>
    <cellStyle name="Output 5 3 2 7 2" xfId="42346"/>
    <cellStyle name="Output 5 3 2 7 2 2" xfId="42347"/>
    <cellStyle name="Output 5 3 2 7 3" xfId="42348"/>
    <cellStyle name="Output 5 3 2 8" xfId="42349"/>
    <cellStyle name="Output 5 3 2 8 2" xfId="42350"/>
    <cellStyle name="Output 5 3 2 8 2 2" xfId="42351"/>
    <cellStyle name="Output 5 3 2 8 3" xfId="42352"/>
    <cellStyle name="Output 5 3 2 9" xfId="42353"/>
    <cellStyle name="Output 5 3 2 9 2" xfId="42354"/>
    <cellStyle name="Output 5 3 2 9 2 2" xfId="42355"/>
    <cellStyle name="Output 5 3 2 9 3" xfId="42356"/>
    <cellStyle name="Output 5 3 20" xfId="42357"/>
    <cellStyle name="Output 5 3 3" xfId="42358"/>
    <cellStyle name="Output 5 3 3 2" xfId="42359"/>
    <cellStyle name="Output 5 3 3 2 2" xfId="42360"/>
    <cellStyle name="Output 5 3 3 2 2 2" xfId="42361"/>
    <cellStyle name="Output 5 3 3 2 3" xfId="42362"/>
    <cellStyle name="Output 5 3 3 2 4" xfId="42363"/>
    <cellStyle name="Output 5 3 3 3" xfId="42364"/>
    <cellStyle name="Output 5 3 3 3 2" xfId="42365"/>
    <cellStyle name="Output 5 3 3 4" xfId="42366"/>
    <cellStyle name="Output 5 3 3 5" xfId="42367"/>
    <cellStyle name="Output 5 3 4" xfId="42368"/>
    <cellStyle name="Output 5 3 4 2" xfId="42369"/>
    <cellStyle name="Output 5 3 4 2 2" xfId="42370"/>
    <cellStyle name="Output 5 3 4 2 3" xfId="42371"/>
    <cellStyle name="Output 5 3 4 3" xfId="42372"/>
    <cellStyle name="Output 5 3 4 3 2" xfId="42373"/>
    <cellStyle name="Output 5 3 4 4" xfId="42374"/>
    <cellStyle name="Output 5 3 5" xfId="42375"/>
    <cellStyle name="Output 5 3 5 2" xfId="42376"/>
    <cellStyle name="Output 5 3 5 2 2" xfId="42377"/>
    <cellStyle name="Output 5 3 5 2 3" xfId="42378"/>
    <cellStyle name="Output 5 3 5 3" xfId="42379"/>
    <cellStyle name="Output 5 3 5 4" xfId="42380"/>
    <cellStyle name="Output 5 3 6" xfId="42381"/>
    <cellStyle name="Output 5 3 6 2" xfId="42382"/>
    <cellStyle name="Output 5 3 6 2 2" xfId="42383"/>
    <cellStyle name="Output 5 3 6 3" xfId="42384"/>
    <cellStyle name="Output 5 3 6 4" xfId="42385"/>
    <cellStyle name="Output 5 3 7" xfId="42386"/>
    <cellStyle name="Output 5 3 7 2" xfId="42387"/>
    <cellStyle name="Output 5 3 7 2 2" xfId="42388"/>
    <cellStyle name="Output 5 3 7 3" xfId="42389"/>
    <cellStyle name="Output 5 3 8" xfId="42390"/>
    <cellStyle name="Output 5 3 8 2" xfId="42391"/>
    <cellStyle name="Output 5 3 8 2 2" xfId="42392"/>
    <cellStyle name="Output 5 3 8 3" xfId="42393"/>
    <cellStyle name="Output 5 3 9" xfId="42394"/>
    <cellStyle name="Output 5 3 9 2" xfId="42395"/>
    <cellStyle name="Output 5 3 9 2 2" xfId="42396"/>
    <cellStyle name="Output 5 3 9 3" xfId="42397"/>
    <cellStyle name="Output 5 4" xfId="42398"/>
    <cellStyle name="Output 5 4 10" xfId="42399"/>
    <cellStyle name="Output 5 4 10 2" xfId="42400"/>
    <cellStyle name="Output 5 4 10 2 2" xfId="42401"/>
    <cellStyle name="Output 5 4 10 3" xfId="42402"/>
    <cellStyle name="Output 5 4 11" xfId="42403"/>
    <cellStyle name="Output 5 4 11 2" xfId="42404"/>
    <cellStyle name="Output 5 4 11 2 2" xfId="42405"/>
    <cellStyle name="Output 5 4 11 3" xfId="42406"/>
    <cellStyle name="Output 5 4 12" xfId="42407"/>
    <cellStyle name="Output 5 4 12 2" xfId="42408"/>
    <cellStyle name="Output 5 4 12 2 2" xfId="42409"/>
    <cellStyle name="Output 5 4 12 3" xfId="42410"/>
    <cellStyle name="Output 5 4 13" xfId="42411"/>
    <cellStyle name="Output 5 4 13 2" xfId="42412"/>
    <cellStyle name="Output 5 4 13 2 2" xfId="42413"/>
    <cellStyle name="Output 5 4 13 3" xfId="42414"/>
    <cellStyle name="Output 5 4 14" xfId="42415"/>
    <cellStyle name="Output 5 4 14 2" xfId="42416"/>
    <cellStyle name="Output 5 4 14 2 2" xfId="42417"/>
    <cellStyle name="Output 5 4 14 3" xfId="42418"/>
    <cellStyle name="Output 5 4 15" xfId="42419"/>
    <cellStyle name="Output 5 4 15 2" xfId="42420"/>
    <cellStyle name="Output 5 4 15 2 2" xfId="42421"/>
    <cellStyle name="Output 5 4 15 3" xfId="42422"/>
    <cellStyle name="Output 5 4 16" xfId="42423"/>
    <cellStyle name="Output 5 4 16 2" xfId="42424"/>
    <cellStyle name="Output 5 4 16 2 2" xfId="42425"/>
    <cellStyle name="Output 5 4 16 3" xfId="42426"/>
    <cellStyle name="Output 5 4 17" xfId="42427"/>
    <cellStyle name="Output 5 4 17 2" xfId="42428"/>
    <cellStyle name="Output 5 4 17 2 2" xfId="42429"/>
    <cellStyle name="Output 5 4 17 3" xfId="42430"/>
    <cellStyle name="Output 5 4 18" xfId="42431"/>
    <cellStyle name="Output 5 4 18 2" xfId="42432"/>
    <cellStyle name="Output 5 4 19" xfId="42433"/>
    <cellStyle name="Output 5 4 2" xfId="42434"/>
    <cellStyle name="Output 5 4 2 10" xfId="42435"/>
    <cellStyle name="Output 5 4 2 10 2" xfId="42436"/>
    <cellStyle name="Output 5 4 2 10 2 2" xfId="42437"/>
    <cellStyle name="Output 5 4 2 10 3" xfId="42438"/>
    <cellStyle name="Output 5 4 2 11" xfId="42439"/>
    <cellStyle name="Output 5 4 2 11 2" xfId="42440"/>
    <cellStyle name="Output 5 4 2 11 2 2" xfId="42441"/>
    <cellStyle name="Output 5 4 2 11 3" xfId="42442"/>
    <cellStyle name="Output 5 4 2 12" xfId="42443"/>
    <cellStyle name="Output 5 4 2 12 2" xfId="42444"/>
    <cellStyle name="Output 5 4 2 12 2 2" xfId="42445"/>
    <cellStyle name="Output 5 4 2 12 3" xfId="42446"/>
    <cellStyle name="Output 5 4 2 13" xfId="42447"/>
    <cellStyle name="Output 5 4 2 13 2" xfId="42448"/>
    <cellStyle name="Output 5 4 2 13 2 2" xfId="42449"/>
    <cellStyle name="Output 5 4 2 13 3" xfId="42450"/>
    <cellStyle name="Output 5 4 2 14" xfId="42451"/>
    <cellStyle name="Output 5 4 2 14 2" xfId="42452"/>
    <cellStyle name="Output 5 4 2 14 2 2" xfId="42453"/>
    <cellStyle name="Output 5 4 2 14 3" xfId="42454"/>
    <cellStyle name="Output 5 4 2 15" xfId="42455"/>
    <cellStyle name="Output 5 4 2 15 2" xfId="42456"/>
    <cellStyle name="Output 5 4 2 15 2 2" xfId="42457"/>
    <cellStyle name="Output 5 4 2 15 3" xfId="42458"/>
    <cellStyle name="Output 5 4 2 16" xfId="42459"/>
    <cellStyle name="Output 5 4 2 16 2" xfId="42460"/>
    <cellStyle name="Output 5 4 2 16 2 2" xfId="42461"/>
    <cellStyle name="Output 5 4 2 16 3" xfId="42462"/>
    <cellStyle name="Output 5 4 2 17" xfId="42463"/>
    <cellStyle name="Output 5 4 2 17 2" xfId="42464"/>
    <cellStyle name="Output 5 4 2 17 2 2" xfId="42465"/>
    <cellStyle name="Output 5 4 2 17 3" xfId="42466"/>
    <cellStyle name="Output 5 4 2 18" xfId="42467"/>
    <cellStyle name="Output 5 4 2 18 2" xfId="42468"/>
    <cellStyle name="Output 5 4 2 18 2 2" xfId="42469"/>
    <cellStyle name="Output 5 4 2 18 3" xfId="42470"/>
    <cellStyle name="Output 5 4 2 19" xfId="42471"/>
    <cellStyle name="Output 5 4 2 19 2" xfId="42472"/>
    <cellStyle name="Output 5 4 2 19 2 2" xfId="42473"/>
    <cellStyle name="Output 5 4 2 19 3" xfId="42474"/>
    <cellStyle name="Output 5 4 2 2" xfId="42475"/>
    <cellStyle name="Output 5 4 2 2 2" xfId="42476"/>
    <cellStyle name="Output 5 4 2 2 2 2" xfId="42477"/>
    <cellStyle name="Output 5 4 2 2 2 2 2" xfId="42478"/>
    <cellStyle name="Output 5 4 2 2 2 3" xfId="42479"/>
    <cellStyle name="Output 5 4 2 2 2 4" xfId="42480"/>
    <cellStyle name="Output 5 4 2 2 3" xfId="42481"/>
    <cellStyle name="Output 5 4 2 2 3 2" xfId="42482"/>
    <cellStyle name="Output 5 4 2 2 4" xfId="42483"/>
    <cellStyle name="Output 5 4 2 2 5" xfId="42484"/>
    <cellStyle name="Output 5 4 2 20" xfId="42485"/>
    <cellStyle name="Output 5 4 2 20 2" xfId="42486"/>
    <cellStyle name="Output 5 4 2 20 2 2" xfId="42487"/>
    <cellStyle name="Output 5 4 2 20 3" xfId="42488"/>
    <cellStyle name="Output 5 4 2 21" xfId="42489"/>
    <cellStyle name="Output 5 4 2 21 2" xfId="42490"/>
    <cellStyle name="Output 5 4 2 22" xfId="42491"/>
    <cellStyle name="Output 5 4 2 23" xfId="42492"/>
    <cellStyle name="Output 5 4 2 3" xfId="42493"/>
    <cellStyle name="Output 5 4 2 3 2" xfId="42494"/>
    <cellStyle name="Output 5 4 2 3 2 2" xfId="42495"/>
    <cellStyle name="Output 5 4 2 3 2 3" xfId="42496"/>
    <cellStyle name="Output 5 4 2 3 3" xfId="42497"/>
    <cellStyle name="Output 5 4 2 3 3 2" xfId="42498"/>
    <cellStyle name="Output 5 4 2 3 4" xfId="42499"/>
    <cellStyle name="Output 5 4 2 4" xfId="42500"/>
    <cellStyle name="Output 5 4 2 4 2" xfId="42501"/>
    <cellStyle name="Output 5 4 2 4 2 2" xfId="42502"/>
    <cellStyle name="Output 5 4 2 4 3" xfId="42503"/>
    <cellStyle name="Output 5 4 2 4 4" xfId="42504"/>
    <cellStyle name="Output 5 4 2 5" xfId="42505"/>
    <cellStyle name="Output 5 4 2 5 2" xfId="42506"/>
    <cellStyle name="Output 5 4 2 5 2 2" xfId="42507"/>
    <cellStyle name="Output 5 4 2 5 3" xfId="42508"/>
    <cellStyle name="Output 5 4 2 5 4" xfId="42509"/>
    <cellStyle name="Output 5 4 2 6" xfId="42510"/>
    <cellStyle name="Output 5 4 2 6 2" xfId="42511"/>
    <cellStyle name="Output 5 4 2 6 2 2" xfId="42512"/>
    <cellStyle name="Output 5 4 2 6 3" xfId="42513"/>
    <cellStyle name="Output 5 4 2 7" xfId="42514"/>
    <cellStyle name="Output 5 4 2 7 2" xfId="42515"/>
    <cellStyle name="Output 5 4 2 7 2 2" xfId="42516"/>
    <cellStyle name="Output 5 4 2 7 3" xfId="42517"/>
    <cellStyle name="Output 5 4 2 8" xfId="42518"/>
    <cellStyle name="Output 5 4 2 8 2" xfId="42519"/>
    <cellStyle name="Output 5 4 2 8 2 2" xfId="42520"/>
    <cellStyle name="Output 5 4 2 8 3" xfId="42521"/>
    <cellStyle name="Output 5 4 2 9" xfId="42522"/>
    <cellStyle name="Output 5 4 2 9 2" xfId="42523"/>
    <cellStyle name="Output 5 4 2 9 2 2" xfId="42524"/>
    <cellStyle name="Output 5 4 2 9 3" xfId="42525"/>
    <cellStyle name="Output 5 4 20" xfId="42526"/>
    <cellStyle name="Output 5 4 3" xfId="42527"/>
    <cellStyle name="Output 5 4 3 2" xfId="42528"/>
    <cellStyle name="Output 5 4 3 2 2" xfId="42529"/>
    <cellStyle name="Output 5 4 3 2 2 2" xfId="42530"/>
    <cellStyle name="Output 5 4 3 2 3" xfId="42531"/>
    <cellStyle name="Output 5 4 3 2 4" xfId="42532"/>
    <cellStyle name="Output 5 4 3 3" xfId="42533"/>
    <cellStyle name="Output 5 4 3 3 2" xfId="42534"/>
    <cellStyle name="Output 5 4 3 4" xfId="42535"/>
    <cellStyle name="Output 5 4 3 5" xfId="42536"/>
    <cellStyle name="Output 5 4 4" xfId="42537"/>
    <cellStyle name="Output 5 4 4 2" xfId="42538"/>
    <cellStyle name="Output 5 4 4 2 2" xfId="42539"/>
    <cellStyle name="Output 5 4 4 2 3" xfId="42540"/>
    <cellStyle name="Output 5 4 4 3" xfId="42541"/>
    <cellStyle name="Output 5 4 4 3 2" xfId="42542"/>
    <cellStyle name="Output 5 4 4 4" xfId="42543"/>
    <cellStyle name="Output 5 4 5" xfId="42544"/>
    <cellStyle name="Output 5 4 5 2" xfId="42545"/>
    <cellStyle name="Output 5 4 5 2 2" xfId="42546"/>
    <cellStyle name="Output 5 4 5 2 3" xfId="42547"/>
    <cellStyle name="Output 5 4 5 3" xfId="42548"/>
    <cellStyle name="Output 5 4 5 4" xfId="42549"/>
    <cellStyle name="Output 5 4 6" xfId="42550"/>
    <cellStyle name="Output 5 4 6 2" xfId="42551"/>
    <cellStyle name="Output 5 4 6 2 2" xfId="42552"/>
    <cellStyle name="Output 5 4 6 3" xfId="42553"/>
    <cellStyle name="Output 5 4 6 4" xfId="42554"/>
    <cellStyle name="Output 5 4 7" xfId="42555"/>
    <cellStyle name="Output 5 4 7 2" xfId="42556"/>
    <cellStyle name="Output 5 4 7 2 2" xfId="42557"/>
    <cellStyle name="Output 5 4 7 3" xfId="42558"/>
    <cellStyle name="Output 5 4 8" xfId="42559"/>
    <cellStyle name="Output 5 4 8 2" xfId="42560"/>
    <cellStyle name="Output 5 4 8 2 2" xfId="42561"/>
    <cellStyle name="Output 5 4 8 3" xfId="42562"/>
    <cellStyle name="Output 5 4 9" xfId="42563"/>
    <cellStyle name="Output 5 4 9 2" xfId="42564"/>
    <cellStyle name="Output 5 4 9 2 2" xfId="42565"/>
    <cellStyle name="Output 5 4 9 3" xfId="42566"/>
    <cellStyle name="Output 5 5" xfId="42567"/>
    <cellStyle name="Output 5 5 10" xfId="42568"/>
    <cellStyle name="Output 5 5 10 2" xfId="42569"/>
    <cellStyle name="Output 5 5 10 2 2" xfId="42570"/>
    <cellStyle name="Output 5 5 10 3" xfId="42571"/>
    <cellStyle name="Output 5 5 11" xfId="42572"/>
    <cellStyle name="Output 5 5 11 2" xfId="42573"/>
    <cellStyle name="Output 5 5 11 2 2" xfId="42574"/>
    <cellStyle name="Output 5 5 11 3" xfId="42575"/>
    <cellStyle name="Output 5 5 12" xfId="42576"/>
    <cellStyle name="Output 5 5 12 2" xfId="42577"/>
    <cellStyle name="Output 5 5 12 2 2" xfId="42578"/>
    <cellStyle name="Output 5 5 12 3" xfId="42579"/>
    <cellStyle name="Output 5 5 13" xfId="42580"/>
    <cellStyle name="Output 5 5 13 2" xfId="42581"/>
    <cellStyle name="Output 5 5 13 2 2" xfId="42582"/>
    <cellStyle name="Output 5 5 13 3" xfId="42583"/>
    <cellStyle name="Output 5 5 14" xfId="42584"/>
    <cellStyle name="Output 5 5 14 2" xfId="42585"/>
    <cellStyle name="Output 5 5 14 2 2" xfId="42586"/>
    <cellStyle name="Output 5 5 14 3" xfId="42587"/>
    <cellStyle name="Output 5 5 15" xfId="42588"/>
    <cellStyle name="Output 5 5 15 2" xfId="42589"/>
    <cellStyle name="Output 5 5 15 2 2" xfId="42590"/>
    <cellStyle name="Output 5 5 15 3" xfId="42591"/>
    <cellStyle name="Output 5 5 16" xfId="42592"/>
    <cellStyle name="Output 5 5 16 2" xfId="42593"/>
    <cellStyle name="Output 5 5 16 2 2" xfId="42594"/>
    <cellStyle name="Output 5 5 16 3" xfId="42595"/>
    <cellStyle name="Output 5 5 17" xfId="42596"/>
    <cellStyle name="Output 5 5 17 2" xfId="42597"/>
    <cellStyle name="Output 5 5 17 2 2" xfId="42598"/>
    <cellStyle name="Output 5 5 17 3" xfId="42599"/>
    <cellStyle name="Output 5 5 18" xfId="42600"/>
    <cellStyle name="Output 5 5 18 2" xfId="42601"/>
    <cellStyle name="Output 5 5 18 2 2" xfId="42602"/>
    <cellStyle name="Output 5 5 18 3" xfId="42603"/>
    <cellStyle name="Output 5 5 19" xfId="42604"/>
    <cellStyle name="Output 5 5 19 2" xfId="42605"/>
    <cellStyle name="Output 5 5 19 2 2" xfId="42606"/>
    <cellStyle name="Output 5 5 19 3" xfId="42607"/>
    <cellStyle name="Output 5 5 2" xfId="42608"/>
    <cellStyle name="Output 5 5 2 10" xfId="42609"/>
    <cellStyle name="Output 5 5 2 10 2" xfId="42610"/>
    <cellStyle name="Output 5 5 2 10 2 2" xfId="42611"/>
    <cellStyle name="Output 5 5 2 10 3" xfId="42612"/>
    <cellStyle name="Output 5 5 2 11" xfId="42613"/>
    <cellStyle name="Output 5 5 2 11 2" xfId="42614"/>
    <cellStyle name="Output 5 5 2 11 2 2" xfId="42615"/>
    <cellStyle name="Output 5 5 2 11 3" xfId="42616"/>
    <cellStyle name="Output 5 5 2 12" xfId="42617"/>
    <cellStyle name="Output 5 5 2 12 2" xfId="42618"/>
    <cellStyle name="Output 5 5 2 12 2 2" xfId="42619"/>
    <cellStyle name="Output 5 5 2 12 3" xfId="42620"/>
    <cellStyle name="Output 5 5 2 13" xfId="42621"/>
    <cellStyle name="Output 5 5 2 13 2" xfId="42622"/>
    <cellStyle name="Output 5 5 2 13 2 2" xfId="42623"/>
    <cellStyle name="Output 5 5 2 13 3" xfId="42624"/>
    <cellStyle name="Output 5 5 2 14" xfId="42625"/>
    <cellStyle name="Output 5 5 2 14 2" xfId="42626"/>
    <cellStyle name="Output 5 5 2 14 2 2" xfId="42627"/>
    <cellStyle name="Output 5 5 2 14 3" xfId="42628"/>
    <cellStyle name="Output 5 5 2 15" xfId="42629"/>
    <cellStyle name="Output 5 5 2 15 2" xfId="42630"/>
    <cellStyle name="Output 5 5 2 15 2 2" xfId="42631"/>
    <cellStyle name="Output 5 5 2 15 3" xfId="42632"/>
    <cellStyle name="Output 5 5 2 16" xfId="42633"/>
    <cellStyle name="Output 5 5 2 16 2" xfId="42634"/>
    <cellStyle name="Output 5 5 2 16 2 2" xfId="42635"/>
    <cellStyle name="Output 5 5 2 16 3" xfId="42636"/>
    <cellStyle name="Output 5 5 2 17" xfId="42637"/>
    <cellStyle name="Output 5 5 2 17 2" xfId="42638"/>
    <cellStyle name="Output 5 5 2 17 2 2" xfId="42639"/>
    <cellStyle name="Output 5 5 2 17 3" xfId="42640"/>
    <cellStyle name="Output 5 5 2 18" xfId="42641"/>
    <cellStyle name="Output 5 5 2 18 2" xfId="42642"/>
    <cellStyle name="Output 5 5 2 18 2 2" xfId="42643"/>
    <cellStyle name="Output 5 5 2 18 3" xfId="42644"/>
    <cellStyle name="Output 5 5 2 19" xfId="42645"/>
    <cellStyle name="Output 5 5 2 19 2" xfId="42646"/>
    <cellStyle name="Output 5 5 2 19 2 2" xfId="42647"/>
    <cellStyle name="Output 5 5 2 19 3" xfId="42648"/>
    <cellStyle name="Output 5 5 2 2" xfId="42649"/>
    <cellStyle name="Output 5 5 2 2 2" xfId="42650"/>
    <cellStyle name="Output 5 5 2 2 2 2" xfId="42651"/>
    <cellStyle name="Output 5 5 2 2 2 3" xfId="42652"/>
    <cellStyle name="Output 5 5 2 2 3" xfId="42653"/>
    <cellStyle name="Output 5 5 2 2 3 2" xfId="42654"/>
    <cellStyle name="Output 5 5 2 2 4" xfId="42655"/>
    <cellStyle name="Output 5 5 2 20" xfId="42656"/>
    <cellStyle name="Output 5 5 2 20 2" xfId="42657"/>
    <cellStyle name="Output 5 5 2 20 2 2" xfId="42658"/>
    <cellStyle name="Output 5 5 2 20 3" xfId="42659"/>
    <cellStyle name="Output 5 5 2 21" xfId="42660"/>
    <cellStyle name="Output 5 5 2 21 2" xfId="42661"/>
    <cellStyle name="Output 5 5 2 22" xfId="42662"/>
    <cellStyle name="Output 5 5 2 23" xfId="42663"/>
    <cellStyle name="Output 5 5 2 3" xfId="42664"/>
    <cellStyle name="Output 5 5 2 3 2" xfId="42665"/>
    <cellStyle name="Output 5 5 2 3 2 2" xfId="42666"/>
    <cellStyle name="Output 5 5 2 3 3" xfId="42667"/>
    <cellStyle name="Output 5 5 2 3 4" xfId="42668"/>
    <cellStyle name="Output 5 5 2 4" xfId="42669"/>
    <cellStyle name="Output 5 5 2 4 2" xfId="42670"/>
    <cellStyle name="Output 5 5 2 4 2 2" xfId="42671"/>
    <cellStyle name="Output 5 5 2 4 3" xfId="42672"/>
    <cellStyle name="Output 5 5 2 4 4" xfId="42673"/>
    <cellStyle name="Output 5 5 2 5" xfId="42674"/>
    <cellStyle name="Output 5 5 2 5 2" xfId="42675"/>
    <cellStyle name="Output 5 5 2 5 2 2" xfId="42676"/>
    <cellStyle name="Output 5 5 2 5 3" xfId="42677"/>
    <cellStyle name="Output 5 5 2 6" xfId="42678"/>
    <cellStyle name="Output 5 5 2 6 2" xfId="42679"/>
    <cellStyle name="Output 5 5 2 6 2 2" xfId="42680"/>
    <cellStyle name="Output 5 5 2 6 3" xfId="42681"/>
    <cellStyle name="Output 5 5 2 7" xfId="42682"/>
    <cellStyle name="Output 5 5 2 7 2" xfId="42683"/>
    <cellStyle name="Output 5 5 2 7 2 2" xfId="42684"/>
    <cellStyle name="Output 5 5 2 7 3" xfId="42685"/>
    <cellStyle name="Output 5 5 2 8" xfId="42686"/>
    <cellStyle name="Output 5 5 2 8 2" xfId="42687"/>
    <cellStyle name="Output 5 5 2 8 2 2" xfId="42688"/>
    <cellStyle name="Output 5 5 2 8 3" xfId="42689"/>
    <cellStyle name="Output 5 5 2 9" xfId="42690"/>
    <cellStyle name="Output 5 5 2 9 2" xfId="42691"/>
    <cellStyle name="Output 5 5 2 9 2 2" xfId="42692"/>
    <cellStyle name="Output 5 5 2 9 3" xfId="42693"/>
    <cellStyle name="Output 5 5 20" xfId="42694"/>
    <cellStyle name="Output 5 5 20 2" xfId="42695"/>
    <cellStyle name="Output 5 5 20 2 2" xfId="42696"/>
    <cellStyle name="Output 5 5 20 3" xfId="42697"/>
    <cellStyle name="Output 5 5 21" xfId="42698"/>
    <cellStyle name="Output 5 5 21 2" xfId="42699"/>
    <cellStyle name="Output 5 5 21 2 2" xfId="42700"/>
    <cellStyle name="Output 5 5 21 3" xfId="42701"/>
    <cellStyle name="Output 5 5 22" xfId="42702"/>
    <cellStyle name="Output 5 5 22 2" xfId="42703"/>
    <cellStyle name="Output 5 5 23" xfId="42704"/>
    <cellStyle name="Output 5 5 24" xfId="42705"/>
    <cellStyle name="Output 5 5 3" xfId="42706"/>
    <cellStyle name="Output 5 5 3 2" xfId="42707"/>
    <cellStyle name="Output 5 5 3 2 2" xfId="42708"/>
    <cellStyle name="Output 5 5 3 2 3" xfId="42709"/>
    <cellStyle name="Output 5 5 3 3" xfId="42710"/>
    <cellStyle name="Output 5 5 3 3 2" xfId="42711"/>
    <cellStyle name="Output 5 5 3 4" xfId="42712"/>
    <cellStyle name="Output 5 5 4" xfId="42713"/>
    <cellStyle name="Output 5 5 4 2" xfId="42714"/>
    <cellStyle name="Output 5 5 4 2 2" xfId="42715"/>
    <cellStyle name="Output 5 5 4 3" xfId="42716"/>
    <cellStyle name="Output 5 5 4 4" xfId="42717"/>
    <cellStyle name="Output 5 5 5" xfId="42718"/>
    <cellStyle name="Output 5 5 5 2" xfId="42719"/>
    <cellStyle name="Output 5 5 5 2 2" xfId="42720"/>
    <cellStyle name="Output 5 5 5 3" xfId="42721"/>
    <cellStyle name="Output 5 5 5 4" xfId="42722"/>
    <cellStyle name="Output 5 5 6" xfId="42723"/>
    <cellStyle name="Output 5 5 6 2" xfId="42724"/>
    <cellStyle name="Output 5 5 6 2 2" xfId="42725"/>
    <cellStyle name="Output 5 5 6 3" xfId="42726"/>
    <cellStyle name="Output 5 5 7" xfId="42727"/>
    <cellStyle name="Output 5 5 7 2" xfId="42728"/>
    <cellStyle name="Output 5 5 7 2 2" xfId="42729"/>
    <cellStyle name="Output 5 5 7 3" xfId="42730"/>
    <cellStyle name="Output 5 5 8" xfId="42731"/>
    <cellStyle name="Output 5 5 8 2" xfId="42732"/>
    <cellStyle name="Output 5 5 8 2 2" xfId="42733"/>
    <cellStyle name="Output 5 5 8 3" xfId="42734"/>
    <cellStyle name="Output 5 5 9" xfId="42735"/>
    <cellStyle name="Output 5 5 9 2" xfId="42736"/>
    <cellStyle name="Output 5 5 9 2 2" xfId="42737"/>
    <cellStyle name="Output 5 5 9 3" xfId="42738"/>
    <cellStyle name="Output 5 6" xfId="42739"/>
    <cellStyle name="Output 5 6 10" xfId="42740"/>
    <cellStyle name="Output 5 6 10 2" xfId="42741"/>
    <cellStyle name="Output 5 6 10 2 2" xfId="42742"/>
    <cellStyle name="Output 5 6 10 3" xfId="42743"/>
    <cellStyle name="Output 5 6 11" xfId="42744"/>
    <cellStyle name="Output 5 6 11 2" xfId="42745"/>
    <cellStyle name="Output 5 6 11 2 2" xfId="42746"/>
    <cellStyle name="Output 5 6 11 3" xfId="42747"/>
    <cellStyle name="Output 5 6 12" xfId="42748"/>
    <cellStyle name="Output 5 6 12 2" xfId="42749"/>
    <cellStyle name="Output 5 6 12 2 2" xfId="42750"/>
    <cellStyle name="Output 5 6 12 3" xfId="42751"/>
    <cellStyle name="Output 5 6 13" xfId="42752"/>
    <cellStyle name="Output 5 6 13 2" xfId="42753"/>
    <cellStyle name="Output 5 6 13 2 2" xfId="42754"/>
    <cellStyle name="Output 5 6 13 3" xfId="42755"/>
    <cellStyle name="Output 5 6 14" xfId="42756"/>
    <cellStyle name="Output 5 6 14 2" xfId="42757"/>
    <cellStyle name="Output 5 6 14 2 2" xfId="42758"/>
    <cellStyle name="Output 5 6 14 3" xfId="42759"/>
    <cellStyle name="Output 5 6 15" xfId="42760"/>
    <cellStyle name="Output 5 6 15 2" xfId="42761"/>
    <cellStyle name="Output 5 6 15 2 2" xfId="42762"/>
    <cellStyle name="Output 5 6 15 3" xfId="42763"/>
    <cellStyle name="Output 5 6 16" xfId="42764"/>
    <cellStyle name="Output 5 6 16 2" xfId="42765"/>
    <cellStyle name="Output 5 6 16 2 2" xfId="42766"/>
    <cellStyle name="Output 5 6 16 3" xfId="42767"/>
    <cellStyle name="Output 5 6 17" xfId="42768"/>
    <cellStyle name="Output 5 6 17 2" xfId="42769"/>
    <cellStyle name="Output 5 6 17 2 2" xfId="42770"/>
    <cellStyle name="Output 5 6 17 3" xfId="42771"/>
    <cellStyle name="Output 5 6 18" xfId="42772"/>
    <cellStyle name="Output 5 6 18 2" xfId="42773"/>
    <cellStyle name="Output 5 6 18 2 2" xfId="42774"/>
    <cellStyle name="Output 5 6 18 3" xfId="42775"/>
    <cellStyle name="Output 5 6 19" xfId="42776"/>
    <cellStyle name="Output 5 6 19 2" xfId="42777"/>
    <cellStyle name="Output 5 6 19 2 2" xfId="42778"/>
    <cellStyle name="Output 5 6 19 3" xfId="42779"/>
    <cellStyle name="Output 5 6 2" xfId="42780"/>
    <cellStyle name="Output 5 6 2 2" xfId="42781"/>
    <cellStyle name="Output 5 6 2 2 2" xfId="42782"/>
    <cellStyle name="Output 5 6 2 2 3" xfId="42783"/>
    <cellStyle name="Output 5 6 2 3" xfId="42784"/>
    <cellStyle name="Output 5 6 2 3 2" xfId="42785"/>
    <cellStyle name="Output 5 6 2 4" xfId="42786"/>
    <cellStyle name="Output 5 6 20" xfId="42787"/>
    <cellStyle name="Output 5 6 20 2" xfId="42788"/>
    <cellStyle name="Output 5 6 20 2 2" xfId="42789"/>
    <cellStyle name="Output 5 6 20 3" xfId="42790"/>
    <cellStyle name="Output 5 6 21" xfId="42791"/>
    <cellStyle name="Output 5 6 21 2" xfId="42792"/>
    <cellStyle name="Output 5 6 22" xfId="42793"/>
    <cellStyle name="Output 5 6 23" xfId="42794"/>
    <cellStyle name="Output 5 6 3" xfId="42795"/>
    <cellStyle name="Output 5 6 3 2" xfId="42796"/>
    <cellStyle name="Output 5 6 3 2 2" xfId="42797"/>
    <cellStyle name="Output 5 6 3 3" xfId="42798"/>
    <cellStyle name="Output 5 6 3 4" xfId="42799"/>
    <cellStyle name="Output 5 6 4" xfId="42800"/>
    <cellStyle name="Output 5 6 4 2" xfId="42801"/>
    <cellStyle name="Output 5 6 4 2 2" xfId="42802"/>
    <cellStyle name="Output 5 6 4 3" xfId="42803"/>
    <cellStyle name="Output 5 6 4 4" xfId="42804"/>
    <cellStyle name="Output 5 6 5" xfId="42805"/>
    <cellStyle name="Output 5 6 5 2" xfId="42806"/>
    <cellStyle name="Output 5 6 5 2 2" xfId="42807"/>
    <cellStyle name="Output 5 6 5 3" xfId="42808"/>
    <cellStyle name="Output 5 6 6" xfId="42809"/>
    <cellStyle name="Output 5 6 6 2" xfId="42810"/>
    <cellStyle name="Output 5 6 6 2 2" xfId="42811"/>
    <cellStyle name="Output 5 6 6 3" xfId="42812"/>
    <cellStyle name="Output 5 6 7" xfId="42813"/>
    <cellStyle name="Output 5 6 7 2" xfId="42814"/>
    <cellStyle name="Output 5 6 7 2 2" xfId="42815"/>
    <cellStyle name="Output 5 6 7 3" xfId="42816"/>
    <cellStyle name="Output 5 6 8" xfId="42817"/>
    <cellStyle name="Output 5 6 8 2" xfId="42818"/>
    <cellStyle name="Output 5 6 8 2 2" xfId="42819"/>
    <cellStyle name="Output 5 6 8 3" xfId="42820"/>
    <cellStyle name="Output 5 6 9" xfId="42821"/>
    <cellStyle name="Output 5 6 9 2" xfId="42822"/>
    <cellStyle name="Output 5 6 9 2 2" xfId="42823"/>
    <cellStyle name="Output 5 6 9 3" xfId="42824"/>
    <cellStyle name="Output 5 7" xfId="42825"/>
    <cellStyle name="Output 5 7 2" xfId="42826"/>
    <cellStyle name="Output 5 7 2 2" xfId="42827"/>
    <cellStyle name="Output 5 7 2 3" xfId="42828"/>
    <cellStyle name="Output 5 7 3" xfId="42829"/>
    <cellStyle name="Output 5 7 3 2" xfId="42830"/>
    <cellStyle name="Output 5 7 4" xfId="42831"/>
    <cellStyle name="Output 5 8" xfId="42832"/>
    <cellStyle name="Output 5 8 2" xfId="42833"/>
    <cellStyle name="Output 5 8 2 2" xfId="42834"/>
    <cellStyle name="Output 5 8 2 3" xfId="42835"/>
    <cellStyle name="Output 5 8 3" xfId="42836"/>
    <cellStyle name="Output 5 8 4" xfId="42837"/>
    <cellStyle name="Output 5 9" xfId="42838"/>
    <cellStyle name="Output 5 9 2" xfId="42839"/>
    <cellStyle name="Output 5 9 2 2" xfId="42840"/>
    <cellStyle name="Output 5 9 3" xfId="42841"/>
    <cellStyle name="Output 5 9 4" xfId="42842"/>
    <cellStyle name="Output 6" xfId="42843"/>
    <cellStyle name="Output 6 10" xfId="42844"/>
    <cellStyle name="Output 6 10 2" xfId="42845"/>
    <cellStyle name="Output 6 10 2 2" xfId="42846"/>
    <cellStyle name="Output 6 10 3" xfId="42847"/>
    <cellStyle name="Output 6 11" xfId="42848"/>
    <cellStyle name="Output 6 11 2" xfId="42849"/>
    <cellStyle name="Output 6 11 2 2" xfId="42850"/>
    <cellStyle name="Output 6 11 3" xfId="42851"/>
    <cellStyle name="Output 6 12" xfId="42852"/>
    <cellStyle name="Output 6 12 2" xfId="42853"/>
    <cellStyle name="Output 6 12 2 2" xfId="42854"/>
    <cellStyle name="Output 6 12 3" xfId="42855"/>
    <cellStyle name="Output 6 13" xfId="42856"/>
    <cellStyle name="Output 6 13 2" xfId="42857"/>
    <cellStyle name="Output 6 13 2 2" xfId="42858"/>
    <cellStyle name="Output 6 13 3" xfId="42859"/>
    <cellStyle name="Output 6 14" xfId="42860"/>
    <cellStyle name="Output 6 14 2" xfId="42861"/>
    <cellStyle name="Output 6 14 2 2" xfId="42862"/>
    <cellStyle name="Output 6 14 3" xfId="42863"/>
    <cellStyle name="Output 6 15" xfId="42864"/>
    <cellStyle name="Output 6 15 2" xfId="42865"/>
    <cellStyle name="Output 6 15 2 2" xfId="42866"/>
    <cellStyle name="Output 6 15 3" xfId="42867"/>
    <cellStyle name="Output 6 16" xfId="42868"/>
    <cellStyle name="Output 6 16 2" xfId="42869"/>
    <cellStyle name="Output 6 16 2 2" xfId="42870"/>
    <cellStyle name="Output 6 16 3" xfId="42871"/>
    <cellStyle name="Output 6 17" xfId="42872"/>
    <cellStyle name="Output 6 17 2" xfId="42873"/>
    <cellStyle name="Output 6 17 2 2" xfId="42874"/>
    <cellStyle name="Output 6 17 3" xfId="42875"/>
    <cellStyle name="Output 6 18" xfId="42876"/>
    <cellStyle name="Output 6 18 2" xfId="42877"/>
    <cellStyle name="Output 6 18 2 2" xfId="42878"/>
    <cellStyle name="Output 6 18 3" xfId="42879"/>
    <cellStyle name="Output 6 19" xfId="42880"/>
    <cellStyle name="Output 6 19 2" xfId="42881"/>
    <cellStyle name="Output 6 19 2 2" xfId="42882"/>
    <cellStyle name="Output 6 19 3" xfId="42883"/>
    <cellStyle name="Output 6 2" xfId="42884"/>
    <cellStyle name="Output 6 2 10" xfId="42885"/>
    <cellStyle name="Output 6 2 10 2" xfId="42886"/>
    <cellStyle name="Output 6 2 10 2 2" xfId="42887"/>
    <cellStyle name="Output 6 2 10 3" xfId="42888"/>
    <cellStyle name="Output 6 2 11" xfId="42889"/>
    <cellStyle name="Output 6 2 11 2" xfId="42890"/>
    <cellStyle name="Output 6 2 11 2 2" xfId="42891"/>
    <cellStyle name="Output 6 2 11 3" xfId="42892"/>
    <cellStyle name="Output 6 2 12" xfId="42893"/>
    <cellStyle name="Output 6 2 12 2" xfId="42894"/>
    <cellStyle name="Output 6 2 12 2 2" xfId="42895"/>
    <cellStyle name="Output 6 2 12 3" xfId="42896"/>
    <cellStyle name="Output 6 2 13" xfId="42897"/>
    <cellStyle name="Output 6 2 13 2" xfId="42898"/>
    <cellStyle name="Output 6 2 13 2 2" xfId="42899"/>
    <cellStyle name="Output 6 2 13 3" xfId="42900"/>
    <cellStyle name="Output 6 2 14" xfId="42901"/>
    <cellStyle name="Output 6 2 14 2" xfId="42902"/>
    <cellStyle name="Output 6 2 14 2 2" xfId="42903"/>
    <cellStyle name="Output 6 2 14 3" xfId="42904"/>
    <cellStyle name="Output 6 2 15" xfId="42905"/>
    <cellStyle name="Output 6 2 15 2" xfId="42906"/>
    <cellStyle name="Output 6 2 15 2 2" xfId="42907"/>
    <cellStyle name="Output 6 2 15 3" xfId="42908"/>
    <cellStyle name="Output 6 2 16" xfId="42909"/>
    <cellStyle name="Output 6 2 16 2" xfId="42910"/>
    <cellStyle name="Output 6 2 16 2 2" xfId="42911"/>
    <cellStyle name="Output 6 2 16 3" xfId="42912"/>
    <cellStyle name="Output 6 2 17" xfId="42913"/>
    <cellStyle name="Output 6 2 17 2" xfId="42914"/>
    <cellStyle name="Output 6 2 17 2 2" xfId="42915"/>
    <cellStyle name="Output 6 2 17 3" xfId="42916"/>
    <cellStyle name="Output 6 2 18" xfId="42917"/>
    <cellStyle name="Output 6 2 18 2" xfId="42918"/>
    <cellStyle name="Output 6 2 18 2 2" xfId="42919"/>
    <cellStyle name="Output 6 2 18 3" xfId="42920"/>
    <cellStyle name="Output 6 2 19" xfId="42921"/>
    <cellStyle name="Output 6 2 19 2" xfId="42922"/>
    <cellStyle name="Output 6 2 19 2 2" xfId="42923"/>
    <cellStyle name="Output 6 2 19 3" xfId="42924"/>
    <cellStyle name="Output 6 2 2" xfId="42925"/>
    <cellStyle name="Output 6 2 2 10" xfId="42926"/>
    <cellStyle name="Output 6 2 2 10 2" xfId="42927"/>
    <cellStyle name="Output 6 2 2 10 2 2" xfId="42928"/>
    <cellStyle name="Output 6 2 2 10 3" xfId="42929"/>
    <cellStyle name="Output 6 2 2 11" xfId="42930"/>
    <cellStyle name="Output 6 2 2 11 2" xfId="42931"/>
    <cellStyle name="Output 6 2 2 11 2 2" xfId="42932"/>
    <cellStyle name="Output 6 2 2 11 3" xfId="42933"/>
    <cellStyle name="Output 6 2 2 12" xfId="42934"/>
    <cellStyle name="Output 6 2 2 12 2" xfId="42935"/>
    <cellStyle name="Output 6 2 2 12 2 2" xfId="42936"/>
    <cellStyle name="Output 6 2 2 12 3" xfId="42937"/>
    <cellStyle name="Output 6 2 2 13" xfId="42938"/>
    <cellStyle name="Output 6 2 2 13 2" xfId="42939"/>
    <cellStyle name="Output 6 2 2 13 2 2" xfId="42940"/>
    <cellStyle name="Output 6 2 2 13 3" xfId="42941"/>
    <cellStyle name="Output 6 2 2 14" xfId="42942"/>
    <cellStyle name="Output 6 2 2 14 2" xfId="42943"/>
    <cellStyle name="Output 6 2 2 14 2 2" xfId="42944"/>
    <cellStyle name="Output 6 2 2 14 3" xfId="42945"/>
    <cellStyle name="Output 6 2 2 15" xfId="42946"/>
    <cellStyle name="Output 6 2 2 15 2" xfId="42947"/>
    <cellStyle name="Output 6 2 2 15 2 2" xfId="42948"/>
    <cellStyle name="Output 6 2 2 15 3" xfId="42949"/>
    <cellStyle name="Output 6 2 2 16" xfId="42950"/>
    <cellStyle name="Output 6 2 2 16 2" xfId="42951"/>
    <cellStyle name="Output 6 2 2 16 2 2" xfId="42952"/>
    <cellStyle name="Output 6 2 2 16 3" xfId="42953"/>
    <cellStyle name="Output 6 2 2 17" xfId="42954"/>
    <cellStyle name="Output 6 2 2 17 2" xfId="42955"/>
    <cellStyle name="Output 6 2 2 17 2 2" xfId="42956"/>
    <cellStyle name="Output 6 2 2 17 3" xfId="42957"/>
    <cellStyle name="Output 6 2 2 18" xfId="42958"/>
    <cellStyle name="Output 6 2 2 18 2" xfId="42959"/>
    <cellStyle name="Output 6 2 2 19" xfId="42960"/>
    <cellStyle name="Output 6 2 2 2" xfId="42961"/>
    <cellStyle name="Output 6 2 2 2 10" xfId="42962"/>
    <cellStyle name="Output 6 2 2 2 10 2" xfId="42963"/>
    <cellStyle name="Output 6 2 2 2 10 2 2" xfId="42964"/>
    <cellStyle name="Output 6 2 2 2 10 3" xfId="42965"/>
    <cellStyle name="Output 6 2 2 2 11" xfId="42966"/>
    <cellStyle name="Output 6 2 2 2 11 2" xfId="42967"/>
    <cellStyle name="Output 6 2 2 2 11 2 2" xfId="42968"/>
    <cellStyle name="Output 6 2 2 2 11 3" xfId="42969"/>
    <cellStyle name="Output 6 2 2 2 12" xfId="42970"/>
    <cellStyle name="Output 6 2 2 2 12 2" xfId="42971"/>
    <cellStyle name="Output 6 2 2 2 12 2 2" xfId="42972"/>
    <cellStyle name="Output 6 2 2 2 12 3" xfId="42973"/>
    <cellStyle name="Output 6 2 2 2 13" xfId="42974"/>
    <cellStyle name="Output 6 2 2 2 13 2" xfId="42975"/>
    <cellStyle name="Output 6 2 2 2 13 2 2" xfId="42976"/>
    <cellStyle name="Output 6 2 2 2 13 3" xfId="42977"/>
    <cellStyle name="Output 6 2 2 2 14" xfId="42978"/>
    <cellStyle name="Output 6 2 2 2 14 2" xfId="42979"/>
    <cellStyle name="Output 6 2 2 2 14 2 2" xfId="42980"/>
    <cellStyle name="Output 6 2 2 2 14 3" xfId="42981"/>
    <cellStyle name="Output 6 2 2 2 15" xfId="42982"/>
    <cellStyle name="Output 6 2 2 2 15 2" xfId="42983"/>
    <cellStyle name="Output 6 2 2 2 15 2 2" xfId="42984"/>
    <cellStyle name="Output 6 2 2 2 15 3" xfId="42985"/>
    <cellStyle name="Output 6 2 2 2 16" xfId="42986"/>
    <cellStyle name="Output 6 2 2 2 16 2" xfId="42987"/>
    <cellStyle name="Output 6 2 2 2 16 2 2" xfId="42988"/>
    <cellStyle name="Output 6 2 2 2 16 3" xfId="42989"/>
    <cellStyle name="Output 6 2 2 2 17" xfId="42990"/>
    <cellStyle name="Output 6 2 2 2 17 2" xfId="42991"/>
    <cellStyle name="Output 6 2 2 2 17 2 2" xfId="42992"/>
    <cellStyle name="Output 6 2 2 2 17 3" xfId="42993"/>
    <cellStyle name="Output 6 2 2 2 18" xfId="42994"/>
    <cellStyle name="Output 6 2 2 2 18 2" xfId="42995"/>
    <cellStyle name="Output 6 2 2 2 18 2 2" xfId="42996"/>
    <cellStyle name="Output 6 2 2 2 18 3" xfId="42997"/>
    <cellStyle name="Output 6 2 2 2 19" xfId="42998"/>
    <cellStyle name="Output 6 2 2 2 19 2" xfId="42999"/>
    <cellStyle name="Output 6 2 2 2 19 2 2" xfId="43000"/>
    <cellStyle name="Output 6 2 2 2 19 3" xfId="43001"/>
    <cellStyle name="Output 6 2 2 2 2" xfId="43002"/>
    <cellStyle name="Output 6 2 2 2 2 2" xfId="43003"/>
    <cellStyle name="Output 6 2 2 2 2 2 2" xfId="43004"/>
    <cellStyle name="Output 6 2 2 2 2 2 3" xfId="43005"/>
    <cellStyle name="Output 6 2 2 2 2 3" xfId="43006"/>
    <cellStyle name="Output 6 2 2 2 2 3 2" xfId="43007"/>
    <cellStyle name="Output 6 2 2 2 2 4" xfId="43008"/>
    <cellStyle name="Output 6 2 2 2 20" xfId="43009"/>
    <cellStyle name="Output 6 2 2 2 20 2" xfId="43010"/>
    <cellStyle name="Output 6 2 2 2 20 2 2" xfId="43011"/>
    <cellStyle name="Output 6 2 2 2 20 3" xfId="43012"/>
    <cellStyle name="Output 6 2 2 2 21" xfId="43013"/>
    <cellStyle name="Output 6 2 2 2 21 2" xfId="43014"/>
    <cellStyle name="Output 6 2 2 2 22" xfId="43015"/>
    <cellStyle name="Output 6 2 2 2 23" xfId="43016"/>
    <cellStyle name="Output 6 2 2 2 3" xfId="43017"/>
    <cellStyle name="Output 6 2 2 2 3 2" xfId="43018"/>
    <cellStyle name="Output 6 2 2 2 3 2 2" xfId="43019"/>
    <cellStyle name="Output 6 2 2 2 3 3" xfId="43020"/>
    <cellStyle name="Output 6 2 2 2 3 4" xfId="43021"/>
    <cellStyle name="Output 6 2 2 2 4" xfId="43022"/>
    <cellStyle name="Output 6 2 2 2 4 2" xfId="43023"/>
    <cellStyle name="Output 6 2 2 2 4 2 2" xfId="43024"/>
    <cellStyle name="Output 6 2 2 2 4 3" xfId="43025"/>
    <cellStyle name="Output 6 2 2 2 4 4" xfId="43026"/>
    <cellStyle name="Output 6 2 2 2 5" xfId="43027"/>
    <cellStyle name="Output 6 2 2 2 5 2" xfId="43028"/>
    <cellStyle name="Output 6 2 2 2 5 2 2" xfId="43029"/>
    <cellStyle name="Output 6 2 2 2 5 3" xfId="43030"/>
    <cellStyle name="Output 6 2 2 2 6" xfId="43031"/>
    <cellStyle name="Output 6 2 2 2 6 2" xfId="43032"/>
    <cellStyle name="Output 6 2 2 2 6 2 2" xfId="43033"/>
    <cellStyle name="Output 6 2 2 2 6 3" xfId="43034"/>
    <cellStyle name="Output 6 2 2 2 7" xfId="43035"/>
    <cellStyle name="Output 6 2 2 2 7 2" xfId="43036"/>
    <cellStyle name="Output 6 2 2 2 7 2 2" xfId="43037"/>
    <cellStyle name="Output 6 2 2 2 7 3" xfId="43038"/>
    <cellStyle name="Output 6 2 2 2 8" xfId="43039"/>
    <cellStyle name="Output 6 2 2 2 8 2" xfId="43040"/>
    <cellStyle name="Output 6 2 2 2 8 2 2" xfId="43041"/>
    <cellStyle name="Output 6 2 2 2 8 3" xfId="43042"/>
    <cellStyle name="Output 6 2 2 2 9" xfId="43043"/>
    <cellStyle name="Output 6 2 2 2 9 2" xfId="43044"/>
    <cellStyle name="Output 6 2 2 2 9 2 2" xfId="43045"/>
    <cellStyle name="Output 6 2 2 2 9 3" xfId="43046"/>
    <cellStyle name="Output 6 2 2 20" xfId="43047"/>
    <cellStyle name="Output 6 2 2 3" xfId="43048"/>
    <cellStyle name="Output 6 2 2 3 2" xfId="43049"/>
    <cellStyle name="Output 6 2 2 3 2 2" xfId="43050"/>
    <cellStyle name="Output 6 2 2 3 2 3" xfId="43051"/>
    <cellStyle name="Output 6 2 2 3 3" xfId="43052"/>
    <cellStyle name="Output 6 2 2 3 3 2" xfId="43053"/>
    <cellStyle name="Output 6 2 2 3 4" xfId="43054"/>
    <cellStyle name="Output 6 2 2 4" xfId="43055"/>
    <cellStyle name="Output 6 2 2 4 2" xfId="43056"/>
    <cellStyle name="Output 6 2 2 4 2 2" xfId="43057"/>
    <cellStyle name="Output 6 2 2 4 3" xfId="43058"/>
    <cellStyle name="Output 6 2 2 4 4" xfId="43059"/>
    <cellStyle name="Output 6 2 2 5" xfId="43060"/>
    <cellStyle name="Output 6 2 2 5 2" xfId="43061"/>
    <cellStyle name="Output 6 2 2 5 2 2" xfId="43062"/>
    <cellStyle name="Output 6 2 2 5 3" xfId="43063"/>
    <cellStyle name="Output 6 2 2 5 4" xfId="43064"/>
    <cellStyle name="Output 6 2 2 6" xfId="43065"/>
    <cellStyle name="Output 6 2 2 6 2" xfId="43066"/>
    <cellStyle name="Output 6 2 2 6 2 2" xfId="43067"/>
    <cellStyle name="Output 6 2 2 6 3" xfId="43068"/>
    <cellStyle name="Output 6 2 2 7" xfId="43069"/>
    <cellStyle name="Output 6 2 2 7 2" xfId="43070"/>
    <cellStyle name="Output 6 2 2 7 2 2" xfId="43071"/>
    <cellStyle name="Output 6 2 2 7 3" xfId="43072"/>
    <cellStyle name="Output 6 2 2 8" xfId="43073"/>
    <cellStyle name="Output 6 2 2 8 2" xfId="43074"/>
    <cellStyle name="Output 6 2 2 8 2 2" xfId="43075"/>
    <cellStyle name="Output 6 2 2 8 3" xfId="43076"/>
    <cellStyle name="Output 6 2 2 9" xfId="43077"/>
    <cellStyle name="Output 6 2 2 9 2" xfId="43078"/>
    <cellStyle name="Output 6 2 2 9 2 2" xfId="43079"/>
    <cellStyle name="Output 6 2 2 9 3" xfId="43080"/>
    <cellStyle name="Output 6 2 20" xfId="43081"/>
    <cellStyle name="Output 6 2 20 2" xfId="43082"/>
    <cellStyle name="Output 6 2 20 2 2" xfId="43083"/>
    <cellStyle name="Output 6 2 20 3" xfId="43084"/>
    <cellStyle name="Output 6 2 21" xfId="43085"/>
    <cellStyle name="Output 6 2 21 2" xfId="43086"/>
    <cellStyle name="Output 6 2 22" xfId="43087"/>
    <cellStyle name="Output 6 2 23" xfId="43088"/>
    <cellStyle name="Output 6 2 3" xfId="43089"/>
    <cellStyle name="Output 6 2 3 10" xfId="43090"/>
    <cellStyle name="Output 6 2 3 10 2" xfId="43091"/>
    <cellStyle name="Output 6 2 3 10 2 2" xfId="43092"/>
    <cellStyle name="Output 6 2 3 10 3" xfId="43093"/>
    <cellStyle name="Output 6 2 3 11" xfId="43094"/>
    <cellStyle name="Output 6 2 3 11 2" xfId="43095"/>
    <cellStyle name="Output 6 2 3 11 2 2" xfId="43096"/>
    <cellStyle name="Output 6 2 3 11 3" xfId="43097"/>
    <cellStyle name="Output 6 2 3 12" xfId="43098"/>
    <cellStyle name="Output 6 2 3 12 2" xfId="43099"/>
    <cellStyle name="Output 6 2 3 12 2 2" xfId="43100"/>
    <cellStyle name="Output 6 2 3 12 3" xfId="43101"/>
    <cellStyle name="Output 6 2 3 13" xfId="43102"/>
    <cellStyle name="Output 6 2 3 13 2" xfId="43103"/>
    <cellStyle name="Output 6 2 3 13 2 2" xfId="43104"/>
    <cellStyle name="Output 6 2 3 13 3" xfId="43105"/>
    <cellStyle name="Output 6 2 3 14" xfId="43106"/>
    <cellStyle name="Output 6 2 3 14 2" xfId="43107"/>
    <cellStyle name="Output 6 2 3 14 2 2" xfId="43108"/>
    <cellStyle name="Output 6 2 3 14 3" xfId="43109"/>
    <cellStyle name="Output 6 2 3 15" xfId="43110"/>
    <cellStyle name="Output 6 2 3 15 2" xfId="43111"/>
    <cellStyle name="Output 6 2 3 15 2 2" xfId="43112"/>
    <cellStyle name="Output 6 2 3 15 3" xfId="43113"/>
    <cellStyle name="Output 6 2 3 16" xfId="43114"/>
    <cellStyle name="Output 6 2 3 16 2" xfId="43115"/>
    <cellStyle name="Output 6 2 3 16 2 2" xfId="43116"/>
    <cellStyle name="Output 6 2 3 16 3" xfId="43117"/>
    <cellStyle name="Output 6 2 3 17" xfId="43118"/>
    <cellStyle name="Output 6 2 3 17 2" xfId="43119"/>
    <cellStyle name="Output 6 2 3 17 2 2" xfId="43120"/>
    <cellStyle name="Output 6 2 3 17 3" xfId="43121"/>
    <cellStyle name="Output 6 2 3 18" xfId="43122"/>
    <cellStyle name="Output 6 2 3 18 2" xfId="43123"/>
    <cellStyle name="Output 6 2 3 19" xfId="43124"/>
    <cellStyle name="Output 6 2 3 2" xfId="43125"/>
    <cellStyle name="Output 6 2 3 2 10" xfId="43126"/>
    <cellStyle name="Output 6 2 3 2 10 2" xfId="43127"/>
    <cellStyle name="Output 6 2 3 2 10 2 2" xfId="43128"/>
    <cellStyle name="Output 6 2 3 2 10 3" xfId="43129"/>
    <cellStyle name="Output 6 2 3 2 11" xfId="43130"/>
    <cellStyle name="Output 6 2 3 2 11 2" xfId="43131"/>
    <cellStyle name="Output 6 2 3 2 11 2 2" xfId="43132"/>
    <cellStyle name="Output 6 2 3 2 11 3" xfId="43133"/>
    <cellStyle name="Output 6 2 3 2 12" xfId="43134"/>
    <cellStyle name="Output 6 2 3 2 12 2" xfId="43135"/>
    <cellStyle name="Output 6 2 3 2 12 2 2" xfId="43136"/>
    <cellStyle name="Output 6 2 3 2 12 3" xfId="43137"/>
    <cellStyle name="Output 6 2 3 2 13" xfId="43138"/>
    <cellStyle name="Output 6 2 3 2 13 2" xfId="43139"/>
    <cellStyle name="Output 6 2 3 2 13 2 2" xfId="43140"/>
    <cellStyle name="Output 6 2 3 2 13 3" xfId="43141"/>
    <cellStyle name="Output 6 2 3 2 14" xfId="43142"/>
    <cellStyle name="Output 6 2 3 2 14 2" xfId="43143"/>
    <cellStyle name="Output 6 2 3 2 14 2 2" xfId="43144"/>
    <cellStyle name="Output 6 2 3 2 14 3" xfId="43145"/>
    <cellStyle name="Output 6 2 3 2 15" xfId="43146"/>
    <cellStyle name="Output 6 2 3 2 15 2" xfId="43147"/>
    <cellStyle name="Output 6 2 3 2 15 2 2" xfId="43148"/>
    <cellStyle name="Output 6 2 3 2 15 3" xfId="43149"/>
    <cellStyle name="Output 6 2 3 2 16" xfId="43150"/>
    <cellStyle name="Output 6 2 3 2 16 2" xfId="43151"/>
    <cellStyle name="Output 6 2 3 2 16 2 2" xfId="43152"/>
    <cellStyle name="Output 6 2 3 2 16 3" xfId="43153"/>
    <cellStyle name="Output 6 2 3 2 17" xfId="43154"/>
    <cellStyle name="Output 6 2 3 2 17 2" xfId="43155"/>
    <cellStyle name="Output 6 2 3 2 17 2 2" xfId="43156"/>
    <cellStyle name="Output 6 2 3 2 17 3" xfId="43157"/>
    <cellStyle name="Output 6 2 3 2 18" xfId="43158"/>
    <cellStyle name="Output 6 2 3 2 18 2" xfId="43159"/>
    <cellStyle name="Output 6 2 3 2 18 2 2" xfId="43160"/>
    <cellStyle name="Output 6 2 3 2 18 3" xfId="43161"/>
    <cellStyle name="Output 6 2 3 2 19" xfId="43162"/>
    <cellStyle name="Output 6 2 3 2 19 2" xfId="43163"/>
    <cellStyle name="Output 6 2 3 2 19 2 2" xfId="43164"/>
    <cellStyle name="Output 6 2 3 2 19 3" xfId="43165"/>
    <cellStyle name="Output 6 2 3 2 2" xfId="43166"/>
    <cellStyle name="Output 6 2 3 2 2 2" xfId="43167"/>
    <cellStyle name="Output 6 2 3 2 2 2 2" xfId="43168"/>
    <cellStyle name="Output 6 2 3 2 2 3" xfId="43169"/>
    <cellStyle name="Output 6 2 3 2 2 4" xfId="43170"/>
    <cellStyle name="Output 6 2 3 2 20" xfId="43171"/>
    <cellStyle name="Output 6 2 3 2 20 2" xfId="43172"/>
    <cellStyle name="Output 6 2 3 2 20 2 2" xfId="43173"/>
    <cellStyle name="Output 6 2 3 2 20 3" xfId="43174"/>
    <cellStyle name="Output 6 2 3 2 21" xfId="43175"/>
    <cellStyle name="Output 6 2 3 2 21 2" xfId="43176"/>
    <cellStyle name="Output 6 2 3 2 22" xfId="43177"/>
    <cellStyle name="Output 6 2 3 2 23" xfId="43178"/>
    <cellStyle name="Output 6 2 3 2 3" xfId="43179"/>
    <cellStyle name="Output 6 2 3 2 3 2" xfId="43180"/>
    <cellStyle name="Output 6 2 3 2 3 2 2" xfId="43181"/>
    <cellStyle name="Output 6 2 3 2 3 3" xfId="43182"/>
    <cellStyle name="Output 6 2 3 2 3 4" xfId="43183"/>
    <cellStyle name="Output 6 2 3 2 4" xfId="43184"/>
    <cellStyle name="Output 6 2 3 2 4 2" xfId="43185"/>
    <cellStyle name="Output 6 2 3 2 4 2 2" xfId="43186"/>
    <cellStyle name="Output 6 2 3 2 4 3" xfId="43187"/>
    <cellStyle name="Output 6 2 3 2 5" xfId="43188"/>
    <cellStyle name="Output 6 2 3 2 5 2" xfId="43189"/>
    <cellStyle name="Output 6 2 3 2 5 2 2" xfId="43190"/>
    <cellStyle name="Output 6 2 3 2 5 3" xfId="43191"/>
    <cellStyle name="Output 6 2 3 2 6" xfId="43192"/>
    <cellStyle name="Output 6 2 3 2 6 2" xfId="43193"/>
    <cellStyle name="Output 6 2 3 2 6 2 2" xfId="43194"/>
    <cellStyle name="Output 6 2 3 2 6 3" xfId="43195"/>
    <cellStyle name="Output 6 2 3 2 7" xfId="43196"/>
    <cellStyle name="Output 6 2 3 2 7 2" xfId="43197"/>
    <cellStyle name="Output 6 2 3 2 7 2 2" xfId="43198"/>
    <cellStyle name="Output 6 2 3 2 7 3" xfId="43199"/>
    <cellStyle name="Output 6 2 3 2 8" xfId="43200"/>
    <cellStyle name="Output 6 2 3 2 8 2" xfId="43201"/>
    <cellStyle name="Output 6 2 3 2 8 2 2" xfId="43202"/>
    <cellStyle name="Output 6 2 3 2 8 3" xfId="43203"/>
    <cellStyle name="Output 6 2 3 2 9" xfId="43204"/>
    <cellStyle name="Output 6 2 3 2 9 2" xfId="43205"/>
    <cellStyle name="Output 6 2 3 2 9 2 2" xfId="43206"/>
    <cellStyle name="Output 6 2 3 2 9 3" xfId="43207"/>
    <cellStyle name="Output 6 2 3 20" xfId="43208"/>
    <cellStyle name="Output 6 2 3 3" xfId="43209"/>
    <cellStyle name="Output 6 2 3 3 2" xfId="43210"/>
    <cellStyle name="Output 6 2 3 3 2 2" xfId="43211"/>
    <cellStyle name="Output 6 2 3 3 3" xfId="43212"/>
    <cellStyle name="Output 6 2 3 3 4" xfId="43213"/>
    <cellStyle name="Output 6 2 3 4" xfId="43214"/>
    <cellStyle name="Output 6 2 3 4 2" xfId="43215"/>
    <cellStyle name="Output 6 2 3 4 2 2" xfId="43216"/>
    <cellStyle name="Output 6 2 3 4 3" xfId="43217"/>
    <cellStyle name="Output 6 2 3 4 4" xfId="43218"/>
    <cellStyle name="Output 6 2 3 5" xfId="43219"/>
    <cellStyle name="Output 6 2 3 5 2" xfId="43220"/>
    <cellStyle name="Output 6 2 3 5 2 2" xfId="43221"/>
    <cellStyle name="Output 6 2 3 5 3" xfId="43222"/>
    <cellStyle name="Output 6 2 3 6" xfId="43223"/>
    <cellStyle name="Output 6 2 3 6 2" xfId="43224"/>
    <cellStyle name="Output 6 2 3 6 2 2" xfId="43225"/>
    <cellStyle name="Output 6 2 3 6 3" xfId="43226"/>
    <cellStyle name="Output 6 2 3 7" xfId="43227"/>
    <cellStyle name="Output 6 2 3 7 2" xfId="43228"/>
    <cellStyle name="Output 6 2 3 7 2 2" xfId="43229"/>
    <cellStyle name="Output 6 2 3 7 3" xfId="43230"/>
    <cellStyle name="Output 6 2 3 8" xfId="43231"/>
    <cellStyle name="Output 6 2 3 8 2" xfId="43232"/>
    <cellStyle name="Output 6 2 3 8 2 2" xfId="43233"/>
    <cellStyle name="Output 6 2 3 8 3" xfId="43234"/>
    <cellStyle name="Output 6 2 3 9" xfId="43235"/>
    <cellStyle name="Output 6 2 3 9 2" xfId="43236"/>
    <cellStyle name="Output 6 2 3 9 2 2" xfId="43237"/>
    <cellStyle name="Output 6 2 3 9 3" xfId="43238"/>
    <cellStyle name="Output 6 2 4" xfId="43239"/>
    <cellStyle name="Output 6 2 4 10" xfId="43240"/>
    <cellStyle name="Output 6 2 4 10 2" xfId="43241"/>
    <cellStyle name="Output 6 2 4 10 2 2" xfId="43242"/>
    <cellStyle name="Output 6 2 4 10 3" xfId="43243"/>
    <cellStyle name="Output 6 2 4 11" xfId="43244"/>
    <cellStyle name="Output 6 2 4 11 2" xfId="43245"/>
    <cellStyle name="Output 6 2 4 11 2 2" xfId="43246"/>
    <cellStyle name="Output 6 2 4 11 3" xfId="43247"/>
    <cellStyle name="Output 6 2 4 12" xfId="43248"/>
    <cellStyle name="Output 6 2 4 12 2" xfId="43249"/>
    <cellStyle name="Output 6 2 4 12 2 2" xfId="43250"/>
    <cellStyle name="Output 6 2 4 12 3" xfId="43251"/>
    <cellStyle name="Output 6 2 4 13" xfId="43252"/>
    <cellStyle name="Output 6 2 4 13 2" xfId="43253"/>
    <cellStyle name="Output 6 2 4 13 2 2" xfId="43254"/>
    <cellStyle name="Output 6 2 4 13 3" xfId="43255"/>
    <cellStyle name="Output 6 2 4 14" xfId="43256"/>
    <cellStyle name="Output 6 2 4 14 2" xfId="43257"/>
    <cellStyle name="Output 6 2 4 14 2 2" xfId="43258"/>
    <cellStyle name="Output 6 2 4 14 3" xfId="43259"/>
    <cellStyle name="Output 6 2 4 15" xfId="43260"/>
    <cellStyle name="Output 6 2 4 15 2" xfId="43261"/>
    <cellStyle name="Output 6 2 4 15 2 2" xfId="43262"/>
    <cellStyle name="Output 6 2 4 15 3" xfId="43263"/>
    <cellStyle name="Output 6 2 4 16" xfId="43264"/>
    <cellStyle name="Output 6 2 4 16 2" xfId="43265"/>
    <cellStyle name="Output 6 2 4 16 2 2" xfId="43266"/>
    <cellStyle name="Output 6 2 4 16 3" xfId="43267"/>
    <cellStyle name="Output 6 2 4 17" xfId="43268"/>
    <cellStyle name="Output 6 2 4 17 2" xfId="43269"/>
    <cellStyle name="Output 6 2 4 17 2 2" xfId="43270"/>
    <cellStyle name="Output 6 2 4 17 3" xfId="43271"/>
    <cellStyle name="Output 6 2 4 18" xfId="43272"/>
    <cellStyle name="Output 6 2 4 18 2" xfId="43273"/>
    <cellStyle name="Output 6 2 4 18 2 2" xfId="43274"/>
    <cellStyle name="Output 6 2 4 18 3" xfId="43275"/>
    <cellStyle name="Output 6 2 4 19" xfId="43276"/>
    <cellStyle name="Output 6 2 4 19 2" xfId="43277"/>
    <cellStyle name="Output 6 2 4 19 2 2" xfId="43278"/>
    <cellStyle name="Output 6 2 4 19 3" xfId="43279"/>
    <cellStyle name="Output 6 2 4 2" xfId="43280"/>
    <cellStyle name="Output 6 2 4 2 10" xfId="43281"/>
    <cellStyle name="Output 6 2 4 2 10 2" xfId="43282"/>
    <cellStyle name="Output 6 2 4 2 10 2 2" xfId="43283"/>
    <cellStyle name="Output 6 2 4 2 10 3" xfId="43284"/>
    <cellStyle name="Output 6 2 4 2 11" xfId="43285"/>
    <cellStyle name="Output 6 2 4 2 11 2" xfId="43286"/>
    <cellStyle name="Output 6 2 4 2 11 2 2" xfId="43287"/>
    <cellStyle name="Output 6 2 4 2 11 3" xfId="43288"/>
    <cellStyle name="Output 6 2 4 2 12" xfId="43289"/>
    <cellStyle name="Output 6 2 4 2 12 2" xfId="43290"/>
    <cellStyle name="Output 6 2 4 2 12 2 2" xfId="43291"/>
    <cellStyle name="Output 6 2 4 2 12 3" xfId="43292"/>
    <cellStyle name="Output 6 2 4 2 13" xfId="43293"/>
    <cellStyle name="Output 6 2 4 2 13 2" xfId="43294"/>
    <cellStyle name="Output 6 2 4 2 13 2 2" xfId="43295"/>
    <cellStyle name="Output 6 2 4 2 13 3" xfId="43296"/>
    <cellStyle name="Output 6 2 4 2 14" xfId="43297"/>
    <cellStyle name="Output 6 2 4 2 14 2" xfId="43298"/>
    <cellStyle name="Output 6 2 4 2 14 2 2" xfId="43299"/>
    <cellStyle name="Output 6 2 4 2 14 3" xfId="43300"/>
    <cellStyle name="Output 6 2 4 2 15" xfId="43301"/>
    <cellStyle name="Output 6 2 4 2 15 2" xfId="43302"/>
    <cellStyle name="Output 6 2 4 2 15 2 2" xfId="43303"/>
    <cellStyle name="Output 6 2 4 2 15 3" xfId="43304"/>
    <cellStyle name="Output 6 2 4 2 16" xfId="43305"/>
    <cellStyle name="Output 6 2 4 2 16 2" xfId="43306"/>
    <cellStyle name="Output 6 2 4 2 16 2 2" xfId="43307"/>
    <cellStyle name="Output 6 2 4 2 16 3" xfId="43308"/>
    <cellStyle name="Output 6 2 4 2 17" xfId="43309"/>
    <cellStyle name="Output 6 2 4 2 17 2" xfId="43310"/>
    <cellStyle name="Output 6 2 4 2 17 2 2" xfId="43311"/>
    <cellStyle name="Output 6 2 4 2 17 3" xfId="43312"/>
    <cellStyle name="Output 6 2 4 2 18" xfId="43313"/>
    <cellStyle name="Output 6 2 4 2 18 2" xfId="43314"/>
    <cellStyle name="Output 6 2 4 2 18 2 2" xfId="43315"/>
    <cellStyle name="Output 6 2 4 2 18 3" xfId="43316"/>
    <cellStyle name="Output 6 2 4 2 19" xfId="43317"/>
    <cellStyle name="Output 6 2 4 2 19 2" xfId="43318"/>
    <cellStyle name="Output 6 2 4 2 19 2 2" xfId="43319"/>
    <cellStyle name="Output 6 2 4 2 19 3" xfId="43320"/>
    <cellStyle name="Output 6 2 4 2 2" xfId="43321"/>
    <cellStyle name="Output 6 2 4 2 2 2" xfId="43322"/>
    <cellStyle name="Output 6 2 4 2 2 2 2" xfId="43323"/>
    <cellStyle name="Output 6 2 4 2 2 3" xfId="43324"/>
    <cellStyle name="Output 6 2 4 2 2 4" xfId="43325"/>
    <cellStyle name="Output 6 2 4 2 20" xfId="43326"/>
    <cellStyle name="Output 6 2 4 2 20 2" xfId="43327"/>
    <cellStyle name="Output 6 2 4 2 20 2 2" xfId="43328"/>
    <cellStyle name="Output 6 2 4 2 20 3" xfId="43329"/>
    <cellStyle name="Output 6 2 4 2 21" xfId="43330"/>
    <cellStyle name="Output 6 2 4 2 21 2" xfId="43331"/>
    <cellStyle name="Output 6 2 4 2 22" xfId="43332"/>
    <cellStyle name="Output 6 2 4 2 23" xfId="43333"/>
    <cellStyle name="Output 6 2 4 2 3" xfId="43334"/>
    <cellStyle name="Output 6 2 4 2 3 2" xfId="43335"/>
    <cellStyle name="Output 6 2 4 2 3 2 2" xfId="43336"/>
    <cellStyle name="Output 6 2 4 2 3 3" xfId="43337"/>
    <cellStyle name="Output 6 2 4 2 4" xfId="43338"/>
    <cellStyle name="Output 6 2 4 2 4 2" xfId="43339"/>
    <cellStyle name="Output 6 2 4 2 4 2 2" xfId="43340"/>
    <cellStyle name="Output 6 2 4 2 4 3" xfId="43341"/>
    <cellStyle name="Output 6 2 4 2 5" xfId="43342"/>
    <cellStyle name="Output 6 2 4 2 5 2" xfId="43343"/>
    <cellStyle name="Output 6 2 4 2 5 2 2" xfId="43344"/>
    <cellStyle name="Output 6 2 4 2 5 3" xfId="43345"/>
    <cellStyle name="Output 6 2 4 2 6" xfId="43346"/>
    <cellStyle name="Output 6 2 4 2 6 2" xfId="43347"/>
    <cellStyle name="Output 6 2 4 2 6 2 2" xfId="43348"/>
    <cellStyle name="Output 6 2 4 2 6 3" xfId="43349"/>
    <cellStyle name="Output 6 2 4 2 7" xfId="43350"/>
    <cellStyle name="Output 6 2 4 2 7 2" xfId="43351"/>
    <cellStyle name="Output 6 2 4 2 7 2 2" xfId="43352"/>
    <cellStyle name="Output 6 2 4 2 7 3" xfId="43353"/>
    <cellStyle name="Output 6 2 4 2 8" xfId="43354"/>
    <cellStyle name="Output 6 2 4 2 8 2" xfId="43355"/>
    <cellStyle name="Output 6 2 4 2 8 2 2" xfId="43356"/>
    <cellStyle name="Output 6 2 4 2 8 3" xfId="43357"/>
    <cellStyle name="Output 6 2 4 2 9" xfId="43358"/>
    <cellStyle name="Output 6 2 4 2 9 2" xfId="43359"/>
    <cellStyle name="Output 6 2 4 2 9 2 2" xfId="43360"/>
    <cellStyle name="Output 6 2 4 2 9 3" xfId="43361"/>
    <cellStyle name="Output 6 2 4 20" xfId="43362"/>
    <cellStyle name="Output 6 2 4 20 2" xfId="43363"/>
    <cellStyle name="Output 6 2 4 20 2 2" xfId="43364"/>
    <cellStyle name="Output 6 2 4 20 3" xfId="43365"/>
    <cellStyle name="Output 6 2 4 21" xfId="43366"/>
    <cellStyle name="Output 6 2 4 21 2" xfId="43367"/>
    <cellStyle name="Output 6 2 4 21 2 2" xfId="43368"/>
    <cellStyle name="Output 6 2 4 21 3" xfId="43369"/>
    <cellStyle name="Output 6 2 4 22" xfId="43370"/>
    <cellStyle name="Output 6 2 4 22 2" xfId="43371"/>
    <cellStyle name="Output 6 2 4 23" xfId="43372"/>
    <cellStyle name="Output 6 2 4 24" xfId="43373"/>
    <cellStyle name="Output 6 2 4 3" xfId="43374"/>
    <cellStyle name="Output 6 2 4 3 2" xfId="43375"/>
    <cellStyle name="Output 6 2 4 3 2 2" xfId="43376"/>
    <cellStyle name="Output 6 2 4 3 3" xfId="43377"/>
    <cellStyle name="Output 6 2 4 3 4" xfId="43378"/>
    <cellStyle name="Output 6 2 4 4" xfId="43379"/>
    <cellStyle name="Output 6 2 4 4 2" xfId="43380"/>
    <cellStyle name="Output 6 2 4 4 2 2" xfId="43381"/>
    <cellStyle name="Output 6 2 4 4 3" xfId="43382"/>
    <cellStyle name="Output 6 2 4 4 4" xfId="43383"/>
    <cellStyle name="Output 6 2 4 5" xfId="43384"/>
    <cellStyle name="Output 6 2 4 5 2" xfId="43385"/>
    <cellStyle name="Output 6 2 4 5 2 2" xfId="43386"/>
    <cellStyle name="Output 6 2 4 5 3" xfId="43387"/>
    <cellStyle name="Output 6 2 4 6" xfId="43388"/>
    <cellStyle name="Output 6 2 4 6 2" xfId="43389"/>
    <cellStyle name="Output 6 2 4 6 2 2" xfId="43390"/>
    <cellStyle name="Output 6 2 4 6 3" xfId="43391"/>
    <cellStyle name="Output 6 2 4 7" xfId="43392"/>
    <cellStyle name="Output 6 2 4 7 2" xfId="43393"/>
    <cellStyle name="Output 6 2 4 7 2 2" xfId="43394"/>
    <cellStyle name="Output 6 2 4 7 3" xfId="43395"/>
    <cellStyle name="Output 6 2 4 8" xfId="43396"/>
    <cellStyle name="Output 6 2 4 8 2" xfId="43397"/>
    <cellStyle name="Output 6 2 4 8 2 2" xfId="43398"/>
    <cellStyle name="Output 6 2 4 8 3" xfId="43399"/>
    <cellStyle name="Output 6 2 4 9" xfId="43400"/>
    <cellStyle name="Output 6 2 4 9 2" xfId="43401"/>
    <cellStyle name="Output 6 2 4 9 2 2" xfId="43402"/>
    <cellStyle name="Output 6 2 4 9 3" xfId="43403"/>
    <cellStyle name="Output 6 2 5" xfId="43404"/>
    <cellStyle name="Output 6 2 5 10" xfId="43405"/>
    <cellStyle name="Output 6 2 5 10 2" xfId="43406"/>
    <cellStyle name="Output 6 2 5 10 2 2" xfId="43407"/>
    <cellStyle name="Output 6 2 5 10 3" xfId="43408"/>
    <cellStyle name="Output 6 2 5 11" xfId="43409"/>
    <cellStyle name="Output 6 2 5 11 2" xfId="43410"/>
    <cellStyle name="Output 6 2 5 11 2 2" xfId="43411"/>
    <cellStyle name="Output 6 2 5 11 3" xfId="43412"/>
    <cellStyle name="Output 6 2 5 12" xfId="43413"/>
    <cellStyle name="Output 6 2 5 12 2" xfId="43414"/>
    <cellStyle name="Output 6 2 5 12 2 2" xfId="43415"/>
    <cellStyle name="Output 6 2 5 12 3" xfId="43416"/>
    <cellStyle name="Output 6 2 5 13" xfId="43417"/>
    <cellStyle name="Output 6 2 5 13 2" xfId="43418"/>
    <cellStyle name="Output 6 2 5 13 2 2" xfId="43419"/>
    <cellStyle name="Output 6 2 5 13 3" xfId="43420"/>
    <cellStyle name="Output 6 2 5 14" xfId="43421"/>
    <cellStyle name="Output 6 2 5 14 2" xfId="43422"/>
    <cellStyle name="Output 6 2 5 14 2 2" xfId="43423"/>
    <cellStyle name="Output 6 2 5 14 3" xfId="43424"/>
    <cellStyle name="Output 6 2 5 15" xfId="43425"/>
    <cellStyle name="Output 6 2 5 15 2" xfId="43426"/>
    <cellStyle name="Output 6 2 5 15 2 2" xfId="43427"/>
    <cellStyle name="Output 6 2 5 15 3" xfId="43428"/>
    <cellStyle name="Output 6 2 5 16" xfId="43429"/>
    <cellStyle name="Output 6 2 5 16 2" xfId="43430"/>
    <cellStyle name="Output 6 2 5 16 2 2" xfId="43431"/>
    <cellStyle name="Output 6 2 5 16 3" xfId="43432"/>
    <cellStyle name="Output 6 2 5 17" xfId="43433"/>
    <cellStyle name="Output 6 2 5 17 2" xfId="43434"/>
    <cellStyle name="Output 6 2 5 17 2 2" xfId="43435"/>
    <cellStyle name="Output 6 2 5 17 3" xfId="43436"/>
    <cellStyle name="Output 6 2 5 18" xfId="43437"/>
    <cellStyle name="Output 6 2 5 18 2" xfId="43438"/>
    <cellStyle name="Output 6 2 5 18 2 2" xfId="43439"/>
    <cellStyle name="Output 6 2 5 18 3" xfId="43440"/>
    <cellStyle name="Output 6 2 5 19" xfId="43441"/>
    <cellStyle name="Output 6 2 5 19 2" xfId="43442"/>
    <cellStyle name="Output 6 2 5 19 2 2" xfId="43443"/>
    <cellStyle name="Output 6 2 5 19 3" xfId="43444"/>
    <cellStyle name="Output 6 2 5 2" xfId="43445"/>
    <cellStyle name="Output 6 2 5 2 2" xfId="43446"/>
    <cellStyle name="Output 6 2 5 2 2 2" xfId="43447"/>
    <cellStyle name="Output 6 2 5 2 3" xfId="43448"/>
    <cellStyle name="Output 6 2 5 2 4" xfId="43449"/>
    <cellStyle name="Output 6 2 5 20" xfId="43450"/>
    <cellStyle name="Output 6 2 5 20 2" xfId="43451"/>
    <cellStyle name="Output 6 2 5 20 2 2" xfId="43452"/>
    <cellStyle name="Output 6 2 5 20 3" xfId="43453"/>
    <cellStyle name="Output 6 2 5 21" xfId="43454"/>
    <cellStyle name="Output 6 2 5 21 2" xfId="43455"/>
    <cellStyle name="Output 6 2 5 22" xfId="43456"/>
    <cellStyle name="Output 6 2 5 23" xfId="43457"/>
    <cellStyle name="Output 6 2 5 3" xfId="43458"/>
    <cellStyle name="Output 6 2 5 3 2" xfId="43459"/>
    <cellStyle name="Output 6 2 5 3 2 2" xfId="43460"/>
    <cellStyle name="Output 6 2 5 3 3" xfId="43461"/>
    <cellStyle name="Output 6 2 5 4" xfId="43462"/>
    <cellStyle name="Output 6 2 5 4 2" xfId="43463"/>
    <cellStyle name="Output 6 2 5 4 2 2" xfId="43464"/>
    <cellStyle name="Output 6 2 5 4 3" xfId="43465"/>
    <cellStyle name="Output 6 2 5 5" xfId="43466"/>
    <cellStyle name="Output 6 2 5 5 2" xfId="43467"/>
    <cellStyle name="Output 6 2 5 5 2 2" xfId="43468"/>
    <cellStyle name="Output 6 2 5 5 3" xfId="43469"/>
    <cellStyle name="Output 6 2 5 6" xfId="43470"/>
    <cellStyle name="Output 6 2 5 6 2" xfId="43471"/>
    <cellStyle name="Output 6 2 5 6 2 2" xfId="43472"/>
    <cellStyle name="Output 6 2 5 6 3" xfId="43473"/>
    <cellStyle name="Output 6 2 5 7" xfId="43474"/>
    <cellStyle name="Output 6 2 5 7 2" xfId="43475"/>
    <cellStyle name="Output 6 2 5 7 2 2" xfId="43476"/>
    <cellStyle name="Output 6 2 5 7 3" xfId="43477"/>
    <cellStyle name="Output 6 2 5 8" xfId="43478"/>
    <cellStyle name="Output 6 2 5 8 2" xfId="43479"/>
    <cellStyle name="Output 6 2 5 8 2 2" xfId="43480"/>
    <cellStyle name="Output 6 2 5 8 3" xfId="43481"/>
    <cellStyle name="Output 6 2 5 9" xfId="43482"/>
    <cellStyle name="Output 6 2 5 9 2" xfId="43483"/>
    <cellStyle name="Output 6 2 5 9 2 2" xfId="43484"/>
    <cellStyle name="Output 6 2 5 9 3" xfId="43485"/>
    <cellStyle name="Output 6 2 6" xfId="43486"/>
    <cellStyle name="Output 6 2 6 2" xfId="43487"/>
    <cellStyle name="Output 6 2 6 2 2" xfId="43488"/>
    <cellStyle name="Output 6 2 6 3" xfId="43489"/>
    <cellStyle name="Output 6 2 6 4" xfId="43490"/>
    <cellStyle name="Output 6 2 7" xfId="43491"/>
    <cellStyle name="Output 6 2 7 2" xfId="43492"/>
    <cellStyle name="Output 6 2 7 2 2" xfId="43493"/>
    <cellStyle name="Output 6 2 7 3" xfId="43494"/>
    <cellStyle name="Output 6 2 8" xfId="43495"/>
    <cellStyle name="Output 6 2 8 2" xfId="43496"/>
    <cellStyle name="Output 6 2 8 2 2" xfId="43497"/>
    <cellStyle name="Output 6 2 8 3" xfId="43498"/>
    <cellStyle name="Output 6 2 9" xfId="43499"/>
    <cellStyle name="Output 6 2 9 2" xfId="43500"/>
    <cellStyle name="Output 6 2 9 2 2" xfId="43501"/>
    <cellStyle name="Output 6 2 9 3" xfId="43502"/>
    <cellStyle name="Output 6 20" xfId="43503"/>
    <cellStyle name="Output 6 20 2" xfId="43504"/>
    <cellStyle name="Output 6 20 2 2" xfId="43505"/>
    <cellStyle name="Output 6 20 3" xfId="43506"/>
    <cellStyle name="Output 6 21" xfId="43507"/>
    <cellStyle name="Output 6 21 2" xfId="43508"/>
    <cellStyle name="Output 6 21 2 2" xfId="43509"/>
    <cellStyle name="Output 6 21 3" xfId="43510"/>
    <cellStyle name="Output 6 22" xfId="43511"/>
    <cellStyle name="Output 6 22 2" xfId="43512"/>
    <cellStyle name="Output 6 23" xfId="43513"/>
    <cellStyle name="Output 6 24" xfId="43514"/>
    <cellStyle name="Output 6 25" xfId="43515"/>
    <cellStyle name="Output 6 26" xfId="43516"/>
    <cellStyle name="Output 6 27" xfId="43517"/>
    <cellStyle name="Output 6 3" xfId="43518"/>
    <cellStyle name="Output 6 3 10" xfId="43519"/>
    <cellStyle name="Output 6 3 10 2" xfId="43520"/>
    <cellStyle name="Output 6 3 10 2 2" xfId="43521"/>
    <cellStyle name="Output 6 3 10 3" xfId="43522"/>
    <cellStyle name="Output 6 3 11" xfId="43523"/>
    <cellStyle name="Output 6 3 11 2" xfId="43524"/>
    <cellStyle name="Output 6 3 11 2 2" xfId="43525"/>
    <cellStyle name="Output 6 3 11 3" xfId="43526"/>
    <cellStyle name="Output 6 3 12" xfId="43527"/>
    <cellStyle name="Output 6 3 12 2" xfId="43528"/>
    <cellStyle name="Output 6 3 12 2 2" xfId="43529"/>
    <cellStyle name="Output 6 3 12 3" xfId="43530"/>
    <cellStyle name="Output 6 3 13" xfId="43531"/>
    <cellStyle name="Output 6 3 13 2" xfId="43532"/>
    <cellStyle name="Output 6 3 13 2 2" xfId="43533"/>
    <cellStyle name="Output 6 3 13 3" xfId="43534"/>
    <cellStyle name="Output 6 3 14" xfId="43535"/>
    <cellStyle name="Output 6 3 14 2" xfId="43536"/>
    <cellStyle name="Output 6 3 14 2 2" xfId="43537"/>
    <cellStyle name="Output 6 3 14 3" xfId="43538"/>
    <cellStyle name="Output 6 3 15" xfId="43539"/>
    <cellStyle name="Output 6 3 15 2" xfId="43540"/>
    <cellStyle name="Output 6 3 15 2 2" xfId="43541"/>
    <cellStyle name="Output 6 3 15 3" xfId="43542"/>
    <cellStyle name="Output 6 3 16" xfId="43543"/>
    <cellStyle name="Output 6 3 16 2" xfId="43544"/>
    <cellStyle name="Output 6 3 16 2 2" xfId="43545"/>
    <cellStyle name="Output 6 3 16 3" xfId="43546"/>
    <cellStyle name="Output 6 3 17" xfId="43547"/>
    <cellStyle name="Output 6 3 17 2" xfId="43548"/>
    <cellStyle name="Output 6 3 17 2 2" xfId="43549"/>
    <cellStyle name="Output 6 3 17 3" xfId="43550"/>
    <cellStyle name="Output 6 3 18" xfId="43551"/>
    <cellStyle name="Output 6 3 18 2" xfId="43552"/>
    <cellStyle name="Output 6 3 19" xfId="43553"/>
    <cellStyle name="Output 6 3 2" xfId="43554"/>
    <cellStyle name="Output 6 3 2 10" xfId="43555"/>
    <cellStyle name="Output 6 3 2 10 2" xfId="43556"/>
    <cellStyle name="Output 6 3 2 10 2 2" xfId="43557"/>
    <cellStyle name="Output 6 3 2 10 3" xfId="43558"/>
    <cellStyle name="Output 6 3 2 11" xfId="43559"/>
    <cellStyle name="Output 6 3 2 11 2" xfId="43560"/>
    <cellStyle name="Output 6 3 2 11 2 2" xfId="43561"/>
    <cellStyle name="Output 6 3 2 11 3" xfId="43562"/>
    <cellStyle name="Output 6 3 2 12" xfId="43563"/>
    <cellStyle name="Output 6 3 2 12 2" xfId="43564"/>
    <cellStyle name="Output 6 3 2 12 2 2" xfId="43565"/>
    <cellStyle name="Output 6 3 2 12 3" xfId="43566"/>
    <cellStyle name="Output 6 3 2 13" xfId="43567"/>
    <cellStyle name="Output 6 3 2 13 2" xfId="43568"/>
    <cellStyle name="Output 6 3 2 13 2 2" xfId="43569"/>
    <cellStyle name="Output 6 3 2 13 3" xfId="43570"/>
    <cellStyle name="Output 6 3 2 14" xfId="43571"/>
    <cellStyle name="Output 6 3 2 14 2" xfId="43572"/>
    <cellStyle name="Output 6 3 2 14 2 2" xfId="43573"/>
    <cellStyle name="Output 6 3 2 14 3" xfId="43574"/>
    <cellStyle name="Output 6 3 2 15" xfId="43575"/>
    <cellStyle name="Output 6 3 2 15 2" xfId="43576"/>
    <cellStyle name="Output 6 3 2 15 2 2" xfId="43577"/>
    <cellStyle name="Output 6 3 2 15 3" xfId="43578"/>
    <cellStyle name="Output 6 3 2 16" xfId="43579"/>
    <cellStyle name="Output 6 3 2 16 2" xfId="43580"/>
    <cellStyle name="Output 6 3 2 16 2 2" xfId="43581"/>
    <cellStyle name="Output 6 3 2 16 3" xfId="43582"/>
    <cellStyle name="Output 6 3 2 17" xfId="43583"/>
    <cellStyle name="Output 6 3 2 17 2" xfId="43584"/>
    <cellStyle name="Output 6 3 2 17 2 2" xfId="43585"/>
    <cellStyle name="Output 6 3 2 17 3" xfId="43586"/>
    <cellStyle name="Output 6 3 2 18" xfId="43587"/>
    <cellStyle name="Output 6 3 2 18 2" xfId="43588"/>
    <cellStyle name="Output 6 3 2 18 2 2" xfId="43589"/>
    <cellStyle name="Output 6 3 2 18 3" xfId="43590"/>
    <cellStyle name="Output 6 3 2 19" xfId="43591"/>
    <cellStyle name="Output 6 3 2 19 2" xfId="43592"/>
    <cellStyle name="Output 6 3 2 19 2 2" xfId="43593"/>
    <cellStyle name="Output 6 3 2 19 3" xfId="43594"/>
    <cellStyle name="Output 6 3 2 2" xfId="43595"/>
    <cellStyle name="Output 6 3 2 2 2" xfId="43596"/>
    <cellStyle name="Output 6 3 2 2 2 2" xfId="43597"/>
    <cellStyle name="Output 6 3 2 2 2 2 2" xfId="43598"/>
    <cellStyle name="Output 6 3 2 2 2 3" xfId="43599"/>
    <cellStyle name="Output 6 3 2 2 2 4" xfId="43600"/>
    <cellStyle name="Output 6 3 2 2 3" xfId="43601"/>
    <cellStyle name="Output 6 3 2 2 3 2" xfId="43602"/>
    <cellStyle name="Output 6 3 2 2 4" xfId="43603"/>
    <cellStyle name="Output 6 3 2 2 5" xfId="43604"/>
    <cellStyle name="Output 6 3 2 20" xfId="43605"/>
    <cellStyle name="Output 6 3 2 20 2" xfId="43606"/>
    <cellStyle name="Output 6 3 2 20 2 2" xfId="43607"/>
    <cellStyle name="Output 6 3 2 20 3" xfId="43608"/>
    <cellStyle name="Output 6 3 2 21" xfId="43609"/>
    <cellStyle name="Output 6 3 2 21 2" xfId="43610"/>
    <cellStyle name="Output 6 3 2 22" xfId="43611"/>
    <cellStyle name="Output 6 3 2 23" xfId="43612"/>
    <cellStyle name="Output 6 3 2 3" xfId="43613"/>
    <cellStyle name="Output 6 3 2 3 2" xfId="43614"/>
    <cellStyle name="Output 6 3 2 3 2 2" xfId="43615"/>
    <cellStyle name="Output 6 3 2 3 2 3" xfId="43616"/>
    <cellStyle name="Output 6 3 2 3 3" xfId="43617"/>
    <cellStyle name="Output 6 3 2 3 3 2" xfId="43618"/>
    <cellStyle name="Output 6 3 2 3 4" xfId="43619"/>
    <cellStyle name="Output 6 3 2 4" xfId="43620"/>
    <cellStyle name="Output 6 3 2 4 2" xfId="43621"/>
    <cellStyle name="Output 6 3 2 4 2 2" xfId="43622"/>
    <cellStyle name="Output 6 3 2 4 3" xfId="43623"/>
    <cellStyle name="Output 6 3 2 4 4" xfId="43624"/>
    <cellStyle name="Output 6 3 2 5" xfId="43625"/>
    <cellStyle name="Output 6 3 2 5 2" xfId="43626"/>
    <cellStyle name="Output 6 3 2 5 2 2" xfId="43627"/>
    <cellStyle name="Output 6 3 2 5 3" xfId="43628"/>
    <cellStyle name="Output 6 3 2 5 4" xfId="43629"/>
    <cellStyle name="Output 6 3 2 6" xfId="43630"/>
    <cellStyle name="Output 6 3 2 6 2" xfId="43631"/>
    <cellStyle name="Output 6 3 2 6 2 2" xfId="43632"/>
    <cellStyle name="Output 6 3 2 6 3" xfId="43633"/>
    <cellStyle name="Output 6 3 2 7" xfId="43634"/>
    <cellStyle name="Output 6 3 2 7 2" xfId="43635"/>
    <cellStyle name="Output 6 3 2 7 2 2" xfId="43636"/>
    <cellStyle name="Output 6 3 2 7 3" xfId="43637"/>
    <cellStyle name="Output 6 3 2 8" xfId="43638"/>
    <cellStyle name="Output 6 3 2 8 2" xfId="43639"/>
    <cellStyle name="Output 6 3 2 8 2 2" xfId="43640"/>
    <cellStyle name="Output 6 3 2 8 3" xfId="43641"/>
    <cellStyle name="Output 6 3 2 9" xfId="43642"/>
    <cellStyle name="Output 6 3 2 9 2" xfId="43643"/>
    <cellStyle name="Output 6 3 2 9 2 2" xfId="43644"/>
    <cellStyle name="Output 6 3 2 9 3" xfId="43645"/>
    <cellStyle name="Output 6 3 20" xfId="43646"/>
    <cellStyle name="Output 6 3 3" xfId="43647"/>
    <cellStyle name="Output 6 3 3 2" xfId="43648"/>
    <cellStyle name="Output 6 3 3 2 2" xfId="43649"/>
    <cellStyle name="Output 6 3 3 2 2 2" xfId="43650"/>
    <cellStyle name="Output 6 3 3 2 3" xfId="43651"/>
    <cellStyle name="Output 6 3 3 2 4" xfId="43652"/>
    <cellStyle name="Output 6 3 3 3" xfId="43653"/>
    <cellStyle name="Output 6 3 3 3 2" xfId="43654"/>
    <cellStyle name="Output 6 3 3 4" xfId="43655"/>
    <cellStyle name="Output 6 3 3 5" xfId="43656"/>
    <cellStyle name="Output 6 3 4" xfId="43657"/>
    <cellStyle name="Output 6 3 4 2" xfId="43658"/>
    <cellStyle name="Output 6 3 4 2 2" xfId="43659"/>
    <cellStyle name="Output 6 3 4 2 3" xfId="43660"/>
    <cellStyle name="Output 6 3 4 3" xfId="43661"/>
    <cellStyle name="Output 6 3 4 3 2" xfId="43662"/>
    <cellStyle name="Output 6 3 4 4" xfId="43663"/>
    <cellStyle name="Output 6 3 5" xfId="43664"/>
    <cellStyle name="Output 6 3 5 2" xfId="43665"/>
    <cellStyle name="Output 6 3 5 2 2" xfId="43666"/>
    <cellStyle name="Output 6 3 5 2 3" xfId="43667"/>
    <cellStyle name="Output 6 3 5 3" xfId="43668"/>
    <cellStyle name="Output 6 3 5 4" xfId="43669"/>
    <cellStyle name="Output 6 3 6" xfId="43670"/>
    <cellStyle name="Output 6 3 6 2" xfId="43671"/>
    <cellStyle name="Output 6 3 6 2 2" xfId="43672"/>
    <cellStyle name="Output 6 3 6 3" xfId="43673"/>
    <cellStyle name="Output 6 3 6 4" xfId="43674"/>
    <cellStyle name="Output 6 3 7" xfId="43675"/>
    <cellStyle name="Output 6 3 7 2" xfId="43676"/>
    <cellStyle name="Output 6 3 7 2 2" xfId="43677"/>
    <cellStyle name="Output 6 3 7 3" xfId="43678"/>
    <cellStyle name="Output 6 3 8" xfId="43679"/>
    <cellStyle name="Output 6 3 8 2" xfId="43680"/>
    <cellStyle name="Output 6 3 8 2 2" xfId="43681"/>
    <cellStyle name="Output 6 3 8 3" xfId="43682"/>
    <cellStyle name="Output 6 3 9" xfId="43683"/>
    <cellStyle name="Output 6 3 9 2" xfId="43684"/>
    <cellStyle name="Output 6 3 9 2 2" xfId="43685"/>
    <cellStyle name="Output 6 3 9 3" xfId="43686"/>
    <cellStyle name="Output 6 4" xfId="43687"/>
    <cellStyle name="Output 6 4 10" xfId="43688"/>
    <cellStyle name="Output 6 4 10 2" xfId="43689"/>
    <cellStyle name="Output 6 4 10 2 2" xfId="43690"/>
    <cellStyle name="Output 6 4 10 3" xfId="43691"/>
    <cellStyle name="Output 6 4 11" xfId="43692"/>
    <cellStyle name="Output 6 4 11 2" xfId="43693"/>
    <cellStyle name="Output 6 4 11 2 2" xfId="43694"/>
    <cellStyle name="Output 6 4 11 3" xfId="43695"/>
    <cellStyle name="Output 6 4 12" xfId="43696"/>
    <cellStyle name="Output 6 4 12 2" xfId="43697"/>
    <cellStyle name="Output 6 4 12 2 2" xfId="43698"/>
    <cellStyle name="Output 6 4 12 3" xfId="43699"/>
    <cellStyle name="Output 6 4 13" xfId="43700"/>
    <cellStyle name="Output 6 4 13 2" xfId="43701"/>
    <cellStyle name="Output 6 4 13 2 2" xfId="43702"/>
    <cellStyle name="Output 6 4 13 3" xfId="43703"/>
    <cellStyle name="Output 6 4 14" xfId="43704"/>
    <cellStyle name="Output 6 4 14 2" xfId="43705"/>
    <cellStyle name="Output 6 4 14 2 2" xfId="43706"/>
    <cellStyle name="Output 6 4 14 3" xfId="43707"/>
    <cellStyle name="Output 6 4 15" xfId="43708"/>
    <cellStyle name="Output 6 4 15 2" xfId="43709"/>
    <cellStyle name="Output 6 4 15 2 2" xfId="43710"/>
    <cellStyle name="Output 6 4 15 3" xfId="43711"/>
    <cellStyle name="Output 6 4 16" xfId="43712"/>
    <cellStyle name="Output 6 4 16 2" xfId="43713"/>
    <cellStyle name="Output 6 4 16 2 2" xfId="43714"/>
    <cellStyle name="Output 6 4 16 3" xfId="43715"/>
    <cellStyle name="Output 6 4 17" xfId="43716"/>
    <cellStyle name="Output 6 4 17 2" xfId="43717"/>
    <cellStyle name="Output 6 4 17 2 2" xfId="43718"/>
    <cellStyle name="Output 6 4 17 3" xfId="43719"/>
    <cellStyle name="Output 6 4 18" xfId="43720"/>
    <cellStyle name="Output 6 4 18 2" xfId="43721"/>
    <cellStyle name="Output 6 4 19" xfId="43722"/>
    <cellStyle name="Output 6 4 2" xfId="43723"/>
    <cellStyle name="Output 6 4 2 10" xfId="43724"/>
    <cellStyle name="Output 6 4 2 10 2" xfId="43725"/>
    <cellStyle name="Output 6 4 2 10 2 2" xfId="43726"/>
    <cellStyle name="Output 6 4 2 10 3" xfId="43727"/>
    <cellStyle name="Output 6 4 2 11" xfId="43728"/>
    <cellStyle name="Output 6 4 2 11 2" xfId="43729"/>
    <cellStyle name="Output 6 4 2 11 2 2" xfId="43730"/>
    <cellStyle name="Output 6 4 2 11 3" xfId="43731"/>
    <cellStyle name="Output 6 4 2 12" xfId="43732"/>
    <cellStyle name="Output 6 4 2 12 2" xfId="43733"/>
    <cellStyle name="Output 6 4 2 12 2 2" xfId="43734"/>
    <cellStyle name="Output 6 4 2 12 3" xfId="43735"/>
    <cellStyle name="Output 6 4 2 13" xfId="43736"/>
    <cellStyle name="Output 6 4 2 13 2" xfId="43737"/>
    <cellStyle name="Output 6 4 2 13 2 2" xfId="43738"/>
    <cellStyle name="Output 6 4 2 13 3" xfId="43739"/>
    <cellStyle name="Output 6 4 2 14" xfId="43740"/>
    <cellStyle name="Output 6 4 2 14 2" xfId="43741"/>
    <cellStyle name="Output 6 4 2 14 2 2" xfId="43742"/>
    <cellStyle name="Output 6 4 2 14 3" xfId="43743"/>
    <cellStyle name="Output 6 4 2 15" xfId="43744"/>
    <cellStyle name="Output 6 4 2 15 2" xfId="43745"/>
    <cellStyle name="Output 6 4 2 15 2 2" xfId="43746"/>
    <cellStyle name="Output 6 4 2 15 3" xfId="43747"/>
    <cellStyle name="Output 6 4 2 16" xfId="43748"/>
    <cellStyle name="Output 6 4 2 16 2" xfId="43749"/>
    <cellStyle name="Output 6 4 2 16 2 2" xfId="43750"/>
    <cellStyle name="Output 6 4 2 16 3" xfId="43751"/>
    <cellStyle name="Output 6 4 2 17" xfId="43752"/>
    <cellStyle name="Output 6 4 2 17 2" xfId="43753"/>
    <cellStyle name="Output 6 4 2 17 2 2" xfId="43754"/>
    <cellStyle name="Output 6 4 2 17 3" xfId="43755"/>
    <cellStyle name="Output 6 4 2 18" xfId="43756"/>
    <cellStyle name="Output 6 4 2 18 2" xfId="43757"/>
    <cellStyle name="Output 6 4 2 18 2 2" xfId="43758"/>
    <cellStyle name="Output 6 4 2 18 3" xfId="43759"/>
    <cellStyle name="Output 6 4 2 19" xfId="43760"/>
    <cellStyle name="Output 6 4 2 19 2" xfId="43761"/>
    <cellStyle name="Output 6 4 2 19 2 2" xfId="43762"/>
    <cellStyle name="Output 6 4 2 19 3" xfId="43763"/>
    <cellStyle name="Output 6 4 2 2" xfId="43764"/>
    <cellStyle name="Output 6 4 2 2 2" xfId="43765"/>
    <cellStyle name="Output 6 4 2 2 2 2" xfId="43766"/>
    <cellStyle name="Output 6 4 2 2 2 2 2" xfId="43767"/>
    <cellStyle name="Output 6 4 2 2 2 3" xfId="43768"/>
    <cellStyle name="Output 6 4 2 2 2 4" xfId="43769"/>
    <cellStyle name="Output 6 4 2 2 3" xfId="43770"/>
    <cellStyle name="Output 6 4 2 2 3 2" xfId="43771"/>
    <cellStyle name="Output 6 4 2 2 4" xfId="43772"/>
    <cellStyle name="Output 6 4 2 2 5" xfId="43773"/>
    <cellStyle name="Output 6 4 2 20" xfId="43774"/>
    <cellStyle name="Output 6 4 2 20 2" xfId="43775"/>
    <cellStyle name="Output 6 4 2 20 2 2" xfId="43776"/>
    <cellStyle name="Output 6 4 2 20 3" xfId="43777"/>
    <cellStyle name="Output 6 4 2 21" xfId="43778"/>
    <cellStyle name="Output 6 4 2 21 2" xfId="43779"/>
    <cellStyle name="Output 6 4 2 22" xfId="43780"/>
    <cellStyle name="Output 6 4 2 23" xfId="43781"/>
    <cellStyle name="Output 6 4 2 3" xfId="43782"/>
    <cellStyle name="Output 6 4 2 3 2" xfId="43783"/>
    <cellStyle name="Output 6 4 2 3 2 2" xfId="43784"/>
    <cellStyle name="Output 6 4 2 3 2 3" xfId="43785"/>
    <cellStyle name="Output 6 4 2 3 3" xfId="43786"/>
    <cellStyle name="Output 6 4 2 3 3 2" xfId="43787"/>
    <cellStyle name="Output 6 4 2 3 4" xfId="43788"/>
    <cellStyle name="Output 6 4 2 4" xfId="43789"/>
    <cellStyle name="Output 6 4 2 4 2" xfId="43790"/>
    <cellStyle name="Output 6 4 2 4 2 2" xfId="43791"/>
    <cellStyle name="Output 6 4 2 4 3" xfId="43792"/>
    <cellStyle name="Output 6 4 2 4 4" xfId="43793"/>
    <cellStyle name="Output 6 4 2 5" xfId="43794"/>
    <cellStyle name="Output 6 4 2 5 2" xfId="43795"/>
    <cellStyle name="Output 6 4 2 5 2 2" xfId="43796"/>
    <cellStyle name="Output 6 4 2 5 3" xfId="43797"/>
    <cellStyle name="Output 6 4 2 5 4" xfId="43798"/>
    <cellStyle name="Output 6 4 2 6" xfId="43799"/>
    <cellStyle name="Output 6 4 2 6 2" xfId="43800"/>
    <cellStyle name="Output 6 4 2 6 2 2" xfId="43801"/>
    <cellStyle name="Output 6 4 2 6 3" xfId="43802"/>
    <cellStyle name="Output 6 4 2 7" xfId="43803"/>
    <cellStyle name="Output 6 4 2 7 2" xfId="43804"/>
    <cellStyle name="Output 6 4 2 7 2 2" xfId="43805"/>
    <cellStyle name="Output 6 4 2 7 3" xfId="43806"/>
    <cellStyle name="Output 6 4 2 8" xfId="43807"/>
    <cellStyle name="Output 6 4 2 8 2" xfId="43808"/>
    <cellStyle name="Output 6 4 2 8 2 2" xfId="43809"/>
    <cellStyle name="Output 6 4 2 8 3" xfId="43810"/>
    <cellStyle name="Output 6 4 2 9" xfId="43811"/>
    <cellStyle name="Output 6 4 2 9 2" xfId="43812"/>
    <cellStyle name="Output 6 4 2 9 2 2" xfId="43813"/>
    <cellStyle name="Output 6 4 2 9 3" xfId="43814"/>
    <cellStyle name="Output 6 4 20" xfId="43815"/>
    <cellStyle name="Output 6 4 3" xfId="43816"/>
    <cellStyle name="Output 6 4 3 2" xfId="43817"/>
    <cellStyle name="Output 6 4 3 2 2" xfId="43818"/>
    <cellStyle name="Output 6 4 3 2 2 2" xfId="43819"/>
    <cellStyle name="Output 6 4 3 2 3" xfId="43820"/>
    <cellStyle name="Output 6 4 3 2 4" xfId="43821"/>
    <cellStyle name="Output 6 4 3 3" xfId="43822"/>
    <cellStyle name="Output 6 4 3 3 2" xfId="43823"/>
    <cellStyle name="Output 6 4 3 4" xfId="43824"/>
    <cellStyle name="Output 6 4 3 5" xfId="43825"/>
    <cellStyle name="Output 6 4 4" xfId="43826"/>
    <cellStyle name="Output 6 4 4 2" xfId="43827"/>
    <cellStyle name="Output 6 4 4 2 2" xfId="43828"/>
    <cellStyle name="Output 6 4 4 2 3" xfId="43829"/>
    <cellStyle name="Output 6 4 4 3" xfId="43830"/>
    <cellStyle name="Output 6 4 4 3 2" xfId="43831"/>
    <cellStyle name="Output 6 4 4 4" xfId="43832"/>
    <cellStyle name="Output 6 4 5" xfId="43833"/>
    <cellStyle name="Output 6 4 5 2" xfId="43834"/>
    <cellStyle name="Output 6 4 5 2 2" xfId="43835"/>
    <cellStyle name="Output 6 4 5 2 3" xfId="43836"/>
    <cellStyle name="Output 6 4 5 3" xfId="43837"/>
    <cellStyle name="Output 6 4 5 4" xfId="43838"/>
    <cellStyle name="Output 6 4 6" xfId="43839"/>
    <cellStyle name="Output 6 4 6 2" xfId="43840"/>
    <cellStyle name="Output 6 4 6 2 2" xfId="43841"/>
    <cellStyle name="Output 6 4 6 3" xfId="43842"/>
    <cellStyle name="Output 6 4 6 4" xfId="43843"/>
    <cellStyle name="Output 6 4 7" xfId="43844"/>
    <cellStyle name="Output 6 4 7 2" xfId="43845"/>
    <cellStyle name="Output 6 4 7 2 2" xfId="43846"/>
    <cellStyle name="Output 6 4 7 3" xfId="43847"/>
    <cellStyle name="Output 6 4 8" xfId="43848"/>
    <cellStyle name="Output 6 4 8 2" xfId="43849"/>
    <cellStyle name="Output 6 4 8 2 2" xfId="43850"/>
    <cellStyle name="Output 6 4 8 3" xfId="43851"/>
    <cellStyle name="Output 6 4 9" xfId="43852"/>
    <cellStyle name="Output 6 4 9 2" xfId="43853"/>
    <cellStyle name="Output 6 4 9 2 2" xfId="43854"/>
    <cellStyle name="Output 6 4 9 3" xfId="43855"/>
    <cellStyle name="Output 6 5" xfId="43856"/>
    <cellStyle name="Output 6 5 10" xfId="43857"/>
    <cellStyle name="Output 6 5 10 2" xfId="43858"/>
    <cellStyle name="Output 6 5 10 2 2" xfId="43859"/>
    <cellStyle name="Output 6 5 10 3" xfId="43860"/>
    <cellStyle name="Output 6 5 11" xfId="43861"/>
    <cellStyle name="Output 6 5 11 2" xfId="43862"/>
    <cellStyle name="Output 6 5 11 2 2" xfId="43863"/>
    <cellStyle name="Output 6 5 11 3" xfId="43864"/>
    <cellStyle name="Output 6 5 12" xfId="43865"/>
    <cellStyle name="Output 6 5 12 2" xfId="43866"/>
    <cellStyle name="Output 6 5 12 2 2" xfId="43867"/>
    <cellStyle name="Output 6 5 12 3" xfId="43868"/>
    <cellStyle name="Output 6 5 13" xfId="43869"/>
    <cellStyle name="Output 6 5 13 2" xfId="43870"/>
    <cellStyle name="Output 6 5 13 2 2" xfId="43871"/>
    <cellStyle name="Output 6 5 13 3" xfId="43872"/>
    <cellStyle name="Output 6 5 14" xfId="43873"/>
    <cellStyle name="Output 6 5 14 2" xfId="43874"/>
    <cellStyle name="Output 6 5 14 2 2" xfId="43875"/>
    <cellStyle name="Output 6 5 14 3" xfId="43876"/>
    <cellStyle name="Output 6 5 15" xfId="43877"/>
    <cellStyle name="Output 6 5 15 2" xfId="43878"/>
    <cellStyle name="Output 6 5 15 2 2" xfId="43879"/>
    <cellStyle name="Output 6 5 15 3" xfId="43880"/>
    <cellStyle name="Output 6 5 16" xfId="43881"/>
    <cellStyle name="Output 6 5 16 2" xfId="43882"/>
    <cellStyle name="Output 6 5 16 2 2" xfId="43883"/>
    <cellStyle name="Output 6 5 16 3" xfId="43884"/>
    <cellStyle name="Output 6 5 17" xfId="43885"/>
    <cellStyle name="Output 6 5 17 2" xfId="43886"/>
    <cellStyle name="Output 6 5 17 2 2" xfId="43887"/>
    <cellStyle name="Output 6 5 17 3" xfId="43888"/>
    <cellStyle name="Output 6 5 18" xfId="43889"/>
    <cellStyle name="Output 6 5 18 2" xfId="43890"/>
    <cellStyle name="Output 6 5 18 2 2" xfId="43891"/>
    <cellStyle name="Output 6 5 18 3" xfId="43892"/>
    <cellStyle name="Output 6 5 19" xfId="43893"/>
    <cellStyle name="Output 6 5 19 2" xfId="43894"/>
    <cellStyle name="Output 6 5 19 2 2" xfId="43895"/>
    <cellStyle name="Output 6 5 19 3" xfId="43896"/>
    <cellStyle name="Output 6 5 2" xfId="43897"/>
    <cellStyle name="Output 6 5 2 10" xfId="43898"/>
    <cellStyle name="Output 6 5 2 10 2" xfId="43899"/>
    <cellStyle name="Output 6 5 2 10 2 2" xfId="43900"/>
    <cellStyle name="Output 6 5 2 10 3" xfId="43901"/>
    <cellStyle name="Output 6 5 2 11" xfId="43902"/>
    <cellStyle name="Output 6 5 2 11 2" xfId="43903"/>
    <cellStyle name="Output 6 5 2 11 2 2" xfId="43904"/>
    <cellStyle name="Output 6 5 2 11 3" xfId="43905"/>
    <cellStyle name="Output 6 5 2 12" xfId="43906"/>
    <cellStyle name="Output 6 5 2 12 2" xfId="43907"/>
    <cellStyle name="Output 6 5 2 12 2 2" xfId="43908"/>
    <cellStyle name="Output 6 5 2 12 3" xfId="43909"/>
    <cellStyle name="Output 6 5 2 13" xfId="43910"/>
    <cellStyle name="Output 6 5 2 13 2" xfId="43911"/>
    <cellStyle name="Output 6 5 2 13 2 2" xfId="43912"/>
    <cellStyle name="Output 6 5 2 13 3" xfId="43913"/>
    <cellStyle name="Output 6 5 2 14" xfId="43914"/>
    <cellStyle name="Output 6 5 2 14 2" xfId="43915"/>
    <cellStyle name="Output 6 5 2 14 2 2" xfId="43916"/>
    <cellStyle name="Output 6 5 2 14 3" xfId="43917"/>
    <cellStyle name="Output 6 5 2 15" xfId="43918"/>
    <cellStyle name="Output 6 5 2 15 2" xfId="43919"/>
    <cellStyle name="Output 6 5 2 15 2 2" xfId="43920"/>
    <cellStyle name="Output 6 5 2 15 3" xfId="43921"/>
    <cellStyle name="Output 6 5 2 16" xfId="43922"/>
    <cellStyle name="Output 6 5 2 16 2" xfId="43923"/>
    <cellStyle name="Output 6 5 2 16 2 2" xfId="43924"/>
    <cellStyle name="Output 6 5 2 16 3" xfId="43925"/>
    <cellStyle name="Output 6 5 2 17" xfId="43926"/>
    <cellStyle name="Output 6 5 2 17 2" xfId="43927"/>
    <cellStyle name="Output 6 5 2 17 2 2" xfId="43928"/>
    <cellStyle name="Output 6 5 2 17 3" xfId="43929"/>
    <cellStyle name="Output 6 5 2 18" xfId="43930"/>
    <cellStyle name="Output 6 5 2 18 2" xfId="43931"/>
    <cellStyle name="Output 6 5 2 18 2 2" xfId="43932"/>
    <cellStyle name="Output 6 5 2 18 3" xfId="43933"/>
    <cellStyle name="Output 6 5 2 19" xfId="43934"/>
    <cellStyle name="Output 6 5 2 19 2" xfId="43935"/>
    <cellStyle name="Output 6 5 2 19 2 2" xfId="43936"/>
    <cellStyle name="Output 6 5 2 19 3" xfId="43937"/>
    <cellStyle name="Output 6 5 2 2" xfId="43938"/>
    <cellStyle name="Output 6 5 2 2 2" xfId="43939"/>
    <cellStyle name="Output 6 5 2 2 2 2" xfId="43940"/>
    <cellStyle name="Output 6 5 2 2 2 3" xfId="43941"/>
    <cellStyle name="Output 6 5 2 2 3" xfId="43942"/>
    <cellStyle name="Output 6 5 2 2 3 2" xfId="43943"/>
    <cellStyle name="Output 6 5 2 2 4" xfId="43944"/>
    <cellStyle name="Output 6 5 2 20" xfId="43945"/>
    <cellStyle name="Output 6 5 2 20 2" xfId="43946"/>
    <cellStyle name="Output 6 5 2 20 2 2" xfId="43947"/>
    <cellStyle name="Output 6 5 2 20 3" xfId="43948"/>
    <cellStyle name="Output 6 5 2 21" xfId="43949"/>
    <cellStyle name="Output 6 5 2 21 2" xfId="43950"/>
    <cellStyle name="Output 6 5 2 22" xfId="43951"/>
    <cellStyle name="Output 6 5 2 23" xfId="43952"/>
    <cellStyle name="Output 6 5 2 3" xfId="43953"/>
    <cellStyle name="Output 6 5 2 3 2" xfId="43954"/>
    <cellStyle name="Output 6 5 2 3 2 2" xfId="43955"/>
    <cellStyle name="Output 6 5 2 3 3" xfId="43956"/>
    <cellStyle name="Output 6 5 2 3 4" xfId="43957"/>
    <cellStyle name="Output 6 5 2 4" xfId="43958"/>
    <cellStyle name="Output 6 5 2 4 2" xfId="43959"/>
    <cellStyle name="Output 6 5 2 4 2 2" xfId="43960"/>
    <cellStyle name="Output 6 5 2 4 3" xfId="43961"/>
    <cellStyle name="Output 6 5 2 4 4" xfId="43962"/>
    <cellStyle name="Output 6 5 2 5" xfId="43963"/>
    <cellStyle name="Output 6 5 2 5 2" xfId="43964"/>
    <cellStyle name="Output 6 5 2 5 2 2" xfId="43965"/>
    <cellStyle name="Output 6 5 2 5 3" xfId="43966"/>
    <cellStyle name="Output 6 5 2 6" xfId="43967"/>
    <cellStyle name="Output 6 5 2 6 2" xfId="43968"/>
    <cellStyle name="Output 6 5 2 6 2 2" xfId="43969"/>
    <cellStyle name="Output 6 5 2 6 3" xfId="43970"/>
    <cellStyle name="Output 6 5 2 7" xfId="43971"/>
    <cellStyle name="Output 6 5 2 7 2" xfId="43972"/>
    <cellStyle name="Output 6 5 2 7 2 2" xfId="43973"/>
    <cellStyle name="Output 6 5 2 7 3" xfId="43974"/>
    <cellStyle name="Output 6 5 2 8" xfId="43975"/>
    <cellStyle name="Output 6 5 2 8 2" xfId="43976"/>
    <cellStyle name="Output 6 5 2 8 2 2" xfId="43977"/>
    <cellStyle name="Output 6 5 2 8 3" xfId="43978"/>
    <cellStyle name="Output 6 5 2 9" xfId="43979"/>
    <cellStyle name="Output 6 5 2 9 2" xfId="43980"/>
    <cellStyle name="Output 6 5 2 9 2 2" xfId="43981"/>
    <cellStyle name="Output 6 5 2 9 3" xfId="43982"/>
    <cellStyle name="Output 6 5 20" xfId="43983"/>
    <cellStyle name="Output 6 5 20 2" xfId="43984"/>
    <cellStyle name="Output 6 5 20 2 2" xfId="43985"/>
    <cellStyle name="Output 6 5 20 3" xfId="43986"/>
    <cellStyle name="Output 6 5 21" xfId="43987"/>
    <cellStyle name="Output 6 5 21 2" xfId="43988"/>
    <cellStyle name="Output 6 5 21 2 2" xfId="43989"/>
    <cellStyle name="Output 6 5 21 3" xfId="43990"/>
    <cellStyle name="Output 6 5 22" xfId="43991"/>
    <cellStyle name="Output 6 5 22 2" xfId="43992"/>
    <cellStyle name="Output 6 5 23" xfId="43993"/>
    <cellStyle name="Output 6 5 24" xfId="43994"/>
    <cellStyle name="Output 6 5 3" xfId="43995"/>
    <cellStyle name="Output 6 5 3 2" xfId="43996"/>
    <cellStyle name="Output 6 5 3 2 2" xfId="43997"/>
    <cellStyle name="Output 6 5 3 2 3" xfId="43998"/>
    <cellStyle name="Output 6 5 3 3" xfId="43999"/>
    <cellStyle name="Output 6 5 3 3 2" xfId="44000"/>
    <cellStyle name="Output 6 5 3 4" xfId="44001"/>
    <cellStyle name="Output 6 5 4" xfId="44002"/>
    <cellStyle name="Output 6 5 4 2" xfId="44003"/>
    <cellStyle name="Output 6 5 4 2 2" xfId="44004"/>
    <cellStyle name="Output 6 5 4 3" xfId="44005"/>
    <cellStyle name="Output 6 5 4 4" xfId="44006"/>
    <cellStyle name="Output 6 5 5" xfId="44007"/>
    <cellStyle name="Output 6 5 5 2" xfId="44008"/>
    <cellStyle name="Output 6 5 5 2 2" xfId="44009"/>
    <cellStyle name="Output 6 5 5 3" xfId="44010"/>
    <cellStyle name="Output 6 5 5 4" xfId="44011"/>
    <cellStyle name="Output 6 5 6" xfId="44012"/>
    <cellStyle name="Output 6 5 6 2" xfId="44013"/>
    <cellStyle name="Output 6 5 6 2 2" xfId="44014"/>
    <cellStyle name="Output 6 5 6 3" xfId="44015"/>
    <cellStyle name="Output 6 5 7" xfId="44016"/>
    <cellStyle name="Output 6 5 7 2" xfId="44017"/>
    <cellStyle name="Output 6 5 7 2 2" xfId="44018"/>
    <cellStyle name="Output 6 5 7 3" xfId="44019"/>
    <cellStyle name="Output 6 5 8" xfId="44020"/>
    <cellStyle name="Output 6 5 8 2" xfId="44021"/>
    <cellStyle name="Output 6 5 8 2 2" xfId="44022"/>
    <cellStyle name="Output 6 5 8 3" xfId="44023"/>
    <cellStyle name="Output 6 5 9" xfId="44024"/>
    <cellStyle name="Output 6 5 9 2" xfId="44025"/>
    <cellStyle name="Output 6 5 9 2 2" xfId="44026"/>
    <cellStyle name="Output 6 5 9 3" xfId="44027"/>
    <cellStyle name="Output 6 6" xfId="44028"/>
    <cellStyle name="Output 6 6 10" xfId="44029"/>
    <cellStyle name="Output 6 6 10 2" xfId="44030"/>
    <cellStyle name="Output 6 6 10 2 2" xfId="44031"/>
    <cellStyle name="Output 6 6 10 3" xfId="44032"/>
    <cellStyle name="Output 6 6 11" xfId="44033"/>
    <cellStyle name="Output 6 6 11 2" xfId="44034"/>
    <cellStyle name="Output 6 6 11 2 2" xfId="44035"/>
    <cellStyle name="Output 6 6 11 3" xfId="44036"/>
    <cellStyle name="Output 6 6 12" xfId="44037"/>
    <cellStyle name="Output 6 6 12 2" xfId="44038"/>
    <cellStyle name="Output 6 6 12 2 2" xfId="44039"/>
    <cellStyle name="Output 6 6 12 3" xfId="44040"/>
    <cellStyle name="Output 6 6 13" xfId="44041"/>
    <cellStyle name="Output 6 6 13 2" xfId="44042"/>
    <cellStyle name="Output 6 6 13 2 2" xfId="44043"/>
    <cellStyle name="Output 6 6 13 3" xfId="44044"/>
    <cellStyle name="Output 6 6 14" xfId="44045"/>
    <cellStyle name="Output 6 6 14 2" xfId="44046"/>
    <cellStyle name="Output 6 6 14 2 2" xfId="44047"/>
    <cellStyle name="Output 6 6 14 3" xfId="44048"/>
    <cellStyle name="Output 6 6 15" xfId="44049"/>
    <cellStyle name="Output 6 6 15 2" xfId="44050"/>
    <cellStyle name="Output 6 6 15 2 2" xfId="44051"/>
    <cellStyle name="Output 6 6 15 3" xfId="44052"/>
    <cellStyle name="Output 6 6 16" xfId="44053"/>
    <cellStyle name="Output 6 6 16 2" xfId="44054"/>
    <cellStyle name="Output 6 6 16 2 2" xfId="44055"/>
    <cellStyle name="Output 6 6 16 3" xfId="44056"/>
    <cellStyle name="Output 6 6 17" xfId="44057"/>
    <cellStyle name="Output 6 6 17 2" xfId="44058"/>
    <cellStyle name="Output 6 6 17 2 2" xfId="44059"/>
    <cellStyle name="Output 6 6 17 3" xfId="44060"/>
    <cellStyle name="Output 6 6 18" xfId="44061"/>
    <cellStyle name="Output 6 6 18 2" xfId="44062"/>
    <cellStyle name="Output 6 6 18 2 2" xfId="44063"/>
    <cellStyle name="Output 6 6 18 3" xfId="44064"/>
    <cellStyle name="Output 6 6 19" xfId="44065"/>
    <cellStyle name="Output 6 6 19 2" xfId="44066"/>
    <cellStyle name="Output 6 6 19 2 2" xfId="44067"/>
    <cellStyle name="Output 6 6 19 3" xfId="44068"/>
    <cellStyle name="Output 6 6 2" xfId="44069"/>
    <cellStyle name="Output 6 6 2 2" xfId="44070"/>
    <cellStyle name="Output 6 6 2 2 2" xfId="44071"/>
    <cellStyle name="Output 6 6 2 2 3" xfId="44072"/>
    <cellStyle name="Output 6 6 2 3" xfId="44073"/>
    <cellStyle name="Output 6 6 2 3 2" xfId="44074"/>
    <cellStyle name="Output 6 6 2 4" xfId="44075"/>
    <cellStyle name="Output 6 6 20" xfId="44076"/>
    <cellStyle name="Output 6 6 20 2" xfId="44077"/>
    <cellStyle name="Output 6 6 20 2 2" xfId="44078"/>
    <cellStyle name="Output 6 6 20 3" xfId="44079"/>
    <cellStyle name="Output 6 6 21" xfId="44080"/>
    <cellStyle name="Output 6 6 21 2" xfId="44081"/>
    <cellStyle name="Output 6 6 22" xfId="44082"/>
    <cellStyle name="Output 6 6 23" xfId="44083"/>
    <cellStyle name="Output 6 6 3" xfId="44084"/>
    <cellStyle name="Output 6 6 3 2" xfId="44085"/>
    <cellStyle name="Output 6 6 3 2 2" xfId="44086"/>
    <cellStyle name="Output 6 6 3 3" xfId="44087"/>
    <cellStyle name="Output 6 6 3 4" xfId="44088"/>
    <cellStyle name="Output 6 6 4" xfId="44089"/>
    <cellStyle name="Output 6 6 4 2" xfId="44090"/>
    <cellStyle name="Output 6 6 4 2 2" xfId="44091"/>
    <cellStyle name="Output 6 6 4 3" xfId="44092"/>
    <cellStyle name="Output 6 6 4 4" xfId="44093"/>
    <cellStyle name="Output 6 6 5" xfId="44094"/>
    <cellStyle name="Output 6 6 5 2" xfId="44095"/>
    <cellStyle name="Output 6 6 5 2 2" xfId="44096"/>
    <cellStyle name="Output 6 6 5 3" xfId="44097"/>
    <cellStyle name="Output 6 6 6" xfId="44098"/>
    <cellStyle name="Output 6 6 6 2" xfId="44099"/>
    <cellStyle name="Output 6 6 6 2 2" xfId="44100"/>
    <cellStyle name="Output 6 6 6 3" xfId="44101"/>
    <cellStyle name="Output 6 6 7" xfId="44102"/>
    <cellStyle name="Output 6 6 7 2" xfId="44103"/>
    <cellStyle name="Output 6 6 7 2 2" xfId="44104"/>
    <cellStyle name="Output 6 6 7 3" xfId="44105"/>
    <cellStyle name="Output 6 6 8" xfId="44106"/>
    <cellStyle name="Output 6 6 8 2" xfId="44107"/>
    <cellStyle name="Output 6 6 8 2 2" xfId="44108"/>
    <cellStyle name="Output 6 6 8 3" xfId="44109"/>
    <cellStyle name="Output 6 6 9" xfId="44110"/>
    <cellStyle name="Output 6 6 9 2" xfId="44111"/>
    <cellStyle name="Output 6 6 9 2 2" xfId="44112"/>
    <cellStyle name="Output 6 6 9 3" xfId="44113"/>
    <cellStyle name="Output 6 7" xfId="44114"/>
    <cellStyle name="Output 6 7 2" xfId="44115"/>
    <cellStyle name="Output 6 7 2 2" xfId="44116"/>
    <cellStyle name="Output 6 7 2 3" xfId="44117"/>
    <cellStyle name="Output 6 7 3" xfId="44118"/>
    <cellStyle name="Output 6 7 3 2" xfId="44119"/>
    <cellStyle name="Output 6 7 4" xfId="44120"/>
    <cellStyle name="Output 6 8" xfId="44121"/>
    <cellStyle name="Output 6 8 2" xfId="44122"/>
    <cellStyle name="Output 6 8 2 2" xfId="44123"/>
    <cellStyle name="Output 6 8 2 3" xfId="44124"/>
    <cellStyle name="Output 6 8 3" xfId="44125"/>
    <cellStyle name="Output 6 8 4" xfId="44126"/>
    <cellStyle name="Output 6 9" xfId="44127"/>
    <cellStyle name="Output 6 9 2" xfId="44128"/>
    <cellStyle name="Output 6 9 2 2" xfId="44129"/>
    <cellStyle name="Output 6 9 3" xfId="44130"/>
    <cellStyle name="Output 6 9 4" xfId="44131"/>
    <cellStyle name="Output 7" xfId="44132"/>
    <cellStyle name="Output 8" xfId="44133"/>
    <cellStyle name="Output 9" xfId="44134"/>
    <cellStyle name="Output Amounts" xfId="44135"/>
    <cellStyle name="Output Column Headings" xfId="44136"/>
    <cellStyle name="Output Line Items" xfId="44137"/>
    <cellStyle name="Output Report Heading" xfId="44138"/>
    <cellStyle name="Output Report Title" xfId="44139"/>
    <cellStyle name="P" xfId="44140"/>
    <cellStyle name="P 2" xfId="44141"/>
    <cellStyle name="P 3" xfId="44142"/>
    <cellStyle name="P 4" xfId="44143"/>
    <cellStyle name="Page Number" xfId="44144"/>
    <cellStyle name="Percent" xfId="1" builtinId="5"/>
    <cellStyle name="Percent [0]" xfId="44145"/>
    <cellStyle name="Percent [2]" xfId="44146"/>
    <cellStyle name="Percent +/-" xfId="44147"/>
    <cellStyle name="Percent 10" xfId="44148"/>
    <cellStyle name="Percent 10 2" xfId="44149"/>
    <cellStyle name="Percent 10 3" xfId="44150"/>
    <cellStyle name="Percent 10 4" xfId="44151"/>
    <cellStyle name="Percent 10 5" xfId="44152"/>
    <cellStyle name="Percent 11" xfId="44153"/>
    <cellStyle name="Percent 11 2" xfId="44154"/>
    <cellStyle name="Percent 11 3" xfId="44155"/>
    <cellStyle name="Percent 11 4" xfId="44156"/>
    <cellStyle name="Percent 12" xfId="44157"/>
    <cellStyle name="Percent 12 2" xfId="44158"/>
    <cellStyle name="Percent 12 3" xfId="44159"/>
    <cellStyle name="Percent 12 4" xfId="44160"/>
    <cellStyle name="Percent 128" xfId="44161"/>
    <cellStyle name="Percent 13" xfId="44162"/>
    <cellStyle name="Percent 13 2" xfId="44163"/>
    <cellStyle name="Percent 13 3" xfId="44164"/>
    <cellStyle name="Percent 13 4" xfId="44165"/>
    <cellStyle name="Percent 14" xfId="44166"/>
    <cellStyle name="Percent 14 2" xfId="44167"/>
    <cellStyle name="Percent 14 3" xfId="44168"/>
    <cellStyle name="Percent 14 4" xfId="44169"/>
    <cellStyle name="Percent 15" xfId="44170"/>
    <cellStyle name="Percent 15 2" xfId="44171"/>
    <cellStyle name="Percent 16" xfId="44172"/>
    <cellStyle name="Percent 17" xfId="44173"/>
    <cellStyle name="Percent 18" xfId="44174"/>
    <cellStyle name="Percent 19" xfId="44175"/>
    <cellStyle name="Percent 19 2" xfId="44176"/>
    <cellStyle name="Percent 2" xfId="44177"/>
    <cellStyle name="Percent 2 2" xfId="44178"/>
    <cellStyle name="Percent 2 2 2" xfId="44179"/>
    <cellStyle name="Percent 2 3" xfId="44180"/>
    <cellStyle name="Percent 2 3 2" xfId="44181"/>
    <cellStyle name="Percent 2 4" xfId="44182"/>
    <cellStyle name="Percent 2 5" xfId="44183"/>
    <cellStyle name="Percent 2 6" xfId="44184"/>
    <cellStyle name="Percent 2 7" xfId="44185"/>
    <cellStyle name="Percent 20" xfId="44186"/>
    <cellStyle name="Percent 21" xfId="44187"/>
    <cellStyle name="Percent 22" xfId="44188"/>
    <cellStyle name="Percent 23" xfId="44189"/>
    <cellStyle name="Percent 24" xfId="44190"/>
    <cellStyle name="Percent 25" xfId="44191"/>
    <cellStyle name="Percent 26" xfId="44192"/>
    <cellStyle name="Percent 27" xfId="44193"/>
    <cellStyle name="Percent 28" xfId="44194"/>
    <cellStyle name="Percent 29" xfId="44195"/>
    <cellStyle name="Percent 3" xfId="44196"/>
    <cellStyle name="Percent 3 2" xfId="44197"/>
    <cellStyle name="Percent 3 2 2" xfId="44198"/>
    <cellStyle name="Percent 3 2 3" xfId="44199"/>
    <cellStyle name="Percent 3 2 3 2" xfId="44200"/>
    <cellStyle name="Percent 3 2 4" xfId="44201"/>
    <cellStyle name="Percent 3 3" xfId="44202"/>
    <cellStyle name="Percent 3 3 2" xfId="44203"/>
    <cellStyle name="Percent 3 3 3" xfId="44204"/>
    <cellStyle name="Percent 3 4" xfId="44205"/>
    <cellStyle name="Percent 3 4 2" xfId="44206"/>
    <cellStyle name="Percent 3 5" xfId="44207"/>
    <cellStyle name="Percent 3 5 2" xfId="44208"/>
    <cellStyle name="Percent 3 6" xfId="44209"/>
    <cellStyle name="Percent 3 7" xfId="44210"/>
    <cellStyle name="Percent 3 8" xfId="44211"/>
    <cellStyle name="Percent 3 9" xfId="44212"/>
    <cellStyle name="Percent 30" xfId="44213"/>
    <cellStyle name="Percent 4" xfId="44214"/>
    <cellStyle name="Percent 4 2" xfId="44215"/>
    <cellStyle name="Percent 4 3" xfId="44216"/>
    <cellStyle name="Percent 5" xfId="44217"/>
    <cellStyle name="Percent 6" xfId="44218"/>
    <cellStyle name="Percent 6 2" xfId="44219"/>
    <cellStyle name="Percent 6 2 2" xfId="44220"/>
    <cellStyle name="Percent 7" xfId="44221"/>
    <cellStyle name="Percent 7 2" xfId="44222"/>
    <cellStyle name="Percent 8" xfId="44223"/>
    <cellStyle name="Percent 9" xfId="44224"/>
    <cellStyle name="Percent*" xfId="44225"/>
    <cellStyle name="Percent.0" xfId="44226"/>
    <cellStyle name="Percent.00" xfId="44227"/>
    <cellStyle name="Plain" xfId="44228"/>
    <cellStyle name="Price" xfId="44229"/>
    <cellStyle name="ProductClass" xfId="44230"/>
    <cellStyle name="ProductType" xfId="44231"/>
    <cellStyle name="provisional PN158/97" xfId="44232"/>
    <cellStyle name="QvB" xfId="44233"/>
    <cellStyle name="RebateValue" xfId="44234"/>
    <cellStyle name="Refdb standard" xfId="44235"/>
    <cellStyle name="ReportData" xfId="44236"/>
    <cellStyle name="ReportElements" xfId="44237"/>
    <cellStyle name="ReportHeader" xfId="44238"/>
    <cellStyle name="ReportHeader 2" xfId="44239"/>
    <cellStyle name="ReportHeader 3" xfId="44240"/>
    <cellStyle name="ResellerType" xfId="44241"/>
    <cellStyle name="ro1" xfId="44242"/>
    <cellStyle name="Row_CategoryHeadings" xfId="44243"/>
    <cellStyle name="Rowcount" xfId="44244"/>
    <cellStyle name="Sample" xfId="44245"/>
    <cellStyle name="SAPBEXaggData" xfId="44246"/>
    <cellStyle name="SAPBEXaggData 2" xfId="44247"/>
    <cellStyle name="SAPBEXaggData 3" xfId="44248"/>
    <cellStyle name="SAPBEXaggDataEmph" xfId="44249"/>
    <cellStyle name="SAPBEXaggDataEmph 2" xfId="44250"/>
    <cellStyle name="SAPBEXaggDataEmph 3" xfId="44251"/>
    <cellStyle name="SAPBEXaggItem" xfId="44252"/>
    <cellStyle name="SAPBEXaggItem 2" xfId="44253"/>
    <cellStyle name="SAPBEXaggItem 3" xfId="44254"/>
    <cellStyle name="SAPBEXaggItemX" xfId="44255"/>
    <cellStyle name="SAPBEXaggItemX 2" xfId="44256"/>
    <cellStyle name="SAPBEXaggItemX 3" xfId="44257"/>
    <cellStyle name="SAPBEXchaText" xfId="44258"/>
    <cellStyle name="SAPBEXchaText 2" xfId="44259"/>
    <cellStyle name="SAPBEXchaText 3" xfId="44260"/>
    <cellStyle name="SAPBEXexcBad7" xfId="44261"/>
    <cellStyle name="SAPBEXexcBad7 2" xfId="44262"/>
    <cellStyle name="SAPBEXexcBad7 3" xfId="44263"/>
    <cellStyle name="SAPBEXexcBad8" xfId="44264"/>
    <cellStyle name="SAPBEXexcBad8 2" xfId="44265"/>
    <cellStyle name="SAPBEXexcBad8 3" xfId="44266"/>
    <cellStyle name="SAPBEXexcBad9" xfId="44267"/>
    <cellStyle name="SAPBEXexcBad9 2" xfId="44268"/>
    <cellStyle name="SAPBEXexcBad9 3" xfId="44269"/>
    <cellStyle name="SAPBEXexcCritical4" xfId="44270"/>
    <cellStyle name="SAPBEXexcCritical4 2" xfId="44271"/>
    <cellStyle name="SAPBEXexcCritical4 3" xfId="44272"/>
    <cellStyle name="SAPBEXexcCritical5" xfId="44273"/>
    <cellStyle name="SAPBEXexcCritical5 2" xfId="44274"/>
    <cellStyle name="SAPBEXexcCritical5 3" xfId="44275"/>
    <cellStyle name="SAPBEXexcCritical6" xfId="44276"/>
    <cellStyle name="SAPBEXexcCritical6 2" xfId="44277"/>
    <cellStyle name="SAPBEXexcCritical6 3" xfId="44278"/>
    <cellStyle name="SAPBEXexcGood1" xfId="44279"/>
    <cellStyle name="SAPBEXexcGood1 2" xfId="44280"/>
    <cellStyle name="SAPBEXexcGood1 3" xfId="44281"/>
    <cellStyle name="SAPBEXexcGood2" xfId="44282"/>
    <cellStyle name="SAPBEXexcGood2 2" xfId="44283"/>
    <cellStyle name="SAPBEXexcGood2 3" xfId="44284"/>
    <cellStyle name="SAPBEXexcGood3" xfId="44285"/>
    <cellStyle name="SAPBEXexcGood3 2" xfId="44286"/>
    <cellStyle name="SAPBEXexcGood3 3" xfId="44287"/>
    <cellStyle name="SAPBEXfilterDrill" xfId="44288"/>
    <cellStyle name="SAPBEXfilterDrill 2" xfId="44289"/>
    <cellStyle name="SAPBEXfilterDrill 3" xfId="44290"/>
    <cellStyle name="SAPBEXfilterItem" xfId="44291"/>
    <cellStyle name="SAPBEXfilterItem 2" xfId="44292"/>
    <cellStyle name="SAPBEXfilterText" xfId="44293"/>
    <cellStyle name="SAPBEXformats" xfId="44294"/>
    <cellStyle name="SAPBEXformats 2" xfId="44295"/>
    <cellStyle name="SAPBEXformats 3" xfId="44296"/>
    <cellStyle name="SAPBEXheaderItem" xfId="44297"/>
    <cellStyle name="SAPBEXheaderItem 2" xfId="44298"/>
    <cellStyle name="SAPBEXheaderItem 3" xfId="44299"/>
    <cellStyle name="SAPBEXheaderText" xfId="44300"/>
    <cellStyle name="SAPBEXheaderText 2" xfId="44301"/>
    <cellStyle name="SAPBEXheaderText 3" xfId="44302"/>
    <cellStyle name="SAPBEXHLevel0" xfId="44303"/>
    <cellStyle name="SAPBEXHLevel0 2" xfId="44304"/>
    <cellStyle name="SAPBEXHLevel0 3" xfId="44305"/>
    <cellStyle name="SAPBEXHLevel0X" xfId="44306"/>
    <cellStyle name="SAPBEXHLevel0X 2" xfId="44307"/>
    <cellStyle name="SAPBEXHLevel0X 3" xfId="44308"/>
    <cellStyle name="SAPBEXHLevel1" xfId="44309"/>
    <cellStyle name="SAPBEXHLevel1 2" xfId="44310"/>
    <cellStyle name="SAPBEXHLevel1 3" xfId="44311"/>
    <cellStyle name="SAPBEXHLevel1X" xfId="44312"/>
    <cellStyle name="SAPBEXHLevel1X 2" xfId="44313"/>
    <cellStyle name="SAPBEXHLevel1X 3" xfId="44314"/>
    <cellStyle name="SAPBEXHLevel2" xfId="44315"/>
    <cellStyle name="SAPBEXHLevel2 2" xfId="44316"/>
    <cellStyle name="SAPBEXHLevel2 3" xfId="44317"/>
    <cellStyle name="SAPBEXHLevel2X" xfId="44318"/>
    <cellStyle name="SAPBEXHLevel2X 2" xfId="44319"/>
    <cellStyle name="SAPBEXHLevel2X 3" xfId="44320"/>
    <cellStyle name="SAPBEXHLevel3" xfId="44321"/>
    <cellStyle name="SAPBEXHLevel3 2" xfId="44322"/>
    <cellStyle name="SAPBEXHLevel3 3" xfId="44323"/>
    <cellStyle name="SAPBEXHLevel3X" xfId="44324"/>
    <cellStyle name="SAPBEXHLevel3X 2" xfId="44325"/>
    <cellStyle name="SAPBEXHLevel3X 3" xfId="44326"/>
    <cellStyle name="SAPBEXresData" xfId="44327"/>
    <cellStyle name="SAPBEXresData 2" xfId="44328"/>
    <cellStyle name="SAPBEXresData 3" xfId="44329"/>
    <cellStyle name="SAPBEXresDataEmph" xfId="44330"/>
    <cellStyle name="SAPBEXresDataEmph 2" xfId="44331"/>
    <cellStyle name="SAPBEXresDataEmph 3" xfId="44332"/>
    <cellStyle name="SAPBEXresItem" xfId="44333"/>
    <cellStyle name="SAPBEXresItem 2" xfId="44334"/>
    <cellStyle name="SAPBEXresItem 3" xfId="44335"/>
    <cellStyle name="SAPBEXresItemX" xfId="44336"/>
    <cellStyle name="SAPBEXresItemX 2" xfId="44337"/>
    <cellStyle name="SAPBEXresItemX 3" xfId="44338"/>
    <cellStyle name="SAPBEXstdData" xfId="44339"/>
    <cellStyle name="SAPBEXstdData 2" xfId="44340"/>
    <cellStyle name="SAPBEXstdData 3" xfId="44341"/>
    <cellStyle name="SAPBEXstdDataEmph" xfId="44342"/>
    <cellStyle name="SAPBEXstdDataEmph 2" xfId="44343"/>
    <cellStyle name="SAPBEXstdDataEmph 3" xfId="44344"/>
    <cellStyle name="SAPBEXstdItem" xfId="44345"/>
    <cellStyle name="SAPBEXstdItem 2" xfId="44346"/>
    <cellStyle name="SAPBEXstdItem 3" xfId="44347"/>
    <cellStyle name="SAPBEXstdItemX" xfId="44348"/>
    <cellStyle name="SAPBEXstdItemX 2" xfId="44349"/>
    <cellStyle name="SAPBEXstdItemX 3" xfId="44350"/>
    <cellStyle name="SAPBEXtitle" xfId="44351"/>
    <cellStyle name="SAPBEXundefined" xfId="44352"/>
    <cellStyle name="SAPBEXundefined 2" xfId="44353"/>
    <cellStyle name="SAPBEXundefined 3" xfId="44354"/>
    <cellStyle name="SectHeader" xfId="44355"/>
    <cellStyle name="SectHeaderLev2" xfId="44356"/>
    <cellStyle name="SectLev2SubTotal" xfId="44357"/>
    <cellStyle name="SectSubHeader" xfId="44358"/>
    <cellStyle name="SectSubHeaderTotal" xfId="44359"/>
    <cellStyle name="SectSubTotal" xfId="44360"/>
    <cellStyle name="semestre" xfId="44361"/>
    <cellStyle name="Shaded" xfId="44362"/>
    <cellStyle name="Shaded 2" xfId="44363"/>
    <cellStyle name="Size" xfId="44364"/>
    <cellStyle name="Source" xfId="44365"/>
    <cellStyle name="Source 2" xfId="44366"/>
    <cellStyle name="SPSS" xfId="44367"/>
    <cellStyle name="ss1" xfId="44368"/>
    <cellStyle name="ss10" xfId="44369"/>
    <cellStyle name="ss11" xfId="44370"/>
    <cellStyle name="ss12" xfId="44371"/>
    <cellStyle name="ss13" xfId="44372"/>
    <cellStyle name="ss14" xfId="44373"/>
    <cellStyle name="ss15" xfId="44374"/>
    <cellStyle name="ss16" xfId="44375"/>
    <cellStyle name="ss17" xfId="44376"/>
    <cellStyle name="ss18" xfId="44377"/>
    <cellStyle name="ss19" xfId="44378"/>
    <cellStyle name="ss2" xfId="44379"/>
    <cellStyle name="ss20" xfId="44380"/>
    <cellStyle name="ss21" xfId="44381"/>
    <cellStyle name="ss22" xfId="44382"/>
    <cellStyle name="ss23" xfId="44383"/>
    <cellStyle name="ss24" xfId="44384"/>
    <cellStyle name="ss25" xfId="44385"/>
    <cellStyle name="ss3" xfId="44386"/>
    <cellStyle name="ss4" xfId="44387"/>
    <cellStyle name="ss5" xfId="44388"/>
    <cellStyle name="ss6" xfId="44389"/>
    <cellStyle name="ss7" xfId="44390"/>
    <cellStyle name="ss8" xfId="44391"/>
    <cellStyle name="ss9" xfId="44392"/>
    <cellStyle name="Style 1" xfId="44393"/>
    <cellStyle name="Style 1 2" xfId="44394"/>
    <cellStyle name="Style 1 2 2" xfId="44395"/>
    <cellStyle name="Style 1 3" xfId="44396"/>
    <cellStyle name="Style 1 4" xfId="44397"/>
    <cellStyle name="Style 1 5" xfId="44398"/>
    <cellStyle name="Style 1 6" xfId="44399"/>
    <cellStyle name="Style 1_MONTH 5" xfId="44400"/>
    <cellStyle name="Style 2" xfId="44401"/>
    <cellStyle name="Style1" xfId="44402"/>
    <cellStyle name="Style1 2" xfId="44403"/>
    <cellStyle name="Style1 3" xfId="44404"/>
    <cellStyle name="Style1 4" xfId="44405"/>
    <cellStyle name="Style1 5" xfId="44406"/>
    <cellStyle name="Style1 6" xfId="44407"/>
    <cellStyle name="Style1 7" xfId="44408"/>
    <cellStyle name="Style1 8" xfId="44409"/>
    <cellStyle name="Style2" xfId="44410"/>
    <cellStyle name="Style3" xfId="44411"/>
    <cellStyle name="Style4" xfId="44412"/>
    <cellStyle name="Style5" xfId="44413"/>
    <cellStyle name="Style6" xfId="44414"/>
    <cellStyle name="Styles" xfId="44415"/>
    <cellStyle name="sub" xfId="44416"/>
    <cellStyle name="sub 2" xfId="44417"/>
    <cellStyle name="sub 3" xfId="44418"/>
    <cellStyle name="SubNoteNum" xfId="44419"/>
    <cellStyle name="SubNoteSection" xfId="44420"/>
    <cellStyle name="SubNoteSectionTotal" xfId="44421"/>
    <cellStyle name="Syntax" xfId="44422"/>
    <cellStyle name="Table Cells" xfId="44423"/>
    <cellStyle name="Table Cells 2" xfId="44424"/>
    <cellStyle name="Table Column Headings" xfId="44425"/>
    <cellStyle name="Table Footnote" xfId="44426"/>
    <cellStyle name="Table Footnote 2" xfId="44427"/>
    <cellStyle name="Table Footnote 2 2" xfId="44428"/>
    <cellStyle name="Table Footnote_Additional charts" xfId="44429"/>
    <cellStyle name="Table Head" xfId="44430"/>
    <cellStyle name="Table Head Aligned" xfId="44431"/>
    <cellStyle name="Table Head Blue" xfId="44432"/>
    <cellStyle name="Table Head Green" xfId="44433"/>
    <cellStyle name="Table Head_% Change" xfId="44434"/>
    <cellStyle name="Table Header" xfId="44435"/>
    <cellStyle name="Table Header 2" xfId="44436"/>
    <cellStyle name="Table Header 2 2" xfId="44437"/>
    <cellStyle name="Table Header 3" xfId="44438"/>
    <cellStyle name="Table Header_Additional charts" xfId="44439"/>
    <cellStyle name="Table Heading" xfId="44440"/>
    <cellStyle name="Table Heading 1" xfId="44441"/>
    <cellStyle name="Table Heading 1 2" xfId="44442"/>
    <cellStyle name="Table Heading 1 2 2" xfId="44443"/>
    <cellStyle name="Table Heading 1_Additional charts" xfId="44444"/>
    <cellStyle name="Table Heading 2" xfId="44445"/>
    <cellStyle name="Table Heading 2 2" xfId="44446"/>
    <cellStyle name="Table Heading 2_Additional charts" xfId="44447"/>
    <cellStyle name="table imported" xfId="44448"/>
    <cellStyle name="table imported 2" xfId="44449"/>
    <cellStyle name="table imported 3" xfId="44450"/>
    <cellStyle name="table imported 4" xfId="44451"/>
    <cellStyle name="Table Number" xfId="44452"/>
    <cellStyle name="Table Of Which" xfId="44453"/>
    <cellStyle name="Table Of Which 2" xfId="44454"/>
    <cellStyle name="Table Of Which 3" xfId="44455"/>
    <cellStyle name="Table Of Which_Additional charts" xfId="44456"/>
    <cellStyle name="Table Row Billions" xfId="44457"/>
    <cellStyle name="Table Row Billions 2" xfId="44458"/>
    <cellStyle name="Table Row Billions 3" xfId="44459"/>
    <cellStyle name="Table Row Billions Check" xfId="44460"/>
    <cellStyle name="Table Row Billions Check 2" xfId="44461"/>
    <cellStyle name="Table Row Billions Check 3" xfId="44462"/>
    <cellStyle name="Table Row Billions Check_asset sales" xfId="44463"/>
    <cellStyle name="Table Row Billions_Additional charts" xfId="44464"/>
    <cellStyle name="Table Row Headings" xfId="44465"/>
    <cellStyle name="Table Row Millions" xfId="44466"/>
    <cellStyle name="Table Row Millions 2" xfId="44467"/>
    <cellStyle name="Table Row Millions 2 2" xfId="44468"/>
    <cellStyle name="Table Row Millions 3" xfId="44469"/>
    <cellStyle name="Table Row Millions Check" xfId="44470"/>
    <cellStyle name="Table Row Millions Check 2" xfId="44471"/>
    <cellStyle name="Table Row Millions Check 3" xfId="44472"/>
    <cellStyle name="Table Row Millions Check 4" xfId="44473"/>
    <cellStyle name="Table Row Millions Check 6" xfId="44474"/>
    <cellStyle name="Table Row Millions Check_asset sales" xfId="44475"/>
    <cellStyle name="Table Row Millions_Additional charts" xfId="44476"/>
    <cellStyle name="Table Row Percentage" xfId="44477"/>
    <cellStyle name="Table Row Percentage 2" xfId="44478"/>
    <cellStyle name="Table Row Percentage 3" xfId="44479"/>
    <cellStyle name="Table Row Percentage Check" xfId="44480"/>
    <cellStyle name="Table Row Percentage Check 2" xfId="44481"/>
    <cellStyle name="Table Row Percentage Check 3" xfId="44482"/>
    <cellStyle name="Table Row Percentage Check_asset sales" xfId="44483"/>
    <cellStyle name="Table Row Percentage_4.2 tables (20_10_06)" xfId="44484"/>
    <cellStyle name="Table Source" xfId="44485"/>
    <cellStyle name="table sum" xfId="44486"/>
    <cellStyle name="table sum 2" xfId="44487"/>
    <cellStyle name="table sum 3" xfId="44488"/>
    <cellStyle name="table sum 4" xfId="44489"/>
    <cellStyle name="Table Text" xfId="44490"/>
    <cellStyle name="Table Title" xfId="44491"/>
    <cellStyle name="Table Total Billions" xfId="44492"/>
    <cellStyle name="Table Total Billions 2" xfId="44493"/>
    <cellStyle name="Table Total Billions 2 2" xfId="44494"/>
    <cellStyle name="Table Total Billions 3" xfId="44495"/>
    <cellStyle name="Table Total Billions 4" xfId="44496"/>
    <cellStyle name="Table Total Billions_Additional charts" xfId="44497"/>
    <cellStyle name="Table Total Millions" xfId="44498"/>
    <cellStyle name="Table Total Millions 2" xfId="44499"/>
    <cellStyle name="Table Total Millions 2 2" xfId="44500"/>
    <cellStyle name="Table Total Millions 2 2 2" xfId="44501"/>
    <cellStyle name="Table Total Millions 2 3" xfId="44502"/>
    <cellStyle name="Table Total Millions 2_Sheet1" xfId="44503"/>
    <cellStyle name="Table Total Millions 3" xfId="44504"/>
    <cellStyle name="Table Total Millions 4" xfId="44505"/>
    <cellStyle name="Table Total Millions_Additional charts" xfId="44506"/>
    <cellStyle name="Table Total Percentage" xfId="44507"/>
    <cellStyle name="Table Total Percentage 2" xfId="44508"/>
    <cellStyle name="Table Total Percentage 2 2" xfId="44509"/>
    <cellStyle name="Table Total Percentage 3" xfId="44510"/>
    <cellStyle name="Table Total Percentage 4" xfId="44511"/>
    <cellStyle name="Table Total Percentage_Additional charts" xfId="44512"/>
    <cellStyle name="Table Units" xfId="44513"/>
    <cellStyle name="Table Units 2" xfId="44514"/>
    <cellStyle name="Table Units 2 2" xfId="44515"/>
    <cellStyle name="Table Units 2_Sheet1" xfId="44516"/>
    <cellStyle name="Table Units 3" xfId="44517"/>
    <cellStyle name="Table Units_Additional charts" xfId="44518"/>
    <cellStyle name="table values" xfId="44519"/>
    <cellStyle name="table values 2" xfId="44520"/>
    <cellStyle name="table values 3" xfId="44521"/>
    <cellStyle name="table values 4" xfId="44522"/>
    <cellStyle name="Table_Name" xfId="44523"/>
    <cellStyle name="TableBody" xfId="44524"/>
    <cellStyle name="TableColHeads" xfId="44525"/>
    <cellStyle name="Term" xfId="44526"/>
    <cellStyle name="tête chapitre" xfId="44527"/>
    <cellStyle name="Text 1" xfId="44528"/>
    <cellStyle name="Text 2" xfId="44529"/>
    <cellStyle name="Text Head 1" xfId="44530"/>
    <cellStyle name="Text Head 2" xfId="44531"/>
    <cellStyle name="Text Indent 1" xfId="44532"/>
    <cellStyle name="Text Indent 2" xfId="44533"/>
    <cellStyle name="TextEntry" xfId="44534"/>
    <cellStyle name="TextEntryPY" xfId="44535"/>
    <cellStyle name="Times New Roman" xfId="44536"/>
    <cellStyle name="Title 1" xfId="44537"/>
    <cellStyle name="Title 2" xfId="44538"/>
    <cellStyle name="Title 2 2" xfId="44539"/>
    <cellStyle name="Title 2 2 2" xfId="44540"/>
    <cellStyle name="Title 2 2 3" xfId="44541"/>
    <cellStyle name="Title 2 2 4" xfId="44542"/>
    <cellStyle name="Title 2 3" xfId="44543"/>
    <cellStyle name="Title 2 4" xfId="44544"/>
    <cellStyle name="Title 2 5" xfId="44545"/>
    <cellStyle name="Title 2 6" xfId="44546"/>
    <cellStyle name="Title 2_5A4 10-11 Templates Final" xfId="44547"/>
    <cellStyle name="Title 3" xfId="44548"/>
    <cellStyle name="Title 3 2" xfId="44549"/>
    <cellStyle name="Title 4" xfId="44550"/>
    <cellStyle name="Title 4 2" xfId="44551"/>
    <cellStyle name="Title 5" xfId="44552"/>
    <cellStyle name="Title 5 2" xfId="44553"/>
    <cellStyle name="Title 5 3" xfId="44554"/>
    <cellStyle name="Title 6" xfId="44555"/>
    <cellStyle name="Title 7" xfId="44556"/>
    <cellStyle name="Title 8" xfId="44557"/>
    <cellStyle name="Title 9" xfId="44558"/>
    <cellStyle name="titre" xfId="44559"/>
    <cellStyle name="TOC 1" xfId="44560"/>
    <cellStyle name="TOC 2" xfId="44561"/>
    <cellStyle name="Top_Centred" xfId="44562"/>
    <cellStyle name="Total 2" xfId="44563"/>
    <cellStyle name="Total 2 10" xfId="44564"/>
    <cellStyle name="Total 2 10 2" xfId="44565"/>
    <cellStyle name="Total 2 10 2 2" xfId="44566"/>
    <cellStyle name="Total 2 10 3" xfId="44567"/>
    <cellStyle name="Total 2 11" xfId="44568"/>
    <cellStyle name="Total 2 11 2" xfId="44569"/>
    <cellStyle name="Total 2 11 2 2" xfId="44570"/>
    <cellStyle name="Total 2 11 3" xfId="44571"/>
    <cellStyle name="Total 2 12" xfId="44572"/>
    <cellStyle name="Total 2 12 2" xfId="44573"/>
    <cellStyle name="Total 2 12 2 2" xfId="44574"/>
    <cellStyle name="Total 2 12 3" xfId="44575"/>
    <cellStyle name="Total 2 13" xfId="44576"/>
    <cellStyle name="Total 2 13 2" xfId="44577"/>
    <cellStyle name="Total 2 13 2 2" xfId="44578"/>
    <cellStyle name="Total 2 13 3" xfId="44579"/>
    <cellStyle name="Total 2 14" xfId="44580"/>
    <cellStyle name="Total 2 14 2" xfId="44581"/>
    <cellStyle name="Total 2 14 2 2" xfId="44582"/>
    <cellStyle name="Total 2 14 3" xfId="44583"/>
    <cellStyle name="Total 2 15" xfId="44584"/>
    <cellStyle name="Total 2 15 2" xfId="44585"/>
    <cellStyle name="Total 2 15 2 2" xfId="44586"/>
    <cellStyle name="Total 2 15 3" xfId="44587"/>
    <cellStyle name="Total 2 16" xfId="44588"/>
    <cellStyle name="Total 2 16 2" xfId="44589"/>
    <cellStyle name="Total 2 16 2 2" xfId="44590"/>
    <cellStyle name="Total 2 16 3" xfId="44591"/>
    <cellStyle name="Total 2 17" xfId="44592"/>
    <cellStyle name="Total 2 17 2" xfId="44593"/>
    <cellStyle name="Total 2 17 2 2" xfId="44594"/>
    <cellStyle name="Total 2 17 3" xfId="44595"/>
    <cellStyle name="Total 2 18" xfId="44596"/>
    <cellStyle name="Total 2 18 2" xfId="44597"/>
    <cellStyle name="Total 2 18 2 2" xfId="44598"/>
    <cellStyle name="Total 2 18 3" xfId="44599"/>
    <cellStyle name="Total 2 19" xfId="44600"/>
    <cellStyle name="Total 2 19 2" xfId="44601"/>
    <cellStyle name="Total 2 19 2 2" xfId="44602"/>
    <cellStyle name="Total 2 19 3" xfId="44603"/>
    <cellStyle name="Total 2 2" xfId="44604"/>
    <cellStyle name="Total 2 2 10" xfId="44605"/>
    <cellStyle name="Total 2 2 10 2" xfId="44606"/>
    <cellStyle name="Total 2 2 10 2 2" xfId="44607"/>
    <cellStyle name="Total 2 2 10 3" xfId="44608"/>
    <cellStyle name="Total 2 2 11" xfId="44609"/>
    <cellStyle name="Total 2 2 11 2" xfId="44610"/>
    <cellStyle name="Total 2 2 11 2 2" xfId="44611"/>
    <cellStyle name="Total 2 2 11 3" xfId="44612"/>
    <cellStyle name="Total 2 2 12" xfId="44613"/>
    <cellStyle name="Total 2 2 12 2" xfId="44614"/>
    <cellStyle name="Total 2 2 12 2 2" xfId="44615"/>
    <cellStyle name="Total 2 2 12 3" xfId="44616"/>
    <cellStyle name="Total 2 2 13" xfId="44617"/>
    <cellStyle name="Total 2 2 13 2" xfId="44618"/>
    <cellStyle name="Total 2 2 13 2 2" xfId="44619"/>
    <cellStyle name="Total 2 2 13 3" xfId="44620"/>
    <cellStyle name="Total 2 2 14" xfId="44621"/>
    <cellStyle name="Total 2 2 14 2" xfId="44622"/>
    <cellStyle name="Total 2 2 14 2 2" xfId="44623"/>
    <cellStyle name="Total 2 2 14 3" xfId="44624"/>
    <cellStyle name="Total 2 2 15" xfId="44625"/>
    <cellStyle name="Total 2 2 15 2" xfId="44626"/>
    <cellStyle name="Total 2 2 15 2 2" xfId="44627"/>
    <cellStyle name="Total 2 2 15 3" xfId="44628"/>
    <cellStyle name="Total 2 2 16" xfId="44629"/>
    <cellStyle name="Total 2 2 16 2" xfId="44630"/>
    <cellStyle name="Total 2 2 16 2 2" xfId="44631"/>
    <cellStyle name="Total 2 2 16 3" xfId="44632"/>
    <cellStyle name="Total 2 2 17" xfId="44633"/>
    <cellStyle name="Total 2 2 17 2" xfId="44634"/>
    <cellStyle name="Total 2 2 17 2 2" xfId="44635"/>
    <cellStyle name="Total 2 2 17 3" xfId="44636"/>
    <cellStyle name="Total 2 2 18" xfId="44637"/>
    <cellStyle name="Total 2 2 18 2" xfId="44638"/>
    <cellStyle name="Total 2 2 18 2 2" xfId="44639"/>
    <cellStyle name="Total 2 2 18 3" xfId="44640"/>
    <cellStyle name="Total 2 2 19" xfId="44641"/>
    <cellStyle name="Total 2 2 19 2" xfId="44642"/>
    <cellStyle name="Total 2 2 19 2 2" xfId="44643"/>
    <cellStyle name="Total 2 2 19 3" xfId="44644"/>
    <cellStyle name="Total 2 2 2" xfId="44645"/>
    <cellStyle name="Total 2 2 2 10" xfId="44646"/>
    <cellStyle name="Total 2 2 2 10 2" xfId="44647"/>
    <cellStyle name="Total 2 2 2 10 2 2" xfId="44648"/>
    <cellStyle name="Total 2 2 2 10 3" xfId="44649"/>
    <cellStyle name="Total 2 2 2 11" xfId="44650"/>
    <cellStyle name="Total 2 2 2 11 2" xfId="44651"/>
    <cellStyle name="Total 2 2 2 11 2 2" xfId="44652"/>
    <cellStyle name="Total 2 2 2 11 3" xfId="44653"/>
    <cellStyle name="Total 2 2 2 12" xfId="44654"/>
    <cellStyle name="Total 2 2 2 12 2" xfId="44655"/>
    <cellStyle name="Total 2 2 2 12 2 2" xfId="44656"/>
    <cellStyle name="Total 2 2 2 12 3" xfId="44657"/>
    <cellStyle name="Total 2 2 2 13" xfId="44658"/>
    <cellStyle name="Total 2 2 2 13 2" xfId="44659"/>
    <cellStyle name="Total 2 2 2 13 2 2" xfId="44660"/>
    <cellStyle name="Total 2 2 2 13 3" xfId="44661"/>
    <cellStyle name="Total 2 2 2 14" xfId="44662"/>
    <cellStyle name="Total 2 2 2 14 2" xfId="44663"/>
    <cellStyle name="Total 2 2 2 14 2 2" xfId="44664"/>
    <cellStyle name="Total 2 2 2 14 3" xfId="44665"/>
    <cellStyle name="Total 2 2 2 15" xfId="44666"/>
    <cellStyle name="Total 2 2 2 15 2" xfId="44667"/>
    <cellStyle name="Total 2 2 2 15 2 2" xfId="44668"/>
    <cellStyle name="Total 2 2 2 15 3" xfId="44669"/>
    <cellStyle name="Total 2 2 2 16" xfId="44670"/>
    <cellStyle name="Total 2 2 2 16 2" xfId="44671"/>
    <cellStyle name="Total 2 2 2 16 2 2" xfId="44672"/>
    <cellStyle name="Total 2 2 2 16 3" xfId="44673"/>
    <cellStyle name="Total 2 2 2 17" xfId="44674"/>
    <cellStyle name="Total 2 2 2 17 2" xfId="44675"/>
    <cellStyle name="Total 2 2 2 17 2 2" xfId="44676"/>
    <cellStyle name="Total 2 2 2 17 3" xfId="44677"/>
    <cellStyle name="Total 2 2 2 18" xfId="44678"/>
    <cellStyle name="Total 2 2 2 18 2" xfId="44679"/>
    <cellStyle name="Total 2 2 2 19" xfId="44680"/>
    <cellStyle name="Total 2 2 2 2" xfId="44681"/>
    <cellStyle name="Total 2 2 2 2 10" xfId="44682"/>
    <cellStyle name="Total 2 2 2 2 10 2" xfId="44683"/>
    <cellStyle name="Total 2 2 2 2 10 2 2" xfId="44684"/>
    <cellStyle name="Total 2 2 2 2 10 3" xfId="44685"/>
    <cellStyle name="Total 2 2 2 2 11" xfId="44686"/>
    <cellStyle name="Total 2 2 2 2 11 2" xfId="44687"/>
    <cellStyle name="Total 2 2 2 2 11 2 2" xfId="44688"/>
    <cellStyle name="Total 2 2 2 2 11 3" xfId="44689"/>
    <cellStyle name="Total 2 2 2 2 12" xfId="44690"/>
    <cellStyle name="Total 2 2 2 2 12 2" xfId="44691"/>
    <cellStyle name="Total 2 2 2 2 12 2 2" xfId="44692"/>
    <cellStyle name="Total 2 2 2 2 12 3" xfId="44693"/>
    <cellStyle name="Total 2 2 2 2 13" xfId="44694"/>
    <cellStyle name="Total 2 2 2 2 13 2" xfId="44695"/>
    <cellStyle name="Total 2 2 2 2 13 2 2" xfId="44696"/>
    <cellStyle name="Total 2 2 2 2 13 3" xfId="44697"/>
    <cellStyle name="Total 2 2 2 2 14" xfId="44698"/>
    <cellStyle name="Total 2 2 2 2 14 2" xfId="44699"/>
    <cellStyle name="Total 2 2 2 2 14 2 2" xfId="44700"/>
    <cellStyle name="Total 2 2 2 2 14 3" xfId="44701"/>
    <cellStyle name="Total 2 2 2 2 15" xfId="44702"/>
    <cellStyle name="Total 2 2 2 2 15 2" xfId="44703"/>
    <cellStyle name="Total 2 2 2 2 15 2 2" xfId="44704"/>
    <cellStyle name="Total 2 2 2 2 15 3" xfId="44705"/>
    <cellStyle name="Total 2 2 2 2 16" xfId="44706"/>
    <cellStyle name="Total 2 2 2 2 16 2" xfId="44707"/>
    <cellStyle name="Total 2 2 2 2 16 2 2" xfId="44708"/>
    <cellStyle name="Total 2 2 2 2 16 3" xfId="44709"/>
    <cellStyle name="Total 2 2 2 2 17" xfId="44710"/>
    <cellStyle name="Total 2 2 2 2 17 2" xfId="44711"/>
    <cellStyle name="Total 2 2 2 2 17 2 2" xfId="44712"/>
    <cellStyle name="Total 2 2 2 2 17 3" xfId="44713"/>
    <cellStyle name="Total 2 2 2 2 18" xfId="44714"/>
    <cellStyle name="Total 2 2 2 2 18 2" xfId="44715"/>
    <cellStyle name="Total 2 2 2 2 18 2 2" xfId="44716"/>
    <cellStyle name="Total 2 2 2 2 18 3" xfId="44717"/>
    <cellStyle name="Total 2 2 2 2 19" xfId="44718"/>
    <cellStyle name="Total 2 2 2 2 19 2" xfId="44719"/>
    <cellStyle name="Total 2 2 2 2 19 2 2" xfId="44720"/>
    <cellStyle name="Total 2 2 2 2 19 3" xfId="44721"/>
    <cellStyle name="Total 2 2 2 2 2" xfId="44722"/>
    <cellStyle name="Total 2 2 2 2 2 2" xfId="44723"/>
    <cellStyle name="Total 2 2 2 2 2 2 2" xfId="44724"/>
    <cellStyle name="Total 2 2 2 2 2 2 3" xfId="44725"/>
    <cellStyle name="Total 2 2 2 2 2 3" xfId="44726"/>
    <cellStyle name="Total 2 2 2 2 2 3 2" xfId="44727"/>
    <cellStyle name="Total 2 2 2 2 2 4" xfId="44728"/>
    <cellStyle name="Total 2 2 2 2 20" xfId="44729"/>
    <cellStyle name="Total 2 2 2 2 20 2" xfId="44730"/>
    <cellStyle name="Total 2 2 2 2 20 2 2" xfId="44731"/>
    <cellStyle name="Total 2 2 2 2 20 3" xfId="44732"/>
    <cellStyle name="Total 2 2 2 2 21" xfId="44733"/>
    <cellStyle name="Total 2 2 2 2 21 2" xfId="44734"/>
    <cellStyle name="Total 2 2 2 2 22" xfId="44735"/>
    <cellStyle name="Total 2 2 2 2 23" xfId="44736"/>
    <cellStyle name="Total 2 2 2 2 3" xfId="44737"/>
    <cellStyle name="Total 2 2 2 2 3 2" xfId="44738"/>
    <cellStyle name="Total 2 2 2 2 3 2 2" xfId="44739"/>
    <cellStyle name="Total 2 2 2 2 3 3" xfId="44740"/>
    <cellStyle name="Total 2 2 2 2 3 4" xfId="44741"/>
    <cellStyle name="Total 2 2 2 2 4" xfId="44742"/>
    <cellStyle name="Total 2 2 2 2 4 2" xfId="44743"/>
    <cellStyle name="Total 2 2 2 2 4 2 2" xfId="44744"/>
    <cellStyle name="Total 2 2 2 2 4 3" xfId="44745"/>
    <cellStyle name="Total 2 2 2 2 4 4" xfId="44746"/>
    <cellStyle name="Total 2 2 2 2 5" xfId="44747"/>
    <cellStyle name="Total 2 2 2 2 5 2" xfId="44748"/>
    <cellStyle name="Total 2 2 2 2 5 2 2" xfId="44749"/>
    <cellStyle name="Total 2 2 2 2 5 3" xfId="44750"/>
    <cellStyle name="Total 2 2 2 2 6" xfId="44751"/>
    <cellStyle name="Total 2 2 2 2 6 2" xfId="44752"/>
    <cellStyle name="Total 2 2 2 2 6 2 2" xfId="44753"/>
    <cellStyle name="Total 2 2 2 2 6 3" xfId="44754"/>
    <cellStyle name="Total 2 2 2 2 7" xfId="44755"/>
    <cellStyle name="Total 2 2 2 2 7 2" xfId="44756"/>
    <cellStyle name="Total 2 2 2 2 7 2 2" xfId="44757"/>
    <cellStyle name="Total 2 2 2 2 7 3" xfId="44758"/>
    <cellStyle name="Total 2 2 2 2 8" xfId="44759"/>
    <cellStyle name="Total 2 2 2 2 8 2" xfId="44760"/>
    <cellStyle name="Total 2 2 2 2 8 2 2" xfId="44761"/>
    <cellStyle name="Total 2 2 2 2 8 3" xfId="44762"/>
    <cellStyle name="Total 2 2 2 2 9" xfId="44763"/>
    <cellStyle name="Total 2 2 2 2 9 2" xfId="44764"/>
    <cellStyle name="Total 2 2 2 2 9 2 2" xfId="44765"/>
    <cellStyle name="Total 2 2 2 2 9 3" xfId="44766"/>
    <cellStyle name="Total 2 2 2 20" xfId="44767"/>
    <cellStyle name="Total 2 2 2 3" xfId="44768"/>
    <cellStyle name="Total 2 2 2 3 2" xfId="44769"/>
    <cellStyle name="Total 2 2 2 3 2 2" xfId="44770"/>
    <cellStyle name="Total 2 2 2 3 2 3" xfId="44771"/>
    <cellStyle name="Total 2 2 2 3 3" xfId="44772"/>
    <cellStyle name="Total 2 2 2 3 3 2" xfId="44773"/>
    <cellStyle name="Total 2 2 2 3 4" xfId="44774"/>
    <cellStyle name="Total 2 2 2 4" xfId="44775"/>
    <cellStyle name="Total 2 2 2 4 2" xfId="44776"/>
    <cellStyle name="Total 2 2 2 4 2 2" xfId="44777"/>
    <cellStyle name="Total 2 2 2 4 3" xfId="44778"/>
    <cellStyle name="Total 2 2 2 4 4" xfId="44779"/>
    <cellStyle name="Total 2 2 2 5" xfId="44780"/>
    <cellStyle name="Total 2 2 2 5 2" xfId="44781"/>
    <cellStyle name="Total 2 2 2 5 2 2" xfId="44782"/>
    <cellStyle name="Total 2 2 2 5 3" xfId="44783"/>
    <cellStyle name="Total 2 2 2 5 4" xfId="44784"/>
    <cellStyle name="Total 2 2 2 6" xfId="44785"/>
    <cellStyle name="Total 2 2 2 6 2" xfId="44786"/>
    <cellStyle name="Total 2 2 2 6 2 2" xfId="44787"/>
    <cellStyle name="Total 2 2 2 6 3" xfId="44788"/>
    <cellStyle name="Total 2 2 2 7" xfId="44789"/>
    <cellStyle name="Total 2 2 2 7 2" xfId="44790"/>
    <cellStyle name="Total 2 2 2 7 2 2" xfId="44791"/>
    <cellStyle name="Total 2 2 2 7 3" xfId="44792"/>
    <cellStyle name="Total 2 2 2 8" xfId="44793"/>
    <cellStyle name="Total 2 2 2 8 2" xfId="44794"/>
    <cellStyle name="Total 2 2 2 8 2 2" xfId="44795"/>
    <cellStyle name="Total 2 2 2 8 3" xfId="44796"/>
    <cellStyle name="Total 2 2 2 9" xfId="44797"/>
    <cellStyle name="Total 2 2 2 9 2" xfId="44798"/>
    <cellStyle name="Total 2 2 2 9 2 2" xfId="44799"/>
    <cellStyle name="Total 2 2 2 9 3" xfId="44800"/>
    <cellStyle name="Total 2 2 20" xfId="44801"/>
    <cellStyle name="Total 2 2 20 2" xfId="44802"/>
    <cellStyle name="Total 2 2 20 2 2" xfId="44803"/>
    <cellStyle name="Total 2 2 20 3" xfId="44804"/>
    <cellStyle name="Total 2 2 21" xfId="44805"/>
    <cellStyle name="Total 2 2 21 2" xfId="44806"/>
    <cellStyle name="Total 2 2 22" xfId="44807"/>
    <cellStyle name="Total 2 2 23" xfId="44808"/>
    <cellStyle name="Total 2 2 3" xfId="44809"/>
    <cellStyle name="Total 2 2 3 10" xfId="44810"/>
    <cellStyle name="Total 2 2 3 10 2" xfId="44811"/>
    <cellStyle name="Total 2 2 3 10 2 2" xfId="44812"/>
    <cellStyle name="Total 2 2 3 10 3" xfId="44813"/>
    <cellStyle name="Total 2 2 3 11" xfId="44814"/>
    <cellStyle name="Total 2 2 3 11 2" xfId="44815"/>
    <cellStyle name="Total 2 2 3 11 2 2" xfId="44816"/>
    <cellStyle name="Total 2 2 3 11 3" xfId="44817"/>
    <cellStyle name="Total 2 2 3 12" xfId="44818"/>
    <cellStyle name="Total 2 2 3 12 2" xfId="44819"/>
    <cellStyle name="Total 2 2 3 12 2 2" xfId="44820"/>
    <cellStyle name="Total 2 2 3 12 3" xfId="44821"/>
    <cellStyle name="Total 2 2 3 13" xfId="44822"/>
    <cellStyle name="Total 2 2 3 13 2" xfId="44823"/>
    <cellStyle name="Total 2 2 3 13 2 2" xfId="44824"/>
    <cellStyle name="Total 2 2 3 13 3" xfId="44825"/>
    <cellStyle name="Total 2 2 3 14" xfId="44826"/>
    <cellStyle name="Total 2 2 3 14 2" xfId="44827"/>
    <cellStyle name="Total 2 2 3 14 2 2" xfId="44828"/>
    <cellStyle name="Total 2 2 3 14 3" xfId="44829"/>
    <cellStyle name="Total 2 2 3 15" xfId="44830"/>
    <cellStyle name="Total 2 2 3 15 2" xfId="44831"/>
    <cellStyle name="Total 2 2 3 15 2 2" xfId="44832"/>
    <cellStyle name="Total 2 2 3 15 3" xfId="44833"/>
    <cellStyle name="Total 2 2 3 16" xfId="44834"/>
    <cellStyle name="Total 2 2 3 16 2" xfId="44835"/>
    <cellStyle name="Total 2 2 3 16 2 2" xfId="44836"/>
    <cellStyle name="Total 2 2 3 16 3" xfId="44837"/>
    <cellStyle name="Total 2 2 3 17" xfId="44838"/>
    <cellStyle name="Total 2 2 3 17 2" xfId="44839"/>
    <cellStyle name="Total 2 2 3 17 2 2" xfId="44840"/>
    <cellStyle name="Total 2 2 3 17 3" xfId="44841"/>
    <cellStyle name="Total 2 2 3 18" xfId="44842"/>
    <cellStyle name="Total 2 2 3 18 2" xfId="44843"/>
    <cellStyle name="Total 2 2 3 19" xfId="44844"/>
    <cellStyle name="Total 2 2 3 2" xfId="44845"/>
    <cellStyle name="Total 2 2 3 2 10" xfId="44846"/>
    <cellStyle name="Total 2 2 3 2 10 2" xfId="44847"/>
    <cellStyle name="Total 2 2 3 2 10 2 2" xfId="44848"/>
    <cellStyle name="Total 2 2 3 2 10 3" xfId="44849"/>
    <cellStyle name="Total 2 2 3 2 11" xfId="44850"/>
    <cellStyle name="Total 2 2 3 2 11 2" xfId="44851"/>
    <cellStyle name="Total 2 2 3 2 11 2 2" xfId="44852"/>
    <cellStyle name="Total 2 2 3 2 11 3" xfId="44853"/>
    <cellStyle name="Total 2 2 3 2 12" xfId="44854"/>
    <cellStyle name="Total 2 2 3 2 12 2" xfId="44855"/>
    <cellStyle name="Total 2 2 3 2 12 2 2" xfId="44856"/>
    <cellStyle name="Total 2 2 3 2 12 3" xfId="44857"/>
    <cellStyle name="Total 2 2 3 2 13" xfId="44858"/>
    <cellStyle name="Total 2 2 3 2 13 2" xfId="44859"/>
    <cellStyle name="Total 2 2 3 2 13 2 2" xfId="44860"/>
    <cellStyle name="Total 2 2 3 2 13 3" xfId="44861"/>
    <cellStyle name="Total 2 2 3 2 14" xfId="44862"/>
    <cellStyle name="Total 2 2 3 2 14 2" xfId="44863"/>
    <cellStyle name="Total 2 2 3 2 14 2 2" xfId="44864"/>
    <cellStyle name="Total 2 2 3 2 14 3" xfId="44865"/>
    <cellStyle name="Total 2 2 3 2 15" xfId="44866"/>
    <cellStyle name="Total 2 2 3 2 15 2" xfId="44867"/>
    <cellStyle name="Total 2 2 3 2 15 2 2" xfId="44868"/>
    <cellStyle name="Total 2 2 3 2 15 3" xfId="44869"/>
    <cellStyle name="Total 2 2 3 2 16" xfId="44870"/>
    <cellStyle name="Total 2 2 3 2 16 2" xfId="44871"/>
    <cellStyle name="Total 2 2 3 2 16 2 2" xfId="44872"/>
    <cellStyle name="Total 2 2 3 2 16 3" xfId="44873"/>
    <cellStyle name="Total 2 2 3 2 17" xfId="44874"/>
    <cellStyle name="Total 2 2 3 2 17 2" xfId="44875"/>
    <cellStyle name="Total 2 2 3 2 17 2 2" xfId="44876"/>
    <cellStyle name="Total 2 2 3 2 17 3" xfId="44877"/>
    <cellStyle name="Total 2 2 3 2 18" xfId="44878"/>
    <cellStyle name="Total 2 2 3 2 18 2" xfId="44879"/>
    <cellStyle name="Total 2 2 3 2 18 2 2" xfId="44880"/>
    <cellStyle name="Total 2 2 3 2 18 3" xfId="44881"/>
    <cellStyle name="Total 2 2 3 2 19" xfId="44882"/>
    <cellStyle name="Total 2 2 3 2 19 2" xfId="44883"/>
    <cellStyle name="Total 2 2 3 2 19 2 2" xfId="44884"/>
    <cellStyle name="Total 2 2 3 2 19 3" xfId="44885"/>
    <cellStyle name="Total 2 2 3 2 2" xfId="44886"/>
    <cellStyle name="Total 2 2 3 2 2 2" xfId="44887"/>
    <cellStyle name="Total 2 2 3 2 2 2 2" xfId="44888"/>
    <cellStyle name="Total 2 2 3 2 2 3" xfId="44889"/>
    <cellStyle name="Total 2 2 3 2 2 4" xfId="44890"/>
    <cellStyle name="Total 2 2 3 2 20" xfId="44891"/>
    <cellStyle name="Total 2 2 3 2 20 2" xfId="44892"/>
    <cellStyle name="Total 2 2 3 2 20 2 2" xfId="44893"/>
    <cellStyle name="Total 2 2 3 2 20 3" xfId="44894"/>
    <cellStyle name="Total 2 2 3 2 21" xfId="44895"/>
    <cellStyle name="Total 2 2 3 2 21 2" xfId="44896"/>
    <cellStyle name="Total 2 2 3 2 22" xfId="44897"/>
    <cellStyle name="Total 2 2 3 2 23" xfId="44898"/>
    <cellStyle name="Total 2 2 3 2 3" xfId="44899"/>
    <cellStyle name="Total 2 2 3 2 3 2" xfId="44900"/>
    <cellStyle name="Total 2 2 3 2 3 2 2" xfId="44901"/>
    <cellStyle name="Total 2 2 3 2 3 3" xfId="44902"/>
    <cellStyle name="Total 2 2 3 2 3 4" xfId="44903"/>
    <cellStyle name="Total 2 2 3 2 4" xfId="44904"/>
    <cellStyle name="Total 2 2 3 2 4 2" xfId="44905"/>
    <cellStyle name="Total 2 2 3 2 4 2 2" xfId="44906"/>
    <cellStyle name="Total 2 2 3 2 4 3" xfId="44907"/>
    <cellStyle name="Total 2 2 3 2 5" xfId="44908"/>
    <cellStyle name="Total 2 2 3 2 5 2" xfId="44909"/>
    <cellStyle name="Total 2 2 3 2 5 2 2" xfId="44910"/>
    <cellStyle name="Total 2 2 3 2 5 3" xfId="44911"/>
    <cellStyle name="Total 2 2 3 2 6" xfId="44912"/>
    <cellStyle name="Total 2 2 3 2 6 2" xfId="44913"/>
    <cellStyle name="Total 2 2 3 2 6 2 2" xfId="44914"/>
    <cellStyle name="Total 2 2 3 2 6 3" xfId="44915"/>
    <cellStyle name="Total 2 2 3 2 7" xfId="44916"/>
    <cellStyle name="Total 2 2 3 2 7 2" xfId="44917"/>
    <cellStyle name="Total 2 2 3 2 7 2 2" xfId="44918"/>
    <cellStyle name="Total 2 2 3 2 7 3" xfId="44919"/>
    <cellStyle name="Total 2 2 3 2 8" xfId="44920"/>
    <cellStyle name="Total 2 2 3 2 8 2" xfId="44921"/>
    <cellStyle name="Total 2 2 3 2 8 2 2" xfId="44922"/>
    <cellStyle name="Total 2 2 3 2 8 3" xfId="44923"/>
    <cellStyle name="Total 2 2 3 2 9" xfId="44924"/>
    <cellStyle name="Total 2 2 3 2 9 2" xfId="44925"/>
    <cellStyle name="Total 2 2 3 2 9 2 2" xfId="44926"/>
    <cellStyle name="Total 2 2 3 2 9 3" xfId="44927"/>
    <cellStyle name="Total 2 2 3 20" xfId="44928"/>
    <cellStyle name="Total 2 2 3 3" xfId="44929"/>
    <cellStyle name="Total 2 2 3 3 2" xfId="44930"/>
    <cellStyle name="Total 2 2 3 3 2 2" xfId="44931"/>
    <cellStyle name="Total 2 2 3 3 3" xfId="44932"/>
    <cellStyle name="Total 2 2 3 3 4" xfId="44933"/>
    <cellStyle name="Total 2 2 3 4" xfId="44934"/>
    <cellStyle name="Total 2 2 3 4 2" xfId="44935"/>
    <cellStyle name="Total 2 2 3 4 2 2" xfId="44936"/>
    <cellStyle name="Total 2 2 3 4 3" xfId="44937"/>
    <cellStyle name="Total 2 2 3 4 4" xfId="44938"/>
    <cellStyle name="Total 2 2 3 5" xfId="44939"/>
    <cellStyle name="Total 2 2 3 5 2" xfId="44940"/>
    <cellStyle name="Total 2 2 3 5 2 2" xfId="44941"/>
    <cellStyle name="Total 2 2 3 5 3" xfId="44942"/>
    <cellStyle name="Total 2 2 3 6" xfId="44943"/>
    <cellStyle name="Total 2 2 3 6 2" xfId="44944"/>
    <cellStyle name="Total 2 2 3 6 2 2" xfId="44945"/>
    <cellStyle name="Total 2 2 3 6 3" xfId="44946"/>
    <cellStyle name="Total 2 2 3 7" xfId="44947"/>
    <cellStyle name="Total 2 2 3 7 2" xfId="44948"/>
    <cellStyle name="Total 2 2 3 7 2 2" xfId="44949"/>
    <cellStyle name="Total 2 2 3 7 3" xfId="44950"/>
    <cellStyle name="Total 2 2 3 8" xfId="44951"/>
    <cellStyle name="Total 2 2 3 8 2" xfId="44952"/>
    <cellStyle name="Total 2 2 3 8 2 2" xfId="44953"/>
    <cellStyle name="Total 2 2 3 8 3" xfId="44954"/>
    <cellStyle name="Total 2 2 3 9" xfId="44955"/>
    <cellStyle name="Total 2 2 3 9 2" xfId="44956"/>
    <cellStyle name="Total 2 2 3 9 2 2" xfId="44957"/>
    <cellStyle name="Total 2 2 3 9 3" xfId="44958"/>
    <cellStyle name="Total 2 2 4" xfId="44959"/>
    <cellStyle name="Total 2 2 4 10" xfId="44960"/>
    <cellStyle name="Total 2 2 4 10 2" xfId="44961"/>
    <cellStyle name="Total 2 2 4 10 2 2" xfId="44962"/>
    <cellStyle name="Total 2 2 4 10 3" xfId="44963"/>
    <cellStyle name="Total 2 2 4 11" xfId="44964"/>
    <cellStyle name="Total 2 2 4 11 2" xfId="44965"/>
    <cellStyle name="Total 2 2 4 11 2 2" xfId="44966"/>
    <cellStyle name="Total 2 2 4 11 3" xfId="44967"/>
    <cellStyle name="Total 2 2 4 12" xfId="44968"/>
    <cellStyle name="Total 2 2 4 12 2" xfId="44969"/>
    <cellStyle name="Total 2 2 4 12 2 2" xfId="44970"/>
    <cellStyle name="Total 2 2 4 12 3" xfId="44971"/>
    <cellStyle name="Total 2 2 4 13" xfId="44972"/>
    <cellStyle name="Total 2 2 4 13 2" xfId="44973"/>
    <cellStyle name="Total 2 2 4 13 2 2" xfId="44974"/>
    <cellStyle name="Total 2 2 4 13 3" xfId="44975"/>
    <cellStyle name="Total 2 2 4 14" xfId="44976"/>
    <cellStyle name="Total 2 2 4 14 2" xfId="44977"/>
    <cellStyle name="Total 2 2 4 14 2 2" xfId="44978"/>
    <cellStyle name="Total 2 2 4 14 3" xfId="44979"/>
    <cellStyle name="Total 2 2 4 15" xfId="44980"/>
    <cellStyle name="Total 2 2 4 15 2" xfId="44981"/>
    <cellStyle name="Total 2 2 4 15 2 2" xfId="44982"/>
    <cellStyle name="Total 2 2 4 15 3" xfId="44983"/>
    <cellStyle name="Total 2 2 4 16" xfId="44984"/>
    <cellStyle name="Total 2 2 4 16 2" xfId="44985"/>
    <cellStyle name="Total 2 2 4 16 2 2" xfId="44986"/>
    <cellStyle name="Total 2 2 4 16 3" xfId="44987"/>
    <cellStyle name="Total 2 2 4 17" xfId="44988"/>
    <cellStyle name="Total 2 2 4 17 2" xfId="44989"/>
    <cellStyle name="Total 2 2 4 17 2 2" xfId="44990"/>
    <cellStyle name="Total 2 2 4 17 3" xfId="44991"/>
    <cellStyle name="Total 2 2 4 18" xfId="44992"/>
    <cellStyle name="Total 2 2 4 18 2" xfId="44993"/>
    <cellStyle name="Total 2 2 4 18 2 2" xfId="44994"/>
    <cellStyle name="Total 2 2 4 18 3" xfId="44995"/>
    <cellStyle name="Total 2 2 4 19" xfId="44996"/>
    <cellStyle name="Total 2 2 4 19 2" xfId="44997"/>
    <cellStyle name="Total 2 2 4 19 2 2" xfId="44998"/>
    <cellStyle name="Total 2 2 4 19 3" xfId="44999"/>
    <cellStyle name="Total 2 2 4 2" xfId="45000"/>
    <cellStyle name="Total 2 2 4 2 10" xfId="45001"/>
    <cellStyle name="Total 2 2 4 2 10 2" xfId="45002"/>
    <cellStyle name="Total 2 2 4 2 10 2 2" xfId="45003"/>
    <cellStyle name="Total 2 2 4 2 10 3" xfId="45004"/>
    <cellStyle name="Total 2 2 4 2 11" xfId="45005"/>
    <cellStyle name="Total 2 2 4 2 11 2" xfId="45006"/>
    <cellStyle name="Total 2 2 4 2 11 2 2" xfId="45007"/>
    <cellStyle name="Total 2 2 4 2 11 3" xfId="45008"/>
    <cellStyle name="Total 2 2 4 2 12" xfId="45009"/>
    <cellStyle name="Total 2 2 4 2 12 2" xfId="45010"/>
    <cellStyle name="Total 2 2 4 2 12 2 2" xfId="45011"/>
    <cellStyle name="Total 2 2 4 2 12 3" xfId="45012"/>
    <cellStyle name="Total 2 2 4 2 13" xfId="45013"/>
    <cellStyle name="Total 2 2 4 2 13 2" xfId="45014"/>
    <cellStyle name="Total 2 2 4 2 13 2 2" xfId="45015"/>
    <cellStyle name="Total 2 2 4 2 13 3" xfId="45016"/>
    <cellStyle name="Total 2 2 4 2 14" xfId="45017"/>
    <cellStyle name="Total 2 2 4 2 14 2" xfId="45018"/>
    <cellStyle name="Total 2 2 4 2 14 2 2" xfId="45019"/>
    <cellStyle name="Total 2 2 4 2 14 3" xfId="45020"/>
    <cellStyle name="Total 2 2 4 2 15" xfId="45021"/>
    <cellStyle name="Total 2 2 4 2 15 2" xfId="45022"/>
    <cellStyle name="Total 2 2 4 2 15 2 2" xfId="45023"/>
    <cellStyle name="Total 2 2 4 2 15 3" xfId="45024"/>
    <cellStyle name="Total 2 2 4 2 16" xfId="45025"/>
    <cellStyle name="Total 2 2 4 2 16 2" xfId="45026"/>
    <cellStyle name="Total 2 2 4 2 16 2 2" xfId="45027"/>
    <cellStyle name="Total 2 2 4 2 16 3" xfId="45028"/>
    <cellStyle name="Total 2 2 4 2 17" xfId="45029"/>
    <cellStyle name="Total 2 2 4 2 17 2" xfId="45030"/>
    <cellStyle name="Total 2 2 4 2 17 2 2" xfId="45031"/>
    <cellStyle name="Total 2 2 4 2 17 3" xfId="45032"/>
    <cellStyle name="Total 2 2 4 2 18" xfId="45033"/>
    <cellStyle name="Total 2 2 4 2 18 2" xfId="45034"/>
    <cellStyle name="Total 2 2 4 2 18 2 2" xfId="45035"/>
    <cellStyle name="Total 2 2 4 2 18 3" xfId="45036"/>
    <cellStyle name="Total 2 2 4 2 19" xfId="45037"/>
    <cellStyle name="Total 2 2 4 2 19 2" xfId="45038"/>
    <cellStyle name="Total 2 2 4 2 19 2 2" xfId="45039"/>
    <cellStyle name="Total 2 2 4 2 19 3" xfId="45040"/>
    <cellStyle name="Total 2 2 4 2 2" xfId="45041"/>
    <cellStyle name="Total 2 2 4 2 2 2" xfId="45042"/>
    <cellStyle name="Total 2 2 4 2 2 2 2" xfId="45043"/>
    <cellStyle name="Total 2 2 4 2 2 3" xfId="45044"/>
    <cellStyle name="Total 2 2 4 2 2 4" xfId="45045"/>
    <cellStyle name="Total 2 2 4 2 20" xfId="45046"/>
    <cellStyle name="Total 2 2 4 2 20 2" xfId="45047"/>
    <cellStyle name="Total 2 2 4 2 20 2 2" xfId="45048"/>
    <cellStyle name="Total 2 2 4 2 20 3" xfId="45049"/>
    <cellStyle name="Total 2 2 4 2 21" xfId="45050"/>
    <cellStyle name="Total 2 2 4 2 21 2" xfId="45051"/>
    <cellStyle name="Total 2 2 4 2 22" xfId="45052"/>
    <cellStyle name="Total 2 2 4 2 23" xfId="45053"/>
    <cellStyle name="Total 2 2 4 2 3" xfId="45054"/>
    <cellStyle name="Total 2 2 4 2 3 2" xfId="45055"/>
    <cellStyle name="Total 2 2 4 2 3 2 2" xfId="45056"/>
    <cellStyle name="Total 2 2 4 2 3 3" xfId="45057"/>
    <cellStyle name="Total 2 2 4 2 4" xfId="45058"/>
    <cellStyle name="Total 2 2 4 2 4 2" xfId="45059"/>
    <cellStyle name="Total 2 2 4 2 4 2 2" xfId="45060"/>
    <cellStyle name="Total 2 2 4 2 4 3" xfId="45061"/>
    <cellStyle name="Total 2 2 4 2 5" xfId="45062"/>
    <cellStyle name="Total 2 2 4 2 5 2" xfId="45063"/>
    <cellStyle name="Total 2 2 4 2 5 2 2" xfId="45064"/>
    <cellStyle name="Total 2 2 4 2 5 3" xfId="45065"/>
    <cellStyle name="Total 2 2 4 2 6" xfId="45066"/>
    <cellStyle name="Total 2 2 4 2 6 2" xfId="45067"/>
    <cellStyle name="Total 2 2 4 2 6 2 2" xfId="45068"/>
    <cellStyle name="Total 2 2 4 2 6 3" xfId="45069"/>
    <cellStyle name="Total 2 2 4 2 7" xfId="45070"/>
    <cellStyle name="Total 2 2 4 2 7 2" xfId="45071"/>
    <cellStyle name="Total 2 2 4 2 7 2 2" xfId="45072"/>
    <cellStyle name="Total 2 2 4 2 7 3" xfId="45073"/>
    <cellStyle name="Total 2 2 4 2 8" xfId="45074"/>
    <cellStyle name="Total 2 2 4 2 8 2" xfId="45075"/>
    <cellStyle name="Total 2 2 4 2 8 2 2" xfId="45076"/>
    <cellStyle name="Total 2 2 4 2 8 3" xfId="45077"/>
    <cellStyle name="Total 2 2 4 2 9" xfId="45078"/>
    <cellStyle name="Total 2 2 4 2 9 2" xfId="45079"/>
    <cellStyle name="Total 2 2 4 2 9 2 2" xfId="45080"/>
    <cellStyle name="Total 2 2 4 2 9 3" xfId="45081"/>
    <cellStyle name="Total 2 2 4 20" xfId="45082"/>
    <cellStyle name="Total 2 2 4 20 2" xfId="45083"/>
    <cellStyle name="Total 2 2 4 20 2 2" xfId="45084"/>
    <cellStyle name="Total 2 2 4 20 3" xfId="45085"/>
    <cellStyle name="Total 2 2 4 21" xfId="45086"/>
    <cellStyle name="Total 2 2 4 21 2" xfId="45087"/>
    <cellStyle name="Total 2 2 4 21 2 2" xfId="45088"/>
    <cellStyle name="Total 2 2 4 21 3" xfId="45089"/>
    <cellStyle name="Total 2 2 4 22" xfId="45090"/>
    <cellStyle name="Total 2 2 4 22 2" xfId="45091"/>
    <cellStyle name="Total 2 2 4 23" xfId="45092"/>
    <cellStyle name="Total 2 2 4 24" xfId="45093"/>
    <cellStyle name="Total 2 2 4 3" xfId="45094"/>
    <cellStyle name="Total 2 2 4 3 2" xfId="45095"/>
    <cellStyle name="Total 2 2 4 3 2 2" xfId="45096"/>
    <cellStyle name="Total 2 2 4 3 3" xfId="45097"/>
    <cellStyle name="Total 2 2 4 3 4" xfId="45098"/>
    <cellStyle name="Total 2 2 4 4" xfId="45099"/>
    <cellStyle name="Total 2 2 4 4 2" xfId="45100"/>
    <cellStyle name="Total 2 2 4 4 2 2" xfId="45101"/>
    <cellStyle name="Total 2 2 4 4 3" xfId="45102"/>
    <cellStyle name="Total 2 2 4 4 4" xfId="45103"/>
    <cellStyle name="Total 2 2 4 5" xfId="45104"/>
    <cellStyle name="Total 2 2 4 5 2" xfId="45105"/>
    <cellStyle name="Total 2 2 4 5 2 2" xfId="45106"/>
    <cellStyle name="Total 2 2 4 5 3" xfId="45107"/>
    <cellStyle name="Total 2 2 4 6" xfId="45108"/>
    <cellStyle name="Total 2 2 4 6 2" xfId="45109"/>
    <cellStyle name="Total 2 2 4 6 2 2" xfId="45110"/>
    <cellStyle name="Total 2 2 4 6 3" xfId="45111"/>
    <cellStyle name="Total 2 2 4 7" xfId="45112"/>
    <cellStyle name="Total 2 2 4 7 2" xfId="45113"/>
    <cellStyle name="Total 2 2 4 7 2 2" xfId="45114"/>
    <cellStyle name="Total 2 2 4 7 3" xfId="45115"/>
    <cellStyle name="Total 2 2 4 8" xfId="45116"/>
    <cellStyle name="Total 2 2 4 8 2" xfId="45117"/>
    <cellStyle name="Total 2 2 4 8 2 2" xfId="45118"/>
    <cellStyle name="Total 2 2 4 8 3" xfId="45119"/>
    <cellStyle name="Total 2 2 4 9" xfId="45120"/>
    <cellStyle name="Total 2 2 4 9 2" xfId="45121"/>
    <cellStyle name="Total 2 2 4 9 2 2" xfId="45122"/>
    <cellStyle name="Total 2 2 4 9 3" xfId="45123"/>
    <cellStyle name="Total 2 2 5" xfId="45124"/>
    <cellStyle name="Total 2 2 5 10" xfId="45125"/>
    <cellStyle name="Total 2 2 5 10 2" xfId="45126"/>
    <cellStyle name="Total 2 2 5 10 2 2" xfId="45127"/>
    <cellStyle name="Total 2 2 5 10 3" xfId="45128"/>
    <cellStyle name="Total 2 2 5 11" xfId="45129"/>
    <cellStyle name="Total 2 2 5 11 2" xfId="45130"/>
    <cellStyle name="Total 2 2 5 11 2 2" xfId="45131"/>
    <cellStyle name="Total 2 2 5 11 3" xfId="45132"/>
    <cellStyle name="Total 2 2 5 12" xfId="45133"/>
    <cellStyle name="Total 2 2 5 12 2" xfId="45134"/>
    <cellStyle name="Total 2 2 5 12 2 2" xfId="45135"/>
    <cellStyle name="Total 2 2 5 12 3" xfId="45136"/>
    <cellStyle name="Total 2 2 5 13" xfId="45137"/>
    <cellStyle name="Total 2 2 5 13 2" xfId="45138"/>
    <cellStyle name="Total 2 2 5 13 2 2" xfId="45139"/>
    <cellStyle name="Total 2 2 5 13 3" xfId="45140"/>
    <cellStyle name="Total 2 2 5 14" xfId="45141"/>
    <cellStyle name="Total 2 2 5 14 2" xfId="45142"/>
    <cellStyle name="Total 2 2 5 14 2 2" xfId="45143"/>
    <cellStyle name="Total 2 2 5 14 3" xfId="45144"/>
    <cellStyle name="Total 2 2 5 15" xfId="45145"/>
    <cellStyle name="Total 2 2 5 15 2" xfId="45146"/>
    <cellStyle name="Total 2 2 5 15 2 2" xfId="45147"/>
    <cellStyle name="Total 2 2 5 15 3" xfId="45148"/>
    <cellStyle name="Total 2 2 5 16" xfId="45149"/>
    <cellStyle name="Total 2 2 5 16 2" xfId="45150"/>
    <cellStyle name="Total 2 2 5 16 2 2" xfId="45151"/>
    <cellStyle name="Total 2 2 5 16 3" xfId="45152"/>
    <cellStyle name="Total 2 2 5 17" xfId="45153"/>
    <cellStyle name="Total 2 2 5 17 2" xfId="45154"/>
    <cellStyle name="Total 2 2 5 17 2 2" xfId="45155"/>
    <cellStyle name="Total 2 2 5 17 3" xfId="45156"/>
    <cellStyle name="Total 2 2 5 18" xfId="45157"/>
    <cellStyle name="Total 2 2 5 18 2" xfId="45158"/>
    <cellStyle name="Total 2 2 5 18 2 2" xfId="45159"/>
    <cellStyle name="Total 2 2 5 18 3" xfId="45160"/>
    <cellStyle name="Total 2 2 5 19" xfId="45161"/>
    <cellStyle name="Total 2 2 5 19 2" xfId="45162"/>
    <cellStyle name="Total 2 2 5 19 2 2" xfId="45163"/>
    <cellStyle name="Total 2 2 5 19 3" xfId="45164"/>
    <cellStyle name="Total 2 2 5 2" xfId="45165"/>
    <cellStyle name="Total 2 2 5 2 2" xfId="45166"/>
    <cellStyle name="Total 2 2 5 2 2 2" xfId="45167"/>
    <cellStyle name="Total 2 2 5 2 3" xfId="45168"/>
    <cellStyle name="Total 2 2 5 2 4" xfId="45169"/>
    <cellStyle name="Total 2 2 5 20" xfId="45170"/>
    <cellStyle name="Total 2 2 5 20 2" xfId="45171"/>
    <cellStyle name="Total 2 2 5 20 2 2" xfId="45172"/>
    <cellStyle name="Total 2 2 5 20 3" xfId="45173"/>
    <cellStyle name="Total 2 2 5 21" xfId="45174"/>
    <cellStyle name="Total 2 2 5 21 2" xfId="45175"/>
    <cellStyle name="Total 2 2 5 22" xfId="45176"/>
    <cellStyle name="Total 2 2 5 23" xfId="45177"/>
    <cellStyle name="Total 2 2 5 3" xfId="45178"/>
    <cellStyle name="Total 2 2 5 3 2" xfId="45179"/>
    <cellStyle name="Total 2 2 5 3 2 2" xfId="45180"/>
    <cellStyle name="Total 2 2 5 3 3" xfId="45181"/>
    <cellStyle name="Total 2 2 5 4" xfId="45182"/>
    <cellStyle name="Total 2 2 5 4 2" xfId="45183"/>
    <cellStyle name="Total 2 2 5 4 2 2" xfId="45184"/>
    <cellStyle name="Total 2 2 5 4 3" xfId="45185"/>
    <cellStyle name="Total 2 2 5 5" xfId="45186"/>
    <cellStyle name="Total 2 2 5 5 2" xfId="45187"/>
    <cellStyle name="Total 2 2 5 5 2 2" xfId="45188"/>
    <cellStyle name="Total 2 2 5 5 3" xfId="45189"/>
    <cellStyle name="Total 2 2 5 6" xfId="45190"/>
    <cellStyle name="Total 2 2 5 6 2" xfId="45191"/>
    <cellStyle name="Total 2 2 5 6 2 2" xfId="45192"/>
    <cellStyle name="Total 2 2 5 6 3" xfId="45193"/>
    <cellStyle name="Total 2 2 5 7" xfId="45194"/>
    <cellStyle name="Total 2 2 5 7 2" xfId="45195"/>
    <cellStyle name="Total 2 2 5 7 2 2" xfId="45196"/>
    <cellStyle name="Total 2 2 5 7 3" xfId="45197"/>
    <cellStyle name="Total 2 2 5 8" xfId="45198"/>
    <cellStyle name="Total 2 2 5 8 2" xfId="45199"/>
    <cellStyle name="Total 2 2 5 8 2 2" xfId="45200"/>
    <cellStyle name="Total 2 2 5 8 3" xfId="45201"/>
    <cellStyle name="Total 2 2 5 9" xfId="45202"/>
    <cellStyle name="Total 2 2 5 9 2" xfId="45203"/>
    <cellStyle name="Total 2 2 5 9 2 2" xfId="45204"/>
    <cellStyle name="Total 2 2 5 9 3" xfId="45205"/>
    <cellStyle name="Total 2 2 6" xfId="45206"/>
    <cellStyle name="Total 2 2 6 2" xfId="45207"/>
    <cellStyle name="Total 2 2 6 2 2" xfId="45208"/>
    <cellStyle name="Total 2 2 6 3" xfId="45209"/>
    <cellStyle name="Total 2 2 6 4" xfId="45210"/>
    <cellStyle name="Total 2 2 7" xfId="45211"/>
    <cellStyle name="Total 2 2 7 2" xfId="45212"/>
    <cellStyle name="Total 2 2 7 2 2" xfId="45213"/>
    <cellStyle name="Total 2 2 7 3" xfId="45214"/>
    <cellStyle name="Total 2 2 8" xfId="45215"/>
    <cellStyle name="Total 2 2 8 2" xfId="45216"/>
    <cellStyle name="Total 2 2 8 2 2" xfId="45217"/>
    <cellStyle name="Total 2 2 8 3" xfId="45218"/>
    <cellStyle name="Total 2 2 9" xfId="45219"/>
    <cellStyle name="Total 2 2 9 2" xfId="45220"/>
    <cellStyle name="Total 2 2 9 2 2" xfId="45221"/>
    <cellStyle name="Total 2 2 9 3" xfId="45222"/>
    <cellStyle name="Total 2 20" xfId="45223"/>
    <cellStyle name="Total 2 20 2" xfId="45224"/>
    <cellStyle name="Total 2 20 2 2" xfId="45225"/>
    <cellStyle name="Total 2 20 3" xfId="45226"/>
    <cellStyle name="Total 2 21" xfId="45227"/>
    <cellStyle name="Total 2 21 2" xfId="45228"/>
    <cellStyle name="Total 2 21 2 2" xfId="45229"/>
    <cellStyle name="Total 2 21 3" xfId="45230"/>
    <cellStyle name="Total 2 22" xfId="45231"/>
    <cellStyle name="Total 2 22 2" xfId="45232"/>
    <cellStyle name="Total 2 23" xfId="45233"/>
    <cellStyle name="Total 2 24" xfId="45234"/>
    <cellStyle name="Total 2 25" xfId="45235"/>
    <cellStyle name="Total 2 26" xfId="45236"/>
    <cellStyle name="Total 2 27" xfId="45237"/>
    <cellStyle name="Total 2 28" xfId="45238"/>
    <cellStyle name="Total 2 29" xfId="45239"/>
    <cellStyle name="Total 2 3" xfId="45240"/>
    <cellStyle name="Total 2 3 10" xfId="45241"/>
    <cellStyle name="Total 2 3 10 2" xfId="45242"/>
    <cellStyle name="Total 2 3 10 2 2" xfId="45243"/>
    <cellStyle name="Total 2 3 10 3" xfId="45244"/>
    <cellStyle name="Total 2 3 11" xfId="45245"/>
    <cellStyle name="Total 2 3 11 2" xfId="45246"/>
    <cellStyle name="Total 2 3 11 2 2" xfId="45247"/>
    <cellStyle name="Total 2 3 11 3" xfId="45248"/>
    <cellStyle name="Total 2 3 12" xfId="45249"/>
    <cellStyle name="Total 2 3 12 2" xfId="45250"/>
    <cellStyle name="Total 2 3 12 2 2" xfId="45251"/>
    <cellStyle name="Total 2 3 12 3" xfId="45252"/>
    <cellStyle name="Total 2 3 13" xfId="45253"/>
    <cellStyle name="Total 2 3 13 2" xfId="45254"/>
    <cellStyle name="Total 2 3 13 2 2" xfId="45255"/>
    <cellStyle name="Total 2 3 13 3" xfId="45256"/>
    <cellStyle name="Total 2 3 14" xfId="45257"/>
    <cellStyle name="Total 2 3 14 2" xfId="45258"/>
    <cellStyle name="Total 2 3 14 2 2" xfId="45259"/>
    <cellStyle name="Total 2 3 14 3" xfId="45260"/>
    <cellStyle name="Total 2 3 15" xfId="45261"/>
    <cellStyle name="Total 2 3 15 2" xfId="45262"/>
    <cellStyle name="Total 2 3 15 2 2" xfId="45263"/>
    <cellStyle name="Total 2 3 15 3" xfId="45264"/>
    <cellStyle name="Total 2 3 16" xfId="45265"/>
    <cellStyle name="Total 2 3 16 2" xfId="45266"/>
    <cellStyle name="Total 2 3 16 2 2" xfId="45267"/>
    <cellStyle name="Total 2 3 16 3" xfId="45268"/>
    <cellStyle name="Total 2 3 17" xfId="45269"/>
    <cellStyle name="Total 2 3 17 2" xfId="45270"/>
    <cellStyle name="Total 2 3 17 2 2" xfId="45271"/>
    <cellStyle name="Total 2 3 17 3" xfId="45272"/>
    <cellStyle name="Total 2 3 18" xfId="45273"/>
    <cellStyle name="Total 2 3 18 2" xfId="45274"/>
    <cellStyle name="Total 2 3 19" xfId="45275"/>
    <cellStyle name="Total 2 3 2" xfId="45276"/>
    <cellStyle name="Total 2 3 2 10" xfId="45277"/>
    <cellStyle name="Total 2 3 2 10 2" xfId="45278"/>
    <cellStyle name="Total 2 3 2 10 2 2" xfId="45279"/>
    <cellStyle name="Total 2 3 2 10 3" xfId="45280"/>
    <cellStyle name="Total 2 3 2 11" xfId="45281"/>
    <cellStyle name="Total 2 3 2 11 2" xfId="45282"/>
    <cellStyle name="Total 2 3 2 11 2 2" xfId="45283"/>
    <cellStyle name="Total 2 3 2 11 3" xfId="45284"/>
    <cellStyle name="Total 2 3 2 12" xfId="45285"/>
    <cellStyle name="Total 2 3 2 12 2" xfId="45286"/>
    <cellStyle name="Total 2 3 2 12 2 2" xfId="45287"/>
    <cellStyle name="Total 2 3 2 12 3" xfId="45288"/>
    <cellStyle name="Total 2 3 2 13" xfId="45289"/>
    <cellStyle name="Total 2 3 2 13 2" xfId="45290"/>
    <cellStyle name="Total 2 3 2 13 2 2" xfId="45291"/>
    <cellStyle name="Total 2 3 2 13 3" xfId="45292"/>
    <cellStyle name="Total 2 3 2 14" xfId="45293"/>
    <cellStyle name="Total 2 3 2 14 2" xfId="45294"/>
    <cellStyle name="Total 2 3 2 14 2 2" xfId="45295"/>
    <cellStyle name="Total 2 3 2 14 3" xfId="45296"/>
    <cellStyle name="Total 2 3 2 15" xfId="45297"/>
    <cellStyle name="Total 2 3 2 15 2" xfId="45298"/>
    <cellStyle name="Total 2 3 2 15 2 2" xfId="45299"/>
    <cellStyle name="Total 2 3 2 15 3" xfId="45300"/>
    <cellStyle name="Total 2 3 2 16" xfId="45301"/>
    <cellStyle name="Total 2 3 2 16 2" xfId="45302"/>
    <cellStyle name="Total 2 3 2 16 2 2" xfId="45303"/>
    <cellStyle name="Total 2 3 2 16 3" xfId="45304"/>
    <cellStyle name="Total 2 3 2 17" xfId="45305"/>
    <cellStyle name="Total 2 3 2 17 2" xfId="45306"/>
    <cellStyle name="Total 2 3 2 17 2 2" xfId="45307"/>
    <cellStyle name="Total 2 3 2 17 3" xfId="45308"/>
    <cellStyle name="Total 2 3 2 18" xfId="45309"/>
    <cellStyle name="Total 2 3 2 18 2" xfId="45310"/>
    <cellStyle name="Total 2 3 2 18 2 2" xfId="45311"/>
    <cellStyle name="Total 2 3 2 18 3" xfId="45312"/>
    <cellStyle name="Total 2 3 2 19" xfId="45313"/>
    <cellStyle name="Total 2 3 2 19 2" xfId="45314"/>
    <cellStyle name="Total 2 3 2 19 2 2" xfId="45315"/>
    <cellStyle name="Total 2 3 2 19 3" xfId="45316"/>
    <cellStyle name="Total 2 3 2 2" xfId="45317"/>
    <cellStyle name="Total 2 3 2 2 2" xfId="45318"/>
    <cellStyle name="Total 2 3 2 2 2 2" xfId="45319"/>
    <cellStyle name="Total 2 3 2 2 2 2 2" xfId="45320"/>
    <cellStyle name="Total 2 3 2 2 2 3" xfId="45321"/>
    <cellStyle name="Total 2 3 2 2 2 4" xfId="45322"/>
    <cellStyle name="Total 2 3 2 2 3" xfId="45323"/>
    <cellStyle name="Total 2 3 2 2 3 2" xfId="45324"/>
    <cellStyle name="Total 2 3 2 2 4" xfId="45325"/>
    <cellStyle name="Total 2 3 2 2 5" xfId="45326"/>
    <cellStyle name="Total 2 3 2 20" xfId="45327"/>
    <cellStyle name="Total 2 3 2 20 2" xfId="45328"/>
    <cellStyle name="Total 2 3 2 20 2 2" xfId="45329"/>
    <cellStyle name="Total 2 3 2 20 3" xfId="45330"/>
    <cellStyle name="Total 2 3 2 21" xfId="45331"/>
    <cellStyle name="Total 2 3 2 21 2" xfId="45332"/>
    <cellStyle name="Total 2 3 2 22" xfId="45333"/>
    <cellStyle name="Total 2 3 2 23" xfId="45334"/>
    <cellStyle name="Total 2 3 2 3" xfId="45335"/>
    <cellStyle name="Total 2 3 2 3 2" xfId="45336"/>
    <cellStyle name="Total 2 3 2 3 2 2" xfId="45337"/>
    <cellStyle name="Total 2 3 2 3 2 3" xfId="45338"/>
    <cellStyle name="Total 2 3 2 3 3" xfId="45339"/>
    <cellStyle name="Total 2 3 2 3 3 2" xfId="45340"/>
    <cellStyle name="Total 2 3 2 3 4" xfId="45341"/>
    <cellStyle name="Total 2 3 2 4" xfId="45342"/>
    <cellStyle name="Total 2 3 2 4 2" xfId="45343"/>
    <cellStyle name="Total 2 3 2 4 2 2" xfId="45344"/>
    <cellStyle name="Total 2 3 2 4 3" xfId="45345"/>
    <cellStyle name="Total 2 3 2 4 4" xfId="45346"/>
    <cellStyle name="Total 2 3 2 5" xfId="45347"/>
    <cellStyle name="Total 2 3 2 5 2" xfId="45348"/>
    <cellStyle name="Total 2 3 2 5 2 2" xfId="45349"/>
    <cellStyle name="Total 2 3 2 5 3" xfId="45350"/>
    <cellStyle name="Total 2 3 2 5 4" xfId="45351"/>
    <cellStyle name="Total 2 3 2 6" xfId="45352"/>
    <cellStyle name="Total 2 3 2 6 2" xfId="45353"/>
    <cellStyle name="Total 2 3 2 6 2 2" xfId="45354"/>
    <cellStyle name="Total 2 3 2 6 3" xfId="45355"/>
    <cellStyle name="Total 2 3 2 7" xfId="45356"/>
    <cellStyle name="Total 2 3 2 7 2" xfId="45357"/>
    <cellStyle name="Total 2 3 2 7 2 2" xfId="45358"/>
    <cellStyle name="Total 2 3 2 7 3" xfId="45359"/>
    <cellStyle name="Total 2 3 2 8" xfId="45360"/>
    <cellStyle name="Total 2 3 2 8 2" xfId="45361"/>
    <cellStyle name="Total 2 3 2 8 2 2" xfId="45362"/>
    <cellStyle name="Total 2 3 2 8 3" xfId="45363"/>
    <cellStyle name="Total 2 3 2 9" xfId="45364"/>
    <cellStyle name="Total 2 3 2 9 2" xfId="45365"/>
    <cellStyle name="Total 2 3 2 9 2 2" xfId="45366"/>
    <cellStyle name="Total 2 3 2 9 3" xfId="45367"/>
    <cellStyle name="Total 2 3 20" xfId="45368"/>
    <cellStyle name="Total 2 3 3" xfId="45369"/>
    <cellStyle name="Total 2 3 3 2" xfId="45370"/>
    <cellStyle name="Total 2 3 3 2 2" xfId="45371"/>
    <cellStyle name="Total 2 3 3 2 2 2" xfId="45372"/>
    <cellStyle name="Total 2 3 3 2 3" xfId="45373"/>
    <cellStyle name="Total 2 3 3 2 4" xfId="45374"/>
    <cellStyle name="Total 2 3 3 3" xfId="45375"/>
    <cellStyle name="Total 2 3 3 3 2" xfId="45376"/>
    <cellStyle name="Total 2 3 3 4" xfId="45377"/>
    <cellStyle name="Total 2 3 3 5" xfId="45378"/>
    <cellStyle name="Total 2 3 4" xfId="45379"/>
    <cellStyle name="Total 2 3 4 2" xfId="45380"/>
    <cellStyle name="Total 2 3 4 2 2" xfId="45381"/>
    <cellStyle name="Total 2 3 4 2 3" xfId="45382"/>
    <cellStyle name="Total 2 3 4 3" xfId="45383"/>
    <cellStyle name="Total 2 3 4 3 2" xfId="45384"/>
    <cellStyle name="Total 2 3 4 4" xfId="45385"/>
    <cellStyle name="Total 2 3 5" xfId="45386"/>
    <cellStyle name="Total 2 3 5 2" xfId="45387"/>
    <cellStyle name="Total 2 3 5 2 2" xfId="45388"/>
    <cellStyle name="Total 2 3 5 2 3" xfId="45389"/>
    <cellStyle name="Total 2 3 5 3" xfId="45390"/>
    <cellStyle name="Total 2 3 5 4" xfId="45391"/>
    <cellStyle name="Total 2 3 6" xfId="45392"/>
    <cellStyle name="Total 2 3 6 2" xfId="45393"/>
    <cellStyle name="Total 2 3 6 2 2" xfId="45394"/>
    <cellStyle name="Total 2 3 6 3" xfId="45395"/>
    <cellStyle name="Total 2 3 6 4" xfId="45396"/>
    <cellStyle name="Total 2 3 7" xfId="45397"/>
    <cellStyle name="Total 2 3 7 2" xfId="45398"/>
    <cellStyle name="Total 2 3 7 2 2" xfId="45399"/>
    <cellStyle name="Total 2 3 7 3" xfId="45400"/>
    <cellStyle name="Total 2 3 8" xfId="45401"/>
    <cellStyle name="Total 2 3 8 2" xfId="45402"/>
    <cellStyle name="Total 2 3 8 2 2" xfId="45403"/>
    <cellStyle name="Total 2 3 8 3" xfId="45404"/>
    <cellStyle name="Total 2 3 9" xfId="45405"/>
    <cellStyle name="Total 2 3 9 2" xfId="45406"/>
    <cellStyle name="Total 2 3 9 2 2" xfId="45407"/>
    <cellStyle name="Total 2 3 9 3" xfId="45408"/>
    <cellStyle name="Total 2 4" xfId="45409"/>
    <cellStyle name="Total 2 4 10" xfId="45410"/>
    <cellStyle name="Total 2 4 10 2" xfId="45411"/>
    <cellStyle name="Total 2 4 10 2 2" xfId="45412"/>
    <cellStyle name="Total 2 4 10 3" xfId="45413"/>
    <cellStyle name="Total 2 4 11" xfId="45414"/>
    <cellStyle name="Total 2 4 11 2" xfId="45415"/>
    <cellStyle name="Total 2 4 11 2 2" xfId="45416"/>
    <cellStyle name="Total 2 4 11 3" xfId="45417"/>
    <cellStyle name="Total 2 4 12" xfId="45418"/>
    <cellStyle name="Total 2 4 12 2" xfId="45419"/>
    <cellStyle name="Total 2 4 12 2 2" xfId="45420"/>
    <cellStyle name="Total 2 4 12 3" xfId="45421"/>
    <cellStyle name="Total 2 4 13" xfId="45422"/>
    <cellStyle name="Total 2 4 13 2" xfId="45423"/>
    <cellStyle name="Total 2 4 13 2 2" xfId="45424"/>
    <cellStyle name="Total 2 4 13 3" xfId="45425"/>
    <cellStyle name="Total 2 4 14" xfId="45426"/>
    <cellStyle name="Total 2 4 14 2" xfId="45427"/>
    <cellStyle name="Total 2 4 14 2 2" xfId="45428"/>
    <cellStyle name="Total 2 4 14 3" xfId="45429"/>
    <cellStyle name="Total 2 4 15" xfId="45430"/>
    <cellStyle name="Total 2 4 15 2" xfId="45431"/>
    <cellStyle name="Total 2 4 15 2 2" xfId="45432"/>
    <cellStyle name="Total 2 4 15 3" xfId="45433"/>
    <cellStyle name="Total 2 4 16" xfId="45434"/>
    <cellStyle name="Total 2 4 16 2" xfId="45435"/>
    <cellStyle name="Total 2 4 16 2 2" xfId="45436"/>
    <cellStyle name="Total 2 4 16 3" xfId="45437"/>
    <cellStyle name="Total 2 4 17" xfId="45438"/>
    <cellStyle name="Total 2 4 17 2" xfId="45439"/>
    <cellStyle name="Total 2 4 17 2 2" xfId="45440"/>
    <cellStyle name="Total 2 4 17 3" xfId="45441"/>
    <cellStyle name="Total 2 4 18" xfId="45442"/>
    <cellStyle name="Total 2 4 18 2" xfId="45443"/>
    <cellStyle name="Total 2 4 19" xfId="45444"/>
    <cellStyle name="Total 2 4 2" xfId="45445"/>
    <cellStyle name="Total 2 4 2 10" xfId="45446"/>
    <cellStyle name="Total 2 4 2 10 2" xfId="45447"/>
    <cellStyle name="Total 2 4 2 10 2 2" xfId="45448"/>
    <cellStyle name="Total 2 4 2 10 3" xfId="45449"/>
    <cellStyle name="Total 2 4 2 11" xfId="45450"/>
    <cellStyle name="Total 2 4 2 11 2" xfId="45451"/>
    <cellStyle name="Total 2 4 2 11 2 2" xfId="45452"/>
    <cellStyle name="Total 2 4 2 11 3" xfId="45453"/>
    <cellStyle name="Total 2 4 2 12" xfId="45454"/>
    <cellStyle name="Total 2 4 2 12 2" xfId="45455"/>
    <cellStyle name="Total 2 4 2 12 2 2" xfId="45456"/>
    <cellStyle name="Total 2 4 2 12 3" xfId="45457"/>
    <cellStyle name="Total 2 4 2 13" xfId="45458"/>
    <cellStyle name="Total 2 4 2 13 2" xfId="45459"/>
    <cellStyle name="Total 2 4 2 13 2 2" xfId="45460"/>
    <cellStyle name="Total 2 4 2 13 3" xfId="45461"/>
    <cellStyle name="Total 2 4 2 14" xfId="45462"/>
    <cellStyle name="Total 2 4 2 14 2" xfId="45463"/>
    <cellStyle name="Total 2 4 2 14 2 2" xfId="45464"/>
    <cellStyle name="Total 2 4 2 14 3" xfId="45465"/>
    <cellStyle name="Total 2 4 2 15" xfId="45466"/>
    <cellStyle name="Total 2 4 2 15 2" xfId="45467"/>
    <cellStyle name="Total 2 4 2 15 2 2" xfId="45468"/>
    <cellStyle name="Total 2 4 2 15 3" xfId="45469"/>
    <cellStyle name="Total 2 4 2 16" xfId="45470"/>
    <cellStyle name="Total 2 4 2 16 2" xfId="45471"/>
    <cellStyle name="Total 2 4 2 16 2 2" xfId="45472"/>
    <cellStyle name="Total 2 4 2 16 3" xfId="45473"/>
    <cellStyle name="Total 2 4 2 17" xfId="45474"/>
    <cellStyle name="Total 2 4 2 17 2" xfId="45475"/>
    <cellStyle name="Total 2 4 2 17 2 2" xfId="45476"/>
    <cellStyle name="Total 2 4 2 17 3" xfId="45477"/>
    <cellStyle name="Total 2 4 2 18" xfId="45478"/>
    <cellStyle name="Total 2 4 2 18 2" xfId="45479"/>
    <cellStyle name="Total 2 4 2 18 2 2" xfId="45480"/>
    <cellStyle name="Total 2 4 2 18 3" xfId="45481"/>
    <cellStyle name="Total 2 4 2 19" xfId="45482"/>
    <cellStyle name="Total 2 4 2 19 2" xfId="45483"/>
    <cellStyle name="Total 2 4 2 19 2 2" xfId="45484"/>
    <cellStyle name="Total 2 4 2 19 3" xfId="45485"/>
    <cellStyle name="Total 2 4 2 2" xfId="45486"/>
    <cellStyle name="Total 2 4 2 2 2" xfId="45487"/>
    <cellStyle name="Total 2 4 2 2 2 2" xfId="45488"/>
    <cellStyle name="Total 2 4 2 2 2 2 2" xfId="45489"/>
    <cellStyle name="Total 2 4 2 2 2 3" xfId="45490"/>
    <cellStyle name="Total 2 4 2 2 2 4" xfId="45491"/>
    <cellStyle name="Total 2 4 2 2 3" xfId="45492"/>
    <cellStyle name="Total 2 4 2 2 3 2" xfId="45493"/>
    <cellStyle name="Total 2 4 2 2 4" xfId="45494"/>
    <cellStyle name="Total 2 4 2 2 5" xfId="45495"/>
    <cellStyle name="Total 2 4 2 20" xfId="45496"/>
    <cellStyle name="Total 2 4 2 20 2" xfId="45497"/>
    <cellStyle name="Total 2 4 2 20 2 2" xfId="45498"/>
    <cellStyle name="Total 2 4 2 20 3" xfId="45499"/>
    <cellStyle name="Total 2 4 2 21" xfId="45500"/>
    <cellStyle name="Total 2 4 2 21 2" xfId="45501"/>
    <cellStyle name="Total 2 4 2 22" xfId="45502"/>
    <cellStyle name="Total 2 4 2 23" xfId="45503"/>
    <cellStyle name="Total 2 4 2 3" xfId="45504"/>
    <cellStyle name="Total 2 4 2 3 2" xfId="45505"/>
    <cellStyle name="Total 2 4 2 3 2 2" xfId="45506"/>
    <cellStyle name="Total 2 4 2 3 2 3" xfId="45507"/>
    <cellStyle name="Total 2 4 2 3 3" xfId="45508"/>
    <cellStyle name="Total 2 4 2 3 3 2" xfId="45509"/>
    <cellStyle name="Total 2 4 2 3 4" xfId="45510"/>
    <cellStyle name="Total 2 4 2 4" xfId="45511"/>
    <cellStyle name="Total 2 4 2 4 2" xfId="45512"/>
    <cellStyle name="Total 2 4 2 4 2 2" xfId="45513"/>
    <cellStyle name="Total 2 4 2 4 3" xfId="45514"/>
    <cellStyle name="Total 2 4 2 4 4" xfId="45515"/>
    <cellStyle name="Total 2 4 2 5" xfId="45516"/>
    <cellStyle name="Total 2 4 2 5 2" xfId="45517"/>
    <cellStyle name="Total 2 4 2 5 2 2" xfId="45518"/>
    <cellStyle name="Total 2 4 2 5 3" xfId="45519"/>
    <cellStyle name="Total 2 4 2 5 4" xfId="45520"/>
    <cellStyle name="Total 2 4 2 6" xfId="45521"/>
    <cellStyle name="Total 2 4 2 6 2" xfId="45522"/>
    <cellStyle name="Total 2 4 2 6 2 2" xfId="45523"/>
    <cellStyle name="Total 2 4 2 6 3" xfId="45524"/>
    <cellStyle name="Total 2 4 2 7" xfId="45525"/>
    <cellStyle name="Total 2 4 2 7 2" xfId="45526"/>
    <cellStyle name="Total 2 4 2 7 2 2" xfId="45527"/>
    <cellStyle name="Total 2 4 2 7 3" xfId="45528"/>
    <cellStyle name="Total 2 4 2 8" xfId="45529"/>
    <cellStyle name="Total 2 4 2 8 2" xfId="45530"/>
    <cellStyle name="Total 2 4 2 8 2 2" xfId="45531"/>
    <cellStyle name="Total 2 4 2 8 3" xfId="45532"/>
    <cellStyle name="Total 2 4 2 9" xfId="45533"/>
    <cellStyle name="Total 2 4 2 9 2" xfId="45534"/>
    <cellStyle name="Total 2 4 2 9 2 2" xfId="45535"/>
    <cellStyle name="Total 2 4 2 9 3" xfId="45536"/>
    <cellStyle name="Total 2 4 20" xfId="45537"/>
    <cellStyle name="Total 2 4 3" xfId="45538"/>
    <cellStyle name="Total 2 4 3 2" xfId="45539"/>
    <cellStyle name="Total 2 4 3 2 2" xfId="45540"/>
    <cellStyle name="Total 2 4 3 2 2 2" xfId="45541"/>
    <cellStyle name="Total 2 4 3 2 3" xfId="45542"/>
    <cellStyle name="Total 2 4 3 2 4" xfId="45543"/>
    <cellStyle name="Total 2 4 3 3" xfId="45544"/>
    <cellStyle name="Total 2 4 3 3 2" xfId="45545"/>
    <cellStyle name="Total 2 4 3 4" xfId="45546"/>
    <cellStyle name="Total 2 4 3 5" xfId="45547"/>
    <cellStyle name="Total 2 4 4" xfId="45548"/>
    <cellStyle name="Total 2 4 4 2" xfId="45549"/>
    <cellStyle name="Total 2 4 4 2 2" xfId="45550"/>
    <cellStyle name="Total 2 4 4 2 3" xfId="45551"/>
    <cellStyle name="Total 2 4 4 3" xfId="45552"/>
    <cellStyle name="Total 2 4 4 3 2" xfId="45553"/>
    <cellStyle name="Total 2 4 4 4" xfId="45554"/>
    <cellStyle name="Total 2 4 5" xfId="45555"/>
    <cellStyle name="Total 2 4 5 2" xfId="45556"/>
    <cellStyle name="Total 2 4 5 2 2" xfId="45557"/>
    <cellStyle name="Total 2 4 5 2 3" xfId="45558"/>
    <cellStyle name="Total 2 4 5 3" xfId="45559"/>
    <cellStyle name="Total 2 4 5 4" xfId="45560"/>
    <cellStyle name="Total 2 4 6" xfId="45561"/>
    <cellStyle name="Total 2 4 6 2" xfId="45562"/>
    <cellStyle name="Total 2 4 6 2 2" xfId="45563"/>
    <cellStyle name="Total 2 4 6 3" xfId="45564"/>
    <cellStyle name="Total 2 4 6 4" xfId="45565"/>
    <cellStyle name="Total 2 4 7" xfId="45566"/>
    <cellStyle name="Total 2 4 7 2" xfId="45567"/>
    <cellStyle name="Total 2 4 7 2 2" xfId="45568"/>
    <cellStyle name="Total 2 4 7 3" xfId="45569"/>
    <cellStyle name="Total 2 4 8" xfId="45570"/>
    <cellStyle name="Total 2 4 8 2" xfId="45571"/>
    <cellStyle name="Total 2 4 8 2 2" xfId="45572"/>
    <cellStyle name="Total 2 4 8 3" xfId="45573"/>
    <cellStyle name="Total 2 4 9" xfId="45574"/>
    <cellStyle name="Total 2 4 9 2" xfId="45575"/>
    <cellStyle name="Total 2 4 9 2 2" xfId="45576"/>
    <cellStyle name="Total 2 4 9 3" xfId="45577"/>
    <cellStyle name="Total 2 5" xfId="45578"/>
    <cellStyle name="Total 2 5 10" xfId="45579"/>
    <cellStyle name="Total 2 5 10 2" xfId="45580"/>
    <cellStyle name="Total 2 5 10 2 2" xfId="45581"/>
    <cellStyle name="Total 2 5 10 3" xfId="45582"/>
    <cellStyle name="Total 2 5 11" xfId="45583"/>
    <cellStyle name="Total 2 5 11 2" xfId="45584"/>
    <cellStyle name="Total 2 5 11 2 2" xfId="45585"/>
    <cellStyle name="Total 2 5 11 3" xfId="45586"/>
    <cellStyle name="Total 2 5 12" xfId="45587"/>
    <cellStyle name="Total 2 5 12 2" xfId="45588"/>
    <cellStyle name="Total 2 5 12 2 2" xfId="45589"/>
    <cellStyle name="Total 2 5 12 3" xfId="45590"/>
    <cellStyle name="Total 2 5 13" xfId="45591"/>
    <cellStyle name="Total 2 5 13 2" xfId="45592"/>
    <cellStyle name="Total 2 5 13 2 2" xfId="45593"/>
    <cellStyle name="Total 2 5 13 3" xfId="45594"/>
    <cellStyle name="Total 2 5 14" xfId="45595"/>
    <cellStyle name="Total 2 5 14 2" xfId="45596"/>
    <cellStyle name="Total 2 5 14 2 2" xfId="45597"/>
    <cellStyle name="Total 2 5 14 3" xfId="45598"/>
    <cellStyle name="Total 2 5 15" xfId="45599"/>
    <cellStyle name="Total 2 5 15 2" xfId="45600"/>
    <cellStyle name="Total 2 5 15 2 2" xfId="45601"/>
    <cellStyle name="Total 2 5 15 3" xfId="45602"/>
    <cellStyle name="Total 2 5 16" xfId="45603"/>
    <cellStyle name="Total 2 5 16 2" xfId="45604"/>
    <cellStyle name="Total 2 5 16 2 2" xfId="45605"/>
    <cellStyle name="Total 2 5 16 3" xfId="45606"/>
    <cellStyle name="Total 2 5 17" xfId="45607"/>
    <cellStyle name="Total 2 5 17 2" xfId="45608"/>
    <cellStyle name="Total 2 5 17 2 2" xfId="45609"/>
    <cellStyle name="Total 2 5 17 3" xfId="45610"/>
    <cellStyle name="Total 2 5 18" xfId="45611"/>
    <cellStyle name="Total 2 5 18 2" xfId="45612"/>
    <cellStyle name="Total 2 5 18 2 2" xfId="45613"/>
    <cellStyle name="Total 2 5 18 3" xfId="45614"/>
    <cellStyle name="Total 2 5 19" xfId="45615"/>
    <cellStyle name="Total 2 5 19 2" xfId="45616"/>
    <cellStyle name="Total 2 5 19 2 2" xfId="45617"/>
    <cellStyle name="Total 2 5 19 3" xfId="45618"/>
    <cellStyle name="Total 2 5 2" xfId="45619"/>
    <cellStyle name="Total 2 5 2 10" xfId="45620"/>
    <cellStyle name="Total 2 5 2 10 2" xfId="45621"/>
    <cellStyle name="Total 2 5 2 10 2 2" xfId="45622"/>
    <cellStyle name="Total 2 5 2 10 3" xfId="45623"/>
    <cellStyle name="Total 2 5 2 11" xfId="45624"/>
    <cellStyle name="Total 2 5 2 11 2" xfId="45625"/>
    <cellStyle name="Total 2 5 2 11 2 2" xfId="45626"/>
    <cellStyle name="Total 2 5 2 11 3" xfId="45627"/>
    <cellStyle name="Total 2 5 2 12" xfId="45628"/>
    <cellStyle name="Total 2 5 2 12 2" xfId="45629"/>
    <cellStyle name="Total 2 5 2 12 2 2" xfId="45630"/>
    <cellStyle name="Total 2 5 2 12 3" xfId="45631"/>
    <cellStyle name="Total 2 5 2 13" xfId="45632"/>
    <cellStyle name="Total 2 5 2 13 2" xfId="45633"/>
    <cellStyle name="Total 2 5 2 13 2 2" xfId="45634"/>
    <cellStyle name="Total 2 5 2 13 3" xfId="45635"/>
    <cellStyle name="Total 2 5 2 14" xfId="45636"/>
    <cellStyle name="Total 2 5 2 14 2" xfId="45637"/>
    <cellStyle name="Total 2 5 2 14 2 2" xfId="45638"/>
    <cellStyle name="Total 2 5 2 14 3" xfId="45639"/>
    <cellStyle name="Total 2 5 2 15" xfId="45640"/>
    <cellStyle name="Total 2 5 2 15 2" xfId="45641"/>
    <cellStyle name="Total 2 5 2 15 2 2" xfId="45642"/>
    <cellStyle name="Total 2 5 2 15 3" xfId="45643"/>
    <cellStyle name="Total 2 5 2 16" xfId="45644"/>
    <cellStyle name="Total 2 5 2 16 2" xfId="45645"/>
    <cellStyle name="Total 2 5 2 16 2 2" xfId="45646"/>
    <cellStyle name="Total 2 5 2 16 3" xfId="45647"/>
    <cellStyle name="Total 2 5 2 17" xfId="45648"/>
    <cellStyle name="Total 2 5 2 17 2" xfId="45649"/>
    <cellStyle name="Total 2 5 2 17 2 2" xfId="45650"/>
    <cellStyle name="Total 2 5 2 17 3" xfId="45651"/>
    <cellStyle name="Total 2 5 2 18" xfId="45652"/>
    <cellStyle name="Total 2 5 2 18 2" xfId="45653"/>
    <cellStyle name="Total 2 5 2 18 2 2" xfId="45654"/>
    <cellStyle name="Total 2 5 2 18 3" xfId="45655"/>
    <cellStyle name="Total 2 5 2 19" xfId="45656"/>
    <cellStyle name="Total 2 5 2 19 2" xfId="45657"/>
    <cellStyle name="Total 2 5 2 19 2 2" xfId="45658"/>
    <cellStyle name="Total 2 5 2 19 3" xfId="45659"/>
    <cellStyle name="Total 2 5 2 2" xfId="45660"/>
    <cellStyle name="Total 2 5 2 2 2" xfId="45661"/>
    <cellStyle name="Total 2 5 2 2 2 2" xfId="45662"/>
    <cellStyle name="Total 2 5 2 2 2 3" xfId="45663"/>
    <cellStyle name="Total 2 5 2 2 3" xfId="45664"/>
    <cellStyle name="Total 2 5 2 2 3 2" xfId="45665"/>
    <cellStyle name="Total 2 5 2 2 4" xfId="45666"/>
    <cellStyle name="Total 2 5 2 20" xfId="45667"/>
    <cellStyle name="Total 2 5 2 20 2" xfId="45668"/>
    <cellStyle name="Total 2 5 2 20 2 2" xfId="45669"/>
    <cellStyle name="Total 2 5 2 20 3" xfId="45670"/>
    <cellStyle name="Total 2 5 2 21" xfId="45671"/>
    <cellStyle name="Total 2 5 2 21 2" xfId="45672"/>
    <cellStyle name="Total 2 5 2 22" xfId="45673"/>
    <cellStyle name="Total 2 5 2 23" xfId="45674"/>
    <cellStyle name="Total 2 5 2 3" xfId="45675"/>
    <cellStyle name="Total 2 5 2 3 2" xfId="45676"/>
    <cellStyle name="Total 2 5 2 3 2 2" xfId="45677"/>
    <cellStyle name="Total 2 5 2 3 3" xfId="45678"/>
    <cellStyle name="Total 2 5 2 3 4" xfId="45679"/>
    <cellStyle name="Total 2 5 2 4" xfId="45680"/>
    <cellStyle name="Total 2 5 2 4 2" xfId="45681"/>
    <cellStyle name="Total 2 5 2 4 2 2" xfId="45682"/>
    <cellStyle name="Total 2 5 2 4 3" xfId="45683"/>
    <cellStyle name="Total 2 5 2 4 4" xfId="45684"/>
    <cellStyle name="Total 2 5 2 5" xfId="45685"/>
    <cellStyle name="Total 2 5 2 5 2" xfId="45686"/>
    <cellStyle name="Total 2 5 2 5 2 2" xfId="45687"/>
    <cellStyle name="Total 2 5 2 5 3" xfId="45688"/>
    <cellStyle name="Total 2 5 2 6" xfId="45689"/>
    <cellStyle name="Total 2 5 2 6 2" xfId="45690"/>
    <cellStyle name="Total 2 5 2 6 2 2" xfId="45691"/>
    <cellStyle name="Total 2 5 2 6 3" xfId="45692"/>
    <cellStyle name="Total 2 5 2 7" xfId="45693"/>
    <cellStyle name="Total 2 5 2 7 2" xfId="45694"/>
    <cellStyle name="Total 2 5 2 7 2 2" xfId="45695"/>
    <cellStyle name="Total 2 5 2 7 3" xfId="45696"/>
    <cellStyle name="Total 2 5 2 8" xfId="45697"/>
    <cellStyle name="Total 2 5 2 8 2" xfId="45698"/>
    <cellStyle name="Total 2 5 2 8 2 2" xfId="45699"/>
    <cellStyle name="Total 2 5 2 8 3" xfId="45700"/>
    <cellStyle name="Total 2 5 2 9" xfId="45701"/>
    <cellStyle name="Total 2 5 2 9 2" xfId="45702"/>
    <cellStyle name="Total 2 5 2 9 2 2" xfId="45703"/>
    <cellStyle name="Total 2 5 2 9 3" xfId="45704"/>
    <cellStyle name="Total 2 5 20" xfId="45705"/>
    <cellStyle name="Total 2 5 20 2" xfId="45706"/>
    <cellStyle name="Total 2 5 20 2 2" xfId="45707"/>
    <cellStyle name="Total 2 5 20 3" xfId="45708"/>
    <cellStyle name="Total 2 5 21" xfId="45709"/>
    <cellStyle name="Total 2 5 21 2" xfId="45710"/>
    <cellStyle name="Total 2 5 21 2 2" xfId="45711"/>
    <cellStyle name="Total 2 5 21 3" xfId="45712"/>
    <cellStyle name="Total 2 5 22" xfId="45713"/>
    <cellStyle name="Total 2 5 22 2" xfId="45714"/>
    <cellStyle name="Total 2 5 23" xfId="45715"/>
    <cellStyle name="Total 2 5 24" xfId="45716"/>
    <cellStyle name="Total 2 5 3" xfId="45717"/>
    <cellStyle name="Total 2 5 3 2" xfId="45718"/>
    <cellStyle name="Total 2 5 3 2 2" xfId="45719"/>
    <cellStyle name="Total 2 5 3 2 3" xfId="45720"/>
    <cellStyle name="Total 2 5 3 3" xfId="45721"/>
    <cellStyle name="Total 2 5 3 3 2" xfId="45722"/>
    <cellStyle name="Total 2 5 3 4" xfId="45723"/>
    <cellStyle name="Total 2 5 4" xfId="45724"/>
    <cellStyle name="Total 2 5 4 2" xfId="45725"/>
    <cellStyle name="Total 2 5 4 2 2" xfId="45726"/>
    <cellStyle name="Total 2 5 4 3" xfId="45727"/>
    <cellStyle name="Total 2 5 4 4" xfId="45728"/>
    <cellStyle name="Total 2 5 5" xfId="45729"/>
    <cellStyle name="Total 2 5 5 2" xfId="45730"/>
    <cellStyle name="Total 2 5 5 2 2" xfId="45731"/>
    <cellStyle name="Total 2 5 5 3" xfId="45732"/>
    <cellStyle name="Total 2 5 5 4" xfId="45733"/>
    <cellStyle name="Total 2 5 6" xfId="45734"/>
    <cellStyle name="Total 2 5 6 2" xfId="45735"/>
    <cellStyle name="Total 2 5 6 2 2" xfId="45736"/>
    <cellStyle name="Total 2 5 6 3" xfId="45737"/>
    <cellStyle name="Total 2 5 7" xfId="45738"/>
    <cellStyle name="Total 2 5 7 2" xfId="45739"/>
    <cellStyle name="Total 2 5 7 2 2" xfId="45740"/>
    <cellStyle name="Total 2 5 7 3" xfId="45741"/>
    <cellStyle name="Total 2 5 8" xfId="45742"/>
    <cellStyle name="Total 2 5 8 2" xfId="45743"/>
    <cellStyle name="Total 2 5 8 2 2" xfId="45744"/>
    <cellStyle name="Total 2 5 8 3" xfId="45745"/>
    <cellStyle name="Total 2 5 9" xfId="45746"/>
    <cellStyle name="Total 2 5 9 2" xfId="45747"/>
    <cellStyle name="Total 2 5 9 2 2" xfId="45748"/>
    <cellStyle name="Total 2 5 9 3" xfId="45749"/>
    <cellStyle name="Total 2 6" xfId="45750"/>
    <cellStyle name="Total 2 6 10" xfId="45751"/>
    <cellStyle name="Total 2 6 10 2" xfId="45752"/>
    <cellStyle name="Total 2 6 10 2 2" xfId="45753"/>
    <cellStyle name="Total 2 6 10 3" xfId="45754"/>
    <cellStyle name="Total 2 6 11" xfId="45755"/>
    <cellStyle name="Total 2 6 11 2" xfId="45756"/>
    <cellStyle name="Total 2 6 11 2 2" xfId="45757"/>
    <cellStyle name="Total 2 6 11 3" xfId="45758"/>
    <cellStyle name="Total 2 6 12" xfId="45759"/>
    <cellStyle name="Total 2 6 12 2" xfId="45760"/>
    <cellStyle name="Total 2 6 12 2 2" xfId="45761"/>
    <cellStyle name="Total 2 6 12 3" xfId="45762"/>
    <cellStyle name="Total 2 6 13" xfId="45763"/>
    <cellStyle name="Total 2 6 13 2" xfId="45764"/>
    <cellStyle name="Total 2 6 13 2 2" xfId="45765"/>
    <cellStyle name="Total 2 6 13 3" xfId="45766"/>
    <cellStyle name="Total 2 6 14" xfId="45767"/>
    <cellStyle name="Total 2 6 14 2" xfId="45768"/>
    <cellStyle name="Total 2 6 14 2 2" xfId="45769"/>
    <cellStyle name="Total 2 6 14 3" xfId="45770"/>
    <cellStyle name="Total 2 6 15" xfId="45771"/>
    <cellStyle name="Total 2 6 15 2" xfId="45772"/>
    <cellStyle name="Total 2 6 15 2 2" xfId="45773"/>
    <cellStyle name="Total 2 6 15 3" xfId="45774"/>
    <cellStyle name="Total 2 6 16" xfId="45775"/>
    <cellStyle name="Total 2 6 16 2" xfId="45776"/>
    <cellStyle name="Total 2 6 16 2 2" xfId="45777"/>
    <cellStyle name="Total 2 6 16 3" xfId="45778"/>
    <cellStyle name="Total 2 6 17" xfId="45779"/>
    <cellStyle name="Total 2 6 17 2" xfId="45780"/>
    <cellStyle name="Total 2 6 17 2 2" xfId="45781"/>
    <cellStyle name="Total 2 6 17 3" xfId="45782"/>
    <cellStyle name="Total 2 6 18" xfId="45783"/>
    <cellStyle name="Total 2 6 18 2" xfId="45784"/>
    <cellStyle name="Total 2 6 18 2 2" xfId="45785"/>
    <cellStyle name="Total 2 6 18 3" xfId="45786"/>
    <cellStyle name="Total 2 6 19" xfId="45787"/>
    <cellStyle name="Total 2 6 19 2" xfId="45788"/>
    <cellStyle name="Total 2 6 19 2 2" xfId="45789"/>
    <cellStyle name="Total 2 6 19 3" xfId="45790"/>
    <cellStyle name="Total 2 6 2" xfId="45791"/>
    <cellStyle name="Total 2 6 2 2" xfId="45792"/>
    <cellStyle name="Total 2 6 2 2 2" xfId="45793"/>
    <cellStyle name="Total 2 6 2 2 3" xfId="45794"/>
    <cellStyle name="Total 2 6 2 3" xfId="45795"/>
    <cellStyle name="Total 2 6 2 3 2" xfId="45796"/>
    <cellStyle name="Total 2 6 2 4" xfId="45797"/>
    <cellStyle name="Total 2 6 20" xfId="45798"/>
    <cellStyle name="Total 2 6 20 2" xfId="45799"/>
    <cellStyle name="Total 2 6 20 2 2" xfId="45800"/>
    <cellStyle name="Total 2 6 20 3" xfId="45801"/>
    <cellStyle name="Total 2 6 21" xfId="45802"/>
    <cellStyle name="Total 2 6 21 2" xfId="45803"/>
    <cellStyle name="Total 2 6 22" xfId="45804"/>
    <cellStyle name="Total 2 6 23" xfId="45805"/>
    <cellStyle name="Total 2 6 3" xfId="45806"/>
    <cellStyle name="Total 2 6 3 2" xfId="45807"/>
    <cellStyle name="Total 2 6 3 2 2" xfId="45808"/>
    <cellStyle name="Total 2 6 3 3" xfId="45809"/>
    <cellStyle name="Total 2 6 3 4" xfId="45810"/>
    <cellStyle name="Total 2 6 4" xfId="45811"/>
    <cellStyle name="Total 2 6 4 2" xfId="45812"/>
    <cellStyle name="Total 2 6 4 2 2" xfId="45813"/>
    <cellStyle name="Total 2 6 4 3" xfId="45814"/>
    <cellStyle name="Total 2 6 4 4" xfId="45815"/>
    <cellStyle name="Total 2 6 5" xfId="45816"/>
    <cellStyle name="Total 2 6 5 2" xfId="45817"/>
    <cellStyle name="Total 2 6 5 2 2" xfId="45818"/>
    <cellStyle name="Total 2 6 5 3" xfId="45819"/>
    <cellStyle name="Total 2 6 6" xfId="45820"/>
    <cellStyle name="Total 2 6 6 2" xfId="45821"/>
    <cellStyle name="Total 2 6 6 2 2" xfId="45822"/>
    <cellStyle name="Total 2 6 6 3" xfId="45823"/>
    <cellStyle name="Total 2 6 7" xfId="45824"/>
    <cellStyle name="Total 2 6 7 2" xfId="45825"/>
    <cellStyle name="Total 2 6 7 2 2" xfId="45826"/>
    <cellStyle name="Total 2 6 7 3" xfId="45827"/>
    <cellStyle name="Total 2 6 8" xfId="45828"/>
    <cellStyle name="Total 2 6 8 2" xfId="45829"/>
    <cellStyle name="Total 2 6 8 2 2" xfId="45830"/>
    <cellStyle name="Total 2 6 8 3" xfId="45831"/>
    <cellStyle name="Total 2 6 9" xfId="45832"/>
    <cellStyle name="Total 2 6 9 2" xfId="45833"/>
    <cellStyle name="Total 2 6 9 2 2" xfId="45834"/>
    <cellStyle name="Total 2 6 9 3" xfId="45835"/>
    <cellStyle name="Total 2 7" xfId="45836"/>
    <cellStyle name="Total 2 7 2" xfId="45837"/>
    <cellStyle name="Total 2 7 2 2" xfId="45838"/>
    <cellStyle name="Total 2 7 2 3" xfId="45839"/>
    <cellStyle name="Total 2 7 3" xfId="45840"/>
    <cellStyle name="Total 2 7 3 2" xfId="45841"/>
    <cellStyle name="Total 2 7 4" xfId="45842"/>
    <cellStyle name="Total 2 8" xfId="45843"/>
    <cellStyle name="Total 2 8 2" xfId="45844"/>
    <cellStyle name="Total 2 8 2 2" xfId="45845"/>
    <cellStyle name="Total 2 8 2 3" xfId="45846"/>
    <cellStyle name="Total 2 8 3" xfId="45847"/>
    <cellStyle name="Total 2 8 4" xfId="45848"/>
    <cellStyle name="Total 2 9" xfId="45849"/>
    <cellStyle name="Total 2 9 2" xfId="45850"/>
    <cellStyle name="Total 2 9 2 2" xfId="45851"/>
    <cellStyle name="Total 2 9 3" xfId="45852"/>
    <cellStyle name="Total 2 9 4" xfId="45853"/>
    <cellStyle name="Total 3" xfId="45854"/>
    <cellStyle name="Total 3 10" xfId="45855"/>
    <cellStyle name="Total 3 10 2" xfId="45856"/>
    <cellStyle name="Total 3 10 2 2" xfId="45857"/>
    <cellStyle name="Total 3 10 3" xfId="45858"/>
    <cellStyle name="Total 3 11" xfId="45859"/>
    <cellStyle name="Total 3 11 2" xfId="45860"/>
    <cellStyle name="Total 3 11 2 2" xfId="45861"/>
    <cellStyle name="Total 3 11 3" xfId="45862"/>
    <cellStyle name="Total 3 12" xfId="45863"/>
    <cellStyle name="Total 3 12 2" xfId="45864"/>
    <cellStyle name="Total 3 12 2 2" xfId="45865"/>
    <cellStyle name="Total 3 12 3" xfId="45866"/>
    <cellStyle name="Total 3 13" xfId="45867"/>
    <cellStyle name="Total 3 13 2" xfId="45868"/>
    <cellStyle name="Total 3 13 2 2" xfId="45869"/>
    <cellStyle name="Total 3 13 3" xfId="45870"/>
    <cellStyle name="Total 3 14" xfId="45871"/>
    <cellStyle name="Total 3 14 2" xfId="45872"/>
    <cellStyle name="Total 3 14 2 2" xfId="45873"/>
    <cellStyle name="Total 3 14 3" xfId="45874"/>
    <cellStyle name="Total 3 15" xfId="45875"/>
    <cellStyle name="Total 3 15 2" xfId="45876"/>
    <cellStyle name="Total 3 15 2 2" xfId="45877"/>
    <cellStyle name="Total 3 15 3" xfId="45878"/>
    <cellStyle name="Total 3 16" xfId="45879"/>
    <cellStyle name="Total 3 16 2" xfId="45880"/>
    <cellStyle name="Total 3 16 2 2" xfId="45881"/>
    <cellStyle name="Total 3 16 3" xfId="45882"/>
    <cellStyle name="Total 3 17" xfId="45883"/>
    <cellStyle name="Total 3 17 2" xfId="45884"/>
    <cellStyle name="Total 3 17 2 2" xfId="45885"/>
    <cellStyle name="Total 3 17 3" xfId="45886"/>
    <cellStyle name="Total 3 18" xfId="45887"/>
    <cellStyle name="Total 3 18 2" xfId="45888"/>
    <cellStyle name="Total 3 18 2 2" xfId="45889"/>
    <cellStyle name="Total 3 18 3" xfId="45890"/>
    <cellStyle name="Total 3 19" xfId="45891"/>
    <cellStyle name="Total 3 19 2" xfId="45892"/>
    <cellStyle name="Total 3 19 2 2" xfId="45893"/>
    <cellStyle name="Total 3 19 3" xfId="45894"/>
    <cellStyle name="Total 3 2" xfId="45895"/>
    <cellStyle name="Total 3 2 10" xfId="45896"/>
    <cellStyle name="Total 3 2 10 2" xfId="45897"/>
    <cellStyle name="Total 3 2 10 2 2" xfId="45898"/>
    <cellStyle name="Total 3 2 10 3" xfId="45899"/>
    <cellStyle name="Total 3 2 11" xfId="45900"/>
    <cellStyle name="Total 3 2 11 2" xfId="45901"/>
    <cellStyle name="Total 3 2 11 2 2" xfId="45902"/>
    <cellStyle name="Total 3 2 11 3" xfId="45903"/>
    <cellStyle name="Total 3 2 12" xfId="45904"/>
    <cellStyle name="Total 3 2 12 2" xfId="45905"/>
    <cellStyle name="Total 3 2 12 2 2" xfId="45906"/>
    <cellStyle name="Total 3 2 12 3" xfId="45907"/>
    <cellStyle name="Total 3 2 13" xfId="45908"/>
    <cellStyle name="Total 3 2 13 2" xfId="45909"/>
    <cellStyle name="Total 3 2 13 2 2" xfId="45910"/>
    <cellStyle name="Total 3 2 13 3" xfId="45911"/>
    <cellStyle name="Total 3 2 14" xfId="45912"/>
    <cellStyle name="Total 3 2 14 2" xfId="45913"/>
    <cellStyle name="Total 3 2 14 2 2" xfId="45914"/>
    <cellStyle name="Total 3 2 14 3" xfId="45915"/>
    <cellStyle name="Total 3 2 15" xfId="45916"/>
    <cellStyle name="Total 3 2 15 2" xfId="45917"/>
    <cellStyle name="Total 3 2 15 2 2" xfId="45918"/>
    <cellStyle name="Total 3 2 15 3" xfId="45919"/>
    <cellStyle name="Total 3 2 16" xfId="45920"/>
    <cellStyle name="Total 3 2 16 2" xfId="45921"/>
    <cellStyle name="Total 3 2 16 2 2" xfId="45922"/>
    <cellStyle name="Total 3 2 16 3" xfId="45923"/>
    <cellStyle name="Total 3 2 17" xfId="45924"/>
    <cellStyle name="Total 3 2 17 2" xfId="45925"/>
    <cellStyle name="Total 3 2 17 2 2" xfId="45926"/>
    <cellStyle name="Total 3 2 17 3" xfId="45927"/>
    <cellStyle name="Total 3 2 18" xfId="45928"/>
    <cellStyle name="Total 3 2 18 2" xfId="45929"/>
    <cellStyle name="Total 3 2 18 2 2" xfId="45930"/>
    <cellStyle name="Total 3 2 18 3" xfId="45931"/>
    <cellStyle name="Total 3 2 19" xfId="45932"/>
    <cellStyle name="Total 3 2 19 2" xfId="45933"/>
    <cellStyle name="Total 3 2 19 2 2" xfId="45934"/>
    <cellStyle name="Total 3 2 19 3" xfId="45935"/>
    <cellStyle name="Total 3 2 2" xfId="45936"/>
    <cellStyle name="Total 3 2 2 10" xfId="45937"/>
    <cellStyle name="Total 3 2 2 10 2" xfId="45938"/>
    <cellStyle name="Total 3 2 2 10 2 2" xfId="45939"/>
    <cellStyle name="Total 3 2 2 10 3" xfId="45940"/>
    <cellStyle name="Total 3 2 2 11" xfId="45941"/>
    <cellStyle name="Total 3 2 2 11 2" xfId="45942"/>
    <cellStyle name="Total 3 2 2 11 2 2" xfId="45943"/>
    <cellStyle name="Total 3 2 2 11 3" xfId="45944"/>
    <cellStyle name="Total 3 2 2 12" xfId="45945"/>
    <cellStyle name="Total 3 2 2 12 2" xfId="45946"/>
    <cellStyle name="Total 3 2 2 12 2 2" xfId="45947"/>
    <cellStyle name="Total 3 2 2 12 3" xfId="45948"/>
    <cellStyle name="Total 3 2 2 13" xfId="45949"/>
    <cellStyle name="Total 3 2 2 13 2" xfId="45950"/>
    <cellStyle name="Total 3 2 2 13 2 2" xfId="45951"/>
    <cellStyle name="Total 3 2 2 13 3" xfId="45952"/>
    <cellStyle name="Total 3 2 2 14" xfId="45953"/>
    <cellStyle name="Total 3 2 2 14 2" xfId="45954"/>
    <cellStyle name="Total 3 2 2 14 2 2" xfId="45955"/>
    <cellStyle name="Total 3 2 2 14 3" xfId="45956"/>
    <cellStyle name="Total 3 2 2 15" xfId="45957"/>
    <cellStyle name="Total 3 2 2 15 2" xfId="45958"/>
    <cellStyle name="Total 3 2 2 15 2 2" xfId="45959"/>
    <cellStyle name="Total 3 2 2 15 3" xfId="45960"/>
    <cellStyle name="Total 3 2 2 16" xfId="45961"/>
    <cellStyle name="Total 3 2 2 16 2" xfId="45962"/>
    <cellStyle name="Total 3 2 2 16 2 2" xfId="45963"/>
    <cellStyle name="Total 3 2 2 16 3" xfId="45964"/>
    <cellStyle name="Total 3 2 2 17" xfId="45965"/>
    <cellStyle name="Total 3 2 2 17 2" xfId="45966"/>
    <cellStyle name="Total 3 2 2 17 2 2" xfId="45967"/>
    <cellStyle name="Total 3 2 2 17 3" xfId="45968"/>
    <cellStyle name="Total 3 2 2 18" xfId="45969"/>
    <cellStyle name="Total 3 2 2 18 2" xfId="45970"/>
    <cellStyle name="Total 3 2 2 19" xfId="45971"/>
    <cellStyle name="Total 3 2 2 2" xfId="45972"/>
    <cellStyle name="Total 3 2 2 2 10" xfId="45973"/>
    <cellStyle name="Total 3 2 2 2 10 2" xfId="45974"/>
    <cellStyle name="Total 3 2 2 2 10 2 2" xfId="45975"/>
    <cellStyle name="Total 3 2 2 2 10 3" xfId="45976"/>
    <cellStyle name="Total 3 2 2 2 11" xfId="45977"/>
    <cellStyle name="Total 3 2 2 2 11 2" xfId="45978"/>
    <cellStyle name="Total 3 2 2 2 11 2 2" xfId="45979"/>
    <cellStyle name="Total 3 2 2 2 11 3" xfId="45980"/>
    <cellStyle name="Total 3 2 2 2 12" xfId="45981"/>
    <cellStyle name="Total 3 2 2 2 12 2" xfId="45982"/>
    <cellStyle name="Total 3 2 2 2 12 2 2" xfId="45983"/>
    <cellStyle name="Total 3 2 2 2 12 3" xfId="45984"/>
    <cellStyle name="Total 3 2 2 2 13" xfId="45985"/>
    <cellStyle name="Total 3 2 2 2 13 2" xfId="45986"/>
    <cellStyle name="Total 3 2 2 2 13 2 2" xfId="45987"/>
    <cellStyle name="Total 3 2 2 2 13 3" xfId="45988"/>
    <cellStyle name="Total 3 2 2 2 14" xfId="45989"/>
    <cellStyle name="Total 3 2 2 2 14 2" xfId="45990"/>
    <cellStyle name="Total 3 2 2 2 14 2 2" xfId="45991"/>
    <cellStyle name="Total 3 2 2 2 14 3" xfId="45992"/>
    <cellStyle name="Total 3 2 2 2 15" xfId="45993"/>
    <cellStyle name="Total 3 2 2 2 15 2" xfId="45994"/>
    <cellStyle name="Total 3 2 2 2 15 2 2" xfId="45995"/>
    <cellStyle name="Total 3 2 2 2 15 3" xfId="45996"/>
    <cellStyle name="Total 3 2 2 2 16" xfId="45997"/>
    <cellStyle name="Total 3 2 2 2 16 2" xfId="45998"/>
    <cellStyle name="Total 3 2 2 2 16 2 2" xfId="45999"/>
    <cellStyle name="Total 3 2 2 2 16 3" xfId="46000"/>
    <cellStyle name="Total 3 2 2 2 17" xfId="46001"/>
    <cellStyle name="Total 3 2 2 2 17 2" xfId="46002"/>
    <cellStyle name="Total 3 2 2 2 17 2 2" xfId="46003"/>
    <cellStyle name="Total 3 2 2 2 17 3" xfId="46004"/>
    <cellStyle name="Total 3 2 2 2 18" xfId="46005"/>
    <cellStyle name="Total 3 2 2 2 18 2" xfId="46006"/>
    <cellStyle name="Total 3 2 2 2 18 2 2" xfId="46007"/>
    <cellStyle name="Total 3 2 2 2 18 3" xfId="46008"/>
    <cellStyle name="Total 3 2 2 2 19" xfId="46009"/>
    <cellStyle name="Total 3 2 2 2 19 2" xfId="46010"/>
    <cellStyle name="Total 3 2 2 2 19 2 2" xfId="46011"/>
    <cellStyle name="Total 3 2 2 2 19 3" xfId="46012"/>
    <cellStyle name="Total 3 2 2 2 2" xfId="46013"/>
    <cellStyle name="Total 3 2 2 2 2 2" xfId="46014"/>
    <cellStyle name="Total 3 2 2 2 2 2 2" xfId="46015"/>
    <cellStyle name="Total 3 2 2 2 2 2 3" xfId="46016"/>
    <cellStyle name="Total 3 2 2 2 2 3" xfId="46017"/>
    <cellStyle name="Total 3 2 2 2 2 3 2" xfId="46018"/>
    <cellStyle name="Total 3 2 2 2 2 4" xfId="46019"/>
    <cellStyle name="Total 3 2 2 2 20" xfId="46020"/>
    <cellStyle name="Total 3 2 2 2 20 2" xfId="46021"/>
    <cellStyle name="Total 3 2 2 2 20 2 2" xfId="46022"/>
    <cellStyle name="Total 3 2 2 2 20 3" xfId="46023"/>
    <cellStyle name="Total 3 2 2 2 21" xfId="46024"/>
    <cellStyle name="Total 3 2 2 2 21 2" xfId="46025"/>
    <cellStyle name="Total 3 2 2 2 22" xfId="46026"/>
    <cellStyle name="Total 3 2 2 2 23" xfId="46027"/>
    <cellStyle name="Total 3 2 2 2 3" xfId="46028"/>
    <cellStyle name="Total 3 2 2 2 3 2" xfId="46029"/>
    <cellStyle name="Total 3 2 2 2 3 2 2" xfId="46030"/>
    <cellStyle name="Total 3 2 2 2 3 3" xfId="46031"/>
    <cellStyle name="Total 3 2 2 2 3 4" xfId="46032"/>
    <cellStyle name="Total 3 2 2 2 4" xfId="46033"/>
    <cellStyle name="Total 3 2 2 2 4 2" xfId="46034"/>
    <cellStyle name="Total 3 2 2 2 4 2 2" xfId="46035"/>
    <cellStyle name="Total 3 2 2 2 4 3" xfId="46036"/>
    <cellStyle name="Total 3 2 2 2 4 4" xfId="46037"/>
    <cellStyle name="Total 3 2 2 2 5" xfId="46038"/>
    <cellStyle name="Total 3 2 2 2 5 2" xfId="46039"/>
    <cellStyle name="Total 3 2 2 2 5 2 2" xfId="46040"/>
    <cellStyle name="Total 3 2 2 2 5 3" xfId="46041"/>
    <cellStyle name="Total 3 2 2 2 6" xfId="46042"/>
    <cellStyle name="Total 3 2 2 2 6 2" xfId="46043"/>
    <cellStyle name="Total 3 2 2 2 6 2 2" xfId="46044"/>
    <cellStyle name="Total 3 2 2 2 6 3" xfId="46045"/>
    <cellStyle name="Total 3 2 2 2 7" xfId="46046"/>
    <cellStyle name="Total 3 2 2 2 7 2" xfId="46047"/>
    <cellStyle name="Total 3 2 2 2 7 2 2" xfId="46048"/>
    <cellStyle name="Total 3 2 2 2 7 3" xfId="46049"/>
    <cellStyle name="Total 3 2 2 2 8" xfId="46050"/>
    <cellStyle name="Total 3 2 2 2 8 2" xfId="46051"/>
    <cellStyle name="Total 3 2 2 2 8 2 2" xfId="46052"/>
    <cellStyle name="Total 3 2 2 2 8 3" xfId="46053"/>
    <cellStyle name="Total 3 2 2 2 9" xfId="46054"/>
    <cellStyle name="Total 3 2 2 2 9 2" xfId="46055"/>
    <cellStyle name="Total 3 2 2 2 9 2 2" xfId="46056"/>
    <cellStyle name="Total 3 2 2 2 9 3" xfId="46057"/>
    <cellStyle name="Total 3 2 2 20" xfId="46058"/>
    <cellStyle name="Total 3 2 2 3" xfId="46059"/>
    <cellStyle name="Total 3 2 2 3 2" xfId="46060"/>
    <cellStyle name="Total 3 2 2 3 2 2" xfId="46061"/>
    <cellStyle name="Total 3 2 2 3 2 3" xfId="46062"/>
    <cellStyle name="Total 3 2 2 3 3" xfId="46063"/>
    <cellStyle name="Total 3 2 2 3 3 2" xfId="46064"/>
    <cellStyle name="Total 3 2 2 3 4" xfId="46065"/>
    <cellStyle name="Total 3 2 2 4" xfId="46066"/>
    <cellStyle name="Total 3 2 2 4 2" xfId="46067"/>
    <cellStyle name="Total 3 2 2 4 2 2" xfId="46068"/>
    <cellStyle name="Total 3 2 2 4 3" xfId="46069"/>
    <cellStyle name="Total 3 2 2 4 4" xfId="46070"/>
    <cellStyle name="Total 3 2 2 5" xfId="46071"/>
    <cellStyle name="Total 3 2 2 5 2" xfId="46072"/>
    <cellStyle name="Total 3 2 2 5 2 2" xfId="46073"/>
    <cellStyle name="Total 3 2 2 5 3" xfId="46074"/>
    <cellStyle name="Total 3 2 2 5 4" xfId="46075"/>
    <cellStyle name="Total 3 2 2 6" xfId="46076"/>
    <cellStyle name="Total 3 2 2 6 2" xfId="46077"/>
    <cellStyle name="Total 3 2 2 6 2 2" xfId="46078"/>
    <cellStyle name="Total 3 2 2 6 3" xfId="46079"/>
    <cellStyle name="Total 3 2 2 7" xfId="46080"/>
    <cellStyle name="Total 3 2 2 7 2" xfId="46081"/>
    <cellStyle name="Total 3 2 2 7 2 2" xfId="46082"/>
    <cellStyle name="Total 3 2 2 7 3" xfId="46083"/>
    <cellStyle name="Total 3 2 2 8" xfId="46084"/>
    <cellStyle name="Total 3 2 2 8 2" xfId="46085"/>
    <cellStyle name="Total 3 2 2 8 2 2" xfId="46086"/>
    <cellStyle name="Total 3 2 2 8 3" xfId="46087"/>
    <cellStyle name="Total 3 2 2 9" xfId="46088"/>
    <cellStyle name="Total 3 2 2 9 2" xfId="46089"/>
    <cellStyle name="Total 3 2 2 9 2 2" xfId="46090"/>
    <cellStyle name="Total 3 2 2 9 3" xfId="46091"/>
    <cellStyle name="Total 3 2 20" xfId="46092"/>
    <cellStyle name="Total 3 2 20 2" xfId="46093"/>
    <cellStyle name="Total 3 2 20 2 2" xfId="46094"/>
    <cellStyle name="Total 3 2 20 3" xfId="46095"/>
    <cellStyle name="Total 3 2 21" xfId="46096"/>
    <cellStyle name="Total 3 2 21 2" xfId="46097"/>
    <cellStyle name="Total 3 2 22" xfId="46098"/>
    <cellStyle name="Total 3 2 23" xfId="46099"/>
    <cellStyle name="Total 3 2 3" xfId="46100"/>
    <cellStyle name="Total 3 2 3 10" xfId="46101"/>
    <cellStyle name="Total 3 2 3 10 2" xfId="46102"/>
    <cellStyle name="Total 3 2 3 10 2 2" xfId="46103"/>
    <cellStyle name="Total 3 2 3 10 3" xfId="46104"/>
    <cellStyle name="Total 3 2 3 11" xfId="46105"/>
    <cellStyle name="Total 3 2 3 11 2" xfId="46106"/>
    <cellStyle name="Total 3 2 3 11 2 2" xfId="46107"/>
    <cellStyle name="Total 3 2 3 11 3" xfId="46108"/>
    <cellStyle name="Total 3 2 3 12" xfId="46109"/>
    <cellStyle name="Total 3 2 3 12 2" xfId="46110"/>
    <cellStyle name="Total 3 2 3 12 2 2" xfId="46111"/>
    <cellStyle name="Total 3 2 3 12 3" xfId="46112"/>
    <cellStyle name="Total 3 2 3 13" xfId="46113"/>
    <cellStyle name="Total 3 2 3 13 2" xfId="46114"/>
    <cellStyle name="Total 3 2 3 13 2 2" xfId="46115"/>
    <cellStyle name="Total 3 2 3 13 3" xfId="46116"/>
    <cellStyle name="Total 3 2 3 14" xfId="46117"/>
    <cellStyle name="Total 3 2 3 14 2" xfId="46118"/>
    <cellStyle name="Total 3 2 3 14 2 2" xfId="46119"/>
    <cellStyle name="Total 3 2 3 14 3" xfId="46120"/>
    <cellStyle name="Total 3 2 3 15" xfId="46121"/>
    <cellStyle name="Total 3 2 3 15 2" xfId="46122"/>
    <cellStyle name="Total 3 2 3 15 2 2" xfId="46123"/>
    <cellStyle name="Total 3 2 3 15 3" xfId="46124"/>
    <cellStyle name="Total 3 2 3 16" xfId="46125"/>
    <cellStyle name="Total 3 2 3 16 2" xfId="46126"/>
    <cellStyle name="Total 3 2 3 16 2 2" xfId="46127"/>
    <cellStyle name="Total 3 2 3 16 3" xfId="46128"/>
    <cellStyle name="Total 3 2 3 17" xfId="46129"/>
    <cellStyle name="Total 3 2 3 17 2" xfId="46130"/>
    <cellStyle name="Total 3 2 3 17 2 2" xfId="46131"/>
    <cellStyle name="Total 3 2 3 17 3" xfId="46132"/>
    <cellStyle name="Total 3 2 3 18" xfId="46133"/>
    <cellStyle name="Total 3 2 3 18 2" xfId="46134"/>
    <cellStyle name="Total 3 2 3 19" xfId="46135"/>
    <cellStyle name="Total 3 2 3 2" xfId="46136"/>
    <cellStyle name="Total 3 2 3 2 10" xfId="46137"/>
    <cellStyle name="Total 3 2 3 2 10 2" xfId="46138"/>
    <cellStyle name="Total 3 2 3 2 10 2 2" xfId="46139"/>
    <cellStyle name="Total 3 2 3 2 10 3" xfId="46140"/>
    <cellStyle name="Total 3 2 3 2 11" xfId="46141"/>
    <cellStyle name="Total 3 2 3 2 11 2" xfId="46142"/>
    <cellStyle name="Total 3 2 3 2 11 2 2" xfId="46143"/>
    <cellStyle name="Total 3 2 3 2 11 3" xfId="46144"/>
    <cellStyle name="Total 3 2 3 2 12" xfId="46145"/>
    <cellStyle name="Total 3 2 3 2 12 2" xfId="46146"/>
    <cellStyle name="Total 3 2 3 2 12 2 2" xfId="46147"/>
    <cellStyle name="Total 3 2 3 2 12 3" xfId="46148"/>
    <cellStyle name="Total 3 2 3 2 13" xfId="46149"/>
    <cellStyle name="Total 3 2 3 2 13 2" xfId="46150"/>
    <cellStyle name="Total 3 2 3 2 13 2 2" xfId="46151"/>
    <cellStyle name="Total 3 2 3 2 13 3" xfId="46152"/>
    <cellStyle name="Total 3 2 3 2 14" xfId="46153"/>
    <cellStyle name="Total 3 2 3 2 14 2" xfId="46154"/>
    <cellStyle name="Total 3 2 3 2 14 2 2" xfId="46155"/>
    <cellStyle name="Total 3 2 3 2 14 3" xfId="46156"/>
    <cellStyle name="Total 3 2 3 2 15" xfId="46157"/>
    <cellStyle name="Total 3 2 3 2 15 2" xfId="46158"/>
    <cellStyle name="Total 3 2 3 2 15 2 2" xfId="46159"/>
    <cellStyle name="Total 3 2 3 2 15 3" xfId="46160"/>
    <cellStyle name="Total 3 2 3 2 16" xfId="46161"/>
    <cellStyle name="Total 3 2 3 2 16 2" xfId="46162"/>
    <cellStyle name="Total 3 2 3 2 16 2 2" xfId="46163"/>
    <cellStyle name="Total 3 2 3 2 16 3" xfId="46164"/>
    <cellStyle name="Total 3 2 3 2 17" xfId="46165"/>
    <cellStyle name="Total 3 2 3 2 17 2" xfId="46166"/>
    <cellStyle name="Total 3 2 3 2 17 2 2" xfId="46167"/>
    <cellStyle name="Total 3 2 3 2 17 3" xfId="46168"/>
    <cellStyle name="Total 3 2 3 2 18" xfId="46169"/>
    <cellStyle name="Total 3 2 3 2 18 2" xfId="46170"/>
    <cellStyle name="Total 3 2 3 2 18 2 2" xfId="46171"/>
    <cellStyle name="Total 3 2 3 2 18 3" xfId="46172"/>
    <cellStyle name="Total 3 2 3 2 19" xfId="46173"/>
    <cellStyle name="Total 3 2 3 2 19 2" xfId="46174"/>
    <cellStyle name="Total 3 2 3 2 19 2 2" xfId="46175"/>
    <cellStyle name="Total 3 2 3 2 19 3" xfId="46176"/>
    <cellStyle name="Total 3 2 3 2 2" xfId="46177"/>
    <cellStyle name="Total 3 2 3 2 2 2" xfId="46178"/>
    <cellStyle name="Total 3 2 3 2 2 2 2" xfId="46179"/>
    <cellStyle name="Total 3 2 3 2 2 3" xfId="46180"/>
    <cellStyle name="Total 3 2 3 2 2 4" xfId="46181"/>
    <cellStyle name="Total 3 2 3 2 20" xfId="46182"/>
    <cellStyle name="Total 3 2 3 2 20 2" xfId="46183"/>
    <cellStyle name="Total 3 2 3 2 20 2 2" xfId="46184"/>
    <cellStyle name="Total 3 2 3 2 20 3" xfId="46185"/>
    <cellStyle name="Total 3 2 3 2 21" xfId="46186"/>
    <cellStyle name="Total 3 2 3 2 21 2" xfId="46187"/>
    <cellStyle name="Total 3 2 3 2 22" xfId="46188"/>
    <cellStyle name="Total 3 2 3 2 23" xfId="46189"/>
    <cellStyle name="Total 3 2 3 2 3" xfId="46190"/>
    <cellStyle name="Total 3 2 3 2 3 2" xfId="46191"/>
    <cellStyle name="Total 3 2 3 2 3 2 2" xfId="46192"/>
    <cellStyle name="Total 3 2 3 2 3 3" xfId="46193"/>
    <cellStyle name="Total 3 2 3 2 3 4" xfId="46194"/>
    <cellStyle name="Total 3 2 3 2 4" xfId="46195"/>
    <cellStyle name="Total 3 2 3 2 4 2" xfId="46196"/>
    <cellStyle name="Total 3 2 3 2 4 2 2" xfId="46197"/>
    <cellStyle name="Total 3 2 3 2 4 3" xfId="46198"/>
    <cellStyle name="Total 3 2 3 2 5" xfId="46199"/>
    <cellStyle name="Total 3 2 3 2 5 2" xfId="46200"/>
    <cellStyle name="Total 3 2 3 2 5 2 2" xfId="46201"/>
    <cellStyle name="Total 3 2 3 2 5 3" xfId="46202"/>
    <cellStyle name="Total 3 2 3 2 6" xfId="46203"/>
    <cellStyle name="Total 3 2 3 2 6 2" xfId="46204"/>
    <cellStyle name="Total 3 2 3 2 6 2 2" xfId="46205"/>
    <cellStyle name="Total 3 2 3 2 6 3" xfId="46206"/>
    <cellStyle name="Total 3 2 3 2 7" xfId="46207"/>
    <cellStyle name="Total 3 2 3 2 7 2" xfId="46208"/>
    <cellStyle name="Total 3 2 3 2 7 2 2" xfId="46209"/>
    <cellStyle name="Total 3 2 3 2 7 3" xfId="46210"/>
    <cellStyle name="Total 3 2 3 2 8" xfId="46211"/>
    <cellStyle name="Total 3 2 3 2 8 2" xfId="46212"/>
    <cellStyle name="Total 3 2 3 2 8 2 2" xfId="46213"/>
    <cellStyle name="Total 3 2 3 2 8 3" xfId="46214"/>
    <cellStyle name="Total 3 2 3 2 9" xfId="46215"/>
    <cellStyle name="Total 3 2 3 2 9 2" xfId="46216"/>
    <cellStyle name="Total 3 2 3 2 9 2 2" xfId="46217"/>
    <cellStyle name="Total 3 2 3 2 9 3" xfId="46218"/>
    <cellStyle name="Total 3 2 3 20" xfId="46219"/>
    <cellStyle name="Total 3 2 3 3" xfId="46220"/>
    <cellStyle name="Total 3 2 3 3 2" xfId="46221"/>
    <cellStyle name="Total 3 2 3 3 2 2" xfId="46222"/>
    <cellStyle name="Total 3 2 3 3 3" xfId="46223"/>
    <cellStyle name="Total 3 2 3 3 4" xfId="46224"/>
    <cellStyle name="Total 3 2 3 4" xfId="46225"/>
    <cellStyle name="Total 3 2 3 4 2" xfId="46226"/>
    <cellStyle name="Total 3 2 3 4 2 2" xfId="46227"/>
    <cellStyle name="Total 3 2 3 4 3" xfId="46228"/>
    <cellStyle name="Total 3 2 3 4 4" xfId="46229"/>
    <cellStyle name="Total 3 2 3 5" xfId="46230"/>
    <cellStyle name="Total 3 2 3 5 2" xfId="46231"/>
    <cellStyle name="Total 3 2 3 5 2 2" xfId="46232"/>
    <cellStyle name="Total 3 2 3 5 3" xfId="46233"/>
    <cellStyle name="Total 3 2 3 6" xfId="46234"/>
    <cellStyle name="Total 3 2 3 6 2" xfId="46235"/>
    <cellStyle name="Total 3 2 3 6 2 2" xfId="46236"/>
    <cellStyle name="Total 3 2 3 6 3" xfId="46237"/>
    <cellStyle name="Total 3 2 3 7" xfId="46238"/>
    <cellStyle name="Total 3 2 3 7 2" xfId="46239"/>
    <cellStyle name="Total 3 2 3 7 2 2" xfId="46240"/>
    <cellStyle name="Total 3 2 3 7 3" xfId="46241"/>
    <cellStyle name="Total 3 2 3 8" xfId="46242"/>
    <cellStyle name="Total 3 2 3 8 2" xfId="46243"/>
    <cellStyle name="Total 3 2 3 8 2 2" xfId="46244"/>
    <cellStyle name="Total 3 2 3 8 3" xfId="46245"/>
    <cellStyle name="Total 3 2 3 9" xfId="46246"/>
    <cellStyle name="Total 3 2 3 9 2" xfId="46247"/>
    <cellStyle name="Total 3 2 3 9 2 2" xfId="46248"/>
    <cellStyle name="Total 3 2 3 9 3" xfId="46249"/>
    <cellStyle name="Total 3 2 4" xfId="46250"/>
    <cellStyle name="Total 3 2 4 10" xfId="46251"/>
    <cellStyle name="Total 3 2 4 10 2" xfId="46252"/>
    <cellStyle name="Total 3 2 4 10 2 2" xfId="46253"/>
    <cellStyle name="Total 3 2 4 10 3" xfId="46254"/>
    <cellStyle name="Total 3 2 4 11" xfId="46255"/>
    <cellStyle name="Total 3 2 4 11 2" xfId="46256"/>
    <cellStyle name="Total 3 2 4 11 2 2" xfId="46257"/>
    <cellStyle name="Total 3 2 4 11 3" xfId="46258"/>
    <cellStyle name="Total 3 2 4 12" xfId="46259"/>
    <cellStyle name="Total 3 2 4 12 2" xfId="46260"/>
    <cellStyle name="Total 3 2 4 12 2 2" xfId="46261"/>
    <cellStyle name="Total 3 2 4 12 3" xfId="46262"/>
    <cellStyle name="Total 3 2 4 13" xfId="46263"/>
    <cellStyle name="Total 3 2 4 13 2" xfId="46264"/>
    <cellStyle name="Total 3 2 4 13 2 2" xfId="46265"/>
    <cellStyle name="Total 3 2 4 13 3" xfId="46266"/>
    <cellStyle name="Total 3 2 4 14" xfId="46267"/>
    <cellStyle name="Total 3 2 4 14 2" xfId="46268"/>
    <cellStyle name="Total 3 2 4 14 2 2" xfId="46269"/>
    <cellStyle name="Total 3 2 4 14 3" xfId="46270"/>
    <cellStyle name="Total 3 2 4 15" xfId="46271"/>
    <cellStyle name="Total 3 2 4 15 2" xfId="46272"/>
    <cellStyle name="Total 3 2 4 15 2 2" xfId="46273"/>
    <cellStyle name="Total 3 2 4 15 3" xfId="46274"/>
    <cellStyle name="Total 3 2 4 16" xfId="46275"/>
    <cellStyle name="Total 3 2 4 16 2" xfId="46276"/>
    <cellStyle name="Total 3 2 4 16 2 2" xfId="46277"/>
    <cellStyle name="Total 3 2 4 16 3" xfId="46278"/>
    <cellStyle name="Total 3 2 4 17" xfId="46279"/>
    <cellStyle name="Total 3 2 4 17 2" xfId="46280"/>
    <cellStyle name="Total 3 2 4 17 2 2" xfId="46281"/>
    <cellStyle name="Total 3 2 4 17 3" xfId="46282"/>
    <cellStyle name="Total 3 2 4 18" xfId="46283"/>
    <cellStyle name="Total 3 2 4 18 2" xfId="46284"/>
    <cellStyle name="Total 3 2 4 18 2 2" xfId="46285"/>
    <cellStyle name="Total 3 2 4 18 3" xfId="46286"/>
    <cellStyle name="Total 3 2 4 19" xfId="46287"/>
    <cellStyle name="Total 3 2 4 19 2" xfId="46288"/>
    <cellStyle name="Total 3 2 4 19 2 2" xfId="46289"/>
    <cellStyle name="Total 3 2 4 19 3" xfId="46290"/>
    <cellStyle name="Total 3 2 4 2" xfId="46291"/>
    <cellStyle name="Total 3 2 4 2 10" xfId="46292"/>
    <cellStyle name="Total 3 2 4 2 10 2" xfId="46293"/>
    <cellStyle name="Total 3 2 4 2 10 2 2" xfId="46294"/>
    <cellStyle name="Total 3 2 4 2 10 3" xfId="46295"/>
    <cellStyle name="Total 3 2 4 2 11" xfId="46296"/>
    <cellStyle name="Total 3 2 4 2 11 2" xfId="46297"/>
    <cellStyle name="Total 3 2 4 2 11 2 2" xfId="46298"/>
    <cellStyle name="Total 3 2 4 2 11 3" xfId="46299"/>
    <cellStyle name="Total 3 2 4 2 12" xfId="46300"/>
    <cellStyle name="Total 3 2 4 2 12 2" xfId="46301"/>
    <cellStyle name="Total 3 2 4 2 12 2 2" xfId="46302"/>
    <cellStyle name="Total 3 2 4 2 12 3" xfId="46303"/>
    <cellStyle name="Total 3 2 4 2 13" xfId="46304"/>
    <cellStyle name="Total 3 2 4 2 13 2" xfId="46305"/>
    <cellStyle name="Total 3 2 4 2 13 2 2" xfId="46306"/>
    <cellStyle name="Total 3 2 4 2 13 3" xfId="46307"/>
    <cellStyle name="Total 3 2 4 2 14" xfId="46308"/>
    <cellStyle name="Total 3 2 4 2 14 2" xfId="46309"/>
    <cellStyle name="Total 3 2 4 2 14 2 2" xfId="46310"/>
    <cellStyle name="Total 3 2 4 2 14 3" xfId="46311"/>
    <cellStyle name="Total 3 2 4 2 15" xfId="46312"/>
    <cellStyle name="Total 3 2 4 2 15 2" xfId="46313"/>
    <cellStyle name="Total 3 2 4 2 15 2 2" xfId="46314"/>
    <cellStyle name="Total 3 2 4 2 15 3" xfId="46315"/>
    <cellStyle name="Total 3 2 4 2 16" xfId="46316"/>
    <cellStyle name="Total 3 2 4 2 16 2" xfId="46317"/>
    <cellStyle name="Total 3 2 4 2 16 2 2" xfId="46318"/>
    <cellStyle name="Total 3 2 4 2 16 3" xfId="46319"/>
    <cellStyle name="Total 3 2 4 2 17" xfId="46320"/>
    <cellStyle name="Total 3 2 4 2 17 2" xfId="46321"/>
    <cellStyle name="Total 3 2 4 2 17 2 2" xfId="46322"/>
    <cellStyle name="Total 3 2 4 2 17 3" xfId="46323"/>
    <cellStyle name="Total 3 2 4 2 18" xfId="46324"/>
    <cellStyle name="Total 3 2 4 2 18 2" xfId="46325"/>
    <cellStyle name="Total 3 2 4 2 18 2 2" xfId="46326"/>
    <cellStyle name="Total 3 2 4 2 18 3" xfId="46327"/>
    <cellStyle name="Total 3 2 4 2 19" xfId="46328"/>
    <cellStyle name="Total 3 2 4 2 19 2" xfId="46329"/>
    <cellStyle name="Total 3 2 4 2 19 2 2" xfId="46330"/>
    <cellStyle name="Total 3 2 4 2 19 3" xfId="46331"/>
    <cellStyle name="Total 3 2 4 2 2" xfId="46332"/>
    <cellStyle name="Total 3 2 4 2 2 2" xfId="46333"/>
    <cellStyle name="Total 3 2 4 2 2 2 2" xfId="46334"/>
    <cellStyle name="Total 3 2 4 2 2 3" xfId="46335"/>
    <cellStyle name="Total 3 2 4 2 2 4" xfId="46336"/>
    <cellStyle name="Total 3 2 4 2 20" xfId="46337"/>
    <cellStyle name="Total 3 2 4 2 20 2" xfId="46338"/>
    <cellStyle name="Total 3 2 4 2 20 2 2" xfId="46339"/>
    <cellStyle name="Total 3 2 4 2 20 3" xfId="46340"/>
    <cellStyle name="Total 3 2 4 2 21" xfId="46341"/>
    <cellStyle name="Total 3 2 4 2 21 2" xfId="46342"/>
    <cellStyle name="Total 3 2 4 2 22" xfId="46343"/>
    <cellStyle name="Total 3 2 4 2 23" xfId="46344"/>
    <cellStyle name="Total 3 2 4 2 3" xfId="46345"/>
    <cellStyle name="Total 3 2 4 2 3 2" xfId="46346"/>
    <cellStyle name="Total 3 2 4 2 3 2 2" xfId="46347"/>
    <cellStyle name="Total 3 2 4 2 3 3" xfId="46348"/>
    <cellStyle name="Total 3 2 4 2 4" xfId="46349"/>
    <cellStyle name="Total 3 2 4 2 4 2" xfId="46350"/>
    <cellStyle name="Total 3 2 4 2 4 2 2" xfId="46351"/>
    <cellStyle name="Total 3 2 4 2 4 3" xfId="46352"/>
    <cellStyle name="Total 3 2 4 2 5" xfId="46353"/>
    <cellStyle name="Total 3 2 4 2 5 2" xfId="46354"/>
    <cellStyle name="Total 3 2 4 2 5 2 2" xfId="46355"/>
    <cellStyle name="Total 3 2 4 2 5 3" xfId="46356"/>
    <cellStyle name="Total 3 2 4 2 6" xfId="46357"/>
    <cellStyle name="Total 3 2 4 2 6 2" xfId="46358"/>
    <cellStyle name="Total 3 2 4 2 6 2 2" xfId="46359"/>
    <cellStyle name="Total 3 2 4 2 6 3" xfId="46360"/>
    <cellStyle name="Total 3 2 4 2 7" xfId="46361"/>
    <cellStyle name="Total 3 2 4 2 7 2" xfId="46362"/>
    <cellStyle name="Total 3 2 4 2 7 2 2" xfId="46363"/>
    <cellStyle name="Total 3 2 4 2 7 3" xfId="46364"/>
    <cellStyle name="Total 3 2 4 2 8" xfId="46365"/>
    <cellStyle name="Total 3 2 4 2 8 2" xfId="46366"/>
    <cellStyle name="Total 3 2 4 2 8 2 2" xfId="46367"/>
    <cellStyle name="Total 3 2 4 2 8 3" xfId="46368"/>
    <cellStyle name="Total 3 2 4 2 9" xfId="46369"/>
    <cellStyle name="Total 3 2 4 2 9 2" xfId="46370"/>
    <cellStyle name="Total 3 2 4 2 9 2 2" xfId="46371"/>
    <cellStyle name="Total 3 2 4 2 9 3" xfId="46372"/>
    <cellStyle name="Total 3 2 4 20" xfId="46373"/>
    <cellStyle name="Total 3 2 4 20 2" xfId="46374"/>
    <cellStyle name="Total 3 2 4 20 2 2" xfId="46375"/>
    <cellStyle name="Total 3 2 4 20 3" xfId="46376"/>
    <cellStyle name="Total 3 2 4 21" xfId="46377"/>
    <cellStyle name="Total 3 2 4 21 2" xfId="46378"/>
    <cellStyle name="Total 3 2 4 21 2 2" xfId="46379"/>
    <cellStyle name="Total 3 2 4 21 3" xfId="46380"/>
    <cellStyle name="Total 3 2 4 22" xfId="46381"/>
    <cellStyle name="Total 3 2 4 22 2" xfId="46382"/>
    <cellStyle name="Total 3 2 4 23" xfId="46383"/>
    <cellStyle name="Total 3 2 4 24" xfId="46384"/>
    <cellStyle name="Total 3 2 4 3" xfId="46385"/>
    <cellStyle name="Total 3 2 4 3 2" xfId="46386"/>
    <cellStyle name="Total 3 2 4 3 2 2" xfId="46387"/>
    <cellStyle name="Total 3 2 4 3 3" xfId="46388"/>
    <cellStyle name="Total 3 2 4 3 4" xfId="46389"/>
    <cellStyle name="Total 3 2 4 4" xfId="46390"/>
    <cellStyle name="Total 3 2 4 4 2" xfId="46391"/>
    <cellStyle name="Total 3 2 4 4 2 2" xfId="46392"/>
    <cellStyle name="Total 3 2 4 4 3" xfId="46393"/>
    <cellStyle name="Total 3 2 4 4 4" xfId="46394"/>
    <cellStyle name="Total 3 2 4 5" xfId="46395"/>
    <cellStyle name="Total 3 2 4 5 2" xfId="46396"/>
    <cellStyle name="Total 3 2 4 5 2 2" xfId="46397"/>
    <cellStyle name="Total 3 2 4 5 3" xfId="46398"/>
    <cellStyle name="Total 3 2 4 6" xfId="46399"/>
    <cellStyle name="Total 3 2 4 6 2" xfId="46400"/>
    <cellStyle name="Total 3 2 4 6 2 2" xfId="46401"/>
    <cellStyle name="Total 3 2 4 6 3" xfId="46402"/>
    <cellStyle name="Total 3 2 4 7" xfId="46403"/>
    <cellStyle name="Total 3 2 4 7 2" xfId="46404"/>
    <cellStyle name="Total 3 2 4 7 2 2" xfId="46405"/>
    <cellStyle name="Total 3 2 4 7 3" xfId="46406"/>
    <cellStyle name="Total 3 2 4 8" xfId="46407"/>
    <cellStyle name="Total 3 2 4 8 2" xfId="46408"/>
    <cellStyle name="Total 3 2 4 8 2 2" xfId="46409"/>
    <cellStyle name="Total 3 2 4 8 3" xfId="46410"/>
    <cellStyle name="Total 3 2 4 9" xfId="46411"/>
    <cellStyle name="Total 3 2 4 9 2" xfId="46412"/>
    <cellStyle name="Total 3 2 4 9 2 2" xfId="46413"/>
    <cellStyle name="Total 3 2 4 9 3" xfId="46414"/>
    <cellStyle name="Total 3 2 5" xfId="46415"/>
    <cellStyle name="Total 3 2 5 10" xfId="46416"/>
    <cellStyle name="Total 3 2 5 10 2" xfId="46417"/>
    <cellStyle name="Total 3 2 5 10 2 2" xfId="46418"/>
    <cellStyle name="Total 3 2 5 10 3" xfId="46419"/>
    <cellStyle name="Total 3 2 5 11" xfId="46420"/>
    <cellStyle name="Total 3 2 5 11 2" xfId="46421"/>
    <cellStyle name="Total 3 2 5 11 2 2" xfId="46422"/>
    <cellStyle name="Total 3 2 5 11 3" xfId="46423"/>
    <cellStyle name="Total 3 2 5 12" xfId="46424"/>
    <cellStyle name="Total 3 2 5 12 2" xfId="46425"/>
    <cellStyle name="Total 3 2 5 12 2 2" xfId="46426"/>
    <cellStyle name="Total 3 2 5 12 3" xfId="46427"/>
    <cellStyle name="Total 3 2 5 13" xfId="46428"/>
    <cellStyle name="Total 3 2 5 13 2" xfId="46429"/>
    <cellStyle name="Total 3 2 5 13 2 2" xfId="46430"/>
    <cellStyle name="Total 3 2 5 13 3" xfId="46431"/>
    <cellStyle name="Total 3 2 5 14" xfId="46432"/>
    <cellStyle name="Total 3 2 5 14 2" xfId="46433"/>
    <cellStyle name="Total 3 2 5 14 2 2" xfId="46434"/>
    <cellStyle name="Total 3 2 5 14 3" xfId="46435"/>
    <cellStyle name="Total 3 2 5 15" xfId="46436"/>
    <cellStyle name="Total 3 2 5 15 2" xfId="46437"/>
    <cellStyle name="Total 3 2 5 15 2 2" xfId="46438"/>
    <cellStyle name="Total 3 2 5 15 3" xfId="46439"/>
    <cellStyle name="Total 3 2 5 16" xfId="46440"/>
    <cellStyle name="Total 3 2 5 16 2" xfId="46441"/>
    <cellStyle name="Total 3 2 5 16 2 2" xfId="46442"/>
    <cellStyle name="Total 3 2 5 16 3" xfId="46443"/>
    <cellStyle name="Total 3 2 5 17" xfId="46444"/>
    <cellStyle name="Total 3 2 5 17 2" xfId="46445"/>
    <cellStyle name="Total 3 2 5 17 2 2" xfId="46446"/>
    <cellStyle name="Total 3 2 5 17 3" xfId="46447"/>
    <cellStyle name="Total 3 2 5 18" xfId="46448"/>
    <cellStyle name="Total 3 2 5 18 2" xfId="46449"/>
    <cellStyle name="Total 3 2 5 18 2 2" xfId="46450"/>
    <cellStyle name="Total 3 2 5 18 3" xfId="46451"/>
    <cellStyle name="Total 3 2 5 19" xfId="46452"/>
    <cellStyle name="Total 3 2 5 19 2" xfId="46453"/>
    <cellStyle name="Total 3 2 5 19 2 2" xfId="46454"/>
    <cellStyle name="Total 3 2 5 19 3" xfId="46455"/>
    <cellStyle name="Total 3 2 5 2" xfId="46456"/>
    <cellStyle name="Total 3 2 5 2 2" xfId="46457"/>
    <cellStyle name="Total 3 2 5 2 2 2" xfId="46458"/>
    <cellStyle name="Total 3 2 5 2 3" xfId="46459"/>
    <cellStyle name="Total 3 2 5 2 4" xfId="46460"/>
    <cellStyle name="Total 3 2 5 20" xfId="46461"/>
    <cellStyle name="Total 3 2 5 20 2" xfId="46462"/>
    <cellStyle name="Total 3 2 5 20 2 2" xfId="46463"/>
    <cellStyle name="Total 3 2 5 20 3" xfId="46464"/>
    <cellStyle name="Total 3 2 5 21" xfId="46465"/>
    <cellStyle name="Total 3 2 5 21 2" xfId="46466"/>
    <cellStyle name="Total 3 2 5 22" xfId="46467"/>
    <cellStyle name="Total 3 2 5 23" xfId="46468"/>
    <cellStyle name="Total 3 2 5 3" xfId="46469"/>
    <cellStyle name="Total 3 2 5 3 2" xfId="46470"/>
    <cellStyle name="Total 3 2 5 3 2 2" xfId="46471"/>
    <cellStyle name="Total 3 2 5 3 3" xfId="46472"/>
    <cellStyle name="Total 3 2 5 4" xfId="46473"/>
    <cellStyle name="Total 3 2 5 4 2" xfId="46474"/>
    <cellStyle name="Total 3 2 5 4 2 2" xfId="46475"/>
    <cellStyle name="Total 3 2 5 4 3" xfId="46476"/>
    <cellStyle name="Total 3 2 5 5" xfId="46477"/>
    <cellStyle name="Total 3 2 5 5 2" xfId="46478"/>
    <cellStyle name="Total 3 2 5 5 2 2" xfId="46479"/>
    <cellStyle name="Total 3 2 5 5 3" xfId="46480"/>
    <cellStyle name="Total 3 2 5 6" xfId="46481"/>
    <cellStyle name="Total 3 2 5 6 2" xfId="46482"/>
    <cellStyle name="Total 3 2 5 6 2 2" xfId="46483"/>
    <cellStyle name="Total 3 2 5 6 3" xfId="46484"/>
    <cellStyle name="Total 3 2 5 7" xfId="46485"/>
    <cellStyle name="Total 3 2 5 7 2" xfId="46486"/>
    <cellStyle name="Total 3 2 5 7 2 2" xfId="46487"/>
    <cellStyle name="Total 3 2 5 7 3" xfId="46488"/>
    <cellStyle name="Total 3 2 5 8" xfId="46489"/>
    <cellStyle name="Total 3 2 5 8 2" xfId="46490"/>
    <cellStyle name="Total 3 2 5 8 2 2" xfId="46491"/>
    <cellStyle name="Total 3 2 5 8 3" xfId="46492"/>
    <cellStyle name="Total 3 2 5 9" xfId="46493"/>
    <cellStyle name="Total 3 2 5 9 2" xfId="46494"/>
    <cellStyle name="Total 3 2 5 9 2 2" xfId="46495"/>
    <cellStyle name="Total 3 2 5 9 3" xfId="46496"/>
    <cellStyle name="Total 3 2 6" xfId="46497"/>
    <cellStyle name="Total 3 2 6 2" xfId="46498"/>
    <cellStyle name="Total 3 2 6 2 2" xfId="46499"/>
    <cellStyle name="Total 3 2 6 3" xfId="46500"/>
    <cellStyle name="Total 3 2 6 4" xfId="46501"/>
    <cellStyle name="Total 3 2 7" xfId="46502"/>
    <cellStyle name="Total 3 2 7 2" xfId="46503"/>
    <cellStyle name="Total 3 2 7 2 2" xfId="46504"/>
    <cellStyle name="Total 3 2 7 3" xfId="46505"/>
    <cellStyle name="Total 3 2 8" xfId="46506"/>
    <cellStyle name="Total 3 2 8 2" xfId="46507"/>
    <cellStyle name="Total 3 2 8 2 2" xfId="46508"/>
    <cellStyle name="Total 3 2 8 3" xfId="46509"/>
    <cellStyle name="Total 3 2 9" xfId="46510"/>
    <cellStyle name="Total 3 2 9 2" xfId="46511"/>
    <cellStyle name="Total 3 2 9 2 2" xfId="46512"/>
    <cellStyle name="Total 3 2 9 3" xfId="46513"/>
    <cellStyle name="Total 3 20" xfId="46514"/>
    <cellStyle name="Total 3 20 2" xfId="46515"/>
    <cellStyle name="Total 3 20 2 2" xfId="46516"/>
    <cellStyle name="Total 3 20 3" xfId="46517"/>
    <cellStyle name="Total 3 21" xfId="46518"/>
    <cellStyle name="Total 3 21 2" xfId="46519"/>
    <cellStyle name="Total 3 21 2 2" xfId="46520"/>
    <cellStyle name="Total 3 21 3" xfId="46521"/>
    <cellStyle name="Total 3 22" xfId="46522"/>
    <cellStyle name="Total 3 22 2" xfId="46523"/>
    <cellStyle name="Total 3 23" xfId="46524"/>
    <cellStyle name="Total 3 24" xfId="46525"/>
    <cellStyle name="Total 3 25" xfId="46526"/>
    <cellStyle name="Total 3 26" xfId="46527"/>
    <cellStyle name="Total 3 27" xfId="46528"/>
    <cellStyle name="Total 3 28" xfId="46529"/>
    <cellStyle name="Total 3 29" xfId="46530"/>
    <cellStyle name="Total 3 3" xfId="46531"/>
    <cellStyle name="Total 3 3 10" xfId="46532"/>
    <cellStyle name="Total 3 3 10 2" xfId="46533"/>
    <cellStyle name="Total 3 3 10 2 2" xfId="46534"/>
    <cellStyle name="Total 3 3 10 3" xfId="46535"/>
    <cellStyle name="Total 3 3 11" xfId="46536"/>
    <cellStyle name="Total 3 3 11 2" xfId="46537"/>
    <cellStyle name="Total 3 3 11 2 2" xfId="46538"/>
    <cellStyle name="Total 3 3 11 3" xfId="46539"/>
    <cellStyle name="Total 3 3 12" xfId="46540"/>
    <cellStyle name="Total 3 3 12 2" xfId="46541"/>
    <cellStyle name="Total 3 3 12 2 2" xfId="46542"/>
    <cellStyle name="Total 3 3 12 3" xfId="46543"/>
    <cellStyle name="Total 3 3 13" xfId="46544"/>
    <cellStyle name="Total 3 3 13 2" xfId="46545"/>
    <cellStyle name="Total 3 3 13 2 2" xfId="46546"/>
    <cellStyle name="Total 3 3 13 3" xfId="46547"/>
    <cellStyle name="Total 3 3 14" xfId="46548"/>
    <cellStyle name="Total 3 3 14 2" xfId="46549"/>
    <cellStyle name="Total 3 3 14 2 2" xfId="46550"/>
    <cellStyle name="Total 3 3 14 3" xfId="46551"/>
    <cellStyle name="Total 3 3 15" xfId="46552"/>
    <cellStyle name="Total 3 3 15 2" xfId="46553"/>
    <cellStyle name="Total 3 3 15 2 2" xfId="46554"/>
    <cellStyle name="Total 3 3 15 3" xfId="46555"/>
    <cellStyle name="Total 3 3 16" xfId="46556"/>
    <cellStyle name="Total 3 3 16 2" xfId="46557"/>
    <cellStyle name="Total 3 3 16 2 2" xfId="46558"/>
    <cellStyle name="Total 3 3 16 3" xfId="46559"/>
    <cellStyle name="Total 3 3 17" xfId="46560"/>
    <cellStyle name="Total 3 3 17 2" xfId="46561"/>
    <cellStyle name="Total 3 3 17 2 2" xfId="46562"/>
    <cellStyle name="Total 3 3 17 3" xfId="46563"/>
    <cellStyle name="Total 3 3 18" xfId="46564"/>
    <cellStyle name="Total 3 3 18 2" xfId="46565"/>
    <cellStyle name="Total 3 3 19" xfId="46566"/>
    <cellStyle name="Total 3 3 2" xfId="46567"/>
    <cellStyle name="Total 3 3 2 10" xfId="46568"/>
    <cellStyle name="Total 3 3 2 10 2" xfId="46569"/>
    <cellStyle name="Total 3 3 2 10 2 2" xfId="46570"/>
    <cellStyle name="Total 3 3 2 10 3" xfId="46571"/>
    <cellStyle name="Total 3 3 2 11" xfId="46572"/>
    <cellStyle name="Total 3 3 2 11 2" xfId="46573"/>
    <cellStyle name="Total 3 3 2 11 2 2" xfId="46574"/>
    <cellStyle name="Total 3 3 2 11 3" xfId="46575"/>
    <cellStyle name="Total 3 3 2 12" xfId="46576"/>
    <cellStyle name="Total 3 3 2 12 2" xfId="46577"/>
    <cellStyle name="Total 3 3 2 12 2 2" xfId="46578"/>
    <cellStyle name="Total 3 3 2 12 3" xfId="46579"/>
    <cellStyle name="Total 3 3 2 13" xfId="46580"/>
    <cellStyle name="Total 3 3 2 13 2" xfId="46581"/>
    <cellStyle name="Total 3 3 2 13 2 2" xfId="46582"/>
    <cellStyle name="Total 3 3 2 13 3" xfId="46583"/>
    <cellStyle name="Total 3 3 2 14" xfId="46584"/>
    <cellStyle name="Total 3 3 2 14 2" xfId="46585"/>
    <cellStyle name="Total 3 3 2 14 2 2" xfId="46586"/>
    <cellStyle name="Total 3 3 2 14 3" xfId="46587"/>
    <cellStyle name="Total 3 3 2 15" xfId="46588"/>
    <cellStyle name="Total 3 3 2 15 2" xfId="46589"/>
    <cellStyle name="Total 3 3 2 15 2 2" xfId="46590"/>
    <cellStyle name="Total 3 3 2 15 3" xfId="46591"/>
    <cellStyle name="Total 3 3 2 16" xfId="46592"/>
    <cellStyle name="Total 3 3 2 16 2" xfId="46593"/>
    <cellStyle name="Total 3 3 2 16 2 2" xfId="46594"/>
    <cellStyle name="Total 3 3 2 16 3" xfId="46595"/>
    <cellStyle name="Total 3 3 2 17" xfId="46596"/>
    <cellStyle name="Total 3 3 2 17 2" xfId="46597"/>
    <cellStyle name="Total 3 3 2 17 2 2" xfId="46598"/>
    <cellStyle name="Total 3 3 2 17 3" xfId="46599"/>
    <cellStyle name="Total 3 3 2 18" xfId="46600"/>
    <cellStyle name="Total 3 3 2 18 2" xfId="46601"/>
    <cellStyle name="Total 3 3 2 18 2 2" xfId="46602"/>
    <cellStyle name="Total 3 3 2 18 3" xfId="46603"/>
    <cellStyle name="Total 3 3 2 19" xfId="46604"/>
    <cellStyle name="Total 3 3 2 19 2" xfId="46605"/>
    <cellStyle name="Total 3 3 2 19 2 2" xfId="46606"/>
    <cellStyle name="Total 3 3 2 19 3" xfId="46607"/>
    <cellStyle name="Total 3 3 2 2" xfId="46608"/>
    <cellStyle name="Total 3 3 2 2 2" xfId="46609"/>
    <cellStyle name="Total 3 3 2 2 2 2" xfId="46610"/>
    <cellStyle name="Total 3 3 2 2 2 2 2" xfId="46611"/>
    <cellStyle name="Total 3 3 2 2 2 3" xfId="46612"/>
    <cellStyle name="Total 3 3 2 2 2 4" xfId="46613"/>
    <cellStyle name="Total 3 3 2 2 3" xfId="46614"/>
    <cellStyle name="Total 3 3 2 2 3 2" xfId="46615"/>
    <cellStyle name="Total 3 3 2 2 4" xfId="46616"/>
    <cellStyle name="Total 3 3 2 2 5" xfId="46617"/>
    <cellStyle name="Total 3 3 2 20" xfId="46618"/>
    <cellStyle name="Total 3 3 2 20 2" xfId="46619"/>
    <cellStyle name="Total 3 3 2 20 2 2" xfId="46620"/>
    <cellStyle name="Total 3 3 2 20 3" xfId="46621"/>
    <cellStyle name="Total 3 3 2 21" xfId="46622"/>
    <cellStyle name="Total 3 3 2 21 2" xfId="46623"/>
    <cellStyle name="Total 3 3 2 22" xfId="46624"/>
    <cellStyle name="Total 3 3 2 23" xfId="46625"/>
    <cellStyle name="Total 3 3 2 3" xfId="46626"/>
    <cellStyle name="Total 3 3 2 3 2" xfId="46627"/>
    <cellStyle name="Total 3 3 2 3 2 2" xfId="46628"/>
    <cellStyle name="Total 3 3 2 3 2 3" xfId="46629"/>
    <cellStyle name="Total 3 3 2 3 3" xfId="46630"/>
    <cellStyle name="Total 3 3 2 3 3 2" xfId="46631"/>
    <cellStyle name="Total 3 3 2 3 4" xfId="46632"/>
    <cellStyle name="Total 3 3 2 4" xfId="46633"/>
    <cellStyle name="Total 3 3 2 4 2" xfId="46634"/>
    <cellStyle name="Total 3 3 2 4 2 2" xfId="46635"/>
    <cellStyle name="Total 3 3 2 4 3" xfId="46636"/>
    <cellStyle name="Total 3 3 2 4 4" xfId="46637"/>
    <cellStyle name="Total 3 3 2 5" xfId="46638"/>
    <cellStyle name="Total 3 3 2 5 2" xfId="46639"/>
    <cellStyle name="Total 3 3 2 5 2 2" xfId="46640"/>
    <cellStyle name="Total 3 3 2 5 3" xfId="46641"/>
    <cellStyle name="Total 3 3 2 5 4" xfId="46642"/>
    <cellStyle name="Total 3 3 2 6" xfId="46643"/>
    <cellStyle name="Total 3 3 2 6 2" xfId="46644"/>
    <cellStyle name="Total 3 3 2 6 2 2" xfId="46645"/>
    <cellStyle name="Total 3 3 2 6 3" xfId="46646"/>
    <cellStyle name="Total 3 3 2 7" xfId="46647"/>
    <cellStyle name="Total 3 3 2 7 2" xfId="46648"/>
    <cellStyle name="Total 3 3 2 7 2 2" xfId="46649"/>
    <cellStyle name="Total 3 3 2 7 3" xfId="46650"/>
    <cellStyle name="Total 3 3 2 8" xfId="46651"/>
    <cellStyle name="Total 3 3 2 8 2" xfId="46652"/>
    <cellStyle name="Total 3 3 2 8 2 2" xfId="46653"/>
    <cellStyle name="Total 3 3 2 8 3" xfId="46654"/>
    <cellStyle name="Total 3 3 2 9" xfId="46655"/>
    <cellStyle name="Total 3 3 2 9 2" xfId="46656"/>
    <cellStyle name="Total 3 3 2 9 2 2" xfId="46657"/>
    <cellStyle name="Total 3 3 2 9 3" xfId="46658"/>
    <cellStyle name="Total 3 3 20" xfId="46659"/>
    <cellStyle name="Total 3 3 3" xfId="46660"/>
    <cellStyle name="Total 3 3 3 2" xfId="46661"/>
    <cellStyle name="Total 3 3 3 2 2" xfId="46662"/>
    <cellStyle name="Total 3 3 3 2 2 2" xfId="46663"/>
    <cellStyle name="Total 3 3 3 2 3" xfId="46664"/>
    <cellStyle name="Total 3 3 3 2 4" xfId="46665"/>
    <cellStyle name="Total 3 3 3 3" xfId="46666"/>
    <cellStyle name="Total 3 3 3 3 2" xfId="46667"/>
    <cellStyle name="Total 3 3 3 4" xfId="46668"/>
    <cellStyle name="Total 3 3 3 5" xfId="46669"/>
    <cellStyle name="Total 3 3 4" xfId="46670"/>
    <cellStyle name="Total 3 3 4 2" xfId="46671"/>
    <cellStyle name="Total 3 3 4 2 2" xfId="46672"/>
    <cellStyle name="Total 3 3 4 2 3" xfId="46673"/>
    <cellStyle name="Total 3 3 4 3" xfId="46674"/>
    <cellStyle name="Total 3 3 4 3 2" xfId="46675"/>
    <cellStyle name="Total 3 3 4 4" xfId="46676"/>
    <cellStyle name="Total 3 3 5" xfId="46677"/>
    <cellStyle name="Total 3 3 5 2" xfId="46678"/>
    <cellStyle name="Total 3 3 5 2 2" xfId="46679"/>
    <cellStyle name="Total 3 3 5 2 3" xfId="46680"/>
    <cellStyle name="Total 3 3 5 3" xfId="46681"/>
    <cellStyle name="Total 3 3 5 4" xfId="46682"/>
    <cellStyle name="Total 3 3 6" xfId="46683"/>
    <cellStyle name="Total 3 3 6 2" xfId="46684"/>
    <cellStyle name="Total 3 3 6 2 2" xfId="46685"/>
    <cellStyle name="Total 3 3 6 3" xfId="46686"/>
    <cellStyle name="Total 3 3 6 4" xfId="46687"/>
    <cellStyle name="Total 3 3 7" xfId="46688"/>
    <cellStyle name="Total 3 3 7 2" xfId="46689"/>
    <cellStyle name="Total 3 3 7 2 2" xfId="46690"/>
    <cellStyle name="Total 3 3 7 3" xfId="46691"/>
    <cellStyle name="Total 3 3 8" xfId="46692"/>
    <cellStyle name="Total 3 3 8 2" xfId="46693"/>
    <cellStyle name="Total 3 3 8 2 2" xfId="46694"/>
    <cellStyle name="Total 3 3 8 3" xfId="46695"/>
    <cellStyle name="Total 3 3 9" xfId="46696"/>
    <cellStyle name="Total 3 3 9 2" xfId="46697"/>
    <cellStyle name="Total 3 3 9 2 2" xfId="46698"/>
    <cellStyle name="Total 3 3 9 3" xfId="46699"/>
    <cellStyle name="Total 3 4" xfId="46700"/>
    <cellStyle name="Total 3 4 10" xfId="46701"/>
    <cellStyle name="Total 3 4 10 2" xfId="46702"/>
    <cellStyle name="Total 3 4 10 2 2" xfId="46703"/>
    <cellStyle name="Total 3 4 10 3" xfId="46704"/>
    <cellStyle name="Total 3 4 11" xfId="46705"/>
    <cellStyle name="Total 3 4 11 2" xfId="46706"/>
    <cellStyle name="Total 3 4 11 2 2" xfId="46707"/>
    <cellStyle name="Total 3 4 11 3" xfId="46708"/>
    <cellStyle name="Total 3 4 12" xfId="46709"/>
    <cellStyle name="Total 3 4 12 2" xfId="46710"/>
    <cellStyle name="Total 3 4 12 2 2" xfId="46711"/>
    <cellStyle name="Total 3 4 12 3" xfId="46712"/>
    <cellStyle name="Total 3 4 13" xfId="46713"/>
    <cellStyle name="Total 3 4 13 2" xfId="46714"/>
    <cellStyle name="Total 3 4 13 2 2" xfId="46715"/>
    <cellStyle name="Total 3 4 13 3" xfId="46716"/>
    <cellStyle name="Total 3 4 14" xfId="46717"/>
    <cellStyle name="Total 3 4 14 2" xfId="46718"/>
    <cellStyle name="Total 3 4 14 2 2" xfId="46719"/>
    <cellStyle name="Total 3 4 14 3" xfId="46720"/>
    <cellStyle name="Total 3 4 15" xfId="46721"/>
    <cellStyle name="Total 3 4 15 2" xfId="46722"/>
    <cellStyle name="Total 3 4 15 2 2" xfId="46723"/>
    <cellStyle name="Total 3 4 15 3" xfId="46724"/>
    <cellStyle name="Total 3 4 16" xfId="46725"/>
    <cellStyle name="Total 3 4 16 2" xfId="46726"/>
    <cellStyle name="Total 3 4 16 2 2" xfId="46727"/>
    <cellStyle name="Total 3 4 16 3" xfId="46728"/>
    <cellStyle name="Total 3 4 17" xfId="46729"/>
    <cellStyle name="Total 3 4 17 2" xfId="46730"/>
    <cellStyle name="Total 3 4 17 2 2" xfId="46731"/>
    <cellStyle name="Total 3 4 17 3" xfId="46732"/>
    <cellStyle name="Total 3 4 18" xfId="46733"/>
    <cellStyle name="Total 3 4 18 2" xfId="46734"/>
    <cellStyle name="Total 3 4 19" xfId="46735"/>
    <cellStyle name="Total 3 4 2" xfId="46736"/>
    <cellStyle name="Total 3 4 2 10" xfId="46737"/>
    <cellStyle name="Total 3 4 2 10 2" xfId="46738"/>
    <cellStyle name="Total 3 4 2 10 2 2" xfId="46739"/>
    <cellStyle name="Total 3 4 2 10 3" xfId="46740"/>
    <cellStyle name="Total 3 4 2 11" xfId="46741"/>
    <cellStyle name="Total 3 4 2 11 2" xfId="46742"/>
    <cellStyle name="Total 3 4 2 11 2 2" xfId="46743"/>
    <cellStyle name="Total 3 4 2 11 3" xfId="46744"/>
    <cellStyle name="Total 3 4 2 12" xfId="46745"/>
    <cellStyle name="Total 3 4 2 12 2" xfId="46746"/>
    <cellStyle name="Total 3 4 2 12 2 2" xfId="46747"/>
    <cellStyle name="Total 3 4 2 12 3" xfId="46748"/>
    <cellStyle name="Total 3 4 2 13" xfId="46749"/>
    <cellStyle name="Total 3 4 2 13 2" xfId="46750"/>
    <cellStyle name="Total 3 4 2 13 2 2" xfId="46751"/>
    <cellStyle name="Total 3 4 2 13 3" xfId="46752"/>
    <cellStyle name="Total 3 4 2 14" xfId="46753"/>
    <cellStyle name="Total 3 4 2 14 2" xfId="46754"/>
    <cellStyle name="Total 3 4 2 14 2 2" xfId="46755"/>
    <cellStyle name="Total 3 4 2 14 3" xfId="46756"/>
    <cellStyle name="Total 3 4 2 15" xfId="46757"/>
    <cellStyle name="Total 3 4 2 15 2" xfId="46758"/>
    <cellStyle name="Total 3 4 2 15 2 2" xfId="46759"/>
    <cellStyle name="Total 3 4 2 15 3" xfId="46760"/>
    <cellStyle name="Total 3 4 2 16" xfId="46761"/>
    <cellStyle name="Total 3 4 2 16 2" xfId="46762"/>
    <cellStyle name="Total 3 4 2 16 2 2" xfId="46763"/>
    <cellStyle name="Total 3 4 2 16 3" xfId="46764"/>
    <cellStyle name="Total 3 4 2 17" xfId="46765"/>
    <cellStyle name="Total 3 4 2 17 2" xfId="46766"/>
    <cellStyle name="Total 3 4 2 17 2 2" xfId="46767"/>
    <cellStyle name="Total 3 4 2 17 3" xfId="46768"/>
    <cellStyle name="Total 3 4 2 18" xfId="46769"/>
    <cellStyle name="Total 3 4 2 18 2" xfId="46770"/>
    <cellStyle name="Total 3 4 2 18 2 2" xfId="46771"/>
    <cellStyle name="Total 3 4 2 18 3" xfId="46772"/>
    <cellStyle name="Total 3 4 2 19" xfId="46773"/>
    <cellStyle name="Total 3 4 2 19 2" xfId="46774"/>
    <cellStyle name="Total 3 4 2 19 2 2" xfId="46775"/>
    <cellStyle name="Total 3 4 2 19 3" xfId="46776"/>
    <cellStyle name="Total 3 4 2 2" xfId="46777"/>
    <cellStyle name="Total 3 4 2 2 2" xfId="46778"/>
    <cellStyle name="Total 3 4 2 2 2 2" xfId="46779"/>
    <cellStyle name="Total 3 4 2 2 2 2 2" xfId="46780"/>
    <cellStyle name="Total 3 4 2 2 2 3" xfId="46781"/>
    <cellStyle name="Total 3 4 2 2 2 4" xfId="46782"/>
    <cellStyle name="Total 3 4 2 2 3" xfId="46783"/>
    <cellStyle name="Total 3 4 2 2 3 2" xfId="46784"/>
    <cellStyle name="Total 3 4 2 2 4" xfId="46785"/>
    <cellStyle name="Total 3 4 2 2 5" xfId="46786"/>
    <cellStyle name="Total 3 4 2 20" xfId="46787"/>
    <cellStyle name="Total 3 4 2 20 2" xfId="46788"/>
    <cellStyle name="Total 3 4 2 20 2 2" xfId="46789"/>
    <cellStyle name="Total 3 4 2 20 3" xfId="46790"/>
    <cellStyle name="Total 3 4 2 21" xfId="46791"/>
    <cellStyle name="Total 3 4 2 21 2" xfId="46792"/>
    <cellStyle name="Total 3 4 2 22" xfId="46793"/>
    <cellStyle name="Total 3 4 2 23" xfId="46794"/>
    <cellStyle name="Total 3 4 2 3" xfId="46795"/>
    <cellStyle name="Total 3 4 2 3 2" xfId="46796"/>
    <cellStyle name="Total 3 4 2 3 2 2" xfId="46797"/>
    <cellStyle name="Total 3 4 2 3 2 3" xfId="46798"/>
    <cellStyle name="Total 3 4 2 3 3" xfId="46799"/>
    <cellStyle name="Total 3 4 2 3 3 2" xfId="46800"/>
    <cellStyle name="Total 3 4 2 3 4" xfId="46801"/>
    <cellStyle name="Total 3 4 2 4" xfId="46802"/>
    <cellStyle name="Total 3 4 2 4 2" xfId="46803"/>
    <cellStyle name="Total 3 4 2 4 2 2" xfId="46804"/>
    <cellStyle name="Total 3 4 2 4 3" xfId="46805"/>
    <cellStyle name="Total 3 4 2 4 4" xfId="46806"/>
    <cellStyle name="Total 3 4 2 5" xfId="46807"/>
    <cellStyle name="Total 3 4 2 5 2" xfId="46808"/>
    <cellStyle name="Total 3 4 2 5 2 2" xfId="46809"/>
    <cellStyle name="Total 3 4 2 5 3" xfId="46810"/>
    <cellStyle name="Total 3 4 2 5 4" xfId="46811"/>
    <cellStyle name="Total 3 4 2 6" xfId="46812"/>
    <cellStyle name="Total 3 4 2 6 2" xfId="46813"/>
    <cellStyle name="Total 3 4 2 6 2 2" xfId="46814"/>
    <cellStyle name="Total 3 4 2 6 3" xfId="46815"/>
    <cellStyle name="Total 3 4 2 7" xfId="46816"/>
    <cellStyle name="Total 3 4 2 7 2" xfId="46817"/>
    <cellStyle name="Total 3 4 2 7 2 2" xfId="46818"/>
    <cellStyle name="Total 3 4 2 7 3" xfId="46819"/>
    <cellStyle name="Total 3 4 2 8" xfId="46820"/>
    <cellStyle name="Total 3 4 2 8 2" xfId="46821"/>
    <cellStyle name="Total 3 4 2 8 2 2" xfId="46822"/>
    <cellStyle name="Total 3 4 2 8 3" xfId="46823"/>
    <cellStyle name="Total 3 4 2 9" xfId="46824"/>
    <cellStyle name="Total 3 4 2 9 2" xfId="46825"/>
    <cellStyle name="Total 3 4 2 9 2 2" xfId="46826"/>
    <cellStyle name="Total 3 4 2 9 3" xfId="46827"/>
    <cellStyle name="Total 3 4 20" xfId="46828"/>
    <cellStyle name="Total 3 4 3" xfId="46829"/>
    <cellStyle name="Total 3 4 3 2" xfId="46830"/>
    <cellStyle name="Total 3 4 3 2 2" xfId="46831"/>
    <cellStyle name="Total 3 4 3 2 2 2" xfId="46832"/>
    <cellStyle name="Total 3 4 3 2 3" xfId="46833"/>
    <cellStyle name="Total 3 4 3 2 4" xfId="46834"/>
    <cellStyle name="Total 3 4 3 3" xfId="46835"/>
    <cellStyle name="Total 3 4 3 3 2" xfId="46836"/>
    <cellStyle name="Total 3 4 3 4" xfId="46837"/>
    <cellStyle name="Total 3 4 3 5" xfId="46838"/>
    <cellStyle name="Total 3 4 4" xfId="46839"/>
    <cellStyle name="Total 3 4 4 2" xfId="46840"/>
    <cellStyle name="Total 3 4 4 2 2" xfId="46841"/>
    <cellStyle name="Total 3 4 4 2 3" xfId="46842"/>
    <cellStyle name="Total 3 4 4 3" xfId="46843"/>
    <cellStyle name="Total 3 4 4 3 2" xfId="46844"/>
    <cellStyle name="Total 3 4 4 4" xfId="46845"/>
    <cellStyle name="Total 3 4 5" xfId="46846"/>
    <cellStyle name="Total 3 4 5 2" xfId="46847"/>
    <cellStyle name="Total 3 4 5 2 2" xfId="46848"/>
    <cellStyle name="Total 3 4 5 2 3" xfId="46849"/>
    <cellStyle name="Total 3 4 5 3" xfId="46850"/>
    <cellStyle name="Total 3 4 5 4" xfId="46851"/>
    <cellStyle name="Total 3 4 6" xfId="46852"/>
    <cellStyle name="Total 3 4 6 2" xfId="46853"/>
    <cellStyle name="Total 3 4 6 2 2" xfId="46854"/>
    <cellStyle name="Total 3 4 6 3" xfId="46855"/>
    <cellStyle name="Total 3 4 6 4" xfId="46856"/>
    <cellStyle name="Total 3 4 7" xfId="46857"/>
    <cellStyle name="Total 3 4 7 2" xfId="46858"/>
    <cellStyle name="Total 3 4 7 2 2" xfId="46859"/>
    <cellStyle name="Total 3 4 7 3" xfId="46860"/>
    <cellStyle name="Total 3 4 8" xfId="46861"/>
    <cellStyle name="Total 3 4 8 2" xfId="46862"/>
    <cellStyle name="Total 3 4 8 2 2" xfId="46863"/>
    <cellStyle name="Total 3 4 8 3" xfId="46864"/>
    <cellStyle name="Total 3 4 9" xfId="46865"/>
    <cellStyle name="Total 3 4 9 2" xfId="46866"/>
    <cellStyle name="Total 3 4 9 2 2" xfId="46867"/>
    <cellStyle name="Total 3 4 9 3" xfId="46868"/>
    <cellStyle name="Total 3 5" xfId="46869"/>
    <cellStyle name="Total 3 5 10" xfId="46870"/>
    <cellStyle name="Total 3 5 10 2" xfId="46871"/>
    <cellStyle name="Total 3 5 10 2 2" xfId="46872"/>
    <cellStyle name="Total 3 5 10 3" xfId="46873"/>
    <cellStyle name="Total 3 5 11" xfId="46874"/>
    <cellStyle name="Total 3 5 11 2" xfId="46875"/>
    <cellStyle name="Total 3 5 11 2 2" xfId="46876"/>
    <cellStyle name="Total 3 5 11 3" xfId="46877"/>
    <cellStyle name="Total 3 5 12" xfId="46878"/>
    <cellStyle name="Total 3 5 12 2" xfId="46879"/>
    <cellStyle name="Total 3 5 12 2 2" xfId="46880"/>
    <cellStyle name="Total 3 5 12 3" xfId="46881"/>
    <cellStyle name="Total 3 5 13" xfId="46882"/>
    <cellStyle name="Total 3 5 13 2" xfId="46883"/>
    <cellStyle name="Total 3 5 13 2 2" xfId="46884"/>
    <cellStyle name="Total 3 5 13 3" xfId="46885"/>
    <cellStyle name="Total 3 5 14" xfId="46886"/>
    <cellStyle name="Total 3 5 14 2" xfId="46887"/>
    <cellStyle name="Total 3 5 14 2 2" xfId="46888"/>
    <cellStyle name="Total 3 5 14 3" xfId="46889"/>
    <cellStyle name="Total 3 5 15" xfId="46890"/>
    <cellStyle name="Total 3 5 15 2" xfId="46891"/>
    <cellStyle name="Total 3 5 15 2 2" xfId="46892"/>
    <cellStyle name="Total 3 5 15 3" xfId="46893"/>
    <cellStyle name="Total 3 5 16" xfId="46894"/>
    <cellStyle name="Total 3 5 16 2" xfId="46895"/>
    <cellStyle name="Total 3 5 16 2 2" xfId="46896"/>
    <cellStyle name="Total 3 5 16 3" xfId="46897"/>
    <cellStyle name="Total 3 5 17" xfId="46898"/>
    <cellStyle name="Total 3 5 17 2" xfId="46899"/>
    <cellStyle name="Total 3 5 17 2 2" xfId="46900"/>
    <cellStyle name="Total 3 5 17 3" xfId="46901"/>
    <cellStyle name="Total 3 5 18" xfId="46902"/>
    <cellStyle name="Total 3 5 18 2" xfId="46903"/>
    <cellStyle name="Total 3 5 18 2 2" xfId="46904"/>
    <cellStyle name="Total 3 5 18 3" xfId="46905"/>
    <cellStyle name="Total 3 5 19" xfId="46906"/>
    <cellStyle name="Total 3 5 19 2" xfId="46907"/>
    <cellStyle name="Total 3 5 19 2 2" xfId="46908"/>
    <cellStyle name="Total 3 5 19 3" xfId="46909"/>
    <cellStyle name="Total 3 5 2" xfId="46910"/>
    <cellStyle name="Total 3 5 2 10" xfId="46911"/>
    <cellStyle name="Total 3 5 2 10 2" xfId="46912"/>
    <cellStyle name="Total 3 5 2 10 2 2" xfId="46913"/>
    <cellStyle name="Total 3 5 2 10 3" xfId="46914"/>
    <cellStyle name="Total 3 5 2 11" xfId="46915"/>
    <cellStyle name="Total 3 5 2 11 2" xfId="46916"/>
    <cellStyle name="Total 3 5 2 11 2 2" xfId="46917"/>
    <cellStyle name="Total 3 5 2 11 3" xfId="46918"/>
    <cellStyle name="Total 3 5 2 12" xfId="46919"/>
    <cellStyle name="Total 3 5 2 12 2" xfId="46920"/>
    <cellStyle name="Total 3 5 2 12 2 2" xfId="46921"/>
    <cellStyle name="Total 3 5 2 12 3" xfId="46922"/>
    <cellStyle name="Total 3 5 2 13" xfId="46923"/>
    <cellStyle name="Total 3 5 2 13 2" xfId="46924"/>
    <cellStyle name="Total 3 5 2 13 2 2" xfId="46925"/>
    <cellStyle name="Total 3 5 2 13 3" xfId="46926"/>
    <cellStyle name="Total 3 5 2 14" xfId="46927"/>
    <cellStyle name="Total 3 5 2 14 2" xfId="46928"/>
    <cellStyle name="Total 3 5 2 14 2 2" xfId="46929"/>
    <cellStyle name="Total 3 5 2 14 3" xfId="46930"/>
    <cellStyle name="Total 3 5 2 15" xfId="46931"/>
    <cellStyle name="Total 3 5 2 15 2" xfId="46932"/>
    <cellStyle name="Total 3 5 2 15 2 2" xfId="46933"/>
    <cellStyle name="Total 3 5 2 15 3" xfId="46934"/>
    <cellStyle name="Total 3 5 2 16" xfId="46935"/>
    <cellStyle name="Total 3 5 2 16 2" xfId="46936"/>
    <cellStyle name="Total 3 5 2 16 2 2" xfId="46937"/>
    <cellStyle name="Total 3 5 2 16 3" xfId="46938"/>
    <cellStyle name="Total 3 5 2 17" xfId="46939"/>
    <cellStyle name="Total 3 5 2 17 2" xfId="46940"/>
    <cellStyle name="Total 3 5 2 17 2 2" xfId="46941"/>
    <cellStyle name="Total 3 5 2 17 3" xfId="46942"/>
    <cellStyle name="Total 3 5 2 18" xfId="46943"/>
    <cellStyle name="Total 3 5 2 18 2" xfId="46944"/>
    <cellStyle name="Total 3 5 2 18 2 2" xfId="46945"/>
    <cellStyle name="Total 3 5 2 18 3" xfId="46946"/>
    <cellStyle name="Total 3 5 2 19" xfId="46947"/>
    <cellStyle name="Total 3 5 2 19 2" xfId="46948"/>
    <cellStyle name="Total 3 5 2 19 2 2" xfId="46949"/>
    <cellStyle name="Total 3 5 2 19 3" xfId="46950"/>
    <cellStyle name="Total 3 5 2 2" xfId="46951"/>
    <cellStyle name="Total 3 5 2 2 2" xfId="46952"/>
    <cellStyle name="Total 3 5 2 2 2 2" xfId="46953"/>
    <cellStyle name="Total 3 5 2 2 2 3" xfId="46954"/>
    <cellStyle name="Total 3 5 2 2 3" xfId="46955"/>
    <cellStyle name="Total 3 5 2 2 3 2" xfId="46956"/>
    <cellStyle name="Total 3 5 2 2 4" xfId="46957"/>
    <cellStyle name="Total 3 5 2 20" xfId="46958"/>
    <cellStyle name="Total 3 5 2 20 2" xfId="46959"/>
    <cellStyle name="Total 3 5 2 20 2 2" xfId="46960"/>
    <cellStyle name="Total 3 5 2 20 3" xfId="46961"/>
    <cellStyle name="Total 3 5 2 21" xfId="46962"/>
    <cellStyle name="Total 3 5 2 21 2" xfId="46963"/>
    <cellStyle name="Total 3 5 2 22" xfId="46964"/>
    <cellStyle name="Total 3 5 2 23" xfId="46965"/>
    <cellStyle name="Total 3 5 2 3" xfId="46966"/>
    <cellStyle name="Total 3 5 2 3 2" xfId="46967"/>
    <cellStyle name="Total 3 5 2 3 2 2" xfId="46968"/>
    <cellStyle name="Total 3 5 2 3 3" xfId="46969"/>
    <cellStyle name="Total 3 5 2 3 4" xfId="46970"/>
    <cellStyle name="Total 3 5 2 4" xfId="46971"/>
    <cellStyle name="Total 3 5 2 4 2" xfId="46972"/>
    <cellStyle name="Total 3 5 2 4 2 2" xfId="46973"/>
    <cellStyle name="Total 3 5 2 4 3" xfId="46974"/>
    <cellStyle name="Total 3 5 2 4 4" xfId="46975"/>
    <cellStyle name="Total 3 5 2 5" xfId="46976"/>
    <cellStyle name="Total 3 5 2 5 2" xfId="46977"/>
    <cellStyle name="Total 3 5 2 5 2 2" xfId="46978"/>
    <cellStyle name="Total 3 5 2 5 3" xfId="46979"/>
    <cellStyle name="Total 3 5 2 6" xfId="46980"/>
    <cellStyle name="Total 3 5 2 6 2" xfId="46981"/>
    <cellStyle name="Total 3 5 2 6 2 2" xfId="46982"/>
    <cellStyle name="Total 3 5 2 6 3" xfId="46983"/>
    <cellStyle name="Total 3 5 2 7" xfId="46984"/>
    <cellStyle name="Total 3 5 2 7 2" xfId="46985"/>
    <cellStyle name="Total 3 5 2 7 2 2" xfId="46986"/>
    <cellStyle name="Total 3 5 2 7 3" xfId="46987"/>
    <cellStyle name="Total 3 5 2 8" xfId="46988"/>
    <cellStyle name="Total 3 5 2 8 2" xfId="46989"/>
    <cellStyle name="Total 3 5 2 8 2 2" xfId="46990"/>
    <cellStyle name="Total 3 5 2 8 3" xfId="46991"/>
    <cellStyle name="Total 3 5 2 9" xfId="46992"/>
    <cellStyle name="Total 3 5 2 9 2" xfId="46993"/>
    <cellStyle name="Total 3 5 2 9 2 2" xfId="46994"/>
    <cellStyle name="Total 3 5 2 9 3" xfId="46995"/>
    <cellStyle name="Total 3 5 20" xfId="46996"/>
    <cellStyle name="Total 3 5 20 2" xfId="46997"/>
    <cellStyle name="Total 3 5 20 2 2" xfId="46998"/>
    <cellStyle name="Total 3 5 20 3" xfId="46999"/>
    <cellStyle name="Total 3 5 21" xfId="47000"/>
    <cellStyle name="Total 3 5 21 2" xfId="47001"/>
    <cellStyle name="Total 3 5 21 2 2" xfId="47002"/>
    <cellStyle name="Total 3 5 21 3" xfId="47003"/>
    <cellStyle name="Total 3 5 22" xfId="47004"/>
    <cellStyle name="Total 3 5 22 2" xfId="47005"/>
    <cellStyle name="Total 3 5 23" xfId="47006"/>
    <cellStyle name="Total 3 5 24" xfId="47007"/>
    <cellStyle name="Total 3 5 3" xfId="47008"/>
    <cellStyle name="Total 3 5 3 2" xfId="47009"/>
    <cellStyle name="Total 3 5 3 2 2" xfId="47010"/>
    <cellStyle name="Total 3 5 3 2 3" xfId="47011"/>
    <cellStyle name="Total 3 5 3 3" xfId="47012"/>
    <cellStyle name="Total 3 5 3 3 2" xfId="47013"/>
    <cellStyle name="Total 3 5 3 4" xfId="47014"/>
    <cellStyle name="Total 3 5 4" xfId="47015"/>
    <cellStyle name="Total 3 5 4 2" xfId="47016"/>
    <cellStyle name="Total 3 5 4 2 2" xfId="47017"/>
    <cellStyle name="Total 3 5 4 3" xfId="47018"/>
    <cellStyle name="Total 3 5 4 4" xfId="47019"/>
    <cellStyle name="Total 3 5 5" xfId="47020"/>
    <cellStyle name="Total 3 5 5 2" xfId="47021"/>
    <cellStyle name="Total 3 5 5 2 2" xfId="47022"/>
    <cellStyle name="Total 3 5 5 3" xfId="47023"/>
    <cellStyle name="Total 3 5 5 4" xfId="47024"/>
    <cellStyle name="Total 3 5 6" xfId="47025"/>
    <cellStyle name="Total 3 5 6 2" xfId="47026"/>
    <cellStyle name="Total 3 5 6 2 2" xfId="47027"/>
    <cellStyle name="Total 3 5 6 3" xfId="47028"/>
    <cellStyle name="Total 3 5 7" xfId="47029"/>
    <cellStyle name="Total 3 5 7 2" xfId="47030"/>
    <cellStyle name="Total 3 5 7 2 2" xfId="47031"/>
    <cellStyle name="Total 3 5 7 3" xfId="47032"/>
    <cellStyle name="Total 3 5 8" xfId="47033"/>
    <cellStyle name="Total 3 5 8 2" xfId="47034"/>
    <cellStyle name="Total 3 5 8 2 2" xfId="47035"/>
    <cellStyle name="Total 3 5 8 3" xfId="47036"/>
    <cellStyle name="Total 3 5 9" xfId="47037"/>
    <cellStyle name="Total 3 5 9 2" xfId="47038"/>
    <cellStyle name="Total 3 5 9 2 2" xfId="47039"/>
    <cellStyle name="Total 3 5 9 3" xfId="47040"/>
    <cellStyle name="Total 3 6" xfId="47041"/>
    <cellStyle name="Total 3 6 10" xfId="47042"/>
    <cellStyle name="Total 3 6 10 2" xfId="47043"/>
    <cellStyle name="Total 3 6 10 2 2" xfId="47044"/>
    <cellStyle name="Total 3 6 10 3" xfId="47045"/>
    <cellStyle name="Total 3 6 11" xfId="47046"/>
    <cellStyle name="Total 3 6 11 2" xfId="47047"/>
    <cellStyle name="Total 3 6 11 2 2" xfId="47048"/>
    <cellStyle name="Total 3 6 11 3" xfId="47049"/>
    <cellStyle name="Total 3 6 12" xfId="47050"/>
    <cellStyle name="Total 3 6 12 2" xfId="47051"/>
    <cellStyle name="Total 3 6 12 2 2" xfId="47052"/>
    <cellStyle name="Total 3 6 12 3" xfId="47053"/>
    <cellStyle name="Total 3 6 13" xfId="47054"/>
    <cellStyle name="Total 3 6 13 2" xfId="47055"/>
    <cellStyle name="Total 3 6 13 2 2" xfId="47056"/>
    <cellStyle name="Total 3 6 13 3" xfId="47057"/>
    <cellStyle name="Total 3 6 14" xfId="47058"/>
    <cellStyle name="Total 3 6 14 2" xfId="47059"/>
    <cellStyle name="Total 3 6 14 2 2" xfId="47060"/>
    <cellStyle name="Total 3 6 14 3" xfId="47061"/>
    <cellStyle name="Total 3 6 15" xfId="47062"/>
    <cellStyle name="Total 3 6 15 2" xfId="47063"/>
    <cellStyle name="Total 3 6 15 2 2" xfId="47064"/>
    <cellStyle name="Total 3 6 15 3" xfId="47065"/>
    <cellStyle name="Total 3 6 16" xfId="47066"/>
    <cellStyle name="Total 3 6 16 2" xfId="47067"/>
    <cellStyle name="Total 3 6 16 2 2" xfId="47068"/>
    <cellStyle name="Total 3 6 16 3" xfId="47069"/>
    <cellStyle name="Total 3 6 17" xfId="47070"/>
    <cellStyle name="Total 3 6 17 2" xfId="47071"/>
    <cellStyle name="Total 3 6 17 2 2" xfId="47072"/>
    <cellStyle name="Total 3 6 17 3" xfId="47073"/>
    <cellStyle name="Total 3 6 18" xfId="47074"/>
    <cellStyle name="Total 3 6 18 2" xfId="47075"/>
    <cellStyle name="Total 3 6 18 2 2" xfId="47076"/>
    <cellStyle name="Total 3 6 18 3" xfId="47077"/>
    <cellStyle name="Total 3 6 19" xfId="47078"/>
    <cellStyle name="Total 3 6 19 2" xfId="47079"/>
    <cellStyle name="Total 3 6 19 2 2" xfId="47080"/>
    <cellStyle name="Total 3 6 19 3" xfId="47081"/>
    <cellStyle name="Total 3 6 2" xfId="47082"/>
    <cellStyle name="Total 3 6 2 2" xfId="47083"/>
    <cellStyle name="Total 3 6 2 2 2" xfId="47084"/>
    <cellStyle name="Total 3 6 2 2 3" xfId="47085"/>
    <cellStyle name="Total 3 6 2 3" xfId="47086"/>
    <cellStyle name="Total 3 6 2 3 2" xfId="47087"/>
    <cellStyle name="Total 3 6 2 4" xfId="47088"/>
    <cellStyle name="Total 3 6 20" xfId="47089"/>
    <cellStyle name="Total 3 6 20 2" xfId="47090"/>
    <cellStyle name="Total 3 6 20 2 2" xfId="47091"/>
    <cellStyle name="Total 3 6 20 3" xfId="47092"/>
    <cellStyle name="Total 3 6 21" xfId="47093"/>
    <cellStyle name="Total 3 6 21 2" xfId="47094"/>
    <cellStyle name="Total 3 6 22" xfId="47095"/>
    <cellStyle name="Total 3 6 23" xfId="47096"/>
    <cellStyle name="Total 3 6 3" xfId="47097"/>
    <cellStyle name="Total 3 6 3 2" xfId="47098"/>
    <cellStyle name="Total 3 6 3 2 2" xfId="47099"/>
    <cellStyle name="Total 3 6 3 3" xfId="47100"/>
    <cellStyle name="Total 3 6 3 4" xfId="47101"/>
    <cellStyle name="Total 3 6 4" xfId="47102"/>
    <cellStyle name="Total 3 6 4 2" xfId="47103"/>
    <cellStyle name="Total 3 6 4 2 2" xfId="47104"/>
    <cellStyle name="Total 3 6 4 3" xfId="47105"/>
    <cellStyle name="Total 3 6 4 4" xfId="47106"/>
    <cellStyle name="Total 3 6 5" xfId="47107"/>
    <cellStyle name="Total 3 6 5 2" xfId="47108"/>
    <cellStyle name="Total 3 6 5 2 2" xfId="47109"/>
    <cellStyle name="Total 3 6 5 3" xfId="47110"/>
    <cellStyle name="Total 3 6 6" xfId="47111"/>
    <cellStyle name="Total 3 6 6 2" xfId="47112"/>
    <cellStyle name="Total 3 6 6 2 2" xfId="47113"/>
    <cellStyle name="Total 3 6 6 3" xfId="47114"/>
    <cellStyle name="Total 3 6 7" xfId="47115"/>
    <cellStyle name="Total 3 6 7 2" xfId="47116"/>
    <cellStyle name="Total 3 6 7 2 2" xfId="47117"/>
    <cellStyle name="Total 3 6 7 3" xfId="47118"/>
    <cellStyle name="Total 3 6 8" xfId="47119"/>
    <cellStyle name="Total 3 6 8 2" xfId="47120"/>
    <cellStyle name="Total 3 6 8 2 2" xfId="47121"/>
    <cellStyle name="Total 3 6 8 3" xfId="47122"/>
    <cellStyle name="Total 3 6 9" xfId="47123"/>
    <cellStyle name="Total 3 6 9 2" xfId="47124"/>
    <cellStyle name="Total 3 6 9 2 2" xfId="47125"/>
    <cellStyle name="Total 3 6 9 3" xfId="47126"/>
    <cellStyle name="Total 3 7" xfId="47127"/>
    <cellStyle name="Total 3 7 2" xfId="47128"/>
    <cellStyle name="Total 3 7 2 2" xfId="47129"/>
    <cellStyle name="Total 3 7 2 3" xfId="47130"/>
    <cellStyle name="Total 3 7 3" xfId="47131"/>
    <cellStyle name="Total 3 7 3 2" xfId="47132"/>
    <cellStyle name="Total 3 7 4" xfId="47133"/>
    <cellStyle name="Total 3 8" xfId="47134"/>
    <cellStyle name="Total 3 8 2" xfId="47135"/>
    <cellStyle name="Total 3 8 2 2" xfId="47136"/>
    <cellStyle name="Total 3 8 2 3" xfId="47137"/>
    <cellStyle name="Total 3 8 3" xfId="47138"/>
    <cellStyle name="Total 3 8 4" xfId="47139"/>
    <cellStyle name="Total 3 9" xfId="47140"/>
    <cellStyle name="Total 3 9 2" xfId="47141"/>
    <cellStyle name="Total 3 9 2 2" xfId="47142"/>
    <cellStyle name="Total 3 9 3" xfId="47143"/>
    <cellStyle name="Total 3 9 4" xfId="47144"/>
    <cellStyle name="Total 4" xfId="47145"/>
    <cellStyle name="Total 4 10" xfId="47146"/>
    <cellStyle name="Total 4 10 2" xfId="47147"/>
    <cellStyle name="Total 4 10 2 2" xfId="47148"/>
    <cellStyle name="Total 4 10 3" xfId="47149"/>
    <cellStyle name="Total 4 11" xfId="47150"/>
    <cellStyle name="Total 4 11 2" xfId="47151"/>
    <cellStyle name="Total 4 11 2 2" xfId="47152"/>
    <cellStyle name="Total 4 11 3" xfId="47153"/>
    <cellStyle name="Total 4 12" xfId="47154"/>
    <cellStyle name="Total 4 12 2" xfId="47155"/>
    <cellStyle name="Total 4 12 2 2" xfId="47156"/>
    <cellStyle name="Total 4 12 3" xfId="47157"/>
    <cellStyle name="Total 4 13" xfId="47158"/>
    <cellStyle name="Total 4 13 2" xfId="47159"/>
    <cellStyle name="Total 4 13 2 2" xfId="47160"/>
    <cellStyle name="Total 4 13 3" xfId="47161"/>
    <cellStyle name="Total 4 14" xfId="47162"/>
    <cellStyle name="Total 4 14 2" xfId="47163"/>
    <cellStyle name="Total 4 14 2 2" xfId="47164"/>
    <cellStyle name="Total 4 14 3" xfId="47165"/>
    <cellStyle name="Total 4 15" xfId="47166"/>
    <cellStyle name="Total 4 15 2" xfId="47167"/>
    <cellStyle name="Total 4 15 2 2" xfId="47168"/>
    <cellStyle name="Total 4 15 3" xfId="47169"/>
    <cellStyle name="Total 4 16" xfId="47170"/>
    <cellStyle name="Total 4 16 2" xfId="47171"/>
    <cellStyle name="Total 4 16 2 2" xfId="47172"/>
    <cellStyle name="Total 4 16 3" xfId="47173"/>
    <cellStyle name="Total 4 17" xfId="47174"/>
    <cellStyle name="Total 4 17 2" xfId="47175"/>
    <cellStyle name="Total 4 17 2 2" xfId="47176"/>
    <cellStyle name="Total 4 17 3" xfId="47177"/>
    <cellStyle name="Total 4 18" xfId="47178"/>
    <cellStyle name="Total 4 18 2" xfId="47179"/>
    <cellStyle name="Total 4 18 2 2" xfId="47180"/>
    <cellStyle name="Total 4 18 3" xfId="47181"/>
    <cellStyle name="Total 4 19" xfId="47182"/>
    <cellStyle name="Total 4 19 2" xfId="47183"/>
    <cellStyle name="Total 4 19 2 2" xfId="47184"/>
    <cellStyle name="Total 4 19 3" xfId="47185"/>
    <cellStyle name="Total 4 2" xfId="47186"/>
    <cellStyle name="Total 4 2 10" xfId="47187"/>
    <cellStyle name="Total 4 2 10 2" xfId="47188"/>
    <cellStyle name="Total 4 2 10 2 2" xfId="47189"/>
    <cellStyle name="Total 4 2 10 3" xfId="47190"/>
    <cellStyle name="Total 4 2 11" xfId="47191"/>
    <cellStyle name="Total 4 2 11 2" xfId="47192"/>
    <cellStyle name="Total 4 2 11 2 2" xfId="47193"/>
    <cellStyle name="Total 4 2 11 3" xfId="47194"/>
    <cellStyle name="Total 4 2 12" xfId="47195"/>
    <cellStyle name="Total 4 2 12 2" xfId="47196"/>
    <cellStyle name="Total 4 2 12 2 2" xfId="47197"/>
    <cellStyle name="Total 4 2 12 3" xfId="47198"/>
    <cellStyle name="Total 4 2 13" xfId="47199"/>
    <cellStyle name="Total 4 2 13 2" xfId="47200"/>
    <cellStyle name="Total 4 2 13 2 2" xfId="47201"/>
    <cellStyle name="Total 4 2 13 3" xfId="47202"/>
    <cellStyle name="Total 4 2 14" xfId="47203"/>
    <cellStyle name="Total 4 2 14 2" xfId="47204"/>
    <cellStyle name="Total 4 2 14 2 2" xfId="47205"/>
    <cellStyle name="Total 4 2 14 3" xfId="47206"/>
    <cellStyle name="Total 4 2 15" xfId="47207"/>
    <cellStyle name="Total 4 2 15 2" xfId="47208"/>
    <cellStyle name="Total 4 2 15 2 2" xfId="47209"/>
    <cellStyle name="Total 4 2 15 3" xfId="47210"/>
    <cellStyle name="Total 4 2 16" xfId="47211"/>
    <cellStyle name="Total 4 2 16 2" xfId="47212"/>
    <cellStyle name="Total 4 2 16 2 2" xfId="47213"/>
    <cellStyle name="Total 4 2 16 3" xfId="47214"/>
    <cellStyle name="Total 4 2 17" xfId="47215"/>
    <cellStyle name="Total 4 2 17 2" xfId="47216"/>
    <cellStyle name="Total 4 2 17 2 2" xfId="47217"/>
    <cellStyle name="Total 4 2 17 3" xfId="47218"/>
    <cellStyle name="Total 4 2 18" xfId="47219"/>
    <cellStyle name="Total 4 2 18 2" xfId="47220"/>
    <cellStyle name="Total 4 2 18 2 2" xfId="47221"/>
    <cellStyle name="Total 4 2 18 3" xfId="47222"/>
    <cellStyle name="Total 4 2 19" xfId="47223"/>
    <cellStyle name="Total 4 2 19 2" xfId="47224"/>
    <cellStyle name="Total 4 2 19 2 2" xfId="47225"/>
    <cellStyle name="Total 4 2 19 3" xfId="47226"/>
    <cellStyle name="Total 4 2 2" xfId="47227"/>
    <cellStyle name="Total 4 2 2 10" xfId="47228"/>
    <cellStyle name="Total 4 2 2 10 2" xfId="47229"/>
    <cellStyle name="Total 4 2 2 10 2 2" xfId="47230"/>
    <cellStyle name="Total 4 2 2 10 3" xfId="47231"/>
    <cellStyle name="Total 4 2 2 11" xfId="47232"/>
    <cellStyle name="Total 4 2 2 11 2" xfId="47233"/>
    <cellStyle name="Total 4 2 2 11 2 2" xfId="47234"/>
    <cellStyle name="Total 4 2 2 11 3" xfId="47235"/>
    <cellStyle name="Total 4 2 2 12" xfId="47236"/>
    <cellStyle name="Total 4 2 2 12 2" xfId="47237"/>
    <cellStyle name="Total 4 2 2 12 2 2" xfId="47238"/>
    <cellStyle name="Total 4 2 2 12 3" xfId="47239"/>
    <cellStyle name="Total 4 2 2 13" xfId="47240"/>
    <cellStyle name="Total 4 2 2 13 2" xfId="47241"/>
    <cellStyle name="Total 4 2 2 13 2 2" xfId="47242"/>
    <cellStyle name="Total 4 2 2 13 3" xfId="47243"/>
    <cellStyle name="Total 4 2 2 14" xfId="47244"/>
    <cellStyle name="Total 4 2 2 14 2" xfId="47245"/>
    <cellStyle name="Total 4 2 2 14 2 2" xfId="47246"/>
    <cellStyle name="Total 4 2 2 14 3" xfId="47247"/>
    <cellStyle name="Total 4 2 2 15" xfId="47248"/>
    <cellStyle name="Total 4 2 2 15 2" xfId="47249"/>
    <cellStyle name="Total 4 2 2 15 2 2" xfId="47250"/>
    <cellStyle name="Total 4 2 2 15 3" xfId="47251"/>
    <cellStyle name="Total 4 2 2 16" xfId="47252"/>
    <cellStyle name="Total 4 2 2 16 2" xfId="47253"/>
    <cellStyle name="Total 4 2 2 16 2 2" xfId="47254"/>
    <cellStyle name="Total 4 2 2 16 3" xfId="47255"/>
    <cellStyle name="Total 4 2 2 17" xfId="47256"/>
    <cellStyle name="Total 4 2 2 17 2" xfId="47257"/>
    <cellStyle name="Total 4 2 2 17 2 2" xfId="47258"/>
    <cellStyle name="Total 4 2 2 17 3" xfId="47259"/>
    <cellStyle name="Total 4 2 2 18" xfId="47260"/>
    <cellStyle name="Total 4 2 2 18 2" xfId="47261"/>
    <cellStyle name="Total 4 2 2 19" xfId="47262"/>
    <cellStyle name="Total 4 2 2 2" xfId="47263"/>
    <cellStyle name="Total 4 2 2 2 10" xfId="47264"/>
    <cellStyle name="Total 4 2 2 2 10 2" xfId="47265"/>
    <cellStyle name="Total 4 2 2 2 10 2 2" xfId="47266"/>
    <cellStyle name="Total 4 2 2 2 10 3" xfId="47267"/>
    <cellStyle name="Total 4 2 2 2 11" xfId="47268"/>
    <cellStyle name="Total 4 2 2 2 11 2" xfId="47269"/>
    <cellStyle name="Total 4 2 2 2 11 2 2" xfId="47270"/>
    <cellStyle name="Total 4 2 2 2 11 3" xfId="47271"/>
    <cellStyle name="Total 4 2 2 2 12" xfId="47272"/>
    <cellStyle name="Total 4 2 2 2 12 2" xfId="47273"/>
    <cellStyle name="Total 4 2 2 2 12 2 2" xfId="47274"/>
    <cellStyle name="Total 4 2 2 2 12 3" xfId="47275"/>
    <cellStyle name="Total 4 2 2 2 13" xfId="47276"/>
    <cellStyle name="Total 4 2 2 2 13 2" xfId="47277"/>
    <cellStyle name="Total 4 2 2 2 13 2 2" xfId="47278"/>
    <cellStyle name="Total 4 2 2 2 13 3" xfId="47279"/>
    <cellStyle name="Total 4 2 2 2 14" xfId="47280"/>
    <cellStyle name="Total 4 2 2 2 14 2" xfId="47281"/>
    <cellStyle name="Total 4 2 2 2 14 2 2" xfId="47282"/>
    <cellStyle name="Total 4 2 2 2 14 3" xfId="47283"/>
    <cellStyle name="Total 4 2 2 2 15" xfId="47284"/>
    <cellStyle name="Total 4 2 2 2 15 2" xfId="47285"/>
    <cellStyle name="Total 4 2 2 2 15 2 2" xfId="47286"/>
    <cellStyle name="Total 4 2 2 2 15 3" xfId="47287"/>
    <cellStyle name="Total 4 2 2 2 16" xfId="47288"/>
    <cellStyle name="Total 4 2 2 2 16 2" xfId="47289"/>
    <cellStyle name="Total 4 2 2 2 16 2 2" xfId="47290"/>
    <cellStyle name="Total 4 2 2 2 16 3" xfId="47291"/>
    <cellStyle name="Total 4 2 2 2 17" xfId="47292"/>
    <cellStyle name="Total 4 2 2 2 17 2" xfId="47293"/>
    <cellStyle name="Total 4 2 2 2 17 2 2" xfId="47294"/>
    <cellStyle name="Total 4 2 2 2 17 3" xfId="47295"/>
    <cellStyle name="Total 4 2 2 2 18" xfId="47296"/>
    <cellStyle name="Total 4 2 2 2 18 2" xfId="47297"/>
    <cellStyle name="Total 4 2 2 2 18 2 2" xfId="47298"/>
    <cellStyle name="Total 4 2 2 2 18 3" xfId="47299"/>
    <cellStyle name="Total 4 2 2 2 19" xfId="47300"/>
    <cellStyle name="Total 4 2 2 2 19 2" xfId="47301"/>
    <cellStyle name="Total 4 2 2 2 19 2 2" xfId="47302"/>
    <cellStyle name="Total 4 2 2 2 19 3" xfId="47303"/>
    <cellStyle name="Total 4 2 2 2 2" xfId="47304"/>
    <cellStyle name="Total 4 2 2 2 2 2" xfId="47305"/>
    <cellStyle name="Total 4 2 2 2 2 2 2" xfId="47306"/>
    <cellStyle name="Total 4 2 2 2 2 2 3" xfId="47307"/>
    <cellStyle name="Total 4 2 2 2 2 3" xfId="47308"/>
    <cellStyle name="Total 4 2 2 2 2 3 2" xfId="47309"/>
    <cellStyle name="Total 4 2 2 2 2 4" xfId="47310"/>
    <cellStyle name="Total 4 2 2 2 20" xfId="47311"/>
    <cellStyle name="Total 4 2 2 2 20 2" xfId="47312"/>
    <cellStyle name="Total 4 2 2 2 20 2 2" xfId="47313"/>
    <cellStyle name="Total 4 2 2 2 20 3" xfId="47314"/>
    <cellStyle name="Total 4 2 2 2 21" xfId="47315"/>
    <cellStyle name="Total 4 2 2 2 21 2" xfId="47316"/>
    <cellStyle name="Total 4 2 2 2 22" xfId="47317"/>
    <cellStyle name="Total 4 2 2 2 23" xfId="47318"/>
    <cellStyle name="Total 4 2 2 2 3" xfId="47319"/>
    <cellStyle name="Total 4 2 2 2 3 2" xfId="47320"/>
    <cellStyle name="Total 4 2 2 2 3 2 2" xfId="47321"/>
    <cellStyle name="Total 4 2 2 2 3 3" xfId="47322"/>
    <cellStyle name="Total 4 2 2 2 3 4" xfId="47323"/>
    <cellStyle name="Total 4 2 2 2 4" xfId="47324"/>
    <cellStyle name="Total 4 2 2 2 4 2" xfId="47325"/>
    <cellStyle name="Total 4 2 2 2 4 2 2" xfId="47326"/>
    <cellStyle name="Total 4 2 2 2 4 3" xfId="47327"/>
    <cellStyle name="Total 4 2 2 2 4 4" xfId="47328"/>
    <cellStyle name="Total 4 2 2 2 5" xfId="47329"/>
    <cellStyle name="Total 4 2 2 2 5 2" xfId="47330"/>
    <cellStyle name="Total 4 2 2 2 5 2 2" xfId="47331"/>
    <cellStyle name="Total 4 2 2 2 5 3" xfId="47332"/>
    <cellStyle name="Total 4 2 2 2 6" xfId="47333"/>
    <cellStyle name="Total 4 2 2 2 6 2" xfId="47334"/>
    <cellStyle name="Total 4 2 2 2 6 2 2" xfId="47335"/>
    <cellStyle name="Total 4 2 2 2 6 3" xfId="47336"/>
    <cellStyle name="Total 4 2 2 2 7" xfId="47337"/>
    <cellStyle name="Total 4 2 2 2 7 2" xfId="47338"/>
    <cellStyle name="Total 4 2 2 2 7 2 2" xfId="47339"/>
    <cellStyle name="Total 4 2 2 2 7 3" xfId="47340"/>
    <cellStyle name="Total 4 2 2 2 8" xfId="47341"/>
    <cellStyle name="Total 4 2 2 2 8 2" xfId="47342"/>
    <cellStyle name="Total 4 2 2 2 8 2 2" xfId="47343"/>
    <cellStyle name="Total 4 2 2 2 8 3" xfId="47344"/>
    <cellStyle name="Total 4 2 2 2 9" xfId="47345"/>
    <cellStyle name="Total 4 2 2 2 9 2" xfId="47346"/>
    <cellStyle name="Total 4 2 2 2 9 2 2" xfId="47347"/>
    <cellStyle name="Total 4 2 2 2 9 3" xfId="47348"/>
    <cellStyle name="Total 4 2 2 20" xfId="47349"/>
    <cellStyle name="Total 4 2 2 3" xfId="47350"/>
    <cellStyle name="Total 4 2 2 3 2" xfId="47351"/>
    <cellStyle name="Total 4 2 2 3 2 2" xfId="47352"/>
    <cellStyle name="Total 4 2 2 3 2 3" xfId="47353"/>
    <cellStyle name="Total 4 2 2 3 3" xfId="47354"/>
    <cellStyle name="Total 4 2 2 3 3 2" xfId="47355"/>
    <cellStyle name="Total 4 2 2 3 4" xfId="47356"/>
    <cellStyle name="Total 4 2 2 4" xfId="47357"/>
    <cellStyle name="Total 4 2 2 4 2" xfId="47358"/>
    <cellStyle name="Total 4 2 2 4 2 2" xfId="47359"/>
    <cellStyle name="Total 4 2 2 4 3" xfId="47360"/>
    <cellStyle name="Total 4 2 2 4 4" xfId="47361"/>
    <cellStyle name="Total 4 2 2 5" xfId="47362"/>
    <cellStyle name="Total 4 2 2 5 2" xfId="47363"/>
    <cellStyle name="Total 4 2 2 5 2 2" xfId="47364"/>
    <cellStyle name="Total 4 2 2 5 3" xfId="47365"/>
    <cellStyle name="Total 4 2 2 5 4" xfId="47366"/>
    <cellStyle name="Total 4 2 2 6" xfId="47367"/>
    <cellStyle name="Total 4 2 2 6 2" xfId="47368"/>
    <cellStyle name="Total 4 2 2 6 2 2" xfId="47369"/>
    <cellStyle name="Total 4 2 2 6 3" xfId="47370"/>
    <cellStyle name="Total 4 2 2 7" xfId="47371"/>
    <cellStyle name="Total 4 2 2 7 2" xfId="47372"/>
    <cellStyle name="Total 4 2 2 7 2 2" xfId="47373"/>
    <cellStyle name="Total 4 2 2 7 3" xfId="47374"/>
    <cellStyle name="Total 4 2 2 8" xfId="47375"/>
    <cellStyle name="Total 4 2 2 8 2" xfId="47376"/>
    <cellStyle name="Total 4 2 2 8 2 2" xfId="47377"/>
    <cellStyle name="Total 4 2 2 8 3" xfId="47378"/>
    <cellStyle name="Total 4 2 2 9" xfId="47379"/>
    <cellStyle name="Total 4 2 2 9 2" xfId="47380"/>
    <cellStyle name="Total 4 2 2 9 2 2" xfId="47381"/>
    <cellStyle name="Total 4 2 2 9 3" xfId="47382"/>
    <cellStyle name="Total 4 2 20" xfId="47383"/>
    <cellStyle name="Total 4 2 20 2" xfId="47384"/>
    <cellStyle name="Total 4 2 20 2 2" xfId="47385"/>
    <cellStyle name="Total 4 2 20 3" xfId="47386"/>
    <cellStyle name="Total 4 2 21" xfId="47387"/>
    <cellStyle name="Total 4 2 21 2" xfId="47388"/>
    <cellStyle name="Total 4 2 22" xfId="47389"/>
    <cellStyle name="Total 4 2 23" xfId="47390"/>
    <cellStyle name="Total 4 2 3" xfId="47391"/>
    <cellStyle name="Total 4 2 3 10" xfId="47392"/>
    <cellStyle name="Total 4 2 3 10 2" xfId="47393"/>
    <cellStyle name="Total 4 2 3 10 2 2" xfId="47394"/>
    <cellStyle name="Total 4 2 3 10 3" xfId="47395"/>
    <cellStyle name="Total 4 2 3 11" xfId="47396"/>
    <cellStyle name="Total 4 2 3 11 2" xfId="47397"/>
    <cellStyle name="Total 4 2 3 11 2 2" xfId="47398"/>
    <cellStyle name="Total 4 2 3 11 3" xfId="47399"/>
    <cellStyle name="Total 4 2 3 12" xfId="47400"/>
    <cellStyle name="Total 4 2 3 12 2" xfId="47401"/>
    <cellStyle name="Total 4 2 3 12 2 2" xfId="47402"/>
    <cellStyle name="Total 4 2 3 12 3" xfId="47403"/>
    <cellStyle name="Total 4 2 3 13" xfId="47404"/>
    <cellStyle name="Total 4 2 3 13 2" xfId="47405"/>
    <cellStyle name="Total 4 2 3 13 2 2" xfId="47406"/>
    <cellStyle name="Total 4 2 3 13 3" xfId="47407"/>
    <cellStyle name="Total 4 2 3 14" xfId="47408"/>
    <cellStyle name="Total 4 2 3 14 2" xfId="47409"/>
    <cellStyle name="Total 4 2 3 14 2 2" xfId="47410"/>
    <cellStyle name="Total 4 2 3 14 3" xfId="47411"/>
    <cellStyle name="Total 4 2 3 15" xfId="47412"/>
    <cellStyle name="Total 4 2 3 15 2" xfId="47413"/>
    <cellStyle name="Total 4 2 3 15 2 2" xfId="47414"/>
    <cellStyle name="Total 4 2 3 15 3" xfId="47415"/>
    <cellStyle name="Total 4 2 3 16" xfId="47416"/>
    <cellStyle name="Total 4 2 3 16 2" xfId="47417"/>
    <cellStyle name="Total 4 2 3 16 2 2" xfId="47418"/>
    <cellStyle name="Total 4 2 3 16 3" xfId="47419"/>
    <cellStyle name="Total 4 2 3 17" xfId="47420"/>
    <cellStyle name="Total 4 2 3 17 2" xfId="47421"/>
    <cellStyle name="Total 4 2 3 17 2 2" xfId="47422"/>
    <cellStyle name="Total 4 2 3 17 3" xfId="47423"/>
    <cellStyle name="Total 4 2 3 18" xfId="47424"/>
    <cellStyle name="Total 4 2 3 18 2" xfId="47425"/>
    <cellStyle name="Total 4 2 3 19" xfId="47426"/>
    <cellStyle name="Total 4 2 3 2" xfId="47427"/>
    <cellStyle name="Total 4 2 3 2 10" xfId="47428"/>
    <cellStyle name="Total 4 2 3 2 10 2" xfId="47429"/>
    <cellStyle name="Total 4 2 3 2 10 2 2" xfId="47430"/>
    <cellStyle name="Total 4 2 3 2 10 3" xfId="47431"/>
    <cellStyle name="Total 4 2 3 2 11" xfId="47432"/>
    <cellStyle name="Total 4 2 3 2 11 2" xfId="47433"/>
    <cellStyle name="Total 4 2 3 2 11 2 2" xfId="47434"/>
    <cellStyle name="Total 4 2 3 2 11 3" xfId="47435"/>
    <cellStyle name="Total 4 2 3 2 12" xfId="47436"/>
    <cellStyle name="Total 4 2 3 2 12 2" xfId="47437"/>
    <cellStyle name="Total 4 2 3 2 12 2 2" xfId="47438"/>
    <cellStyle name="Total 4 2 3 2 12 3" xfId="47439"/>
    <cellStyle name="Total 4 2 3 2 13" xfId="47440"/>
    <cellStyle name="Total 4 2 3 2 13 2" xfId="47441"/>
    <cellStyle name="Total 4 2 3 2 13 2 2" xfId="47442"/>
    <cellStyle name="Total 4 2 3 2 13 3" xfId="47443"/>
    <cellStyle name="Total 4 2 3 2 14" xfId="47444"/>
    <cellStyle name="Total 4 2 3 2 14 2" xfId="47445"/>
    <cellStyle name="Total 4 2 3 2 14 2 2" xfId="47446"/>
    <cellStyle name="Total 4 2 3 2 14 3" xfId="47447"/>
    <cellStyle name="Total 4 2 3 2 15" xfId="47448"/>
    <cellStyle name="Total 4 2 3 2 15 2" xfId="47449"/>
    <cellStyle name="Total 4 2 3 2 15 2 2" xfId="47450"/>
    <cellStyle name="Total 4 2 3 2 15 3" xfId="47451"/>
    <cellStyle name="Total 4 2 3 2 16" xfId="47452"/>
    <cellStyle name="Total 4 2 3 2 16 2" xfId="47453"/>
    <cellStyle name="Total 4 2 3 2 16 2 2" xfId="47454"/>
    <cellStyle name="Total 4 2 3 2 16 3" xfId="47455"/>
    <cellStyle name="Total 4 2 3 2 17" xfId="47456"/>
    <cellStyle name="Total 4 2 3 2 17 2" xfId="47457"/>
    <cellStyle name="Total 4 2 3 2 17 2 2" xfId="47458"/>
    <cellStyle name="Total 4 2 3 2 17 3" xfId="47459"/>
    <cellStyle name="Total 4 2 3 2 18" xfId="47460"/>
    <cellStyle name="Total 4 2 3 2 18 2" xfId="47461"/>
    <cellStyle name="Total 4 2 3 2 18 2 2" xfId="47462"/>
    <cellStyle name="Total 4 2 3 2 18 3" xfId="47463"/>
    <cellStyle name="Total 4 2 3 2 19" xfId="47464"/>
    <cellStyle name="Total 4 2 3 2 19 2" xfId="47465"/>
    <cellStyle name="Total 4 2 3 2 19 2 2" xfId="47466"/>
    <cellStyle name="Total 4 2 3 2 19 3" xfId="47467"/>
    <cellStyle name="Total 4 2 3 2 2" xfId="47468"/>
    <cellStyle name="Total 4 2 3 2 2 2" xfId="47469"/>
    <cellStyle name="Total 4 2 3 2 2 2 2" xfId="47470"/>
    <cellStyle name="Total 4 2 3 2 2 3" xfId="47471"/>
    <cellStyle name="Total 4 2 3 2 2 4" xfId="47472"/>
    <cellStyle name="Total 4 2 3 2 20" xfId="47473"/>
    <cellStyle name="Total 4 2 3 2 20 2" xfId="47474"/>
    <cellStyle name="Total 4 2 3 2 20 2 2" xfId="47475"/>
    <cellStyle name="Total 4 2 3 2 20 3" xfId="47476"/>
    <cellStyle name="Total 4 2 3 2 21" xfId="47477"/>
    <cellStyle name="Total 4 2 3 2 21 2" xfId="47478"/>
    <cellStyle name="Total 4 2 3 2 22" xfId="47479"/>
    <cellStyle name="Total 4 2 3 2 23" xfId="47480"/>
    <cellStyle name="Total 4 2 3 2 3" xfId="47481"/>
    <cellStyle name="Total 4 2 3 2 3 2" xfId="47482"/>
    <cellStyle name="Total 4 2 3 2 3 2 2" xfId="47483"/>
    <cellStyle name="Total 4 2 3 2 3 3" xfId="47484"/>
    <cellStyle name="Total 4 2 3 2 3 4" xfId="47485"/>
    <cellStyle name="Total 4 2 3 2 4" xfId="47486"/>
    <cellStyle name="Total 4 2 3 2 4 2" xfId="47487"/>
    <cellStyle name="Total 4 2 3 2 4 2 2" xfId="47488"/>
    <cellStyle name="Total 4 2 3 2 4 3" xfId="47489"/>
    <cellStyle name="Total 4 2 3 2 5" xfId="47490"/>
    <cellStyle name="Total 4 2 3 2 5 2" xfId="47491"/>
    <cellStyle name="Total 4 2 3 2 5 2 2" xfId="47492"/>
    <cellStyle name="Total 4 2 3 2 5 3" xfId="47493"/>
    <cellStyle name="Total 4 2 3 2 6" xfId="47494"/>
    <cellStyle name="Total 4 2 3 2 6 2" xfId="47495"/>
    <cellStyle name="Total 4 2 3 2 6 2 2" xfId="47496"/>
    <cellStyle name="Total 4 2 3 2 6 3" xfId="47497"/>
    <cellStyle name="Total 4 2 3 2 7" xfId="47498"/>
    <cellStyle name="Total 4 2 3 2 7 2" xfId="47499"/>
    <cellStyle name="Total 4 2 3 2 7 2 2" xfId="47500"/>
    <cellStyle name="Total 4 2 3 2 7 3" xfId="47501"/>
    <cellStyle name="Total 4 2 3 2 8" xfId="47502"/>
    <cellStyle name="Total 4 2 3 2 8 2" xfId="47503"/>
    <cellStyle name="Total 4 2 3 2 8 2 2" xfId="47504"/>
    <cellStyle name="Total 4 2 3 2 8 3" xfId="47505"/>
    <cellStyle name="Total 4 2 3 2 9" xfId="47506"/>
    <cellStyle name="Total 4 2 3 2 9 2" xfId="47507"/>
    <cellStyle name="Total 4 2 3 2 9 2 2" xfId="47508"/>
    <cellStyle name="Total 4 2 3 2 9 3" xfId="47509"/>
    <cellStyle name="Total 4 2 3 20" xfId="47510"/>
    <cellStyle name="Total 4 2 3 3" xfId="47511"/>
    <cellStyle name="Total 4 2 3 3 2" xfId="47512"/>
    <cellStyle name="Total 4 2 3 3 2 2" xfId="47513"/>
    <cellStyle name="Total 4 2 3 3 3" xfId="47514"/>
    <cellStyle name="Total 4 2 3 3 4" xfId="47515"/>
    <cellStyle name="Total 4 2 3 4" xfId="47516"/>
    <cellStyle name="Total 4 2 3 4 2" xfId="47517"/>
    <cellStyle name="Total 4 2 3 4 2 2" xfId="47518"/>
    <cellStyle name="Total 4 2 3 4 3" xfId="47519"/>
    <cellStyle name="Total 4 2 3 4 4" xfId="47520"/>
    <cellStyle name="Total 4 2 3 5" xfId="47521"/>
    <cellStyle name="Total 4 2 3 5 2" xfId="47522"/>
    <cellStyle name="Total 4 2 3 5 2 2" xfId="47523"/>
    <cellStyle name="Total 4 2 3 5 3" xfId="47524"/>
    <cellStyle name="Total 4 2 3 6" xfId="47525"/>
    <cellStyle name="Total 4 2 3 6 2" xfId="47526"/>
    <cellStyle name="Total 4 2 3 6 2 2" xfId="47527"/>
    <cellStyle name="Total 4 2 3 6 3" xfId="47528"/>
    <cellStyle name="Total 4 2 3 7" xfId="47529"/>
    <cellStyle name="Total 4 2 3 7 2" xfId="47530"/>
    <cellStyle name="Total 4 2 3 7 2 2" xfId="47531"/>
    <cellStyle name="Total 4 2 3 7 3" xfId="47532"/>
    <cellStyle name="Total 4 2 3 8" xfId="47533"/>
    <cellStyle name="Total 4 2 3 8 2" xfId="47534"/>
    <cellStyle name="Total 4 2 3 8 2 2" xfId="47535"/>
    <cellStyle name="Total 4 2 3 8 3" xfId="47536"/>
    <cellStyle name="Total 4 2 3 9" xfId="47537"/>
    <cellStyle name="Total 4 2 3 9 2" xfId="47538"/>
    <cellStyle name="Total 4 2 3 9 2 2" xfId="47539"/>
    <cellStyle name="Total 4 2 3 9 3" xfId="47540"/>
    <cellStyle name="Total 4 2 4" xfId="47541"/>
    <cellStyle name="Total 4 2 4 10" xfId="47542"/>
    <cellStyle name="Total 4 2 4 10 2" xfId="47543"/>
    <cellStyle name="Total 4 2 4 10 2 2" xfId="47544"/>
    <cellStyle name="Total 4 2 4 10 3" xfId="47545"/>
    <cellStyle name="Total 4 2 4 11" xfId="47546"/>
    <cellStyle name="Total 4 2 4 11 2" xfId="47547"/>
    <cellStyle name="Total 4 2 4 11 2 2" xfId="47548"/>
    <cellStyle name="Total 4 2 4 11 3" xfId="47549"/>
    <cellStyle name="Total 4 2 4 12" xfId="47550"/>
    <cellStyle name="Total 4 2 4 12 2" xfId="47551"/>
    <cellStyle name="Total 4 2 4 12 2 2" xfId="47552"/>
    <cellStyle name="Total 4 2 4 12 3" xfId="47553"/>
    <cellStyle name="Total 4 2 4 13" xfId="47554"/>
    <cellStyle name="Total 4 2 4 13 2" xfId="47555"/>
    <cellStyle name="Total 4 2 4 13 2 2" xfId="47556"/>
    <cellStyle name="Total 4 2 4 13 3" xfId="47557"/>
    <cellStyle name="Total 4 2 4 14" xfId="47558"/>
    <cellStyle name="Total 4 2 4 14 2" xfId="47559"/>
    <cellStyle name="Total 4 2 4 14 2 2" xfId="47560"/>
    <cellStyle name="Total 4 2 4 14 3" xfId="47561"/>
    <cellStyle name="Total 4 2 4 15" xfId="47562"/>
    <cellStyle name="Total 4 2 4 15 2" xfId="47563"/>
    <cellStyle name="Total 4 2 4 15 2 2" xfId="47564"/>
    <cellStyle name="Total 4 2 4 15 3" xfId="47565"/>
    <cellStyle name="Total 4 2 4 16" xfId="47566"/>
    <cellStyle name="Total 4 2 4 16 2" xfId="47567"/>
    <cellStyle name="Total 4 2 4 16 2 2" xfId="47568"/>
    <cellStyle name="Total 4 2 4 16 3" xfId="47569"/>
    <cellStyle name="Total 4 2 4 17" xfId="47570"/>
    <cellStyle name="Total 4 2 4 17 2" xfId="47571"/>
    <cellStyle name="Total 4 2 4 17 2 2" xfId="47572"/>
    <cellStyle name="Total 4 2 4 17 3" xfId="47573"/>
    <cellStyle name="Total 4 2 4 18" xfId="47574"/>
    <cellStyle name="Total 4 2 4 18 2" xfId="47575"/>
    <cellStyle name="Total 4 2 4 18 2 2" xfId="47576"/>
    <cellStyle name="Total 4 2 4 18 3" xfId="47577"/>
    <cellStyle name="Total 4 2 4 19" xfId="47578"/>
    <cellStyle name="Total 4 2 4 19 2" xfId="47579"/>
    <cellStyle name="Total 4 2 4 19 2 2" xfId="47580"/>
    <cellStyle name="Total 4 2 4 19 3" xfId="47581"/>
    <cellStyle name="Total 4 2 4 2" xfId="47582"/>
    <cellStyle name="Total 4 2 4 2 10" xfId="47583"/>
    <cellStyle name="Total 4 2 4 2 10 2" xfId="47584"/>
    <cellStyle name="Total 4 2 4 2 10 2 2" xfId="47585"/>
    <cellStyle name="Total 4 2 4 2 10 3" xfId="47586"/>
    <cellStyle name="Total 4 2 4 2 11" xfId="47587"/>
    <cellStyle name="Total 4 2 4 2 11 2" xfId="47588"/>
    <cellStyle name="Total 4 2 4 2 11 2 2" xfId="47589"/>
    <cellStyle name="Total 4 2 4 2 11 3" xfId="47590"/>
    <cellStyle name="Total 4 2 4 2 12" xfId="47591"/>
    <cellStyle name="Total 4 2 4 2 12 2" xfId="47592"/>
    <cellStyle name="Total 4 2 4 2 12 2 2" xfId="47593"/>
    <cellStyle name="Total 4 2 4 2 12 3" xfId="47594"/>
    <cellStyle name="Total 4 2 4 2 13" xfId="47595"/>
    <cellStyle name="Total 4 2 4 2 13 2" xfId="47596"/>
    <cellStyle name="Total 4 2 4 2 13 2 2" xfId="47597"/>
    <cellStyle name="Total 4 2 4 2 13 3" xfId="47598"/>
    <cellStyle name="Total 4 2 4 2 14" xfId="47599"/>
    <cellStyle name="Total 4 2 4 2 14 2" xfId="47600"/>
    <cellStyle name="Total 4 2 4 2 14 2 2" xfId="47601"/>
    <cellStyle name="Total 4 2 4 2 14 3" xfId="47602"/>
    <cellStyle name="Total 4 2 4 2 15" xfId="47603"/>
    <cellStyle name="Total 4 2 4 2 15 2" xfId="47604"/>
    <cellStyle name="Total 4 2 4 2 15 2 2" xfId="47605"/>
    <cellStyle name="Total 4 2 4 2 15 3" xfId="47606"/>
    <cellStyle name="Total 4 2 4 2 16" xfId="47607"/>
    <cellStyle name="Total 4 2 4 2 16 2" xfId="47608"/>
    <cellStyle name="Total 4 2 4 2 16 2 2" xfId="47609"/>
    <cellStyle name="Total 4 2 4 2 16 3" xfId="47610"/>
    <cellStyle name="Total 4 2 4 2 17" xfId="47611"/>
    <cellStyle name="Total 4 2 4 2 17 2" xfId="47612"/>
    <cellStyle name="Total 4 2 4 2 17 2 2" xfId="47613"/>
    <cellStyle name="Total 4 2 4 2 17 3" xfId="47614"/>
    <cellStyle name="Total 4 2 4 2 18" xfId="47615"/>
    <cellStyle name="Total 4 2 4 2 18 2" xfId="47616"/>
    <cellStyle name="Total 4 2 4 2 18 2 2" xfId="47617"/>
    <cellStyle name="Total 4 2 4 2 18 3" xfId="47618"/>
    <cellStyle name="Total 4 2 4 2 19" xfId="47619"/>
    <cellStyle name="Total 4 2 4 2 19 2" xfId="47620"/>
    <cellStyle name="Total 4 2 4 2 19 2 2" xfId="47621"/>
    <cellStyle name="Total 4 2 4 2 19 3" xfId="47622"/>
    <cellStyle name="Total 4 2 4 2 2" xfId="47623"/>
    <cellStyle name="Total 4 2 4 2 2 2" xfId="47624"/>
    <cellStyle name="Total 4 2 4 2 2 2 2" xfId="47625"/>
    <cellStyle name="Total 4 2 4 2 2 3" xfId="47626"/>
    <cellStyle name="Total 4 2 4 2 2 4" xfId="47627"/>
    <cellStyle name="Total 4 2 4 2 20" xfId="47628"/>
    <cellStyle name="Total 4 2 4 2 20 2" xfId="47629"/>
    <cellStyle name="Total 4 2 4 2 20 2 2" xfId="47630"/>
    <cellStyle name="Total 4 2 4 2 20 3" xfId="47631"/>
    <cellStyle name="Total 4 2 4 2 21" xfId="47632"/>
    <cellStyle name="Total 4 2 4 2 21 2" xfId="47633"/>
    <cellStyle name="Total 4 2 4 2 22" xfId="47634"/>
    <cellStyle name="Total 4 2 4 2 23" xfId="47635"/>
    <cellStyle name="Total 4 2 4 2 3" xfId="47636"/>
    <cellStyle name="Total 4 2 4 2 3 2" xfId="47637"/>
    <cellStyle name="Total 4 2 4 2 3 2 2" xfId="47638"/>
    <cellStyle name="Total 4 2 4 2 3 3" xfId="47639"/>
    <cellStyle name="Total 4 2 4 2 4" xfId="47640"/>
    <cellStyle name="Total 4 2 4 2 4 2" xfId="47641"/>
    <cellStyle name="Total 4 2 4 2 4 2 2" xfId="47642"/>
    <cellStyle name="Total 4 2 4 2 4 3" xfId="47643"/>
    <cellStyle name="Total 4 2 4 2 5" xfId="47644"/>
    <cellStyle name="Total 4 2 4 2 5 2" xfId="47645"/>
    <cellStyle name="Total 4 2 4 2 5 2 2" xfId="47646"/>
    <cellStyle name="Total 4 2 4 2 5 3" xfId="47647"/>
    <cellStyle name="Total 4 2 4 2 6" xfId="47648"/>
    <cellStyle name="Total 4 2 4 2 6 2" xfId="47649"/>
    <cellStyle name="Total 4 2 4 2 6 2 2" xfId="47650"/>
    <cellStyle name="Total 4 2 4 2 6 3" xfId="47651"/>
    <cellStyle name="Total 4 2 4 2 7" xfId="47652"/>
    <cellStyle name="Total 4 2 4 2 7 2" xfId="47653"/>
    <cellStyle name="Total 4 2 4 2 7 2 2" xfId="47654"/>
    <cellStyle name="Total 4 2 4 2 7 3" xfId="47655"/>
    <cellStyle name="Total 4 2 4 2 8" xfId="47656"/>
    <cellStyle name="Total 4 2 4 2 8 2" xfId="47657"/>
    <cellStyle name="Total 4 2 4 2 8 2 2" xfId="47658"/>
    <cellStyle name="Total 4 2 4 2 8 3" xfId="47659"/>
    <cellStyle name="Total 4 2 4 2 9" xfId="47660"/>
    <cellStyle name="Total 4 2 4 2 9 2" xfId="47661"/>
    <cellStyle name="Total 4 2 4 2 9 2 2" xfId="47662"/>
    <cellStyle name="Total 4 2 4 2 9 3" xfId="47663"/>
    <cellStyle name="Total 4 2 4 20" xfId="47664"/>
    <cellStyle name="Total 4 2 4 20 2" xfId="47665"/>
    <cellStyle name="Total 4 2 4 20 2 2" xfId="47666"/>
    <cellStyle name="Total 4 2 4 20 3" xfId="47667"/>
    <cellStyle name="Total 4 2 4 21" xfId="47668"/>
    <cellStyle name="Total 4 2 4 21 2" xfId="47669"/>
    <cellStyle name="Total 4 2 4 21 2 2" xfId="47670"/>
    <cellStyle name="Total 4 2 4 21 3" xfId="47671"/>
    <cellStyle name="Total 4 2 4 22" xfId="47672"/>
    <cellStyle name="Total 4 2 4 22 2" xfId="47673"/>
    <cellStyle name="Total 4 2 4 23" xfId="47674"/>
    <cellStyle name="Total 4 2 4 24" xfId="47675"/>
    <cellStyle name="Total 4 2 4 3" xfId="47676"/>
    <cellStyle name="Total 4 2 4 3 2" xfId="47677"/>
    <cellStyle name="Total 4 2 4 3 2 2" xfId="47678"/>
    <cellStyle name="Total 4 2 4 3 3" xfId="47679"/>
    <cellStyle name="Total 4 2 4 3 4" xfId="47680"/>
    <cellStyle name="Total 4 2 4 4" xfId="47681"/>
    <cellStyle name="Total 4 2 4 4 2" xfId="47682"/>
    <cellStyle name="Total 4 2 4 4 2 2" xfId="47683"/>
    <cellStyle name="Total 4 2 4 4 3" xfId="47684"/>
    <cellStyle name="Total 4 2 4 4 4" xfId="47685"/>
    <cellStyle name="Total 4 2 4 5" xfId="47686"/>
    <cellStyle name="Total 4 2 4 5 2" xfId="47687"/>
    <cellStyle name="Total 4 2 4 5 2 2" xfId="47688"/>
    <cellStyle name="Total 4 2 4 5 3" xfId="47689"/>
    <cellStyle name="Total 4 2 4 6" xfId="47690"/>
    <cellStyle name="Total 4 2 4 6 2" xfId="47691"/>
    <cellStyle name="Total 4 2 4 6 2 2" xfId="47692"/>
    <cellStyle name="Total 4 2 4 6 3" xfId="47693"/>
    <cellStyle name="Total 4 2 4 7" xfId="47694"/>
    <cellStyle name="Total 4 2 4 7 2" xfId="47695"/>
    <cellStyle name="Total 4 2 4 7 2 2" xfId="47696"/>
    <cellStyle name="Total 4 2 4 7 3" xfId="47697"/>
    <cellStyle name="Total 4 2 4 8" xfId="47698"/>
    <cellStyle name="Total 4 2 4 8 2" xfId="47699"/>
    <cellStyle name="Total 4 2 4 8 2 2" xfId="47700"/>
    <cellStyle name="Total 4 2 4 8 3" xfId="47701"/>
    <cellStyle name="Total 4 2 4 9" xfId="47702"/>
    <cellStyle name="Total 4 2 4 9 2" xfId="47703"/>
    <cellStyle name="Total 4 2 4 9 2 2" xfId="47704"/>
    <cellStyle name="Total 4 2 4 9 3" xfId="47705"/>
    <cellStyle name="Total 4 2 5" xfId="47706"/>
    <cellStyle name="Total 4 2 5 10" xfId="47707"/>
    <cellStyle name="Total 4 2 5 10 2" xfId="47708"/>
    <cellStyle name="Total 4 2 5 10 2 2" xfId="47709"/>
    <cellStyle name="Total 4 2 5 10 3" xfId="47710"/>
    <cellStyle name="Total 4 2 5 11" xfId="47711"/>
    <cellStyle name="Total 4 2 5 11 2" xfId="47712"/>
    <cellStyle name="Total 4 2 5 11 2 2" xfId="47713"/>
    <cellStyle name="Total 4 2 5 11 3" xfId="47714"/>
    <cellStyle name="Total 4 2 5 12" xfId="47715"/>
    <cellStyle name="Total 4 2 5 12 2" xfId="47716"/>
    <cellStyle name="Total 4 2 5 12 2 2" xfId="47717"/>
    <cellStyle name="Total 4 2 5 12 3" xfId="47718"/>
    <cellStyle name="Total 4 2 5 13" xfId="47719"/>
    <cellStyle name="Total 4 2 5 13 2" xfId="47720"/>
    <cellStyle name="Total 4 2 5 13 2 2" xfId="47721"/>
    <cellStyle name="Total 4 2 5 13 3" xfId="47722"/>
    <cellStyle name="Total 4 2 5 14" xfId="47723"/>
    <cellStyle name="Total 4 2 5 14 2" xfId="47724"/>
    <cellStyle name="Total 4 2 5 14 2 2" xfId="47725"/>
    <cellStyle name="Total 4 2 5 14 3" xfId="47726"/>
    <cellStyle name="Total 4 2 5 15" xfId="47727"/>
    <cellStyle name="Total 4 2 5 15 2" xfId="47728"/>
    <cellStyle name="Total 4 2 5 15 2 2" xfId="47729"/>
    <cellStyle name="Total 4 2 5 15 3" xfId="47730"/>
    <cellStyle name="Total 4 2 5 16" xfId="47731"/>
    <cellStyle name="Total 4 2 5 16 2" xfId="47732"/>
    <cellStyle name="Total 4 2 5 16 2 2" xfId="47733"/>
    <cellStyle name="Total 4 2 5 16 3" xfId="47734"/>
    <cellStyle name="Total 4 2 5 17" xfId="47735"/>
    <cellStyle name="Total 4 2 5 17 2" xfId="47736"/>
    <cellStyle name="Total 4 2 5 17 2 2" xfId="47737"/>
    <cellStyle name="Total 4 2 5 17 3" xfId="47738"/>
    <cellStyle name="Total 4 2 5 18" xfId="47739"/>
    <cellStyle name="Total 4 2 5 18 2" xfId="47740"/>
    <cellStyle name="Total 4 2 5 18 2 2" xfId="47741"/>
    <cellStyle name="Total 4 2 5 18 3" xfId="47742"/>
    <cellStyle name="Total 4 2 5 19" xfId="47743"/>
    <cellStyle name="Total 4 2 5 19 2" xfId="47744"/>
    <cellStyle name="Total 4 2 5 19 2 2" xfId="47745"/>
    <cellStyle name="Total 4 2 5 19 3" xfId="47746"/>
    <cellStyle name="Total 4 2 5 2" xfId="47747"/>
    <cellStyle name="Total 4 2 5 2 2" xfId="47748"/>
    <cellStyle name="Total 4 2 5 2 2 2" xfId="47749"/>
    <cellStyle name="Total 4 2 5 2 3" xfId="47750"/>
    <cellStyle name="Total 4 2 5 2 4" xfId="47751"/>
    <cellStyle name="Total 4 2 5 20" xfId="47752"/>
    <cellStyle name="Total 4 2 5 20 2" xfId="47753"/>
    <cellStyle name="Total 4 2 5 20 2 2" xfId="47754"/>
    <cellStyle name="Total 4 2 5 20 3" xfId="47755"/>
    <cellStyle name="Total 4 2 5 21" xfId="47756"/>
    <cellStyle name="Total 4 2 5 21 2" xfId="47757"/>
    <cellStyle name="Total 4 2 5 22" xfId="47758"/>
    <cellStyle name="Total 4 2 5 23" xfId="47759"/>
    <cellStyle name="Total 4 2 5 3" xfId="47760"/>
    <cellStyle name="Total 4 2 5 3 2" xfId="47761"/>
    <cellStyle name="Total 4 2 5 3 2 2" xfId="47762"/>
    <cellStyle name="Total 4 2 5 3 3" xfId="47763"/>
    <cellStyle name="Total 4 2 5 4" xfId="47764"/>
    <cellStyle name="Total 4 2 5 4 2" xfId="47765"/>
    <cellStyle name="Total 4 2 5 4 2 2" xfId="47766"/>
    <cellStyle name="Total 4 2 5 4 3" xfId="47767"/>
    <cellStyle name="Total 4 2 5 5" xfId="47768"/>
    <cellStyle name="Total 4 2 5 5 2" xfId="47769"/>
    <cellStyle name="Total 4 2 5 5 2 2" xfId="47770"/>
    <cellStyle name="Total 4 2 5 5 3" xfId="47771"/>
    <cellStyle name="Total 4 2 5 6" xfId="47772"/>
    <cellStyle name="Total 4 2 5 6 2" xfId="47773"/>
    <cellStyle name="Total 4 2 5 6 2 2" xfId="47774"/>
    <cellStyle name="Total 4 2 5 6 3" xfId="47775"/>
    <cellStyle name="Total 4 2 5 7" xfId="47776"/>
    <cellStyle name="Total 4 2 5 7 2" xfId="47777"/>
    <cellStyle name="Total 4 2 5 7 2 2" xfId="47778"/>
    <cellStyle name="Total 4 2 5 7 3" xfId="47779"/>
    <cellStyle name="Total 4 2 5 8" xfId="47780"/>
    <cellStyle name="Total 4 2 5 8 2" xfId="47781"/>
    <cellStyle name="Total 4 2 5 8 2 2" xfId="47782"/>
    <cellStyle name="Total 4 2 5 8 3" xfId="47783"/>
    <cellStyle name="Total 4 2 5 9" xfId="47784"/>
    <cellStyle name="Total 4 2 5 9 2" xfId="47785"/>
    <cellStyle name="Total 4 2 5 9 2 2" xfId="47786"/>
    <cellStyle name="Total 4 2 5 9 3" xfId="47787"/>
    <cellStyle name="Total 4 2 6" xfId="47788"/>
    <cellStyle name="Total 4 2 6 2" xfId="47789"/>
    <cellStyle name="Total 4 2 6 2 2" xfId="47790"/>
    <cellStyle name="Total 4 2 6 3" xfId="47791"/>
    <cellStyle name="Total 4 2 6 4" xfId="47792"/>
    <cellStyle name="Total 4 2 7" xfId="47793"/>
    <cellStyle name="Total 4 2 7 2" xfId="47794"/>
    <cellStyle name="Total 4 2 7 2 2" xfId="47795"/>
    <cellStyle name="Total 4 2 7 3" xfId="47796"/>
    <cellStyle name="Total 4 2 8" xfId="47797"/>
    <cellStyle name="Total 4 2 8 2" xfId="47798"/>
    <cellStyle name="Total 4 2 8 2 2" xfId="47799"/>
    <cellStyle name="Total 4 2 8 3" xfId="47800"/>
    <cellStyle name="Total 4 2 9" xfId="47801"/>
    <cellStyle name="Total 4 2 9 2" xfId="47802"/>
    <cellStyle name="Total 4 2 9 2 2" xfId="47803"/>
    <cellStyle name="Total 4 2 9 3" xfId="47804"/>
    <cellStyle name="Total 4 20" xfId="47805"/>
    <cellStyle name="Total 4 20 2" xfId="47806"/>
    <cellStyle name="Total 4 20 2 2" xfId="47807"/>
    <cellStyle name="Total 4 20 3" xfId="47808"/>
    <cellStyle name="Total 4 21" xfId="47809"/>
    <cellStyle name="Total 4 21 2" xfId="47810"/>
    <cellStyle name="Total 4 21 2 2" xfId="47811"/>
    <cellStyle name="Total 4 21 3" xfId="47812"/>
    <cellStyle name="Total 4 22" xfId="47813"/>
    <cellStyle name="Total 4 22 2" xfId="47814"/>
    <cellStyle name="Total 4 23" xfId="47815"/>
    <cellStyle name="Total 4 24" xfId="47816"/>
    <cellStyle name="Total 4 25" xfId="47817"/>
    <cellStyle name="Total 4 26" xfId="47818"/>
    <cellStyle name="Total 4 27" xfId="47819"/>
    <cellStyle name="Total 4 3" xfId="47820"/>
    <cellStyle name="Total 4 3 10" xfId="47821"/>
    <cellStyle name="Total 4 3 10 2" xfId="47822"/>
    <cellStyle name="Total 4 3 10 2 2" xfId="47823"/>
    <cellStyle name="Total 4 3 10 3" xfId="47824"/>
    <cellStyle name="Total 4 3 11" xfId="47825"/>
    <cellStyle name="Total 4 3 11 2" xfId="47826"/>
    <cellStyle name="Total 4 3 11 2 2" xfId="47827"/>
    <cellStyle name="Total 4 3 11 3" xfId="47828"/>
    <cellStyle name="Total 4 3 12" xfId="47829"/>
    <cellStyle name="Total 4 3 12 2" xfId="47830"/>
    <cellStyle name="Total 4 3 12 2 2" xfId="47831"/>
    <cellStyle name="Total 4 3 12 3" xfId="47832"/>
    <cellStyle name="Total 4 3 13" xfId="47833"/>
    <cellStyle name="Total 4 3 13 2" xfId="47834"/>
    <cellStyle name="Total 4 3 13 2 2" xfId="47835"/>
    <cellStyle name="Total 4 3 13 3" xfId="47836"/>
    <cellStyle name="Total 4 3 14" xfId="47837"/>
    <cellStyle name="Total 4 3 14 2" xfId="47838"/>
    <cellStyle name="Total 4 3 14 2 2" xfId="47839"/>
    <cellStyle name="Total 4 3 14 3" xfId="47840"/>
    <cellStyle name="Total 4 3 15" xfId="47841"/>
    <cellStyle name="Total 4 3 15 2" xfId="47842"/>
    <cellStyle name="Total 4 3 15 2 2" xfId="47843"/>
    <cellStyle name="Total 4 3 15 3" xfId="47844"/>
    <cellStyle name="Total 4 3 16" xfId="47845"/>
    <cellStyle name="Total 4 3 16 2" xfId="47846"/>
    <cellStyle name="Total 4 3 16 2 2" xfId="47847"/>
    <cellStyle name="Total 4 3 16 3" xfId="47848"/>
    <cellStyle name="Total 4 3 17" xfId="47849"/>
    <cellStyle name="Total 4 3 17 2" xfId="47850"/>
    <cellStyle name="Total 4 3 17 2 2" xfId="47851"/>
    <cellStyle name="Total 4 3 17 3" xfId="47852"/>
    <cellStyle name="Total 4 3 18" xfId="47853"/>
    <cellStyle name="Total 4 3 18 2" xfId="47854"/>
    <cellStyle name="Total 4 3 19" xfId="47855"/>
    <cellStyle name="Total 4 3 2" xfId="47856"/>
    <cellStyle name="Total 4 3 2 10" xfId="47857"/>
    <cellStyle name="Total 4 3 2 10 2" xfId="47858"/>
    <cellStyle name="Total 4 3 2 10 2 2" xfId="47859"/>
    <cellStyle name="Total 4 3 2 10 3" xfId="47860"/>
    <cellStyle name="Total 4 3 2 11" xfId="47861"/>
    <cellStyle name="Total 4 3 2 11 2" xfId="47862"/>
    <cellStyle name="Total 4 3 2 11 2 2" xfId="47863"/>
    <cellStyle name="Total 4 3 2 11 3" xfId="47864"/>
    <cellStyle name="Total 4 3 2 12" xfId="47865"/>
    <cellStyle name="Total 4 3 2 12 2" xfId="47866"/>
    <cellStyle name="Total 4 3 2 12 2 2" xfId="47867"/>
    <cellStyle name="Total 4 3 2 12 3" xfId="47868"/>
    <cellStyle name="Total 4 3 2 13" xfId="47869"/>
    <cellStyle name="Total 4 3 2 13 2" xfId="47870"/>
    <cellStyle name="Total 4 3 2 13 2 2" xfId="47871"/>
    <cellStyle name="Total 4 3 2 13 3" xfId="47872"/>
    <cellStyle name="Total 4 3 2 14" xfId="47873"/>
    <cellStyle name="Total 4 3 2 14 2" xfId="47874"/>
    <cellStyle name="Total 4 3 2 14 2 2" xfId="47875"/>
    <cellStyle name="Total 4 3 2 14 3" xfId="47876"/>
    <cellStyle name="Total 4 3 2 15" xfId="47877"/>
    <cellStyle name="Total 4 3 2 15 2" xfId="47878"/>
    <cellStyle name="Total 4 3 2 15 2 2" xfId="47879"/>
    <cellStyle name="Total 4 3 2 15 3" xfId="47880"/>
    <cellStyle name="Total 4 3 2 16" xfId="47881"/>
    <cellStyle name="Total 4 3 2 16 2" xfId="47882"/>
    <cellStyle name="Total 4 3 2 16 2 2" xfId="47883"/>
    <cellStyle name="Total 4 3 2 16 3" xfId="47884"/>
    <cellStyle name="Total 4 3 2 17" xfId="47885"/>
    <cellStyle name="Total 4 3 2 17 2" xfId="47886"/>
    <cellStyle name="Total 4 3 2 17 2 2" xfId="47887"/>
    <cellStyle name="Total 4 3 2 17 3" xfId="47888"/>
    <cellStyle name="Total 4 3 2 18" xfId="47889"/>
    <cellStyle name="Total 4 3 2 18 2" xfId="47890"/>
    <cellStyle name="Total 4 3 2 18 2 2" xfId="47891"/>
    <cellStyle name="Total 4 3 2 18 3" xfId="47892"/>
    <cellStyle name="Total 4 3 2 19" xfId="47893"/>
    <cellStyle name="Total 4 3 2 19 2" xfId="47894"/>
    <cellStyle name="Total 4 3 2 19 2 2" xfId="47895"/>
    <cellStyle name="Total 4 3 2 19 3" xfId="47896"/>
    <cellStyle name="Total 4 3 2 2" xfId="47897"/>
    <cellStyle name="Total 4 3 2 2 2" xfId="47898"/>
    <cellStyle name="Total 4 3 2 2 2 2" xfId="47899"/>
    <cellStyle name="Total 4 3 2 2 2 2 2" xfId="47900"/>
    <cellStyle name="Total 4 3 2 2 2 3" xfId="47901"/>
    <cellStyle name="Total 4 3 2 2 2 4" xfId="47902"/>
    <cellStyle name="Total 4 3 2 2 3" xfId="47903"/>
    <cellStyle name="Total 4 3 2 2 3 2" xfId="47904"/>
    <cellStyle name="Total 4 3 2 2 4" xfId="47905"/>
    <cellStyle name="Total 4 3 2 2 5" xfId="47906"/>
    <cellStyle name="Total 4 3 2 20" xfId="47907"/>
    <cellStyle name="Total 4 3 2 20 2" xfId="47908"/>
    <cellStyle name="Total 4 3 2 20 2 2" xfId="47909"/>
    <cellStyle name="Total 4 3 2 20 3" xfId="47910"/>
    <cellStyle name="Total 4 3 2 21" xfId="47911"/>
    <cellStyle name="Total 4 3 2 21 2" xfId="47912"/>
    <cellStyle name="Total 4 3 2 22" xfId="47913"/>
    <cellStyle name="Total 4 3 2 23" xfId="47914"/>
    <cellStyle name="Total 4 3 2 3" xfId="47915"/>
    <cellStyle name="Total 4 3 2 3 2" xfId="47916"/>
    <cellStyle name="Total 4 3 2 3 2 2" xfId="47917"/>
    <cellStyle name="Total 4 3 2 3 2 3" xfId="47918"/>
    <cellStyle name="Total 4 3 2 3 3" xfId="47919"/>
    <cellStyle name="Total 4 3 2 3 3 2" xfId="47920"/>
    <cellStyle name="Total 4 3 2 3 4" xfId="47921"/>
    <cellStyle name="Total 4 3 2 4" xfId="47922"/>
    <cellStyle name="Total 4 3 2 4 2" xfId="47923"/>
    <cellStyle name="Total 4 3 2 4 2 2" xfId="47924"/>
    <cellStyle name="Total 4 3 2 4 3" xfId="47925"/>
    <cellStyle name="Total 4 3 2 4 4" xfId="47926"/>
    <cellStyle name="Total 4 3 2 5" xfId="47927"/>
    <cellStyle name="Total 4 3 2 5 2" xfId="47928"/>
    <cellStyle name="Total 4 3 2 5 2 2" xfId="47929"/>
    <cellStyle name="Total 4 3 2 5 3" xfId="47930"/>
    <cellStyle name="Total 4 3 2 5 4" xfId="47931"/>
    <cellStyle name="Total 4 3 2 6" xfId="47932"/>
    <cellStyle name="Total 4 3 2 6 2" xfId="47933"/>
    <cellStyle name="Total 4 3 2 6 2 2" xfId="47934"/>
    <cellStyle name="Total 4 3 2 6 3" xfId="47935"/>
    <cellStyle name="Total 4 3 2 7" xfId="47936"/>
    <cellStyle name="Total 4 3 2 7 2" xfId="47937"/>
    <cellStyle name="Total 4 3 2 7 2 2" xfId="47938"/>
    <cellStyle name="Total 4 3 2 7 3" xfId="47939"/>
    <cellStyle name="Total 4 3 2 8" xfId="47940"/>
    <cellStyle name="Total 4 3 2 8 2" xfId="47941"/>
    <cellStyle name="Total 4 3 2 8 2 2" xfId="47942"/>
    <cellStyle name="Total 4 3 2 8 3" xfId="47943"/>
    <cellStyle name="Total 4 3 2 9" xfId="47944"/>
    <cellStyle name="Total 4 3 2 9 2" xfId="47945"/>
    <cellStyle name="Total 4 3 2 9 2 2" xfId="47946"/>
    <cellStyle name="Total 4 3 2 9 3" xfId="47947"/>
    <cellStyle name="Total 4 3 20" xfId="47948"/>
    <cellStyle name="Total 4 3 3" xfId="47949"/>
    <cellStyle name="Total 4 3 3 2" xfId="47950"/>
    <cellStyle name="Total 4 3 3 2 2" xfId="47951"/>
    <cellStyle name="Total 4 3 3 2 2 2" xfId="47952"/>
    <cellStyle name="Total 4 3 3 2 3" xfId="47953"/>
    <cellStyle name="Total 4 3 3 2 4" xfId="47954"/>
    <cellStyle name="Total 4 3 3 3" xfId="47955"/>
    <cellStyle name="Total 4 3 3 3 2" xfId="47956"/>
    <cellStyle name="Total 4 3 3 4" xfId="47957"/>
    <cellStyle name="Total 4 3 3 5" xfId="47958"/>
    <cellStyle name="Total 4 3 4" xfId="47959"/>
    <cellStyle name="Total 4 3 4 2" xfId="47960"/>
    <cellStyle name="Total 4 3 4 2 2" xfId="47961"/>
    <cellStyle name="Total 4 3 4 2 3" xfId="47962"/>
    <cellStyle name="Total 4 3 4 3" xfId="47963"/>
    <cellStyle name="Total 4 3 4 3 2" xfId="47964"/>
    <cellStyle name="Total 4 3 4 4" xfId="47965"/>
    <cellStyle name="Total 4 3 5" xfId="47966"/>
    <cellStyle name="Total 4 3 5 2" xfId="47967"/>
    <cellStyle name="Total 4 3 5 2 2" xfId="47968"/>
    <cellStyle name="Total 4 3 5 2 3" xfId="47969"/>
    <cellStyle name="Total 4 3 5 3" xfId="47970"/>
    <cellStyle name="Total 4 3 5 4" xfId="47971"/>
    <cellStyle name="Total 4 3 6" xfId="47972"/>
    <cellStyle name="Total 4 3 6 2" xfId="47973"/>
    <cellStyle name="Total 4 3 6 2 2" xfId="47974"/>
    <cellStyle name="Total 4 3 6 3" xfId="47975"/>
    <cellStyle name="Total 4 3 6 4" xfId="47976"/>
    <cellStyle name="Total 4 3 7" xfId="47977"/>
    <cellStyle name="Total 4 3 7 2" xfId="47978"/>
    <cellStyle name="Total 4 3 7 2 2" xfId="47979"/>
    <cellStyle name="Total 4 3 7 3" xfId="47980"/>
    <cellStyle name="Total 4 3 8" xfId="47981"/>
    <cellStyle name="Total 4 3 8 2" xfId="47982"/>
    <cellStyle name="Total 4 3 8 2 2" xfId="47983"/>
    <cellStyle name="Total 4 3 8 3" xfId="47984"/>
    <cellStyle name="Total 4 3 9" xfId="47985"/>
    <cellStyle name="Total 4 3 9 2" xfId="47986"/>
    <cellStyle name="Total 4 3 9 2 2" xfId="47987"/>
    <cellStyle name="Total 4 3 9 3" xfId="47988"/>
    <cellStyle name="Total 4 4" xfId="47989"/>
    <cellStyle name="Total 4 4 10" xfId="47990"/>
    <cellStyle name="Total 4 4 10 2" xfId="47991"/>
    <cellStyle name="Total 4 4 10 2 2" xfId="47992"/>
    <cellStyle name="Total 4 4 10 3" xfId="47993"/>
    <cellStyle name="Total 4 4 11" xfId="47994"/>
    <cellStyle name="Total 4 4 11 2" xfId="47995"/>
    <cellStyle name="Total 4 4 11 2 2" xfId="47996"/>
    <cellStyle name="Total 4 4 11 3" xfId="47997"/>
    <cellStyle name="Total 4 4 12" xfId="47998"/>
    <cellStyle name="Total 4 4 12 2" xfId="47999"/>
    <cellStyle name="Total 4 4 12 2 2" xfId="48000"/>
    <cellStyle name="Total 4 4 12 3" xfId="48001"/>
    <cellStyle name="Total 4 4 13" xfId="48002"/>
    <cellStyle name="Total 4 4 13 2" xfId="48003"/>
    <cellStyle name="Total 4 4 13 2 2" xfId="48004"/>
    <cellStyle name="Total 4 4 13 3" xfId="48005"/>
    <cellStyle name="Total 4 4 14" xfId="48006"/>
    <cellStyle name="Total 4 4 14 2" xfId="48007"/>
    <cellStyle name="Total 4 4 14 2 2" xfId="48008"/>
    <cellStyle name="Total 4 4 14 3" xfId="48009"/>
    <cellStyle name="Total 4 4 15" xfId="48010"/>
    <cellStyle name="Total 4 4 15 2" xfId="48011"/>
    <cellStyle name="Total 4 4 15 2 2" xfId="48012"/>
    <cellStyle name="Total 4 4 15 3" xfId="48013"/>
    <cellStyle name="Total 4 4 16" xfId="48014"/>
    <cellStyle name="Total 4 4 16 2" xfId="48015"/>
    <cellStyle name="Total 4 4 16 2 2" xfId="48016"/>
    <cellStyle name="Total 4 4 16 3" xfId="48017"/>
    <cellStyle name="Total 4 4 17" xfId="48018"/>
    <cellStyle name="Total 4 4 17 2" xfId="48019"/>
    <cellStyle name="Total 4 4 17 2 2" xfId="48020"/>
    <cellStyle name="Total 4 4 17 3" xfId="48021"/>
    <cellStyle name="Total 4 4 18" xfId="48022"/>
    <cellStyle name="Total 4 4 18 2" xfId="48023"/>
    <cellStyle name="Total 4 4 19" xfId="48024"/>
    <cellStyle name="Total 4 4 2" xfId="48025"/>
    <cellStyle name="Total 4 4 2 10" xfId="48026"/>
    <cellStyle name="Total 4 4 2 10 2" xfId="48027"/>
    <cellStyle name="Total 4 4 2 10 2 2" xfId="48028"/>
    <cellStyle name="Total 4 4 2 10 3" xfId="48029"/>
    <cellStyle name="Total 4 4 2 11" xfId="48030"/>
    <cellStyle name="Total 4 4 2 11 2" xfId="48031"/>
    <cellStyle name="Total 4 4 2 11 2 2" xfId="48032"/>
    <cellStyle name="Total 4 4 2 11 3" xfId="48033"/>
    <cellStyle name="Total 4 4 2 12" xfId="48034"/>
    <cellStyle name="Total 4 4 2 12 2" xfId="48035"/>
    <cellStyle name="Total 4 4 2 12 2 2" xfId="48036"/>
    <cellStyle name="Total 4 4 2 12 3" xfId="48037"/>
    <cellStyle name="Total 4 4 2 13" xfId="48038"/>
    <cellStyle name="Total 4 4 2 13 2" xfId="48039"/>
    <cellStyle name="Total 4 4 2 13 2 2" xfId="48040"/>
    <cellStyle name="Total 4 4 2 13 3" xfId="48041"/>
    <cellStyle name="Total 4 4 2 14" xfId="48042"/>
    <cellStyle name="Total 4 4 2 14 2" xfId="48043"/>
    <cellStyle name="Total 4 4 2 14 2 2" xfId="48044"/>
    <cellStyle name="Total 4 4 2 14 3" xfId="48045"/>
    <cellStyle name="Total 4 4 2 15" xfId="48046"/>
    <cellStyle name="Total 4 4 2 15 2" xfId="48047"/>
    <cellStyle name="Total 4 4 2 15 2 2" xfId="48048"/>
    <cellStyle name="Total 4 4 2 15 3" xfId="48049"/>
    <cellStyle name="Total 4 4 2 16" xfId="48050"/>
    <cellStyle name="Total 4 4 2 16 2" xfId="48051"/>
    <cellStyle name="Total 4 4 2 16 2 2" xfId="48052"/>
    <cellStyle name="Total 4 4 2 16 3" xfId="48053"/>
    <cellStyle name="Total 4 4 2 17" xfId="48054"/>
    <cellStyle name="Total 4 4 2 17 2" xfId="48055"/>
    <cellStyle name="Total 4 4 2 17 2 2" xfId="48056"/>
    <cellStyle name="Total 4 4 2 17 3" xfId="48057"/>
    <cellStyle name="Total 4 4 2 18" xfId="48058"/>
    <cellStyle name="Total 4 4 2 18 2" xfId="48059"/>
    <cellStyle name="Total 4 4 2 18 2 2" xfId="48060"/>
    <cellStyle name="Total 4 4 2 18 3" xfId="48061"/>
    <cellStyle name="Total 4 4 2 19" xfId="48062"/>
    <cellStyle name="Total 4 4 2 19 2" xfId="48063"/>
    <cellStyle name="Total 4 4 2 19 2 2" xfId="48064"/>
    <cellStyle name="Total 4 4 2 19 3" xfId="48065"/>
    <cellStyle name="Total 4 4 2 2" xfId="48066"/>
    <cellStyle name="Total 4 4 2 2 2" xfId="48067"/>
    <cellStyle name="Total 4 4 2 2 2 2" xfId="48068"/>
    <cellStyle name="Total 4 4 2 2 2 2 2" xfId="48069"/>
    <cellStyle name="Total 4 4 2 2 2 3" xfId="48070"/>
    <cellStyle name="Total 4 4 2 2 2 4" xfId="48071"/>
    <cellStyle name="Total 4 4 2 2 3" xfId="48072"/>
    <cellStyle name="Total 4 4 2 2 3 2" xfId="48073"/>
    <cellStyle name="Total 4 4 2 2 4" xfId="48074"/>
    <cellStyle name="Total 4 4 2 2 5" xfId="48075"/>
    <cellStyle name="Total 4 4 2 20" xfId="48076"/>
    <cellStyle name="Total 4 4 2 20 2" xfId="48077"/>
    <cellStyle name="Total 4 4 2 20 2 2" xfId="48078"/>
    <cellStyle name="Total 4 4 2 20 3" xfId="48079"/>
    <cellStyle name="Total 4 4 2 21" xfId="48080"/>
    <cellStyle name="Total 4 4 2 21 2" xfId="48081"/>
    <cellStyle name="Total 4 4 2 22" xfId="48082"/>
    <cellStyle name="Total 4 4 2 23" xfId="48083"/>
    <cellStyle name="Total 4 4 2 3" xfId="48084"/>
    <cellStyle name="Total 4 4 2 3 2" xfId="48085"/>
    <cellStyle name="Total 4 4 2 3 2 2" xfId="48086"/>
    <cellStyle name="Total 4 4 2 3 2 3" xfId="48087"/>
    <cellStyle name="Total 4 4 2 3 3" xfId="48088"/>
    <cellStyle name="Total 4 4 2 3 3 2" xfId="48089"/>
    <cellStyle name="Total 4 4 2 3 4" xfId="48090"/>
    <cellStyle name="Total 4 4 2 4" xfId="48091"/>
    <cellStyle name="Total 4 4 2 4 2" xfId="48092"/>
    <cellStyle name="Total 4 4 2 4 2 2" xfId="48093"/>
    <cellStyle name="Total 4 4 2 4 3" xfId="48094"/>
    <cellStyle name="Total 4 4 2 4 4" xfId="48095"/>
    <cellStyle name="Total 4 4 2 5" xfId="48096"/>
    <cellStyle name="Total 4 4 2 5 2" xfId="48097"/>
    <cellStyle name="Total 4 4 2 5 2 2" xfId="48098"/>
    <cellStyle name="Total 4 4 2 5 3" xfId="48099"/>
    <cellStyle name="Total 4 4 2 5 4" xfId="48100"/>
    <cellStyle name="Total 4 4 2 6" xfId="48101"/>
    <cellStyle name="Total 4 4 2 6 2" xfId="48102"/>
    <cellStyle name="Total 4 4 2 6 2 2" xfId="48103"/>
    <cellStyle name="Total 4 4 2 6 3" xfId="48104"/>
    <cellStyle name="Total 4 4 2 7" xfId="48105"/>
    <cellStyle name="Total 4 4 2 7 2" xfId="48106"/>
    <cellStyle name="Total 4 4 2 7 2 2" xfId="48107"/>
    <cellStyle name="Total 4 4 2 7 3" xfId="48108"/>
    <cellStyle name="Total 4 4 2 8" xfId="48109"/>
    <cellStyle name="Total 4 4 2 8 2" xfId="48110"/>
    <cellStyle name="Total 4 4 2 8 2 2" xfId="48111"/>
    <cellStyle name="Total 4 4 2 8 3" xfId="48112"/>
    <cellStyle name="Total 4 4 2 9" xfId="48113"/>
    <cellStyle name="Total 4 4 2 9 2" xfId="48114"/>
    <cellStyle name="Total 4 4 2 9 2 2" xfId="48115"/>
    <cellStyle name="Total 4 4 2 9 3" xfId="48116"/>
    <cellStyle name="Total 4 4 20" xfId="48117"/>
    <cellStyle name="Total 4 4 3" xfId="48118"/>
    <cellStyle name="Total 4 4 3 2" xfId="48119"/>
    <cellStyle name="Total 4 4 3 2 2" xfId="48120"/>
    <cellStyle name="Total 4 4 3 2 2 2" xfId="48121"/>
    <cellStyle name="Total 4 4 3 2 3" xfId="48122"/>
    <cellStyle name="Total 4 4 3 2 4" xfId="48123"/>
    <cellStyle name="Total 4 4 3 3" xfId="48124"/>
    <cellStyle name="Total 4 4 3 3 2" xfId="48125"/>
    <cellStyle name="Total 4 4 3 4" xfId="48126"/>
    <cellStyle name="Total 4 4 3 5" xfId="48127"/>
    <cellStyle name="Total 4 4 4" xfId="48128"/>
    <cellStyle name="Total 4 4 4 2" xfId="48129"/>
    <cellStyle name="Total 4 4 4 2 2" xfId="48130"/>
    <cellStyle name="Total 4 4 4 2 3" xfId="48131"/>
    <cellStyle name="Total 4 4 4 3" xfId="48132"/>
    <cellStyle name="Total 4 4 4 3 2" xfId="48133"/>
    <cellStyle name="Total 4 4 4 4" xfId="48134"/>
    <cellStyle name="Total 4 4 5" xfId="48135"/>
    <cellStyle name="Total 4 4 5 2" xfId="48136"/>
    <cellStyle name="Total 4 4 5 2 2" xfId="48137"/>
    <cellStyle name="Total 4 4 5 2 3" xfId="48138"/>
    <cellStyle name="Total 4 4 5 3" xfId="48139"/>
    <cellStyle name="Total 4 4 5 4" xfId="48140"/>
    <cellStyle name="Total 4 4 6" xfId="48141"/>
    <cellStyle name="Total 4 4 6 2" xfId="48142"/>
    <cellStyle name="Total 4 4 6 2 2" xfId="48143"/>
    <cellStyle name="Total 4 4 6 3" xfId="48144"/>
    <cellStyle name="Total 4 4 6 4" xfId="48145"/>
    <cellStyle name="Total 4 4 7" xfId="48146"/>
    <cellStyle name="Total 4 4 7 2" xfId="48147"/>
    <cellStyle name="Total 4 4 7 2 2" xfId="48148"/>
    <cellStyle name="Total 4 4 7 3" xfId="48149"/>
    <cellStyle name="Total 4 4 8" xfId="48150"/>
    <cellStyle name="Total 4 4 8 2" xfId="48151"/>
    <cellStyle name="Total 4 4 8 2 2" xfId="48152"/>
    <cellStyle name="Total 4 4 8 3" xfId="48153"/>
    <cellStyle name="Total 4 4 9" xfId="48154"/>
    <cellStyle name="Total 4 4 9 2" xfId="48155"/>
    <cellStyle name="Total 4 4 9 2 2" xfId="48156"/>
    <cellStyle name="Total 4 4 9 3" xfId="48157"/>
    <cellStyle name="Total 4 5" xfId="48158"/>
    <cellStyle name="Total 4 5 10" xfId="48159"/>
    <cellStyle name="Total 4 5 10 2" xfId="48160"/>
    <cellStyle name="Total 4 5 10 2 2" xfId="48161"/>
    <cellStyle name="Total 4 5 10 3" xfId="48162"/>
    <cellStyle name="Total 4 5 11" xfId="48163"/>
    <cellStyle name="Total 4 5 11 2" xfId="48164"/>
    <cellStyle name="Total 4 5 11 2 2" xfId="48165"/>
    <cellStyle name="Total 4 5 11 3" xfId="48166"/>
    <cellStyle name="Total 4 5 12" xfId="48167"/>
    <cellStyle name="Total 4 5 12 2" xfId="48168"/>
    <cellStyle name="Total 4 5 12 2 2" xfId="48169"/>
    <cellStyle name="Total 4 5 12 3" xfId="48170"/>
    <cellStyle name="Total 4 5 13" xfId="48171"/>
    <cellStyle name="Total 4 5 13 2" xfId="48172"/>
    <cellStyle name="Total 4 5 13 2 2" xfId="48173"/>
    <cellStyle name="Total 4 5 13 3" xfId="48174"/>
    <cellStyle name="Total 4 5 14" xfId="48175"/>
    <cellStyle name="Total 4 5 14 2" xfId="48176"/>
    <cellStyle name="Total 4 5 14 2 2" xfId="48177"/>
    <cellStyle name="Total 4 5 14 3" xfId="48178"/>
    <cellStyle name="Total 4 5 15" xfId="48179"/>
    <cellStyle name="Total 4 5 15 2" xfId="48180"/>
    <cellStyle name="Total 4 5 15 2 2" xfId="48181"/>
    <cellStyle name="Total 4 5 15 3" xfId="48182"/>
    <cellStyle name="Total 4 5 16" xfId="48183"/>
    <cellStyle name="Total 4 5 16 2" xfId="48184"/>
    <cellStyle name="Total 4 5 16 2 2" xfId="48185"/>
    <cellStyle name="Total 4 5 16 3" xfId="48186"/>
    <cellStyle name="Total 4 5 17" xfId="48187"/>
    <cellStyle name="Total 4 5 17 2" xfId="48188"/>
    <cellStyle name="Total 4 5 17 2 2" xfId="48189"/>
    <cellStyle name="Total 4 5 17 3" xfId="48190"/>
    <cellStyle name="Total 4 5 18" xfId="48191"/>
    <cellStyle name="Total 4 5 18 2" xfId="48192"/>
    <cellStyle name="Total 4 5 18 2 2" xfId="48193"/>
    <cellStyle name="Total 4 5 18 3" xfId="48194"/>
    <cellStyle name="Total 4 5 19" xfId="48195"/>
    <cellStyle name="Total 4 5 19 2" xfId="48196"/>
    <cellStyle name="Total 4 5 19 2 2" xfId="48197"/>
    <cellStyle name="Total 4 5 19 3" xfId="48198"/>
    <cellStyle name="Total 4 5 2" xfId="48199"/>
    <cellStyle name="Total 4 5 2 10" xfId="48200"/>
    <cellStyle name="Total 4 5 2 10 2" xfId="48201"/>
    <cellStyle name="Total 4 5 2 10 2 2" xfId="48202"/>
    <cellStyle name="Total 4 5 2 10 3" xfId="48203"/>
    <cellStyle name="Total 4 5 2 11" xfId="48204"/>
    <cellStyle name="Total 4 5 2 11 2" xfId="48205"/>
    <cellStyle name="Total 4 5 2 11 2 2" xfId="48206"/>
    <cellStyle name="Total 4 5 2 11 3" xfId="48207"/>
    <cellStyle name="Total 4 5 2 12" xfId="48208"/>
    <cellStyle name="Total 4 5 2 12 2" xfId="48209"/>
    <cellStyle name="Total 4 5 2 12 2 2" xfId="48210"/>
    <cellStyle name="Total 4 5 2 12 3" xfId="48211"/>
    <cellStyle name="Total 4 5 2 13" xfId="48212"/>
    <cellStyle name="Total 4 5 2 13 2" xfId="48213"/>
    <cellStyle name="Total 4 5 2 13 2 2" xfId="48214"/>
    <cellStyle name="Total 4 5 2 13 3" xfId="48215"/>
    <cellStyle name="Total 4 5 2 14" xfId="48216"/>
    <cellStyle name="Total 4 5 2 14 2" xfId="48217"/>
    <cellStyle name="Total 4 5 2 14 2 2" xfId="48218"/>
    <cellStyle name="Total 4 5 2 14 3" xfId="48219"/>
    <cellStyle name="Total 4 5 2 15" xfId="48220"/>
    <cellStyle name="Total 4 5 2 15 2" xfId="48221"/>
    <cellStyle name="Total 4 5 2 15 2 2" xfId="48222"/>
    <cellStyle name="Total 4 5 2 15 3" xfId="48223"/>
    <cellStyle name="Total 4 5 2 16" xfId="48224"/>
    <cellStyle name="Total 4 5 2 16 2" xfId="48225"/>
    <cellStyle name="Total 4 5 2 16 2 2" xfId="48226"/>
    <cellStyle name="Total 4 5 2 16 3" xfId="48227"/>
    <cellStyle name="Total 4 5 2 17" xfId="48228"/>
    <cellStyle name="Total 4 5 2 17 2" xfId="48229"/>
    <cellStyle name="Total 4 5 2 17 2 2" xfId="48230"/>
    <cellStyle name="Total 4 5 2 17 3" xfId="48231"/>
    <cellStyle name="Total 4 5 2 18" xfId="48232"/>
    <cellStyle name="Total 4 5 2 18 2" xfId="48233"/>
    <cellStyle name="Total 4 5 2 18 2 2" xfId="48234"/>
    <cellStyle name="Total 4 5 2 18 3" xfId="48235"/>
    <cellStyle name="Total 4 5 2 19" xfId="48236"/>
    <cellStyle name="Total 4 5 2 19 2" xfId="48237"/>
    <cellStyle name="Total 4 5 2 19 2 2" xfId="48238"/>
    <cellStyle name="Total 4 5 2 19 3" xfId="48239"/>
    <cellStyle name="Total 4 5 2 2" xfId="48240"/>
    <cellStyle name="Total 4 5 2 2 2" xfId="48241"/>
    <cellStyle name="Total 4 5 2 2 2 2" xfId="48242"/>
    <cellStyle name="Total 4 5 2 2 2 3" xfId="48243"/>
    <cellStyle name="Total 4 5 2 2 3" xfId="48244"/>
    <cellStyle name="Total 4 5 2 2 3 2" xfId="48245"/>
    <cellStyle name="Total 4 5 2 2 4" xfId="48246"/>
    <cellStyle name="Total 4 5 2 20" xfId="48247"/>
    <cellStyle name="Total 4 5 2 20 2" xfId="48248"/>
    <cellStyle name="Total 4 5 2 20 2 2" xfId="48249"/>
    <cellStyle name="Total 4 5 2 20 3" xfId="48250"/>
    <cellStyle name="Total 4 5 2 21" xfId="48251"/>
    <cellStyle name="Total 4 5 2 21 2" xfId="48252"/>
    <cellStyle name="Total 4 5 2 22" xfId="48253"/>
    <cellStyle name="Total 4 5 2 23" xfId="48254"/>
    <cellStyle name="Total 4 5 2 3" xfId="48255"/>
    <cellStyle name="Total 4 5 2 3 2" xfId="48256"/>
    <cellStyle name="Total 4 5 2 3 2 2" xfId="48257"/>
    <cellStyle name="Total 4 5 2 3 3" xfId="48258"/>
    <cellStyle name="Total 4 5 2 3 4" xfId="48259"/>
    <cellStyle name="Total 4 5 2 4" xfId="48260"/>
    <cellStyle name="Total 4 5 2 4 2" xfId="48261"/>
    <cellStyle name="Total 4 5 2 4 2 2" xfId="48262"/>
    <cellStyle name="Total 4 5 2 4 3" xfId="48263"/>
    <cellStyle name="Total 4 5 2 4 4" xfId="48264"/>
    <cellStyle name="Total 4 5 2 5" xfId="48265"/>
    <cellStyle name="Total 4 5 2 5 2" xfId="48266"/>
    <cellStyle name="Total 4 5 2 5 2 2" xfId="48267"/>
    <cellStyle name="Total 4 5 2 5 3" xfId="48268"/>
    <cellStyle name="Total 4 5 2 6" xfId="48269"/>
    <cellStyle name="Total 4 5 2 6 2" xfId="48270"/>
    <cellStyle name="Total 4 5 2 6 2 2" xfId="48271"/>
    <cellStyle name="Total 4 5 2 6 3" xfId="48272"/>
    <cellStyle name="Total 4 5 2 7" xfId="48273"/>
    <cellStyle name="Total 4 5 2 7 2" xfId="48274"/>
    <cellStyle name="Total 4 5 2 7 2 2" xfId="48275"/>
    <cellStyle name="Total 4 5 2 7 3" xfId="48276"/>
    <cellStyle name="Total 4 5 2 8" xfId="48277"/>
    <cellStyle name="Total 4 5 2 8 2" xfId="48278"/>
    <cellStyle name="Total 4 5 2 8 2 2" xfId="48279"/>
    <cellStyle name="Total 4 5 2 8 3" xfId="48280"/>
    <cellStyle name="Total 4 5 2 9" xfId="48281"/>
    <cellStyle name="Total 4 5 2 9 2" xfId="48282"/>
    <cellStyle name="Total 4 5 2 9 2 2" xfId="48283"/>
    <cellStyle name="Total 4 5 2 9 3" xfId="48284"/>
    <cellStyle name="Total 4 5 20" xfId="48285"/>
    <cellStyle name="Total 4 5 20 2" xfId="48286"/>
    <cellStyle name="Total 4 5 20 2 2" xfId="48287"/>
    <cellStyle name="Total 4 5 20 3" xfId="48288"/>
    <cellStyle name="Total 4 5 21" xfId="48289"/>
    <cellStyle name="Total 4 5 21 2" xfId="48290"/>
    <cellStyle name="Total 4 5 21 2 2" xfId="48291"/>
    <cellStyle name="Total 4 5 21 3" xfId="48292"/>
    <cellStyle name="Total 4 5 22" xfId="48293"/>
    <cellStyle name="Total 4 5 22 2" xfId="48294"/>
    <cellStyle name="Total 4 5 23" xfId="48295"/>
    <cellStyle name="Total 4 5 24" xfId="48296"/>
    <cellStyle name="Total 4 5 3" xfId="48297"/>
    <cellStyle name="Total 4 5 3 2" xfId="48298"/>
    <cellStyle name="Total 4 5 3 2 2" xfId="48299"/>
    <cellStyle name="Total 4 5 3 2 3" xfId="48300"/>
    <cellStyle name="Total 4 5 3 3" xfId="48301"/>
    <cellStyle name="Total 4 5 3 3 2" xfId="48302"/>
    <cellStyle name="Total 4 5 3 4" xfId="48303"/>
    <cellStyle name="Total 4 5 4" xfId="48304"/>
    <cellStyle name="Total 4 5 4 2" xfId="48305"/>
    <cellStyle name="Total 4 5 4 2 2" xfId="48306"/>
    <cellStyle name="Total 4 5 4 3" xfId="48307"/>
    <cellStyle name="Total 4 5 4 4" xfId="48308"/>
    <cellStyle name="Total 4 5 5" xfId="48309"/>
    <cellStyle name="Total 4 5 5 2" xfId="48310"/>
    <cellStyle name="Total 4 5 5 2 2" xfId="48311"/>
    <cellStyle name="Total 4 5 5 3" xfId="48312"/>
    <cellStyle name="Total 4 5 5 4" xfId="48313"/>
    <cellStyle name="Total 4 5 6" xfId="48314"/>
    <cellStyle name="Total 4 5 6 2" xfId="48315"/>
    <cellStyle name="Total 4 5 6 2 2" xfId="48316"/>
    <cellStyle name="Total 4 5 6 3" xfId="48317"/>
    <cellStyle name="Total 4 5 7" xfId="48318"/>
    <cellStyle name="Total 4 5 7 2" xfId="48319"/>
    <cellStyle name="Total 4 5 7 2 2" xfId="48320"/>
    <cellStyle name="Total 4 5 7 3" xfId="48321"/>
    <cellStyle name="Total 4 5 8" xfId="48322"/>
    <cellStyle name="Total 4 5 8 2" xfId="48323"/>
    <cellStyle name="Total 4 5 8 2 2" xfId="48324"/>
    <cellStyle name="Total 4 5 8 3" xfId="48325"/>
    <cellStyle name="Total 4 5 9" xfId="48326"/>
    <cellStyle name="Total 4 5 9 2" xfId="48327"/>
    <cellStyle name="Total 4 5 9 2 2" xfId="48328"/>
    <cellStyle name="Total 4 5 9 3" xfId="48329"/>
    <cellStyle name="Total 4 6" xfId="48330"/>
    <cellStyle name="Total 4 6 10" xfId="48331"/>
    <cellStyle name="Total 4 6 10 2" xfId="48332"/>
    <cellStyle name="Total 4 6 10 2 2" xfId="48333"/>
    <cellStyle name="Total 4 6 10 3" xfId="48334"/>
    <cellStyle name="Total 4 6 11" xfId="48335"/>
    <cellStyle name="Total 4 6 11 2" xfId="48336"/>
    <cellStyle name="Total 4 6 11 2 2" xfId="48337"/>
    <cellStyle name="Total 4 6 11 3" xfId="48338"/>
    <cellStyle name="Total 4 6 12" xfId="48339"/>
    <cellStyle name="Total 4 6 12 2" xfId="48340"/>
    <cellStyle name="Total 4 6 12 2 2" xfId="48341"/>
    <cellStyle name="Total 4 6 12 3" xfId="48342"/>
    <cellStyle name="Total 4 6 13" xfId="48343"/>
    <cellStyle name="Total 4 6 13 2" xfId="48344"/>
    <cellStyle name="Total 4 6 13 2 2" xfId="48345"/>
    <cellStyle name="Total 4 6 13 3" xfId="48346"/>
    <cellStyle name="Total 4 6 14" xfId="48347"/>
    <cellStyle name="Total 4 6 14 2" xfId="48348"/>
    <cellStyle name="Total 4 6 14 2 2" xfId="48349"/>
    <cellStyle name="Total 4 6 14 3" xfId="48350"/>
    <cellStyle name="Total 4 6 15" xfId="48351"/>
    <cellStyle name="Total 4 6 15 2" xfId="48352"/>
    <cellStyle name="Total 4 6 15 2 2" xfId="48353"/>
    <cellStyle name="Total 4 6 15 3" xfId="48354"/>
    <cellStyle name="Total 4 6 16" xfId="48355"/>
    <cellStyle name="Total 4 6 16 2" xfId="48356"/>
    <cellStyle name="Total 4 6 16 2 2" xfId="48357"/>
    <cellStyle name="Total 4 6 16 3" xfId="48358"/>
    <cellStyle name="Total 4 6 17" xfId="48359"/>
    <cellStyle name="Total 4 6 17 2" xfId="48360"/>
    <cellStyle name="Total 4 6 17 2 2" xfId="48361"/>
    <cellStyle name="Total 4 6 17 3" xfId="48362"/>
    <cellStyle name="Total 4 6 18" xfId="48363"/>
    <cellStyle name="Total 4 6 18 2" xfId="48364"/>
    <cellStyle name="Total 4 6 18 2 2" xfId="48365"/>
    <cellStyle name="Total 4 6 18 3" xfId="48366"/>
    <cellStyle name="Total 4 6 19" xfId="48367"/>
    <cellStyle name="Total 4 6 19 2" xfId="48368"/>
    <cellStyle name="Total 4 6 19 2 2" xfId="48369"/>
    <cellStyle name="Total 4 6 19 3" xfId="48370"/>
    <cellStyle name="Total 4 6 2" xfId="48371"/>
    <cellStyle name="Total 4 6 2 2" xfId="48372"/>
    <cellStyle name="Total 4 6 2 2 2" xfId="48373"/>
    <cellStyle name="Total 4 6 2 2 3" xfId="48374"/>
    <cellStyle name="Total 4 6 2 3" xfId="48375"/>
    <cellStyle name="Total 4 6 2 3 2" xfId="48376"/>
    <cellStyle name="Total 4 6 2 4" xfId="48377"/>
    <cellStyle name="Total 4 6 20" xfId="48378"/>
    <cellStyle name="Total 4 6 20 2" xfId="48379"/>
    <cellStyle name="Total 4 6 20 2 2" xfId="48380"/>
    <cellStyle name="Total 4 6 20 3" xfId="48381"/>
    <cellStyle name="Total 4 6 21" xfId="48382"/>
    <cellStyle name="Total 4 6 21 2" xfId="48383"/>
    <cellStyle name="Total 4 6 22" xfId="48384"/>
    <cellStyle name="Total 4 6 23" xfId="48385"/>
    <cellStyle name="Total 4 6 3" xfId="48386"/>
    <cellStyle name="Total 4 6 3 2" xfId="48387"/>
    <cellStyle name="Total 4 6 3 2 2" xfId="48388"/>
    <cellStyle name="Total 4 6 3 3" xfId="48389"/>
    <cellStyle name="Total 4 6 3 4" xfId="48390"/>
    <cellStyle name="Total 4 6 4" xfId="48391"/>
    <cellStyle name="Total 4 6 4 2" xfId="48392"/>
    <cellStyle name="Total 4 6 4 2 2" xfId="48393"/>
    <cellStyle name="Total 4 6 4 3" xfId="48394"/>
    <cellStyle name="Total 4 6 4 4" xfId="48395"/>
    <cellStyle name="Total 4 6 5" xfId="48396"/>
    <cellStyle name="Total 4 6 5 2" xfId="48397"/>
    <cellStyle name="Total 4 6 5 2 2" xfId="48398"/>
    <cellStyle name="Total 4 6 5 3" xfId="48399"/>
    <cellStyle name="Total 4 6 6" xfId="48400"/>
    <cellStyle name="Total 4 6 6 2" xfId="48401"/>
    <cellStyle name="Total 4 6 6 2 2" xfId="48402"/>
    <cellStyle name="Total 4 6 6 3" xfId="48403"/>
    <cellStyle name="Total 4 6 7" xfId="48404"/>
    <cellStyle name="Total 4 6 7 2" xfId="48405"/>
    <cellStyle name="Total 4 6 7 2 2" xfId="48406"/>
    <cellStyle name="Total 4 6 7 3" xfId="48407"/>
    <cellStyle name="Total 4 6 8" xfId="48408"/>
    <cellStyle name="Total 4 6 8 2" xfId="48409"/>
    <cellStyle name="Total 4 6 8 2 2" xfId="48410"/>
    <cellStyle name="Total 4 6 8 3" xfId="48411"/>
    <cellStyle name="Total 4 6 9" xfId="48412"/>
    <cellStyle name="Total 4 6 9 2" xfId="48413"/>
    <cellStyle name="Total 4 6 9 2 2" xfId="48414"/>
    <cellStyle name="Total 4 6 9 3" xfId="48415"/>
    <cellStyle name="Total 4 7" xfId="48416"/>
    <cellStyle name="Total 4 7 2" xfId="48417"/>
    <cellStyle name="Total 4 7 2 2" xfId="48418"/>
    <cellStyle name="Total 4 7 2 3" xfId="48419"/>
    <cellStyle name="Total 4 7 3" xfId="48420"/>
    <cellStyle name="Total 4 7 3 2" xfId="48421"/>
    <cellStyle name="Total 4 7 4" xfId="48422"/>
    <cellStyle name="Total 4 8" xfId="48423"/>
    <cellStyle name="Total 4 8 2" xfId="48424"/>
    <cellStyle name="Total 4 8 2 2" xfId="48425"/>
    <cellStyle name="Total 4 8 2 3" xfId="48426"/>
    <cellStyle name="Total 4 8 3" xfId="48427"/>
    <cellStyle name="Total 4 8 4" xfId="48428"/>
    <cellStyle name="Total 4 9" xfId="48429"/>
    <cellStyle name="Total 4 9 2" xfId="48430"/>
    <cellStyle name="Total 4 9 2 2" xfId="48431"/>
    <cellStyle name="Total 4 9 3" xfId="48432"/>
    <cellStyle name="Total 4 9 4" xfId="48433"/>
    <cellStyle name="Total 5" xfId="48434"/>
    <cellStyle name="Total 5 10" xfId="48435"/>
    <cellStyle name="Total 5 10 2" xfId="48436"/>
    <cellStyle name="Total 5 10 2 2" xfId="48437"/>
    <cellStyle name="Total 5 10 3" xfId="48438"/>
    <cellStyle name="Total 5 11" xfId="48439"/>
    <cellStyle name="Total 5 11 2" xfId="48440"/>
    <cellStyle name="Total 5 11 2 2" xfId="48441"/>
    <cellStyle name="Total 5 11 3" xfId="48442"/>
    <cellStyle name="Total 5 12" xfId="48443"/>
    <cellStyle name="Total 5 12 2" xfId="48444"/>
    <cellStyle name="Total 5 12 2 2" xfId="48445"/>
    <cellStyle name="Total 5 12 3" xfId="48446"/>
    <cellStyle name="Total 5 13" xfId="48447"/>
    <cellStyle name="Total 5 13 2" xfId="48448"/>
    <cellStyle name="Total 5 13 2 2" xfId="48449"/>
    <cellStyle name="Total 5 13 3" xfId="48450"/>
    <cellStyle name="Total 5 14" xfId="48451"/>
    <cellStyle name="Total 5 14 2" xfId="48452"/>
    <cellStyle name="Total 5 14 2 2" xfId="48453"/>
    <cellStyle name="Total 5 14 3" xfId="48454"/>
    <cellStyle name="Total 5 15" xfId="48455"/>
    <cellStyle name="Total 5 15 2" xfId="48456"/>
    <cellStyle name="Total 5 15 2 2" xfId="48457"/>
    <cellStyle name="Total 5 15 3" xfId="48458"/>
    <cellStyle name="Total 5 16" xfId="48459"/>
    <cellStyle name="Total 5 16 2" xfId="48460"/>
    <cellStyle name="Total 5 16 2 2" xfId="48461"/>
    <cellStyle name="Total 5 16 3" xfId="48462"/>
    <cellStyle name="Total 5 17" xfId="48463"/>
    <cellStyle name="Total 5 17 2" xfId="48464"/>
    <cellStyle name="Total 5 17 2 2" xfId="48465"/>
    <cellStyle name="Total 5 17 3" xfId="48466"/>
    <cellStyle name="Total 5 18" xfId="48467"/>
    <cellStyle name="Total 5 18 2" xfId="48468"/>
    <cellStyle name="Total 5 18 2 2" xfId="48469"/>
    <cellStyle name="Total 5 18 3" xfId="48470"/>
    <cellStyle name="Total 5 19" xfId="48471"/>
    <cellStyle name="Total 5 19 2" xfId="48472"/>
    <cellStyle name="Total 5 19 2 2" xfId="48473"/>
    <cellStyle name="Total 5 19 3" xfId="48474"/>
    <cellStyle name="Total 5 2" xfId="48475"/>
    <cellStyle name="Total 5 2 10" xfId="48476"/>
    <cellStyle name="Total 5 2 10 2" xfId="48477"/>
    <cellStyle name="Total 5 2 10 2 2" xfId="48478"/>
    <cellStyle name="Total 5 2 10 3" xfId="48479"/>
    <cellStyle name="Total 5 2 11" xfId="48480"/>
    <cellStyle name="Total 5 2 11 2" xfId="48481"/>
    <cellStyle name="Total 5 2 11 2 2" xfId="48482"/>
    <cellStyle name="Total 5 2 11 3" xfId="48483"/>
    <cellStyle name="Total 5 2 12" xfId="48484"/>
    <cellStyle name="Total 5 2 12 2" xfId="48485"/>
    <cellStyle name="Total 5 2 12 2 2" xfId="48486"/>
    <cellStyle name="Total 5 2 12 3" xfId="48487"/>
    <cellStyle name="Total 5 2 13" xfId="48488"/>
    <cellStyle name="Total 5 2 13 2" xfId="48489"/>
    <cellStyle name="Total 5 2 13 2 2" xfId="48490"/>
    <cellStyle name="Total 5 2 13 3" xfId="48491"/>
    <cellStyle name="Total 5 2 14" xfId="48492"/>
    <cellStyle name="Total 5 2 14 2" xfId="48493"/>
    <cellStyle name="Total 5 2 14 2 2" xfId="48494"/>
    <cellStyle name="Total 5 2 14 3" xfId="48495"/>
    <cellStyle name="Total 5 2 15" xfId="48496"/>
    <cellStyle name="Total 5 2 15 2" xfId="48497"/>
    <cellStyle name="Total 5 2 15 2 2" xfId="48498"/>
    <cellStyle name="Total 5 2 15 3" xfId="48499"/>
    <cellStyle name="Total 5 2 16" xfId="48500"/>
    <cellStyle name="Total 5 2 16 2" xfId="48501"/>
    <cellStyle name="Total 5 2 16 2 2" xfId="48502"/>
    <cellStyle name="Total 5 2 16 3" xfId="48503"/>
    <cellStyle name="Total 5 2 17" xfId="48504"/>
    <cellStyle name="Total 5 2 17 2" xfId="48505"/>
    <cellStyle name="Total 5 2 17 2 2" xfId="48506"/>
    <cellStyle name="Total 5 2 17 3" xfId="48507"/>
    <cellStyle name="Total 5 2 18" xfId="48508"/>
    <cellStyle name="Total 5 2 18 2" xfId="48509"/>
    <cellStyle name="Total 5 2 18 2 2" xfId="48510"/>
    <cellStyle name="Total 5 2 18 3" xfId="48511"/>
    <cellStyle name="Total 5 2 19" xfId="48512"/>
    <cellStyle name="Total 5 2 19 2" xfId="48513"/>
    <cellStyle name="Total 5 2 19 2 2" xfId="48514"/>
    <cellStyle name="Total 5 2 19 3" xfId="48515"/>
    <cellStyle name="Total 5 2 2" xfId="48516"/>
    <cellStyle name="Total 5 2 2 10" xfId="48517"/>
    <cellStyle name="Total 5 2 2 10 2" xfId="48518"/>
    <cellStyle name="Total 5 2 2 10 2 2" xfId="48519"/>
    <cellStyle name="Total 5 2 2 10 3" xfId="48520"/>
    <cellStyle name="Total 5 2 2 11" xfId="48521"/>
    <cellStyle name="Total 5 2 2 11 2" xfId="48522"/>
    <cellStyle name="Total 5 2 2 11 2 2" xfId="48523"/>
    <cellStyle name="Total 5 2 2 11 3" xfId="48524"/>
    <cellStyle name="Total 5 2 2 12" xfId="48525"/>
    <cellStyle name="Total 5 2 2 12 2" xfId="48526"/>
    <cellStyle name="Total 5 2 2 12 2 2" xfId="48527"/>
    <cellStyle name="Total 5 2 2 12 3" xfId="48528"/>
    <cellStyle name="Total 5 2 2 13" xfId="48529"/>
    <cellStyle name="Total 5 2 2 13 2" xfId="48530"/>
    <cellStyle name="Total 5 2 2 13 2 2" xfId="48531"/>
    <cellStyle name="Total 5 2 2 13 3" xfId="48532"/>
    <cellStyle name="Total 5 2 2 14" xfId="48533"/>
    <cellStyle name="Total 5 2 2 14 2" xfId="48534"/>
    <cellStyle name="Total 5 2 2 14 2 2" xfId="48535"/>
    <cellStyle name="Total 5 2 2 14 3" xfId="48536"/>
    <cellStyle name="Total 5 2 2 15" xfId="48537"/>
    <cellStyle name="Total 5 2 2 15 2" xfId="48538"/>
    <cellStyle name="Total 5 2 2 15 2 2" xfId="48539"/>
    <cellStyle name="Total 5 2 2 15 3" xfId="48540"/>
    <cellStyle name="Total 5 2 2 16" xfId="48541"/>
    <cellStyle name="Total 5 2 2 16 2" xfId="48542"/>
    <cellStyle name="Total 5 2 2 16 2 2" xfId="48543"/>
    <cellStyle name="Total 5 2 2 16 3" xfId="48544"/>
    <cellStyle name="Total 5 2 2 17" xfId="48545"/>
    <cellStyle name="Total 5 2 2 17 2" xfId="48546"/>
    <cellStyle name="Total 5 2 2 17 2 2" xfId="48547"/>
    <cellStyle name="Total 5 2 2 17 3" xfId="48548"/>
    <cellStyle name="Total 5 2 2 18" xfId="48549"/>
    <cellStyle name="Total 5 2 2 18 2" xfId="48550"/>
    <cellStyle name="Total 5 2 2 19" xfId="48551"/>
    <cellStyle name="Total 5 2 2 2" xfId="48552"/>
    <cellStyle name="Total 5 2 2 2 10" xfId="48553"/>
    <cellStyle name="Total 5 2 2 2 10 2" xfId="48554"/>
    <cellStyle name="Total 5 2 2 2 10 2 2" xfId="48555"/>
    <cellStyle name="Total 5 2 2 2 10 3" xfId="48556"/>
    <cellStyle name="Total 5 2 2 2 11" xfId="48557"/>
    <cellStyle name="Total 5 2 2 2 11 2" xfId="48558"/>
    <cellStyle name="Total 5 2 2 2 11 2 2" xfId="48559"/>
    <cellStyle name="Total 5 2 2 2 11 3" xfId="48560"/>
    <cellStyle name="Total 5 2 2 2 12" xfId="48561"/>
    <cellStyle name="Total 5 2 2 2 12 2" xfId="48562"/>
    <cellStyle name="Total 5 2 2 2 12 2 2" xfId="48563"/>
    <cellStyle name="Total 5 2 2 2 12 3" xfId="48564"/>
    <cellStyle name="Total 5 2 2 2 13" xfId="48565"/>
    <cellStyle name="Total 5 2 2 2 13 2" xfId="48566"/>
    <cellStyle name="Total 5 2 2 2 13 2 2" xfId="48567"/>
    <cellStyle name="Total 5 2 2 2 13 3" xfId="48568"/>
    <cellStyle name="Total 5 2 2 2 14" xfId="48569"/>
    <cellStyle name="Total 5 2 2 2 14 2" xfId="48570"/>
    <cellStyle name="Total 5 2 2 2 14 2 2" xfId="48571"/>
    <cellStyle name="Total 5 2 2 2 14 3" xfId="48572"/>
    <cellStyle name="Total 5 2 2 2 15" xfId="48573"/>
    <cellStyle name="Total 5 2 2 2 15 2" xfId="48574"/>
    <cellStyle name="Total 5 2 2 2 15 2 2" xfId="48575"/>
    <cellStyle name="Total 5 2 2 2 15 3" xfId="48576"/>
    <cellStyle name="Total 5 2 2 2 16" xfId="48577"/>
    <cellStyle name="Total 5 2 2 2 16 2" xfId="48578"/>
    <cellStyle name="Total 5 2 2 2 16 2 2" xfId="48579"/>
    <cellStyle name="Total 5 2 2 2 16 3" xfId="48580"/>
    <cellStyle name="Total 5 2 2 2 17" xfId="48581"/>
    <cellStyle name="Total 5 2 2 2 17 2" xfId="48582"/>
    <cellStyle name="Total 5 2 2 2 17 2 2" xfId="48583"/>
    <cellStyle name="Total 5 2 2 2 17 3" xfId="48584"/>
    <cellStyle name="Total 5 2 2 2 18" xfId="48585"/>
    <cellStyle name="Total 5 2 2 2 18 2" xfId="48586"/>
    <cellStyle name="Total 5 2 2 2 18 2 2" xfId="48587"/>
    <cellStyle name="Total 5 2 2 2 18 3" xfId="48588"/>
    <cellStyle name="Total 5 2 2 2 19" xfId="48589"/>
    <cellStyle name="Total 5 2 2 2 19 2" xfId="48590"/>
    <cellStyle name="Total 5 2 2 2 19 2 2" xfId="48591"/>
    <cellStyle name="Total 5 2 2 2 19 3" xfId="48592"/>
    <cellStyle name="Total 5 2 2 2 2" xfId="48593"/>
    <cellStyle name="Total 5 2 2 2 2 2" xfId="48594"/>
    <cellStyle name="Total 5 2 2 2 2 2 2" xfId="48595"/>
    <cellStyle name="Total 5 2 2 2 2 2 3" xfId="48596"/>
    <cellStyle name="Total 5 2 2 2 2 3" xfId="48597"/>
    <cellStyle name="Total 5 2 2 2 2 3 2" xfId="48598"/>
    <cellStyle name="Total 5 2 2 2 2 4" xfId="48599"/>
    <cellStyle name="Total 5 2 2 2 20" xfId="48600"/>
    <cellStyle name="Total 5 2 2 2 20 2" xfId="48601"/>
    <cellStyle name="Total 5 2 2 2 20 2 2" xfId="48602"/>
    <cellStyle name="Total 5 2 2 2 20 3" xfId="48603"/>
    <cellStyle name="Total 5 2 2 2 21" xfId="48604"/>
    <cellStyle name="Total 5 2 2 2 21 2" xfId="48605"/>
    <cellStyle name="Total 5 2 2 2 22" xfId="48606"/>
    <cellStyle name="Total 5 2 2 2 23" xfId="48607"/>
    <cellStyle name="Total 5 2 2 2 3" xfId="48608"/>
    <cellStyle name="Total 5 2 2 2 3 2" xfId="48609"/>
    <cellStyle name="Total 5 2 2 2 3 2 2" xfId="48610"/>
    <cellStyle name="Total 5 2 2 2 3 3" xfId="48611"/>
    <cellStyle name="Total 5 2 2 2 3 4" xfId="48612"/>
    <cellStyle name="Total 5 2 2 2 4" xfId="48613"/>
    <cellStyle name="Total 5 2 2 2 4 2" xfId="48614"/>
    <cellStyle name="Total 5 2 2 2 4 2 2" xfId="48615"/>
    <cellStyle name="Total 5 2 2 2 4 3" xfId="48616"/>
    <cellStyle name="Total 5 2 2 2 4 4" xfId="48617"/>
    <cellStyle name="Total 5 2 2 2 5" xfId="48618"/>
    <cellStyle name="Total 5 2 2 2 5 2" xfId="48619"/>
    <cellStyle name="Total 5 2 2 2 5 2 2" xfId="48620"/>
    <cellStyle name="Total 5 2 2 2 5 3" xfId="48621"/>
    <cellStyle name="Total 5 2 2 2 6" xfId="48622"/>
    <cellStyle name="Total 5 2 2 2 6 2" xfId="48623"/>
    <cellStyle name="Total 5 2 2 2 6 2 2" xfId="48624"/>
    <cellStyle name="Total 5 2 2 2 6 3" xfId="48625"/>
    <cellStyle name="Total 5 2 2 2 7" xfId="48626"/>
    <cellStyle name="Total 5 2 2 2 7 2" xfId="48627"/>
    <cellStyle name="Total 5 2 2 2 7 2 2" xfId="48628"/>
    <cellStyle name="Total 5 2 2 2 7 3" xfId="48629"/>
    <cellStyle name="Total 5 2 2 2 8" xfId="48630"/>
    <cellStyle name="Total 5 2 2 2 8 2" xfId="48631"/>
    <cellStyle name="Total 5 2 2 2 8 2 2" xfId="48632"/>
    <cellStyle name="Total 5 2 2 2 8 3" xfId="48633"/>
    <cellStyle name="Total 5 2 2 2 9" xfId="48634"/>
    <cellStyle name="Total 5 2 2 2 9 2" xfId="48635"/>
    <cellStyle name="Total 5 2 2 2 9 2 2" xfId="48636"/>
    <cellStyle name="Total 5 2 2 2 9 3" xfId="48637"/>
    <cellStyle name="Total 5 2 2 20" xfId="48638"/>
    <cellStyle name="Total 5 2 2 3" xfId="48639"/>
    <cellStyle name="Total 5 2 2 3 2" xfId="48640"/>
    <cellStyle name="Total 5 2 2 3 2 2" xfId="48641"/>
    <cellStyle name="Total 5 2 2 3 2 3" xfId="48642"/>
    <cellStyle name="Total 5 2 2 3 3" xfId="48643"/>
    <cellStyle name="Total 5 2 2 3 3 2" xfId="48644"/>
    <cellStyle name="Total 5 2 2 3 4" xfId="48645"/>
    <cellStyle name="Total 5 2 2 4" xfId="48646"/>
    <cellStyle name="Total 5 2 2 4 2" xfId="48647"/>
    <cellStyle name="Total 5 2 2 4 2 2" xfId="48648"/>
    <cellStyle name="Total 5 2 2 4 3" xfId="48649"/>
    <cellStyle name="Total 5 2 2 4 4" xfId="48650"/>
    <cellStyle name="Total 5 2 2 5" xfId="48651"/>
    <cellStyle name="Total 5 2 2 5 2" xfId="48652"/>
    <cellStyle name="Total 5 2 2 5 2 2" xfId="48653"/>
    <cellStyle name="Total 5 2 2 5 3" xfId="48654"/>
    <cellStyle name="Total 5 2 2 5 4" xfId="48655"/>
    <cellStyle name="Total 5 2 2 6" xfId="48656"/>
    <cellStyle name="Total 5 2 2 6 2" xfId="48657"/>
    <cellStyle name="Total 5 2 2 6 2 2" xfId="48658"/>
    <cellStyle name="Total 5 2 2 6 3" xfId="48659"/>
    <cellStyle name="Total 5 2 2 7" xfId="48660"/>
    <cellStyle name="Total 5 2 2 7 2" xfId="48661"/>
    <cellStyle name="Total 5 2 2 7 2 2" xfId="48662"/>
    <cellStyle name="Total 5 2 2 7 3" xfId="48663"/>
    <cellStyle name="Total 5 2 2 8" xfId="48664"/>
    <cellStyle name="Total 5 2 2 8 2" xfId="48665"/>
    <cellStyle name="Total 5 2 2 8 2 2" xfId="48666"/>
    <cellStyle name="Total 5 2 2 8 3" xfId="48667"/>
    <cellStyle name="Total 5 2 2 9" xfId="48668"/>
    <cellStyle name="Total 5 2 2 9 2" xfId="48669"/>
    <cellStyle name="Total 5 2 2 9 2 2" xfId="48670"/>
    <cellStyle name="Total 5 2 2 9 3" xfId="48671"/>
    <cellStyle name="Total 5 2 20" xfId="48672"/>
    <cellStyle name="Total 5 2 20 2" xfId="48673"/>
    <cellStyle name="Total 5 2 20 2 2" xfId="48674"/>
    <cellStyle name="Total 5 2 20 3" xfId="48675"/>
    <cellStyle name="Total 5 2 21" xfId="48676"/>
    <cellStyle name="Total 5 2 21 2" xfId="48677"/>
    <cellStyle name="Total 5 2 22" xfId="48678"/>
    <cellStyle name="Total 5 2 23" xfId="48679"/>
    <cellStyle name="Total 5 2 3" xfId="48680"/>
    <cellStyle name="Total 5 2 3 10" xfId="48681"/>
    <cellStyle name="Total 5 2 3 10 2" xfId="48682"/>
    <cellStyle name="Total 5 2 3 10 2 2" xfId="48683"/>
    <cellStyle name="Total 5 2 3 10 3" xfId="48684"/>
    <cellStyle name="Total 5 2 3 11" xfId="48685"/>
    <cellStyle name="Total 5 2 3 11 2" xfId="48686"/>
    <cellStyle name="Total 5 2 3 11 2 2" xfId="48687"/>
    <cellStyle name="Total 5 2 3 11 3" xfId="48688"/>
    <cellStyle name="Total 5 2 3 12" xfId="48689"/>
    <cellStyle name="Total 5 2 3 12 2" xfId="48690"/>
    <cellStyle name="Total 5 2 3 12 2 2" xfId="48691"/>
    <cellStyle name="Total 5 2 3 12 3" xfId="48692"/>
    <cellStyle name="Total 5 2 3 13" xfId="48693"/>
    <cellStyle name="Total 5 2 3 13 2" xfId="48694"/>
    <cellStyle name="Total 5 2 3 13 2 2" xfId="48695"/>
    <cellStyle name="Total 5 2 3 13 3" xfId="48696"/>
    <cellStyle name="Total 5 2 3 14" xfId="48697"/>
    <cellStyle name="Total 5 2 3 14 2" xfId="48698"/>
    <cellStyle name="Total 5 2 3 14 2 2" xfId="48699"/>
    <cellStyle name="Total 5 2 3 14 3" xfId="48700"/>
    <cellStyle name="Total 5 2 3 15" xfId="48701"/>
    <cellStyle name="Total 5 2 3 15 2" xfId="48702"/>
    <cellStyle name="Total 5 2 3 15 2 2" xfId="48703"/>
    <cellStyle name="Total 5 2 3 15 3" xfId="48704"/>
    <cellStyle name="Total 5 2 3 16" xfId="48705"/>
    <cellStyle name="Total 5 2 3 16 2" xfId="48706"/>
    <cellStyle name="Total 5 2 3 16 2 2" xfId="48707"/>
    <cellStyle name="Total 5 2 3 16 3" xfId="48708"/>
    <cellStyle name="Total 5 2 3 17" xfId="48709"/>
    <cellStyle name="Total 5 2 3 17 2" xfId="48710"/>
    <cellStyle name="Total 5 2 3 17 2 2" xfId="48711"/>
    <cellStyle name="Total 5 2 3 17 3" xfId="48712"/>
    <cellStyle name="Total 5 2 3 18" xfId="48713"/>
    <cellStyle name="Total 5 2 3 18 2" xfId="48714"/>
    <cellStyle name="Total 5 2 3 19" xfId="48715"/>
    <cellStyle name="Total 5 2 3 2" xfId="48716"/>
    <cellStyle name="Total 5 2 3 2 10" xfId="48717"/>
    <cellStyle name="Total 5 2 3 2 10 2" xfId="48718"/>
    <cellStyle name="Total 5 2 3 2 10 2 2" xfId="48719"/>
    <cellStyle name="Total 5 2 3 2 10 3" xfId="48720"/>
    <cellStyle name="Total 5 2 3 2 11" xfId="48721"/>
    <cellStyle name="Total 5 2 3 2 11 2" xfId="48722"/>
    <cellStyle name="Total 5 2 3 2 11 2 2" xfId="48723"/>
    <cellStyle name="Total 5 2 3 2 11 3" xfId="48724"/>
    <cellStyle name="Total 5 2 3 2 12" xfId="48725"/>
    <cellStyle name="Total 5 2 3 2 12 2" xfId="48726"/>
    <cellStyle name="Total 5 2 3 2 12 2 2" xfId="48727"/>
    <cellStyle name="Total 5 2 3 2 12 3" xfId="48728"/>
    <cellStyle name="Total 5 2 3 2 13" xfId="48729"/>
    <cellStyle name="Total 5 2 3 2 13 2" xfId="48730"/>
    <cellStyle name="Total 5 2 3 2 13 2 2" xfId="48731"/>
    <cellStyle name="Total 5 2 3 2 13 3" xfId="48732"/>
    <cellStyle name="Total 5 2 3 2 14" xfId="48733"/>
    <cellStyle name="Total 5 2 3 2 14 2" xfId="48734"/>
    <cellStyle name="Total 5 2 3 2 14 2 2" xfId="48735"/>
    <cellStyle name="Total 5 2 3 2 14 3" xfId="48736"/>
    <cellStyle name="Total 5 2 3 2 15" xfId="48737"/>
    <cellStyle name="Total 5 2 3 2 15 2" xfId="48738"/>
    <cellStyle name="Total 5 2 3 2 15 2 2" xfId="48739"/>
    <cellStyle name="Total 5 2 3 2 15 3" xfId="48740"/>
    <cellStyle name="Total 5 2 3 2 16" xfId="48741"/>
    <cellStyle name="Total 5 2 3 2 16 2" xfId="48742"/>
    <cellStyle name="Total 5 2 3 2 16 2 2" xfId="48743"/>
    <cellStyle name="Total 5 2 3 2 16 3" xfId="48744"/>
    <cellStyle name="Total 5 2 3 2 17" xfId="48745"/>
    <cellStyle name="Total 5 2 3 2 17 2" xfId="48746"/>
    <cellStyle name="Total 5 2 3 2 17 2 2" xfId="48747"/>
    <cellStyle name="Total 5 2 3 2 17 3" xfId="48748"/>
    <cellStyle name="Total 5 2 3 2 18" xfId="48749"/>
    <cellStyle name="Total 5 2 3 2 18 2" xfId="48750"/>
    <cellStyle name="Total 5 2 3 2 18 2 2" xfId="48751"/>
    <cellStyle name="Total 5 2 3 2 18 3" xfId="48752"/>
    <cellStyle name="Total 5 2 3 2 19" xfId="48753"/>
    <cellStyle name="Total 5 2 3 2 19 2" xfId="48754"/>
    <cellStyle name="Total 5 2 3 2 19 2 2" xfId="48755"/>
    <cellStyle name="Total 5 2 3 2 19 3" xfId="48756"/>
    <cellStyle name="Total 5 2 3 2 2" xfId="48757"/>
    <cellStyle name="Total 5 2 3 2 2 2" xfId="48758"/>
    <cellStyle name="Total 5 2 3 2 2 2 2" xfId="48759"/>
    <cellStyle name="Total 5 2 3 2 2 3" xfId="48760"/>
    <cellStyle name="Total 5 2 3 2 2 4" xfId="48761"/>
    <cellStyle name="Total 5 2 3 2 20" xfId="48762"/>
    <cellStyle name="Total 5 2 3 2 20 2" xfId="48763"/>
    <cellStyle name="Total 5 2 3 2 20 2 2" xfId="48764"/>
    <cellStyle name="Total 5 2 3 2 20 3" xfId="48765"/>
    <cellStyle name="Total 5 2 3 2 21" xfId="48766"/>
    <cellStyle name="Total 5 2 3 2 21 2" xfId="48767"/>
    <cellStyle name="Total 5 2 3 2 22" xfId="48768"/>
    <cellStyle name="Total 5 2 3 2 23" xfId="48769"/>
    <cellStyle name="Total 5 2 3 2 3" xfId="48770"/>
    <cellStyle name="Total 5 2 3 2 3 2" xfId="48771"/>
    <cellStyle name="Total 5 2 3 2 3 2 2" xfId="48772"/>
    <cellStyle name="Total 5 2 3 2 3 3" xfId="48773"/>
    <cellStyle name="Total 5 2 3 2 3 4" xfId="48774"/>
    <cellStyle name="Total 5 2 3 2 4" xfId="48775"/>
    <cellStyle name="Total 5 2 3 2 4 2" xfId="48776"/>
    <cellStyle name="Total 5 2 3 2 4 2 2" xfId="48777"/>
    <cellStyle name="Total 5 2 3 2 4 3" xfId="48778"/>
    <cellStyle name="Total 5 2 3 2 5" xfId="48779"/>
    <cellStyle name="Total 5 2 3 2 5 2" xfId="48780"/>
    <cellStyle name="Total 5 2 3 2 5 2 2" xfId="48781"/>
    <cellStyle name="Total 5 2 3 2 5 3" xfId="48782"/>
    <cellStyle name="Total 5 2 3 2 6" xfId="48783"/>
    <cellStyle name="Total 5 2 3 2 6 2" xfId="48784"/>
    <cellStyle name="Total 5 2 3 2 6 2 2" xfId="48785"/>
    <cellStyle name="Total 5 2 3 2 6 3" xfId="48786"/>
    <cellStyle name="Total 5 2 3 2 7" xfId="48787"/>
    <cellStyle name="Total 5 2 3 2 7 2" xfId="48788"/>
    <cellStyle name="Total 5 2 3 2 7 2 2" xfId="48789"/>
    <cellStyle name="Total 5 2 3 2 7 3" xfId="48790"/>
    <cellStyle name="Total 5 2 3 2 8" xfId="48791"/>
    <cellStyle name="Total 5 2 3 2 8 2" xfId="48792"/>
    <cellStyle name="Total 5 2 3 2 8 2 2" xfId="48793"/>
    <cellStyle name="Total 5 2 3 2 8 3" xfId="48794"/>
    <cellStyle name="Total 5 2 3 2 9" xfId="48795"/>
    <cellStyle name="Total 5 2 3 2 9 2" xfId="48796"/>
    <cellStyle name="Total 5 2 3 2 9 2 2" xfId="48797"/>
    <cellStyle name="Total 5 2 3 2 9 3" xfId="48798"/>
    <cellStyle name="Total 5 2 3 20" xfId="48799"/>
    <cellStyle name="Total 5 2 3 3" xfId="48800"/>
    <cellStyle name="Total 5 2 3 3 2" xfId="48801"/>
    <cellStyle name="Total 5 2 3 3 2 2" xfId="48802"/>
    <cellStyle name="Total 5 2 3 3 3" xfId="48803"/>
    <cellStyle name="Total 5 2 3 3 4" xfId="48804"/>
    <cellStyle name="Total 5 2 3 4" xfId="48805"/>
    <cellStyle name="Total 5 2 3 4 2" xfId="48806"/>
    <cellStyle name="Total 5 2 3 4 2 2" xfId="48807"/>
    <cellStyle name="Total 5 2 3 4 3" xfId="48808"/>
    <cellStyle name="Total 5 2 3 4 4" xfId="48809"/>
    <cellStyle name="Total 5 2 3 5" xfId="48810"/>
    <cellStyle name="Total 5 2 3 5 2" xfId="48811"/>
    <cellStyle name="Total 5 2 3 5 2 2" xfId="48812"/>
    <cellStyle name="Total 5 2 3 5 3" xfId="48813"/>
    <cellStyle name="Total 5 2 3 6" xfId="48814"/>
    <cellStyle name="Total 5 2 3 6 2" xfId="48815"/>
    <cellStyle name="Total 5 2 3 6 2 2" xfId="48816"/>
    <cellStyle name="Total 5 2 3 6 3" xfId="48817"/>
    <cellStyle name="Total 5 2 3 7" xfId="48818"/>
    <cellStyle name="Total 5 2 3 7 2" xfId="48819"/>
    <cellStyle name="Total 5 2 3 7 2 2" xfId="48820"/>
    <cellStyle name="Total 5 2 3 7 3" xfId="48821"/>
    <cellStyle name="Total 5 2 3 8" xfId="48822"/>
    <cellStyle name="Total 5 2 3 8 2" xfId="48823"/>
    <cellStyle name="Total 5 2 3 8 2 2" xfId="48824"/>
    <cellStyle name="Total 5 2 3 8 3" xfId="48825"/>
    <cellStyle name="Total 5 2 3 9" xfId="48826"/>
    <cellStyle name="Total 5 2 3 9 2" xfId="48827"/>
    <cellStyle name="Total 5 2 3 9 2 2" xfId="48828"/>
    <cellStyle name="Total 5 2 3 9 3" xfId="48829"/>
    <cellStyle name="Total 5 2 4" xfId="48830"/>
    <cellStyle name="Total 5 2 4 10" xfId="48831"/>
    <cellStyle name="Total 5 2 4 10 2" xfId="48832"/>
    <cellStyle name="Total 5 2 4 10 2 2" xfId="48833"/>
    <cellStyle name="Total 5 2 4 10 3" xfId="48834"/>
    <cellStyle name="Total 5 2 4 11" xfId="48835"/>
    <cellStyle name="Total 5 2 4 11 2" xfId="48836"/>
    <cellStyle name="Total 5 2 4 11 2 2" xfId="48837"/>
    <cellStyle name="Total 5 2 4 11 3" xfId="48838"/>
    <cellStyle name="Total 5 2 4 12" xfId="48839"/>
    <cellStyle name="Total 5 2 4 12 2" xfId="48840"/>
    <cellStyle name="Total 5 2 4 12 2 2" xfId="48841"/>
    <cellStyle name="Total 5 2 4 12 3" xfId="48842"/>
    <cellStyle name="Total 5 2 4 13" xfId="48843"/>
    <cellStyle name="Total 5 2 4 13 2" xfId="48844"/>
    <cellStyle name="Total 5 2 4 13 2 2" xfId="48845"/>
    <cellStyle name="Total 5 2 4 13 3" xfId="48846"/>
    <cellStyle name="Total 5 2 4 14" xfId="48847"/>
    <cellStyle name="Total 5 2 4 14 2" xfId="48848"/>
    <cellStyle name="Total 5 2 4 14 2 2" xfId="48849"/>
    <cellStyle name="Total 5 2 4 14 3" xfId="48850"/>
    <cellStyle name="Total 5 2 4 15" xfId="48851"/>
    <cellStyle name="Total 5 2 4 15 2" xfId="48852"/>
    <cellStyle name="Total 5 2 4 15 2 2" xfId="48853"/>
    <cellStyle name="Total 5 2 4 15 3" xfId="48854"/>
    <cellStyle name="Total 5 2 4 16" xfId="48855"/>
    <cellStyle name="Total 5 2 4 16 2" xfId="48856"/>
    <cellStyle name="Total 5 2 4 16 2 2" xfId="48857"/>
    <cellStyle name="Total 5 2 4 16 3" xfId="48858"/>
    <cellStyle name="Total 5 2 4 17" xfId="48859"/>
    <cellStyle name="Total 5 2 4 17 2" xfId="48860"/>
    <cellStyle name="Total 5 2 4 17 2 2" xfId="48861"/>
    <cellStyle name="Total 5 2 4 17 3" xfId="48862"/>
    <cellStyle name="Total 5 2 4 18" xfId="48863"/>
    <cellStyle name="Total 5 2 4 18 2" xfId="48864"/>
    <cellStyle name="Total 5 2 4 18 2 2" xfId="48865"/>
    <cellStyle name="Total 5 2 4 18 3" xfId="48866"/>
    <cellStyle name="Total 5 2 4 19" xfId="48867"/>
    <cellStyle name="Total 5 2 4 19 2" xfId="48868"/>
    <cellStyle name="Total 5 2 4 19 2 2" xfId="48869"/>
    <cellStyle name="Total 5 2 4 19 3" xfId="48870"/>
    <cellStyle name="Total 5 2 4 2" xfId="48871"/>
    <cellStyle name="Total 5 2 4 2 10" xfId="48872"/>
    <cellStyle name="Total 5 2 4 2 10 2" xfId="48873"/>
    <cellStyle name="Total 5 2 4 2 10 2 2" xfId="48874"/>
    <cellStyle name="Total 5 2 4 2 10 3" xfId="48875"/>
    <cellStyle name="Total 5 2 4 2 11" xfId="48876"/>
    <cellStyle name="Total 5 2 4 2 11 2" xfId="48877"/>
    <cellStyle name="Total 5 2 4 2 11 2 2" xfId="48878"/>
    <cellStyle name="Total 5 2 4 2 11 3" xfId="48879"/>
    <cellStyle name="Total 5 2 4 2 12" xfId="48880"/>
    <cellStyle name="Total 5 2 4 2 12 2" xfId="48881"/>
    <cellStyle name="Total 5 2 4 2 12 2 2" xfId="48882"/>
    <cellStyle name="Total 5 2 4 2 12 3" xfId="48883"/>
    <cellStyle name="Total 5 2 4 2 13" xfId="48884"/>
    <cellStyle name="Total 5 2 4 2 13 2" xfId="48885"/>
    <cellStyle name="Total 5 2 4 2 13 2 2" xfId="48886"/>
    <cellStyle name="Total 5 2 4 2 13 3" xfId="48887"/>
    <cellStyle name="Total 5 2 4 2 14" xfId="48888"/>
    <cellStyle name="Total 5 2 4 2 14 2" xfId="48889"/>
    <cellStyle name="Total 5 2 4 2 14 2 2" xfId="48890"/>
    <cellStyle name="Total 5 2 4 2 14 3" xfId="48891"/>
    <cellStyle name="Total 5 2 4 2 15" xfId="48892"/>
    <cellStyle name="Total 5 2 4 2 15 2" xfId="48893"/>
    <cellStyle name="Total 5 2 4 2 15 2 2" xfId="48894"/>
    <cellStyle name="Total 5 2 4 2 15 3" xfId="48895"/>
    <cellStyle name="Total 5 2 4 2 16" xfId="48896"/>
    <cellStyle name="Total 5 2 4 2 16 2" xfId="48897"/>
    <cellStyle name="Total 5 2 4 2 16 2 2" xfId="48898"/>
    <cellStyle name="Total 5 2 4 2 16 3" xfId="48899"/>
    <cellStyle name="Total 5 2 4 2 17" xfId="48900"/>
    <cellStyle name="Total 5 2 4 2 17 2" xfId="48901"/>
    <cellStyle name="Total 5 2 4 2 17 2 2" xfId="48902"/>
    <cellStyle name="Total 5 2 4 2 17 3" xfId="48903"/>
    <cellStyle name="Total 5 2 4 2 18" xfId="48904"/>
    <cellStyle name="Total 5 2 4 2 18 2" xfId="48905"/>
    <cellStyle name="Total 5 2 4 2 18 2 2" xfId="48906"/>
    <cellStyle name="Total 5 2 4 2 18 3" xfId="48907"/>
    <cellStyle name="Total 5 2 4 2 19" xfId="48908"/>
    <cellStyle name="Total 5 2 4 2 19 2" xfId="48909"/>
    <cellStyle name="Total 5 2 4 2 19 2 2" xfId="48910"/>
    <cellStyle name="Total 5 2 4 2 19 3" xfId="48911"/>
    <cellStyle name="Total 5 2 4 2 2" xfId="48912"/>
    <cellStyle name="Total 5 2 4 2 2 2" xfId="48913"/>
    <cellStyle name="Total 5 2 4 2 2 2 2" xfId="48914"/>
    <cellStyle name="Total 5 2 4 2 2 3" xfId="48915"/>
    <cellStyle name="Total 5 2 4 2 2 4" xfId="48916"/>
    <cellStyle name="Total 5 2 4 2 20" xfId="48917"/>
    <cellStyle name="Total 5 2 4 2 20 2" xfId="48918"/>
    <cellStyle name="Total 5 2 4 2 20 2 2" xfId="48919"/>
    <cellStyle name="Total 5 2 4 2 20 3" xfId="48920"/>
    <cellStyle name="Total 5 2 4 2 21" xfId="48921"/>
    <cellStyle name="Total 5 2 4 2 21 2" xfId="48922"/>
    <cellStyle name="Total 5 2 4 2 22" xfId="48923"/>
    <cellStyle name="Total 5 2 4 2 23" xfId="48924"/>
    <cellStyle name="Total 5 2 4 2 3" xfId="48925"/>
    <cellStyle name="Total 5 2 4 2 3 2" xfId="48926"/>
    <cellStyle name="Total 5 2 4 2 3 2 2" xfId="48927"/>
    <cellStyle name="Total 5 2 4 2 3 3" xfId="48928"/>
    <cellStyle name="Total 5 2 4 2 4" xfId="48929"/>
    <cellStyle name="Total 5 2 4 2 4 2" xfId="48930"/>
    <cellStyle name="Total 5 2 4 2 4 2 2" xfId="48931"/>
    <cellStyle name="Total 5 2 4 2 4 3" xfId="48932"/>
    <cellStyle name="Total 5 2 4 2 5" xfId="48933"/>
    <cellStyle name="Total 5 2 4 2 5 2" xfId="48934"/>
    <cellStyle name="Total 5 2 4 2 5 2 2" xfId="48935"/>
    <cellStyle name="Total 5 2 4 2 5 3" xfId="48936"/>
    <cellStyle name="Total 5 2 4 2 6" xfId="48937"/>
    <cellStyle name="Total 5 2 4 2 6 2" xfId="48938"/>
    <cellStyle name="Total 5 2 4 2 6 2 2" xfId="48939"/>
    <cellStyle name="Total 5 2 4 2 6 3" xfId="48940"/>
    <cellStyle name="Total 5 2 4 2 7" xfId="48941"/>
    <cellStyle name="Total 5 2 4 2 7 2" xfId="48942"/>
    <cellStyle name="Total 5 2 4 2 7 2 2" xfId="48943"/>
    <cellStyle name="Total 5 2 4 2 7 3" xfId="48944"/>
    <cellStyle name="Total 5 2 4 2 8" xfId="48945"/>
    <cellStyle name="Total 5 2 4 2 8 2" xfId="48946"/>
    <cellStyle name="Total 5 2 4 2 8 2 2" xfId="48947"/>
    <cellStyle name="Total 5 2 4 2 8 3" xfId="48948"/>
    <cellStyle name="Total 5 2 4 2 9" xfId="48949"/>
    <cellStyle name="Total 5 2 4 2 9 2" xfId="48950"/>
    <cellStyle name="Total 5 2 4 2 9 2 2" xfId="48951"/>
    <cellStyle name="Total 5 2 4 2 9 3" xfId="48952"/>
    <cellStyle name="Total 5 2 4 20" xfId="48953"/>
    <cellStyle name="Total 5 2 4 20 2" xfId="48954"/>
    <cellStyle name="Total 5 2 4 20 2 2" xfId="48955"/>
    <cellStyle name="Total 5 2 4 20 3" xfId="48956"/>
    <cellStyle name="Total 5 2 4 21" xfId="48957"/>
    <cellStyle name="Total 5 2 4 21 2" xfId="48958"/>
    <cellStyle name="Total 5 2 4 21 2 2" xfId="48959"/>
    <cellStyle name="Total 5 2 4 21 3" xfId="48960"/>
    <cellStyle name="Total 5 2 4 22" xfId="48961"/>
    <cellStyle name="Total 5 2 4 22 2" xfId="48962"/>
    <cellStyle name="Total 5 2 4 23" xfId="48963"/>
    <cellStyle name="Total 5 2 4 24" xfId="48964"/>
    <cellStyle name="Total 5 2 4 3" xfId="48965"/>
    <cellStyle name="Total 5 2 4 3 2" xfId="48966"/>
    <cellStyle name="Total 5 2 4 3 2 2" xfId="48967"/>
    <cellStyle name="Total 5 2 4 3 3" xfId="48968"/>
    <cellStyle name="Total 5 2 4 3 4" xfId="48969"/>
    <cellStyle name="Total 5 2 4 4" xfId="48970"/>
    <cellStyle name="Total 5 2 4 4 2" xfId="48971"/>
    <cellStyle name="Total 5 2 4 4 2 2" xfId="48972"/>
    <cellStyle name="Total 5 2 4 4 3" xfId="48973"/>
    <cellStyle name="Total 5 2 4 4 4" xfId="48974"/>
    <cellStyle name="Total 5 2 4 5" xfId="48975"/>
    <cellStyle name="Total 5 2 4 5 2" xfId="48976"/>
    <cellStyle name="Total 5 2 4 5 2 2" xfId="48977"/>
    <cellStyle name="Total 5 2 4 5 3" xfId="48978"/>
    <cellStyle name="Total 5 2 4 6" xfId="48979"/>
    <cellStyle name="Total 5 2 4 6 2" xfId="48980"/>
    <cellStyle name="Total 5 2 4 6 2 2" xfId="48981"/>
    <cellStyle name="Total 5 2 4 6 3" xfId="48982"/>
    <cellStyle name="Total 5 2 4 7" xfId="48983"/>
    <cellStyle name="Total 5 2 4 7 2" xfId="48984"/>
    <cellStyle name="Total 5 2 4 7 2 2" xfId="48985"/>
    <cellStyle name="Total 5 2 4 7 3" xfId="48986"/>
    <cellStyle name="Total 5 2 4 8" xfId="48987"/>
    <cellStyle name="Total 5 2 4 8 2" xfId="48988"/>
    <cellStyle name="Total 5 2 4 8 2 2" xfId="48989"/>
    <cellStyle name="Total 5 2 4 8 3" xfId="48990"/>
    <cellStyle name="Total 5 2 4 9" xfId="48991"/>
    <cellStyle name="Total 5 2 4 9 2" xfId="48992"/>
    <cellStyle name="Total 5 2 4 9 2 2" xfId="48993"/>
    <cellStyle name="Total 5 2 4 9 3" xfId="48994"/>
    <cellStyle name="Total 5 2 5" xfId="48995"/>
    <cellStyle name="Total 5 2 5 10" xfId="48996"/>
    <cellStyle name="Total 5 2 5 10 2" xfId="48997"/>
    <cellStyle name="Total 5 2 5 10 2 2" xfId="48998"/>
    <cellStyle name="Total 5 2 5 10 3" xfId="48999"/>
    <cellStyle name="Total 5 2 5 11" xfId="49000"/>
    <cellStyle name="Total 5 2 5 11 2" xfId="49001"/>
    <cellStyle name="Total 5 2 5 11 2 2" xfId="49002"/>
    <cellStyle name="Total 5 2 5 11 3" xfId="49003"/>
    <cellStyle name="Total 5 2 5 12" xfId="49004"/>
    <cellStyle name="Total 5 2 5 12 2" xfId="49005"/>
    <cellStyle name="Total 5 2 5 12 2 2" xfId="49006"/>
    <cellStyle name="Total 5 2 5 12 3" xfId="49007"/>
    <cellStyle name="Total 5 2 5 13" xfId="49008"/>
    <cellStyle name="Total 5 2 5 13 2" xfId="49009"/>
    <cellStyle name="Total 5 2 5 13 2 2" xfId="49010"/>
    <cellStyle name="Total 5 2 5 13 3" xfId="49011"/>
    <cellStyle name="Total 5 2 5 14" xfId="49012"/>
    <cellStyle name="Total 5 2 5 14 2" xfId="49013"/>
    <cellStyle name="Total 5 2 5 14 2 2" xfId="49014"/>
    <cellStyle name="Total 5 2 5 14 3" xfId="49015"/>
    <cellStyle name="Total 5 2 5 15" xfId="49016"/>
    <cellStyle name="Total 5 2 5 15 2" xfId="49017"/>
    <cellStyle name="Total 5 2 5 15 2 2" xfId="49018"/>
    <cellStyle name="Total 5 2 5 15 3" xfId="49019"/>
    <cellStyle name="Total 5 2 5 16" xfId="49020"/>
    <cellStyle name="Total 5 2 5 16 2" xfId="49021"/>
    <cellStyle name="Total 5 2 5 16 2 2" xfId="49022"/>
    <cellStyle name="Total 5 2 5 16 3" xfId="49023"/>
    <cellStyle name="Total 5 2 5 17" xfId="49024"/>
    <cellStyle name="Total 5 2 5 17 2" xfId="49025"/>
    <cellStyle name="Total 5 2 5 17 2 2" xfId="49026"/>
    <cellStyle name="Total 5 2 5 17 3" xfId="49027"/>
    <cellStyle name="Total 5 2 5 18" xfId="49028"/>
    <cellStyle name="Total 5 2 5 18 2" xfId="49029"/>
    <cellStyle name="Total 5 2 5 18 2 2" xfId="49030"/>
    <cellStyle name="Total 5 2 5 18 3" xfId="49031"/>
    <cellStyle name="Total 5 2 5 19" xfId="49032"/>
    <cellStyle name="Total 5 2 5 19 2" xfId="49033"/>
    <cellStyle name="Total 5 2 5 19 2 2" xfId="49034"/>
    <cellStyle name="Total 5 2 5 19 3" xfId="49035"/>
    <cellStyle name="Total 5 2 5 2" xfId="49036"/>
    <cellStyle name="Total 5 2 5 2 2" xfId="49037"/>
    <cellStyle name="Total 5 2 5 2 2 2" xfId="49038"/>
    <cellStyle name="Total 5 2 5 2 3" xfId="49039"/>
    <cellStyle name="Total 5 2 5 2 4" xfId="49040"/>
    <cellStyle name="Total 5 2 5 20" xfId="49041"/>
    <cellStyle name="Total 5 2 5 20 2" xfId="49042"/>
    <cellStyle name="Total 5 2 5 20 2 2" xfId="49043"/>
    <cellStyle name="Total 5 2 5 20 3" xfId="49044"/>
    <cellStyle name="Total 5 2 5 21" xfId="49045"/>
    <cellStyle name="Total 5 2 5 21 2" xfId="49046"/>
    <cellStyle name="Total 5 2 5 22" xfId="49047"/>
    <cellStyle name="Total 5 2 5 23" xfId="49048"/>
    <cellStyle name="Total 5 2 5 3" xfId="49049"/>
    <cellStyle name="Total 5 2 5 3 2" xfId="49050"/>
    <cellStyle name="Total 5 2 5 3 2 2" xfId="49051"/>
    <cellStyle name="Total 5 2 5 3 3" xfId="49052"/>
    <cellStyle name="Total 5 2 5 4" xfId="49053"/>
    <cellStyle name="Total 5 2 5 4 2" xfId="49054"/>
    <cellStyle name="Total 5 2 5 4 2 2" xfId="49055"/>
    <cellStyle name="Total 5 2 5 4 3" xfId="49056"/>
    <cellStyle name="Total 5 2 5 5" xfId="49057"/>
    <cellStyle name="Total 5 2 5 5 2" xfId="49058"/>
    <cellStyle name="Total 5 2 5 5 2 2" xfId="49059"/>
    <cellStyle name="Total 5 2 5 5 3" xfId="49060"/>
    <cellStyle name="Total 5 2 5 6" xfId="49061"/>
    <cellStyle name="Total 5 2 5 6 2" xfId="49062"/>
    <cellStyle name="Total 5 2 5 6 2 2" xfId="49063"/>
    <cellStyle name="Total 5 2 5 6 3" xfId="49064"/>
    <cellStyle name="Total 5 2 5 7" xfId="49065"/>
    <cellStyle name="Total 5 2 5 7 2" xfId="49066"/>
    <cellStyle name="Total 5 2 5 7 2 2" xfId="49067"/>
    <cellStyle name="Total 5 2 5 7 3" xfId="49068"/>
    <cellStyle name="Total 5 2 5 8" xfId="49069"/>
    <cellStyle name="Total 5 2 5 8 2" xfId="49070"/>
    <cellStyle name="Total 5 2 5 8 2 2" xfId="49071"/>
    <cellStyle name="Total 5 2 5 8 3" xfId="49072"/>
    <cellStyle name="Total 5 2 5 9" xfId="49073"/>
    <cellStyle name="Total 5 2 5 9 2" xfId="49074"/>
    <cellStyle name="Total 5 2 5 9 2 2" xfId="49075"/>
    <cellStyle name="Total 5 2 5 9 3" xfId="49076"/>
    <cellStyle name="Total 5 2 6" xfId="49077"/>
    <cellStyle name="Total 5 2 6 2" xfId="49078"/>
    <cellStyle name="Total 5 2 6 2 2" xfId="49079"/>
    <cellStyle name="Total 5 2 6 3" xfId="49080"/>
    <cellStyle name="Total 5 2 6 4" xfId="49081"/>
    <cellStyle name="Total 5 2 7" xfId="49082"/>
    <cellStyle name="Total 5 2 7 2" xfId="49083"/>
    <cellStyle name="Total 5 2 7 2 2" xfId="49084"/>
    <cellStyle name="Total 5 2 7 3" xfId="49085"/>
    <cellStyle name="Total 5 2 8" xfId="49086"/>
    <cellStyle name="Total 5 2 8 2" xfId="49087"/>
    <cellStyle name="Total 5 2 8 2 2" xfId="49088"/>
    <cellStyle name="Total 5 2 8 3" xfId="49089"/>
    <cellStyle name="Total 5 2 9" xfId="49090"/>
    <cellStyle name="Total 5 2 9 2" xfId="49091"/>
    <cellStyle name="Total 5 2 9 2 2" xfId="49092"/>
    <cellStyle name="Total 5 2 9 3" xfId="49093"/>
    <cellStyle name="Total 5 20" xfId="49094"/>
    <cellStyle name="Total 5 20 2" xfId="49095"/>
    <cellStyle name="Total 5 20 2 2" xfId="49096"/>
    <cellStyle name="Total 5 20 3" xfId="49097"/>
    <cellStyle name="Total 5 21" xfId="49098"/>
    <cellStyle name="Total 5 21 2" xfId="49099"/>
    <cellStyle name="Total 5 21 2 2" xfId="49100"/>
    <cellStyle name="Total 5 21 3" xfId="49101"/>
    <cellStyle name="Total 5 22" xfId="49102"/>
    <cellStyle name="Total 5 22 2" xfId="49103"/>
    <cellStyle name="Total 5 23" xfId="49104"/>
    <cellStyle name="Total 5 24" xfId="49105"/>
    <cellStyle name="Total 5 25" xfId="49106"/>
    <cellStyle name="Total 5 26" xfId="49107"/>
    <cellStyle name="Total 5 27" xfId="49108"/>
    <cellStyle name="Total 5 3" xfId="49109"/>
    <cellStyle name="Total 5 3 10" xfId="49110"/>
    <cellStyle name="Total 5 3 10 2" xfId="49111"/>
    <cellStyle name="Total 5 3 10 2 2" xfId="49112"/>
    <cellStyle name="Total 5 3 10 3" xfId="49113"/>
    <cellStyle name="Total 5 3 11" xfId="49114"/>
    <cellStyle name="Total 5 3 11 2" xfId="49115"/>
    <cellStyle name="Total 5 3 11 2 2" xfId="49116"/>
    <cellStyle name="Total 5 3 11 3" xfId="49117"/>
    <cellStyle name="Total 5 3 12" xfId="49118"/>
    <cellStyle name="Total 5 3 12 2" xfId="49119"/>
    <cellStyle name="Total 5 3 12 2 2" xfId="49120"/>
    <cellStyle name="Total 5 3 12 3" xfId="49121"/>
    <cellStyle name="Total 5 3 13" xfId="49122"/>
    <cellStyle name="Total 5 3 13 2" xfId="49123"/>
    <cellStyle name="Total 5 3 13 2 2" xfId="49124"/>
    <cellStyle name="Total 5 3 13 3" xfId="49125"/>
    <cellStyle name="Total 5 3 14" xfId="49126"/>
    <cellStyle name="Total 5 3 14 2" xfId="49127"/>
    <cellStyle name="Total 5 3 14 2 2" xfId="49128"/>
    <cellStyle name="Total 5 3 14 3" xfId="49129"/>
    <cellStyle name="Total 5 3 15" xfId="49130"/>
    <cellStyle name="Total 5 3 15 2" xfId="49131"/>
    <cellStyle name="Total 5 3 15 2 2" xfId="49132"/>
    <cellStyle name="Total 5 3 15 3" xfId="49133"/>
    <cellStyle name="Total 5 3 16" xfId="49134"/>
    <cellStyle name="Total 5 3 16 2" xfId="49135"/>
    <cellStyle name="Total 5 3 16 2 2" xfId="49136"/>
    <cellStyle name="Total 5 3 16 3" xfId="49137"/>
    <cellStyle name="Total 5 3 17" xfId="49138"/>
    <cellStyle name="Total 5 3 17 2" xfId="49139"/>
    <cellStyle name="Total 5 3 17 2 2" xfId="49140"/>
    <cellStyle name="Total 5 3 17 3" xfId="49141"/>
    <cellStyle name="Total 5 3 18" xfId="49142"/>
    <cellStyle name="Total 5 3 18 2" xfId="49143"/>
    <cellStyle name="Total 5 3 19" xfId="49144"/>
    <cellStyle name="Total 5 3 2" xfId="49145"/>
    <cellStyle name="Total 5 3 2 10" xfId="49146"/>
    <cellStyle name="Total 5 3 2 10 2" xfId="49147"/>
    <cellStyle name="Total 5 3 2 10 2 2" xfId="49148"/>
    <cellStyle name="Total 5 3 2 10 3" xfId="49149"/>
    <cellStyle name="Total 5 3 2 11" xfId="49150"/>
    <cellStyle name="Total 5 3 2 11 2" xfId="49151"/>
    <cellStyle name="Total 5 3 2 11 2 2" xfId="49152"/>
    <cellStyle name="Total 5 3 2 11 3" xfId="49153"/>
    <cellStyle name="Total 5 3 2 12" xfId="49154"/>
    <cellStyle name="Total 5 3 2 12 2" xfId="49155"/>
    <cellStyle name="Total 5 3 2 12 2 2" xfId="49156"/>
    <cellStyle name="Total 5 3 2 12 3" xfId="49157"/>
    <cellStyle name="Total 5 3 2 13" xfId="49158"/>
    <cellStyle name="Total 5 3 2 13 2" xfId="49159"/>
    <cellStyle name="Total 5 3 2 13 2 2" xfId="49160"/>
    <cellStyle name="Total 5 3 2 13 3" xfId="49161"/>
    <cellStyle name="Total 5 3 2 14" xfId="49162"/>
    <cellStyle name="Total 5 3 2 14 2" xfId="49163"/>
    <cellStyle name="Total 5 3 2 14 2 2" xfId="49164"/>
    <cellStyle name="Total 5 3 2 14 3" xfId="49165"/>
    <cellStyle name="Total 5 3 2 15" xfId="49166"/>
    <cellStyle name="Total 5 3 2 15 2" xfId="49167"/>
    <cellStyle name="Total 5 3 2 15 2 2" xfId="49168"/>
    <cellStyle name="Total 5 3 2 15 3" xfId="49169"/>
    <cellStyle name="Total 5 3 2 16" xfId="49170"/>
    <cellStyle name="Total 5 3 2 16 2" xfId="49171"/>
    <cellStyle name="Total 5 3 2 16 2 2" xfId="49172"/>
    <cellStyle name="Total 5 3 2 16 3" xfId="49173"/>
    <cellStyle name="Total 5 3 2 17" xfId="49174"/>
    <cellStyle name="Total 5 3 2 17 2" xfId="49175"/>
    <cellStyle name="Total 5 3 2 17 2 2" xfId="49176"/>
    <cellStyle name="Total 5 3 2 17 3" xfId="49177"/>
    <cellStyle name="Total 5 3 2 18" xfId="49178"/>
    <cellStyle name="Total 5 3 2 18 2" xfId="49179"/>
    <cellStyle name="Total 5 3 2 18 2 2" xfId="49180"/>
    <cellStyle name="Total 5 3 2 18 3" xfId="49181"/>
    <cellStyle name="Total 5 3 2 19" xfId="49182"/>
    <cellStyle name="Total 5 3 2 19 2" xfId="49183"/>
    <cellStyle name="Total 5 3 2 19 2 2" xfId="49184"/>
    <cellStyle name="Total 5 3 2 19 3" xfId="49185"/>
    <cellStyle name="Total 5 3 2 2" xfId="49186"/>
    <cellStyle name="Total 5 3 2 2 2" xfId="49187"/>
    <cellStyle name="Total 5 3 2 2 2 2" xfId="49188"/>
    <cellStyle name="Total 5 3 2 2 2 2 2" xfId="49189"/>
    <cellStyle name="Total 5 3 2 2 2 3" xfId="49190"/>
    <cellStyle name="Total 5 3 2 2 2 4" xfId="49191"/>
    <cellStyle name="Total 5 3 2 2 3" xfId="49192"/>
    <cellStyle name="Total 5 3 2 2 3 2" xfId="49193"/>
    <cellStyle name="Total 5 3 2 2 4" xfId="49194"/>
    <cellStyle name="Total 5 3 2 2 5" xfId="49195"/>
    <cellStyle name="Total 5 3 2 20" xfId="49196"/>
    <cellStyle name="Total 5 3 2 20 2" xfId="49197"/>
    <cellStyle name="Total 5 3 2 20 2 2" xfId="49198"/>
    <cellStyle name="Total 5 3 2 20 3" xfId="49199"/>
    <cellStyle name="Total 5 3 2 21" xfId="49200"/>
    <cellStyle name="Total 5 3 2 21 2" xfId="49201"/>
    <cellStyle name="Total 5 3 2 22" xfId="49202"/>
    <cellStyle name="Total 5 3 2 23" xfId="49203"/>
    <cellStyle name="Total 5 3 2 3" xfId="49204"/>
    <cellStyle name="Total 5 3 2 3 2" xfId="49205"/>
    <cellStyle name="Total 5 3 2 3 2 2" xfId="49206"/>
    <cellStyle name="Total 5 3 2 3 2 3" xfId="49207"/>
    <cellStyle name="Total 5 3 2 3 3" xfId="49208"/>
    <cellStyle name="Total 5 3 2 3 3 2" xfId="49209"/>
    <cellStyle name="Total 5 3 2 3 4" xfId="49210"/>
    <cellStyle name="Total 5 3 2 4" xfId="49211"/>
    <cellStyle name="Total 5 3 2 4 2" xfId="49212"/>
    <cellStyle name="Total 5 3 2 4 2 2" xfId="49213"/>
    <cellStyle name="Total 5 3 2 4 3" xfId="49214"/>
    <cellStyle name="Total 5 3 2 4 4" xfId="49215"/>
    <cellStyle name="Total 5 3 2 5" xfId="49216"/>
    <cellStyle name="Total 5 3 2 5 2" xfId="49217"/>
    <cellStyle name="Total 5 3 2 5 2 2" xfId="49218"/>
    <cellStyle name="Total 5 3 2 5 3" xfId="49219"/>
    <cellStyle name="Total 5 3 2 5 4" xfId="49220"/>
    <cellStyle name="Total 5 3 2 6" xfId="49221"/>
    <cellStyle name="Total 5 3 2 6 2" xfId="49222"/>
    <cellStyle name="Total 5 3 2 6 2 2" xfId="49223"/>
    <cellStyle name="Total 5 3 2 6 3" xfId="49224"/>
    <cellStyle name="Total 5 3 2 7" xfId="49225"/>
    <cellStyle name="Total 5 3 2 7 2" xfId="49226"/>
    <cellStyle name="Total 5 3 2 7 2 2" xfId="49227"/>
    <cellStyle name="Total 5 3 2 7 3" xfId="49228"/>
    <cellStyle name="Total 5 3 2 8" xfId="49229"/>
    <cellStyle name="Total 5 3 2 8 2" xfId="49230"/>
    <cellStyle name="Total 5 3 2 8 2 2" xfId="49231"/>
    <cellStyle name="Total 5 3 2 8 3" xfId="49232"/>
    <cellStyle name="Total 5 3 2 9" xfId="49233"/>
    <cellStyle name="Total 5 3 2 9 2" xfId="49234"/>
    <cellStyle name="Total 5 3 2 9 2 2" xfId="49235"/>
    <cellStyle name="Total 5 3 2 9 3" xfId="49236"/>
    <cellStyle name="Total 5 3 20" xfId="49237"/>
    <cellStyle name="Total 5 3 3" xfId="49238"/>
    <cellStyle name="Total 5 3 3 2" xfId="49239"/>
    <cellStyle name="Total 5 3 3 2 2" xfId="49240"/>
    <cellStyle name="Total 5 3 3 2 2 2" xfId="49241"/>
    <cellStyle name="Total 5 3 3 2 3" xfId="49242"/>
    <cellStyle name="Total 5 3 3 2 4" xfId="49243"/>
    <cellStyle name="Total 5 3 3 3" xfId="49244"/>
    <cellStyle name="Total 5 3 3 3 2" xfId="49245"/>
    <cellStyle name="Total 5 3 3 4" xfId="49246"/>
    <cellStyle name="Total 5 3 3 5" xfId="49247"/>
    <cellStyle name="Total 5 3 4" xfId="49248"/>
    <cellStyle name="Total 5 3 4 2" xfId="49249"/>
    <cellStyle name="Total 5 3 4 2 2" xfId="49250"/>
    <cellStyle name="Total 5 3 4 2 3" xfId="49251"/>
    <cellStyle name="Total 5 3 4 3" xfId="49252"/>
    <cellStyle name="Total 5 3 4 3 2" xfId="49253"/>
    <cellStyle name="Total 5 3 4 4" xfId="49254"/>
    <cellStyle name="Total 5 3 5" xfId="49255"/>
    <cellStyle name="Total 5 3 5 2" xfId="49256"/>
    <cellStyle name="Total 5 3 5 2 2" xfId="49257"/>
    <cellStyle name="Total 5 3 5 2 3" xfId="49258"/>
    <cellStyle name="Total 5 3 5 3" xfId="49259"/>
    <cellStyle name="Total 5 3 5 4" xfId="49260"/>
    <cellStyle name="Total 5 3 6" xfId="49261"/>
    <cellStyle name="Total 5 3 6 2" xfId="49262"/>
    <cellStyle name="Total 5 3 6 2 2" xfId="49263"/>
    <cellStyle name="Total 5 3 6 3" xfId="49264"/>
    <cellStyle name="Total 5 3 6 4" xfId="49265"/>
    <cellStyle name="Total 5 3 7" xfId="49266"/>
    <cellStyle name="Total 5 3 7 2" xfId="49267"/>
    <cellStyle name="Total 5 3 7 2 2" xfId="49268"/>
    <cellStyle name="Total 5 3 7 3" xfId="49269"/>
    <cellStyle name="Total 5 3 8" xfId="49270"/>
    <cellStyle name="Total 5 3 8 2" xfId="49271"/>
    <cellStyle name="Total 5 3 8 2 2" xfId="49272"/>
    <cellStyle name="Total 5 3 8 3" xfId="49273"/>
    <cellStyle name="Total 5 3 9" xfId="49274"/>
    <cellStyle name="Total 5 3 9 2" xfId="49275"/>
    <cellStyle name="Total 5 3 9 2 2" xfId="49276"/>
    <cellStyle name="Total 5 3 9 3" xfId="49277"/>
    <cellStyle name="Total 5 4" xfId="49278"/>
    <cellStyle name="Total 5 4 10" xfId="49279"/>
    <cellStyle name="Total 5 4 10 2" xfId="49280"/>
    <cellStyle name="Total 5 4 10 2 2" xfId="49281"/>
    <cellStyle name="Total 5 4 10 3" xfId="49282"/>
    <cellStyle name="Total 5 4 11" xfId="49283"/>
    <cellStyle name="Total 5 4 11 2" xfId="49284"/>
    <cellStyle name="Total 5 4 11 2 2" xfId="49285"/>
    <cellStyle name="Total 5 4 11 3" xfId="49286"/>
    <cellStyle name="Total 5 4 12" xfId="49287"/>
    <cellStyle name="Total 5 4 12 2" xfId="49288"/>
    <cellStyle name="Total 5 4 12 2 2" xfId="49289"/>
    <cellStyle name="Total 5 4 12 3" xfId="49290"/>
    <cellStyle name="Total 5 4 13" xfId="49291"/>
    <cellStyle name="Total 5 4 13 2" xfId="49292"/>
    <cellStyle name="Total 5 4 13 2 2" xfId="49293"/>
    <cellStyle name="Total 5 4 13 3" xfId="49294"/>
    <cellStyle name="Total 5 4 14" xfId="49295"/>
    <cellStyle name="Total 5 4 14 2" xfId="49296"/>
    <cellStyle name="Total 5 4 14 2 2" xfId="49297"/>
    <cellStyle name="Total 5 4 14 3" xfId="49298"/>
    <cellStyle name="Total 5 4 15" xfId="49299"/>
    <cellStyle name="Total 5 4 15 2" xfId="49300"/>
    <cellStyle name="Total 5 4 15 2 2" xfId="49301"/>
    <cellStyle name="Total 5 4 15 3" xfId="49302"/>
    <cellStyle name="Total 5 4 16" xfId="49303"/>
    <cellStyle name="Total 5 4 16 2" xfId="49304"/>
    <cellStyle name="Total 5 4 16 2 2" xfId="49305"/>
    <cellStyle name="Total 5 4 16 3" xfId="49306"/>
    <cellStyle name="Total 5 4 17" xfId="49307"/>
    <cellStyle name="Total 5 4 17 2" xfId="49308"/>
    <cellStyle name="Total 5 4 17 2 2" xfId="49309"/>
    <cellStyle name="Total 5 4 17 3" xfId="49310"/>
    <cellStyle name="Total 5 4 18" xfId="49311"/>
    <cellStyle name="Total 5 4 18 2" xfId="49312"/>
    <cellStyle name="Total 5 4 19" xfId="49313"/>
    <cellStyle name="Total 5 4 2" xfId="49314"/>
    <cellStyle name="Total 5 4 2 10" xfId="49315"/>
    <cellStyle name="Total 5 4 2 10 2" xfId="49316"/>
    <cellStyle name="Total 5 4 2 10 2 2" xfId="49317"/>
    <cellStyle name="Total 5 4 2 10 3" xfId="49318"/>
    <cellStyle name="Total 5 4 2 11" xfId="49319"/>
    <cellStyle name="Total 5 4 2 11 2" xfId="49320"/>
    <cellStyle name="Total 5 4 2 11 2 2" xfId="49321"/>
    <cellStyle name="Total 5 4 2 11 3" xfId="49322"/>
    <cellStyle name="Total 5 4 2 12" xfId="49323"/>
    <cellStyle name="Total 5 4 2 12 2" xfId="49324"/>
    <cellStyle name="Total 5 4 2 12 2 2" xfId="49325"/>
    <cellStyle name="Total 5 4 2 12 3" xfId="49326"/>
    <cellStyle name="Total 5 4 2 13" xfId="49327"/>
    <cellStyle name="Total 5 4 2 13 2" xfId="49328"/>
    <cellStyle name="Total 5 4 2 13 2 2" xfId="49329"/>
    <cellStyle name="Total 5 4 2 13 3" xfId="49330"/>
    <cellStyle name="Total 5 4 2 14" xfId="49331"/>
    <cellStyle name="Total 5 4 2 14 2" xfId="49332"/>
    <cellStyle name="Total 5 4 2 14 2 2" xfId="49333"/>
    <cellStyle name="Total 5 4 2 14 3" xfId="49334"/>
    <cellStyle name="Total 5 4 2 15" xfId="49335"/>
    <cellStyle name="Total 5 4 2 15 2" xfId="49336"/>
    <cellStyle name="Total 5 4 2 15 2 2" xfId="49337"/>
    <cellStyle name="Total 5 4 2 15 3" xfId="49338"/>
    <cellStyle name="Total 5 4 2 16" xfId="49339"/>
    <cellStyle name="Total 5 4 2 16 2" xfId="49340"/>
    <cellStyle name="Total 5 4 2 16 2 2" xfId="49341"/>
    <cellStyle name="Total 5 4 2 16 3" xfId="49342"/>
    <cellStyle name="Total 5 4 2 17" xfId="49343"/>
    <cellStyle name="Total 5 4 2 17 2" xfId="49344"/>
    <cellStyle name="Total 5 4 2 17 2 2" xfId="49345"/>
    <cellStyle name="Total 5 4 2 17 3" xfId="49346"/>
    <cellStyle name="Total 5 4 2 18" xfId="49347"/>
    <cellStyle name="Total 5 4 2 18 2" xfId="49348"/>
    <cellStyle name="Total 5 4 2 18 2 2" xfId="49349"/>
    <cellStyle name="Total 5 4 2 18 3" xfId="49350"/>
    <cellStyle name="Total 5 4 2 19" xfId="49351"/>
    <cellStyle name="Total 5 4 2 19 2" xfId="49352"/>
    <cellStyle name="Total 5 4 2 19 2 2" xfId="49353"/>
    <cellStyle name="Total 5 4 2 19 3" xfId="49354"/>
    <cellStyle name="Total 5 4 2 2" xfId="49355"/>
    <cellStyle name="Total 5 4 2 2 2" xfId="49356"/>
    <cellStyle name="Total 5 4 2 2 2 2" xfId="49357"/>
    <cellStyle name="Total 5 4 2 2 2 2 2" xfId="49358"/>
    <cellStyle name="Total 5 4 2 2 2 3" xfId="49359"/>
    <cellStyle name="Total 5 4 2 2 2 4" xfId="49360"/>
    <cellStyle name="Total 5 4 2 2 3" xfId="49361"/>
    <cellStyle name="Total 5 4 2 2 3 2" xfId="49362"/>
    <cellStyle name="Total 5 4 2 2 4" xfId="49363"/>
    <cellStyle name="Total 5 4 2 2 5" xfId="49364"/>
    <cellStyle name="Total 5 4 2 20" xfId="49365"/>
    <cellStyle name="Total 5 4 2 20 2" xfId="49366"/>
    <cellStyle name="Total 5 4 2 20 2 2" xfId="49367"/>
    <cellStyle name="Total 5 4 2 20 3" xfId="49368"/>
    <cellStyle name="Total 5 4 2 21" xfId="49369"/>
    <cellStyle name="Total 5 4 2 21 2" xfId="49370"/>
    <cellStyle name="Total 5 4 2 22" xfId="49371"/>
    <cellStyle name="Total 5 4 2 23" xfId="49372"/>
    <cellStyle name="Total 5 4 2 3" xfId="49373"/>
    <cellStyle name="Total 5 4 2 3 2" xfId="49374"/>
    <cellStyle name="Total 5 4 2 3 2 2" xfId="49375"/>
    <cellStyle name="Total 5 4 2 3 2 3" xfId="49376"/>
    <cellStyle name="Total 5 4 2 3 3" xfId="49377"/>
    <cellStyle name="Total 5 4 2 3 3 2" xfId="49378"/>
    <cellStyle name="Total 5 4 2 3 4" xfId="49379"/>
    <cellStyle name="Total 5 4 2 4" xfId="49380"/>
    <cellStyle name="Total 5 4 2 4 2" xfId="49381"/>
    <cellStyle name="Total 5 4 2 4 2 2" xfId="49382"/>
    <cellStyle name="Total 5 4 2 4 3" xfId="49383"/>
    <cellStyle name="Total 5 4 2 4 4" xfId="49384"/>
    <cellStyle name="Total 5 4 2 5" xfId="49385"/>
    <cellStyle name="Total 5 4 2 5 2" xfId="49386"/>
    <cellStyle name="Total 5 4 2 5 2 2" xfId="49387"/>
    <cellStyle name="Total 5 4 2 5 3" xfId="49388"/>
    <cellStyle name="Total 5 4 2 5 4" xfId="49389"/>
    <cellStyle name="Total 5 4 2 6" xfId="49390"/>
    <cellStyle name="Total 5 4 2 6 2" xfId="49391"/>
    <cellStyle name="Total 5 4 2 6 2 2" xfId="49392"/>
    <cellStyle name="Total 5 4 2 6 3" xfId="49393"/>
    <cellStyle name="Total 5 4 2 7" xfId="49394"/>
    <cellStyle name="Total 5 4 2 7 2" xfId="49395"/>
    <cellStyle name="Total 5 4 2 7 2 2" xfId="49396"/>
    <cellStyle name="Total 5 4 2 7 3" xfId="49397"/>
    <cellStyle name="Total 5 4 2 8" xfId="49398"/>
    <cellStyle name="Total 5 4 2 8 2" xfId="49399"/>
    <cellStyle name="Total 5 4 2 8 2 2" xfId="49400"/>
    <cellStyle name="Total 5 4 2 8 3" xfId="49401"/>
    <cellStyle name="Total 5 4 2 9" xfId="49402"/>
    <cellStyle name="Total 5 4 2 9 2" xfId="49403"/>
    <cellStyle name="Total 5 4 2 9 2 2" xfId="49404"/>
    <cellStyle name="Total 5 4 2 9 3" xfId="49405"/>
    <cellStyle name="Total 5 4 20" xfId="49406"/>
    <cellStyle name="Total 5 4 3" xfId="49407"/>
    <cellStyle name="Total 5 4 3 2" xfId="49408"/>
    <cellStyle name="Total 5 4 3 2 2" xfId="49409"/>
    <cellStyle name="Total 5 4 3 2 2 2" xfId="49410"/>
    <cellStyle name="Total 5 4 3 2 3" xfId="49411"/>
    <cellStyle name="Total 5 4 3 2 4" xfId="49412"/>
    <cellStyle name="Total 5 4 3 3" xfId="49413"/>
    <cellStyle name="Total 5 4 3 3 2" xfId="49414"/>
    <cellStyle name="Total 5 4 3 4" xfId="49415"/>
    <cellStyle name="Total 5 4 3 5" xfId="49416"/>
    <cellStyle name="Total 5 4 4" xfId="49417"/>
    <cellStyle name="Total 5 4 4 2" xfId="49418"/>
    <cellStyle name="Total 5 4 4 2 2" xfId="49419"/>
    <cellStyle name="Total 5 4 4 2 3" xfId="49420"/>
    <cellStyle name="Total 5 4 4 3" xfId="49421"/>
    <cellStyle name="Total 5 4 4 3 2" xfId="49422"/>
    <cellStyle name="Total 5 4 4 4" xfId="49423"/>
    <cellStyle name="Total 5 4 5" xfId="49424"/>
    <cellStyle name="Total 5 4 5 2" xfId="49425"/>
    <cellStyle name="Total 5 4 5 2 2" xfId="49426"/>
    <cellStyle name="Total 5 4 5 2 3" xfId="49427"/>
    <cellStyle name="Total 5 4 5 3" xfId="49428"/>
    <cellStyle name="Total 5 4 5 4" xfId="49429"/>
    <cellStyle name="Total 5 4 6" xfId="49430"/>
    <cellStyle name="Total 5 4 6 2" xfId="49431"/>
    <cellStyle name="Total 5 4 6 2 2" xfId="49432"/>
    <cellStyle name="Total 5 4 6 3" xfId="49433"/>
    <cellStyle name="Total 5 4 6 4" xfId="49434"/>
    <cellStyle name="Total 5 4 7" xfId="49435"/>
    <cellStyle name="Total 5 4 7 2" xfId="49436"/>
    <cellStyle name="Total 5 4 7 2 2" xfId="49437"/>
    <cellStyle name="Total 5 4 7 3" xfId="49438"/>
    <cellStyle name="Total 5 4 8" xfId="49439"/>
    <cellStyle name="Total 5 4 8 2" xfId="49440"/>
    <cellStyle name="Total 5 4 8 2 2" xfId="49441"/>
    <cellStyle name="Total 5 4 8 3" xfId="49442"/>
    <cellStyle name="Total 5 4 9" xfId="49443"/>
    <cellStyle name="Total 5 4 9 2" xfId="49444"/>
    <cellStyle name="Total 5 4 9 2 2" xfId="49445"/>
    <cellStyle name="Total 5 4 9 3" xfId="49446"/>
    <cellStyle name="Total 5 5" xfId="49447"/>
    <cellStyle name="Total 5 5 10" xfId="49448"/>
    <cellStyle name="Total 5 5 10 2" xfId="49449"/>
    <cellStyle name="Total 5 5 10 2 2" xfId="49450"/>
    <cellStyle name="Total 5 5 10 3" xfId="49451"/>
    <cellStyle name="Total 5 5 11" xfId="49452"/>
    <cellStyle name="Total 5 5 11 2" xfId="49453"/>
    <cellStyle name="Total 5 5 11 2 2" xfId="49454"/>
    <cellStyle name="Total 5 5 11 3" xfId="49455"/>
    <cellStyle name="Total 5 5 12" xfId="49456"/>
    <cellStyle name="Total 5 5 12 2" xfId="49457"/>
    <cellStyle name="Total 5 5 12 2 2" xfId="49458"/>
    <cellStyle name="Total 5 5 12 3" xfId="49459"/>
    <cellStyle name="Total 5 5 13" xfId="49460"/>
    <cellStyle name="Total 5 5 13 2" xfId="49461"/>
    <cellStyle name="Total 5 5 13 2 2" xfId="49462"/>
    <cellStyle name="Total 5 5 13 3" xfId="49463"/>
    <cellStyle name="Total 5 5 14" xfId="49464"/>
    <cellStyle name="Total 5 5 14 2" xfId="49465"/>
    <cellStyle name="Total 5 5 14 2 2" xfId="49466"/>
    <cellStyle name="Total 5 5 14 3" xfId="49467"/>
    <cellStyle name="Total 5 5 15" xfId="49468"/>
    <cellStyle name="Total 5 5 15 2" xfId="49469"/>
    <cellStyle name="Total 5 5 15 2 2" xfId="49470"/>
    <cellStyle name="Total 5 5 15 3" xfId="49471"/>
    <cellStyle name="Total 5 5 16" xfId="49472"/>
    <cellStyle name="Total 5 5 16 2" xfId="49473"/>
    <cellStyle name="Total 5 5 16 2 2" xfId="49474"/>
    <cellStyle name="Total 5 5 16 3" xfId="49475"/>
    <cellStyle name="Total 5 5 17" xfId="49476"/>
    <cellStyle name="Total 5 5 17 2" xfId="49477"/>
    <cellStyle name="Total 5 5 17 2 2" xfId="49478"/>
    <cellStyle name="Total 5 5 17 3" xfId="49479"/>
    <cellStyle name="Total 5 5 18" xfId="49480"/>
    <cellStyle name="Total 5 5 18 2" xfId="49481"/>
    <cellStyle name="Total 5 5 18 2 2" xfId="49482"/>
    <cellStyle name="Total 5 5 18 3" xfId="49483"/>
    <cellStyle name="Total 5 5 19" xfId="49484"/>
    <cellStyle name="Total 5 5 19 2" xfId="49485"/>
    <cellStyle name="Total 5 5 19 2 2" xfId="49486"/>
    <cellStyle name="Total 5 5 19 3" xfId="49487"/>
    <cellStyle name="Total 5 5 2" xfId="49488"/>
    <cellStyle name="Total 5 5 2 10" xfId="49489"/>
    <cellStyle name="Total 5 5 2 10 2" xfId="49490"/>
    <cellStyle name="Total 5 5 2 10 2 2" xfId="49491"/>
    <cellStyle name="Total 5 5 2 10 3" xfId="49492"/>
    <cellStyle name="Total 5 5 2 11" xfId="49493"/>
    <cellStyle name="Total 5 5 2 11 2" xfId="49494"/>
    <cellStyle name="Total 5 5 2 11 2 2" xfId="49495"/>
    <cellStyle name="Total 5 5 2 11 3" xfId="49496"/>
    <cellStyle name="Total 5 5 2 12" xfId="49497"/>
    <cellStyle name="Total 5 5 2 12 2" xfId="49498"/>
    <cellStyle name="Total 5 5 2 12 2 2" xfId="49499"/>
    <cellStyle name="Total 5 5 2 12 3" xfId="49500"/>
    <cellStyle name="Total 5 5 2 13" xfId="49501"/>
    <cellStyle name="Total 5 5 2 13 2" xfId="49502"/>
    <cellStyle name="Total 5 5 2 13 2 2" xfId="49503"/>
    <cellStyle name="Total 5 5 2 13 3" xfId="49504"/>
    <cellStyle name="Total 5 5 2 14" xfId="49505"/>
    <cellStyle name="Total 5 5 2 14 2" xfId="49506"/>
    <cellStyle name="Total 5 5 2 14 2 2" xfId="49507"/>
    <cellStyle name="Total 5 5 2 14 3" xfId="49508"/>
    <cellStyle name="Total 5 5 2 15" xfId="49509"/>
    <cellStyle name="Total 5 5 2 15 2" xfId="49510"/>
    <cellStyle name="Total 5 5 2 15 2 2" xfId="49511"/>
    <cellStyle name="Total 5 5 2 15 3" xfId="49512"/>
    <cellStyle name="Total 5 5 2 16" xfId="49513"/>
    <cellStyle name="Total 5 5 2 16 2" xfId="49514"/>
    <cellStyle name="Total 5 5 2 16 2 2" xfId="49515"/>
    <cellStyle name="Total 5 5 2 16 3" xfId="49516"/>
    <cellStyle name="Total 5 5 2 17" xfId="49517"/>
    <cellStyle name="Total 5 5 2 17 2" xfId="49518"/>
    <cellStyle name="Total 5 5 2 17 2 2" xfId="49519"/>
    <cellStyle name="Total 5 5 2 17 3" xfId="49520"/>
    <cellStyle name="Total 5 5 2 18" xfId="49521"/>
    <cellStyle name="Total 5 5 2 18 2" xfId="49522"/>
    <cellStyle name="Total 5 5 2 18 2 2" xfId="49523"/>
    <cellStyle name="Total 5 5 2 18 3" xfId="49524"/>
    <cellStyle name="Total 5 5 2 19" xfId="49525"/>
    <cellStyle name="Total 5 5 2 19 2" xfId="49526"/>
    <cellStyle name="Total 5 5 2 19 2 2" xfId="49527"/>
    <cellStyle name="Total 5 5 2 19 3" xfId="49528"/>
    <cellStyle name="Total 5 5 2 2" xfId="49529"/>
    <cellStyle name="Total 5 5 2 2 2" xfId="49530"/>
    <cellStyle name="Total 5 5 2 2 2 2" xfId="49531"/>
    <cellStyle name="Total 5 5 2 2 2 3" xfId="49532"/>
    <cellStyle name="Total 5 5 2 2 3" xfId="49533"/>
    <cellStyle name="Total 5 5 2 2 3 2" xfId="49534"/>
    <cellStyle name="Total 5 5 2 2 4" xfId="49535"/>
    <cellStyle name="Total 5 5 2 20" xfId="49536"/>
    <cellStyle name="Total 5 5 2 20 2" xfId="49537"/>
    <cellStyle name="Total 5 5 2 20 2 2" xfId="49538"/>
    <cellStyle name="Total 5 5 2 20 3" xfId="49539"/>
    <cellStyle name="Total 5 5 2 21" xfId="49540"/>
    <cellStyle name="Total 5 5 2 21 2" xfId="49541"/>
    <cellStyle name="Total 5 5 2 22" xfId="49542"/>
    <cellStyle name="Total 5 5 2 23" xfId="49543"/>
    <cellStyle name="Total 5 5 2 3" xfId="49544"/>
    <cellStyle name="Total 5 5 2 3 2" xfId="49545"/>
    <cellStyle name="Total 5 5 2 3 2 2" xfId="49546"/>
    <cellStyle name="Total 5 5 2 3 3" xfId="49547"/>
    <cellStyle name="Total 5 5 2 3 4" xfId="49548"/>
    <cellStyle name="Total 5 5 2 4" xfId="49549"/>
    <cellStyle name="Total 5 5 2 4 2" xfId="49550"/>
    <cellStyle name="Total 5 5 2 4 2 2" xfId="49551"/>
    <cellStyle name="Total 5 5 2 4 3" xfId="49552"/>
    <cellStyle name="Total 5 5 2 4 4" xfId="49553"/>
    <cellStyle name="Total 5 5 2 5" xfId="49554"/>
    <cellStyle name="Total 5 5 2 5 2" xfId="49555"/>
    <cellStyle name="Total 5 5 2 5 2 2" xfId="49556"/>
    <cellStyle name="Total 5 5 2 5 3" xfId="49557"/>
    <cellStyle name="Total 5 5 2 6" xfId="49558"/>
    <cellStyle name="Total 5 5 2 6 2" xfId="49559"/>
    <cellStyle name="Total 5 5 2 6 2 2" xfId="49560"/>
    <cellStyle name="Total 5 5 2 6 3" xfId="49561"/>
    <cellStyle name="Total 5 5 2 7" xfId="49562"/>
    <cellStyle name="Total 5 5 2 7 2" xfId="49563"/>
    <cellStyle name="Total 5 5 2 7 2 2" xfId="49564"/>
    <cellStyle name="Total 5 5 2 7 3" xfId="49565"/>
    <cellStyle name="Total 5 5 2 8" xfId="49566"/>
    <cellStyle name="Total 5 5 2 8 2" xfId="49567"/>
    <cellStyle name="Total 5 5 2 8 2 2" xfId="49568"/>
    <cellStyle name="Total 5 5 2 8 3" xfId="49569"/>
    <cellStyle name="Total 5 5 2 9" xfId="49570"/>
    <cellStyle name="Total 5 5 2 9 2" xfId="49571"/>
    <cellStyle name="Total 5 5 2 9 2 2" xfId="49572"/>
    <cellStyle name="Total 5 5 2 9 3" xfId="49573"/>
    <cellStyle name="Total 5 5 20" xfId="49574"/>
    <cellStyle name="Total 5 5 20 2" xfId="49575"/>
    <cellStyle name="Total 5 5 20 2 2" xfId="49576"/>
    <cellStyle name="Total 5 5 20 3" xfId="49577"/>
    <cellStyle name="Total 5 5 21" xfId="49578"/>
    <cellStyle name="Total 5 5 21 2" xfId="49579"/>
    <cellStyle name="Total 5 5 21 2 2" xfId="49580"/>
    <cellStyle name="Total 5 5 21 3" xfId="49581"/>
    <cellStyle name="Total 5 5 22" xfId="49582"/>
    <cellStyle name="Total 5 5 22 2" xfId="49583"/>
    <cellStyle name="Total 5 5 23" xfId="49584"/>
    <cellStyle name="Total 5 5 24" xfId="49585"/>
    <cellStyle name="Total 5 5 3" xfId="49586"/>
    <cellStyle name="Total 5 5 3 2" xfId="49587"/>
    <cellStyle name="Total 5 5 3 2 2" xfId="49588"/>
    <cellStyle name="Total 5 5 3 2 3" xfId="49589"/>
    <cellStyle name="Total 5 5 3 3" xfId="49590"/>
    <cellStyle name="Total 5 5 3 3 2" xfId="49591"/>
    <cellStyle name="Total 5 5 3 4" xfId="49592"/>
    <cellStyle name="Total 5 5 4" xfId="49593"/>
    <cellStyle name="Total 5 5 4 2" xfId="49594"/>
    <cellStyle name="Total 5 5 4 2 2" xfId="49595"/>
    <cellStyle name="Total 5 5 4 3" xfId="49596"/>
    <cellStyle name="Total 5 5 4 4" xfId="49597"/>
    <cellStyle name="Total 5 5 5" xfId="49598"/>
    <cellStyle name="Total 5 5 5 2" xfId="49599"/>
    <cellStyle name="Total 5 5 5 2 2" xfId="49600"/>
    <cellStyle name="Total 5 5 5 3" xfId="49601"/>
    <cellStyle name="Total 5 5 5 4" xfId="49602"/>
    <cellStyle name="Total 5 5 6" xfId="49603"/>
    <cellStyle name="Total 5 5 6 2" xfId="49604"/>
    <cellStyle name="Total 5 5 6 2 2" xfId="49605"/>
    <cellStyle name="Total 5 5 6 3" xfId="49606"/>
    <cellStyle name="Total 5 5 7" xfId="49607"/>
    <cellStyle name="Total 5 5 7 2" xfId="49608"/>
    <cellStyle name="Total 5 5 7 2 2" xfId="49609"/>
    <cellStyle name="Total 5 5 7 3" xfId="49610"/>
    <cellStyle name="Total 5 5 8" xfId="49611"/>
    <cellStyle name="Total 5 5 8 2" xfId="49612"/>
    <cellStyle name="Total 5 5 8 2 2" xfId="49613"/>
    <cellStyle name="Total 5 5 8 3" xfId="49614"/>
    <cellStyle name="Total 5 5 9" xfId="49615"/>
    <cellStyle name="Total 5 5 9 2" xfId="49616"/>
    <cellStyle name="Total 5 5 9 2 2" xfId="49617"/>
    <cellStyle name="Total 5 5 9 3" xfId="49618"/>
    <cellStyle name="Total 5 6" xfId="49619"/>
    <cellStyle name="Total 5 6 10" xfId="49620"/>
    <cellStyle name="Total 5 6 10 2" xfId="49621"/>
    <cellStyle name="Total 5 6 10 2 2" xfId="49622"/>
    <cellStyle name="Total 5 6 10 3" xfId="49623"/>
    <cellStyle name="Total 5 6 11" xfId="49624"/>
    <cellStyle name="Total 5 6 11 2" xfId="49625"/>
    <cellStyle name="Total 5 6 11 2 2" xfId="49626"/>
    <cellStyle name="Total 5 6 11 3" xfId="49627"/>
    <cellStyle name="Total 5 6 12" xfId="49628"/>
    <cellStyle name="Total 5 6 12 2" xfId="49629"/>
    <cellStyle name="Total 5 6 12 2 2" xfId="49630"/>
    <cellStyle name="Total 5 6 12 3" xfId="49631"/>
    <cellStyle name="Total 5 6 13" xfId="49632"/>
    <cellStyle name="Total 5 6 13 2" xfId="49633"/>
    <cellStyle name="Total 5 6 13 2 2" xfId="49634"/>
    <cellStyle name="Total 5 6 13 3" xfId="49635"/>
    <cellStyle name="Total 5 6 14" xfId="49636"/>
    <cellStyle name="Total 5 6 14 2" xfId="49637"/>
    <cellStyle name="Total 5 6 14 2 2" xfId="49638"/>
    <cellStyle name="Total 5 6 14 3" xfId="49639"/>
    <cellStyle name="Total 5 6 15" xfId="49640"/>
    <cellStyle name="Total 5 6 15 2" xfId="49641"/>
    <cellStyle name="Total 5 6 15 2 2" xfId="49642"/>
    <cellStyle name="Total 5 6 15 3" xfId="49643"/>
    <cellStyle name="Total 5 6 16" xfId="49644"/>
    <cellStyle name="Total 5 6 16 2" xfId="49645"/>
    <cellStyle name="Total 5 6 16 2 2" xfId="49646"/>
    <cellStyle name="Total 5 6 16 3" xfId="49647"/>
    <cellStyle name="Total 5 6 17" xfId="49648"/>
    <cellStyle name="Total 5 6 17 2" xfId="49649"/>
    <cellStyle name="Total 5 6 17 2 2" xfId="49650"/>
    <cellStyle name="Total 5 6 17 3" xfId="49651"/>
    <cellStyle name="Total 5 6 18" xfId="49652"/>
    <cellStyle name="Total 5 6 18 2" xfId="49653"/>
    <cellStyle name="Total 5 6 18 2 2" xfId="49654"/>
    <cellStyle name="Total 5 6 18 3" xfId="49655"/>
    <cellStyle name="Total 5 6 19" xfId="49656"/>
    <cellStyle name="Total 5 6 19 2" xfId="49657"/>
    <cellStyle name="Total 5 6 19 2 2" xfId="49658"/>
    <cellStyle name="Total 5 6 19 3" xfId="49659"/>
    <cellStyle name="Total 5 6 2" xfId="49660"/>
    <cellStyle name="Total 5 6 2 2" xfId="49661"/>
    <cellStyle name="Total 5 6 2 2 2" xfId="49662"/>
    <cellStyle name="Total 5 6 2 2 3" xfId="49663"/>
    <cellStyle name="Total 5 6 2 3" xfId="49664"/>
    <cellStyle name="Total 5 6 2 3 2" xfId="49665"/>
    <cellStyle name="Total 5 6 2 4" xfId="49666"/>
    <cellStyle name="Total 5 6 20" xfId="49667"/>
    <cellStyle name="Total 5 6 20 2" xfId="49668"/>
    <cellStyle name="Total 5 6 20 2 2" xfId="49669"/>
    <cellStyle name="Total 5 6 20 3" xfId="49670"/>
    <cellStyle name="Total 5 6 21" xfId="49671"/>
    <cellStyle name="Total 5 6 21 2" xfId="49672"/>
    <cellStyle name="Total 5 6 22" xfId="49673"/>
    <cellStyle name="Total 5 6 23" xfId="49674"/>
    <cellStyle name="Total 5 6 3" xfId="49675"/>
    <cellStyle name="Total 5 6 3 2" xfId="49676"/>
    <cellStyle name="Total 5 6 3 2 2" xfId="49677"/>
    <cellStyle name="Total 5 6 3 3" xfId="49678"/>
    <cellStyle name="Total 5 6 3 4" xfId="49679"/>
    <cellStyle name="Total 5 6 4" xfId="49680"/>
    <cellStyle name="Total 5 6 4 2" xfId="49681"/>
    <cellStyle name="Total 5 6 4 2 2" xfId="49682"/>
    <cellStyle name="Total 5 6 4 3" xfId="49683"/>
    <cellStyle name="Total 5 6 4 4" xfId="49684"/>
    <cellStyle name="Total 5 6 5" xfId="49685"/>
    <cellStyle name="Total 5 6 5 2" xfId="49686"/>
    <cellStyle name="Total 5 6 5 2 2" xfId="49687"/>
    <cellStyle name="Total 5 6 5 3" xfId="49688"/>
    <cellStyle name="Total 5 6 6" xfId="49689"/>
    <cellStyle name="Total 5 6 6 2" xfId="49690"/>
    <cellStyle name="Total 5 6 6 2 2" xfId="49691"/>
    <cellStyle name="Total 5 6 6 3" xfId="49692"/>
    <cellStyle name="Total 5 6 7" xfId="49693"/>
    <cellStyle name="Total 5 6 7 2" xfId="49694"/>
    <cellStyle name="Total 5 6 7 2 2" xfId="49695"/>
    <cellStyle name="Total 5 6 7 3" xfId="49696"/>
    <cellStyle name="Total 5 6 8" xfId="49697"/>
    <cellStyle name="Total 5 6 8 2" xfId="49698"/>
    <cellStyle name="Total 5 6 8 2 2" xfId="49699"/>
    <cellStyle name="Total 5 6 8 3" xfId="49700"/>
    <cellStyle name="Total 5 6 9" xfId="49701"/>
    <cellStyle name="Total 5 6 9 2" xfId="49702"/>
    <cellStyle name="Total 5 6 9 2 2" xfId="49703"/>
    <cellStyle name="Total 5 6 9 3" xfId="49704"/>
    <cellStyle name="Total 5 7" xfId="49705"/>
    <cellStyle name="Total 5 7 2" xfId="49706"/>
    <cellStyle name="Total 5 7 2 2" xfId="49707"/>
    <cellStyle name="Total 5 7 2 3" xfId="49708"/>
    <cellStyle name="Total 5 7 3" xfId="49709"/>
    <cellStyle name="Total 5 7 3 2" xfId="49710"/>
    <cellStyle name="Total 5 7 4" xfId="49711"/>
    <cellStyle name="Total 5 8" xfId="49712"/>
    <cellStyle name="Total 5 8 2" xfId="49713"/>
    <cellStyle name="Total 5 8 2 2" xfId="49714"/>
    <cellStyle name="Total 5 8 2 3" xfId="49715"/>
    <cellStyle name="Total 5 8 3" xfId="49716"/>
    <cellStyle name="Total 5 8 4" xfId="49717"/>
    <cellStyle name="Total 5 9" xfId="49718"/>
    <cellStyle name="Total 5 9 2" xfId="49719"/>
    <cellStyle name="Total 5 9 2 2" xfId="49720"/>
    <cellStyle name="Total 5 9 3" xfId="49721"/>
    <cellStyle name="Total 5 9 4" xfId="49722"/>
    <cellStyle name="Total 6" xfId="49723"/>
    <cellStyle name="Total 6 10" xfId="49724"/>
    <cellStyle name="Total 6 10 2" xfId="49725"/>
    <cellStyle name="Total 6 10 2 2" xfId="49726"/>
    <cellStyle name="Total 6 10 3" xfId="49727"/>
    <cellStyle name="Total 6 11" xfId="49728"/>
    <cellStyle name="Total 6 11 2" xfId="49729"/>
    <cellStyle name="Total 6 11 2 2" xfId="49730"/>
    <cellStyle name="Total 6 11 3" xfId="49731"/>
    <cellStyle name="Total 6 12" xfId="49732"/>
    <cellStyle name="Total 6 12 2" xfId="49733"/>
    <cellStyle name="Total 6 12 2 2" xfId="49734"/>
    <cellStyle name="Total 6 12 3" xfId="49735"/>
    <cellStyle name="Total 6 13" xfId="49736"/>
    <cellStyle name="Total 6 13 2" xfId="49737"/>
    <cellStyle name="Total 6 13 2 2" xfId="49738"/>
    <cellStyle name="Total 6 13 3" xfId="49739"/>
    <cellStyle name="Total 6 14" xfId="49740"/>
    <cellStyle name="Total 6 14 2" xfId="49741"/>
    <cellStyle name="Total 6 14 2 2" xfId="49742"/>
    <cellStyle name="Total 6 14 3" xfId="49743"/>
    <cellStyle name="Total 6 15" xfId="49744"/>
    <cellStyle name="Total 6 15 2" xfId="49745"/>
    <cellStyle name="Total 6 15 2 2" xfId="49746"/>
    <cellStyle name="Total 6 15 3" xfId="49747"/>
    <cellStyle name="Total 6 16" xfId="49748"/>
    <cellStyle name="Total 6 16 2" xfId="49749"/>
    <cellStyle name="Total 6 16 2 2" xfId="49750"/>
    <cellStyle name="Total 6 16 3" xfId="49751"/>
    <cellStyle name="Total 6 17" xfId="49752"/>
    <cellStyle name="Total 6 17 2" xfId="49753"/>
    <cellStyle name="Total 6 17 2 2" xfId="49754"/>
    <cellStyle name="Total 6 17 3" xfId="49755"/>
    <cellStyle name="Total 6 18" xfId="49756"/>
    <cellStyle name="Total 6 18 2" xfId="49757"/>
    <cellStyle name="Total 6 18 2 2" xfId="49758"/>
    <cellStyle name="Total 6 18 3" xfId="49759"/>
    <cellStyle name="Total 6 19" xfId="49760"/>
    <cellStyle name="Total 6 19 2" xfId="49761"/>
    <cellStyle name="Total 6 19 2 2" xfId="49762"/>
    <cellStyle name="Total 6 19 3" xfId="49763"/>
    <cellStyle name="Total 6 2" xfId="49764"/>
    <cellStyle name="Total 6 2 10" xfId="49765"/>
    <cellStyle name="Total 6 2 10 2" xfId="49766"/>
    <cellStyle name="Total 6 2 10 2 2" xfId="49767"/>
    <cellStyle name="Total 6 2 10 3" xfId="49768"/>
    <cellStyle name="Total 6 2 11" xfId="49769"/>
    <cellStyle name="Total 6 2 11 2" xfId="49770"/>
    <cellStyle name="Total 6 2 11 2 2" xfId="49771"/>
    <cellStyle name="Total 6 2 11 3" xfId="49772"/>
    <cellStyle name="Total 6 2 12" xfId="49773"/>
    <cellStyle name="Total 6 2 12 2" xfId="49774"/>
    <cellStyle name="Total 6 2 12 2 2" xfId="49775"/>
    <cellStyle name="Total 6 2 12 3" xfId="49776"/>
    <cellStyle name="Total 6 2 13" xfId="49777"/>
    <cellStyle name="Total 6 2 13 2" xfId="49778"/>
    <cellStyle name="Total 6 2 13 2 2" xfId="49779"/>
    <cellStyle name="Total 6 2 13 3" xfId="49780"/>
    <cellStyle name="Total 6 2 14" xfId="49781"/>
    <cellStyle name="Total 6 2 14 2" xfId="49782"/>
    <cellStyle name="Total 6 2 14 2 2" xfId="49783"/>
    <cellStyle name="Total 6 2 14 3" xfId="49784"/>
    <cellStyle name="Total 6 2 15" xfId="49785"/>
    <cellStyle name="Total 6 2 15 2" xfId="49786"/>
    <cellStyle name="Total 6 2 15 2 2" xfId="49787"/>
    <cellStyle name="Total 6 2 15 3" xfId="49788"/>
    <cellStyle name="Total 6 2 16" xfId="49789"/>
    <cellStyle name="Total 6 2 16 2" xfId="49790"/>
    <cellStyle name="Total 6 2 16 2 2" xfId="49791"/>
    <cellStyle name="Total 6 2 16 3" xfId="49792"/>
    <cellStyle name="Total 6 2 17" xfId="49793"/>
    <cellStyle name="Total 6 2 17 2" xfId="49794"/>
    <cellStyle name="Total 6 2 17 2 2" xfId="49795"/>
    <cellStyle name="Total 6 2 17 3" xfId="49796"/>
    <cellStyle name="Total 6 2 18" xfId="49797"/>
    <cellStyle name="Total 6 2 18 2" xfId="49798"/>
    <cellStyle name="Total 6 2 18 2 2" xfId="49799"/>
    <cellStyle name="Total 6 2 18 3" xfId="49800"/>
    <cellStyle name="Total 6 2 19" xfId="49801"/>
    <cellStyle name="Total 6 2 19 2" xfId="49802"/>
    <cellStyle name="Total 6 2 19 2 2" xfId="49803"/>
    <cellStyle name="Total 6 2 19 3" xfId="49804"/>
    <cellStyle name="Total 6 2 2" xfId="49805"/>
    <cellStyle name="Total 6 2 2 10" xfId="49806"/>
    <cellStyle name="Total 6 2 2 10 2" xfId="49807"/>
    <cellStyle name="Total 6 2 2 10 2 2" xfId="49808"/>
    <cellStyle name="Total 6 2 2 10 3" xfId="49809"/>
    <cellStyle name="Total 6 2 2 11" xfId="49810"/>
    <cellStyle name="Total 6 2 2 11 2" xfId="49811"/>
    <cellStyle name="Total 6 2 2 11 2 2" xfId="49812"/>
    <cellStyle name="Total 6 2 2 11 3" xfId="49813"/>
    <cellStyle name="Total 6 2 2 12" xfId="49814"/>
    <cellStyle name="Total 6 2 2 12 2" xfId="49815"/>
    <cellStyle name="Total 6 2 2 12 2 2" xfId="49816"/>
    <cellStyle name="Total 6 2 2 12 3" xfId="49817"/>
    <cellStyle name="Total 6 2 2 13" xfId="49818"/>
    <cellStyle name="Total 6 2 2 13 2" xfId="49819"/>
    <cellStyle name="Total 6 2 2 13 2 2" xfId="49820"/>
    <cellStyle name="Total 6 2 2 13 3" xfId="49821"/>
    <cellStyle name="Total 6 2 2 14" xfId="49822"/>
    <cellStyle name="Total 6 2 2 14 2" xfId="49823"/>
    <cellStyle name="Total 6 2 2 14 2 2" xfId="49824"/>
    <cellStyle name="Total 6 2 2 14 3" xfId="49825"/>
    <cellStyle name="Total 6 2 2 15" xfId="49826"/>
    <cellStyle name="Total 6 2 2 15 2" xfId="49827"/>
    <cellStyle name="Total 6 2 2 15 2 2" xfId="49828"/>
    <cellStyle name="Total 6 2 2 15 3" xfId="49829"/>
    <cellStyle name="Total 6 2 2 16" xfId="49830"/>
    <cellStyle name="Total 6 2 2 16 2" xfId="49831"/>
    <cellStyle name="Total 6 2 2 16 2 2" xfId="49832"/>
    <cellStyle name="Total 6 2 2 16 3" xfId="49833"/>
    <cellStyle name="Total 6 2 2 17" xfId="49834"/>
    <cellStyle name="Total 6 2 2 17 2" xfId="49835"/>
    <cellStyle name="Total 6 2 2 17 2 2" xfId="49836"/>
    <cellStyle name="Total 6 2 2 17 3" xfId="49837"/>
    <cellStyle name="Total 6 2 2 18" xfId="49838"/>
    <cellStyle name="Total 6 2 2 18 2" xfId="49839"/>
    <cellStyle name="Total 6 2 2 19" xfId="49840"/>
    <cellStyle name="Total 6 2 2 2" xfId="49841"/>
    <cellStyle name="Total 6 2 2 2 10" xfId="49842"/>
    <cellStyle name="Total 6 2 2 2 10 2" xfId="49843"/>
    <cellStyle name="Total 6 2 2 2 10 2 2" xfId="49844"/>
    <cellStyle name="Total 6 2 2 2 10 3" xfId="49845"/>
    <cellStyle name="Total 6 2 2 2 11" xfId="49846"/>
    <cellStyle name="Total 6 2 2 2 11 2" xfId="49847"/>
    <cellStyle name="Total 6 2 2 2 11 2 2" xfId="49848"/>
    <cellStyle name="Total 6 2 2 2 11 3" xfId="49849"/>
    <cellStyle name="Total 6 2 2 2 12" xfId="49850"/>
    <cellStyle name="Total 6 2 2 2 12 2" xfId="49851"/>
    <cellStyle name="Total 6 2 2 2 12 2 2" xfId="49852"/>
    <cellStyle name="Total 6 2 2 2 12 3" xfId="49853"/>
    <cellStyle name="Total 6 2 2 2 13" xfId="49854"/>
    <cellStyle name="Total 6 2 2 2 13 2" xfId="49855"/>
    <cellStyle name="Total 6 2 2 2 13 2 2" xfId="49856"/>
    <cellStyle name="Total 6 2 2 2 13 3" xfId="49857"/>
    <cellStyle name="Total 6 2 2 2 14" xfId="49858"/>
    <cellStyle name="Total 6 2 2 2 14 2" xfId="49859"/>
    <cellStyle name="Total 6 2 2 2 14 2 2" xfId="49860"/>
    <cellStyle name="Total 6 2 2 2 14 3" xfId="49861"/>
    <cellStyle name="Total 6 2 2 2 15" xfId="49862"/>
    <cellStyle name="Total 6 2 2 2 15 2" xfId="49863"/>
    <cellStyle name="Total 6 2 2 2 15 2 2" xfId="49864"/>
    <cellStyle name="Total 6 2 2 2 15 3" xfId="49865"/>
    <cellStyle name="Total 6 2 2 2 16" xfId="49866"/>
    <cellStyle name="Total 6 2 2 2 16 2" xfId="49867"/>
    <cellStyle name="Total 6 2 2 2 16 2 2" xfId="49868"/>
    <cellStyle name="Total 6 2 2 2 16 3" xfId="49869"/>
    <cellStyle name="Total 6 2 2 2 17" xfId="49870"/>
    <cellStyle name="Total 6 2 2 2 17 2" xfId="49871"/>
    <cellStyle name="Total 6 2 2 2 17 2 2" xfId="49872"/>
    <cellStyle name="Total 6 2 2 2 17 3" xfId="49873"/>
    <cellStyle name="Total 6 2 2 2 18" xfId="49874"/>
    <cellStyle name="Total 6 2 2 2 18 2" xfId="49875"/>
    <cellStyle name="Total 6 2 2 2 18 2 2" xfId="49876"/>
    <cellStyle name="Total 6 2 2 2 18 3" xfId="49877"/>
    <cellStyle name="Total 6 2 2 2 19" xfId="49878"/>
    <cellStyle name="Total 6 2 2 2 19 2" xfId="49879"/>
    <cellStyle name="Total 6 2 2 2 19 2 2" xfId="49880"/>
    <cellStyle name="Total 6 2 2 2 19 3" xfId="49881"/>
    <cellStyle name="Total 6 2 2 2 2" xfId="49882"/>
    <cellStyle name="Total 6 2 2 2 2 2" xfId="49883"/>
    <cellStyle name="Total 6 2 2 2 2 2 2" xfId="49884"/>
    <cellStyle name="Total 6 2 2 2 2 2 3" xfId="49885"/>
    <cellStyle name="Total 6 2 2 2 2 3" xfId="49886"/>
    <cellStyle name="Total 6 2 2 2 2 3 2" xfId="49887"/>
    <cellStyle name="Total 6 2 2 2 2 4" xfId="49888"/>
    <cellStyle name="Total 6 2 2 2 20" xfId="49889"/>
    <cellStyle name="Total 6 2 2 2 20 2" xfId="49890"/>
    <cellStyle name="Total 6 2 2 2 20 2 2" xfId="49891"/>
    <cellStyle name="Total 6 2 2 2 20 3" xfId="49892"/>
    <cellStyle name="Total 6 2 2 2 21" xfId="49893"/>
    <cellStyle name="Total 6 2 2 2 21 2" xfId="49894"/>
    <cellStyle name="Total 6 2 2 2 22" xfId="49895"/>
    <cellStyle name="Total 6 2 2 2 23" xfId="49896"/>
    <cellStyle name="Total 6 2 2 2 3" xfId="49897"/>
    <cellStyle name="Total 6 2 2 2 3 2" xfId="49898"/>
    <cellStyle name="Total 6 2 2 2 3 2 2" xfId="49899"/>
    <cellStyle name="Total 6 2 2 2 3 3" xfId="49900"/>
    <cellStyle name="Total 6 2 2 2 3 4" xfId="49901"/>
    <cellStyle name="Total 6 2 2 2 4" xfId="49902"/>
    <cellStyle name="Total 6 2 2 2 4 2" xfId="49903"/>
    <cellStyle name="Total 6 2 2 2 4 2 2" xfId="49904"/>
    <cellStyle name="Total 6 2 2 2 4 3" xfId="49905"/>
    <cellStyle name="Total 6 2 2 2 4 4" xfId="49906"/>
    <cellStyle name="Total 6 2 2 2 5" xfId="49907"/>
    <cellStyle name="Total 6 2 2 2 5 2" xfId="49908"/>
    <cellStyle name="Total 6 2 2 2 5 2 2" xfId="49909"/>
    <cellStyle name="Total 6 2 2 2 5 3" xfId="49910"/>
    <cellStyle name="Total 6 2 2 2 6" xfId="49911"/>
    <cellStyle name="Total 6 2 2 2 6 2" xfId="49912"/>
    <cellStyle name="Total 6 2 2 2 6 2 2" xfId="49913"/>
    <cellStyle name="Total 6 2 2 2 6 3" xfId="49914"/>
    <cellStyle name="Total 6 2 2 2 7" xfId="49915"/>
    <cellStyle name="Total 6 2 2 2 7 2" xfId="49916"/>
    <cellStyle name="Total 6 2 2 2 7 2 2" xfId="49917"/>
    <cellStyle name="Total 6 2 2 2 7 3" xfId="49918"/>
    <cellStyle name="Total 6 2 2 2 8" xfId="49919"/>
    <cellStyle name="Total 6 2 2 2 8 2" xfId="49920"/>
    <cellStyle name="Total 6 2 2 2 8 2 2" xfId="49921"/>
    <cellStyle name="Total 6 2 2 2 8 3" xfId="49922"/>
    <cellStyle name="Total 6 2 2 2 9" xfId="49923"/>
    <cellStyle name="Total 6 2 2 2 9 2" xfId="49924"/>
    <cellStyle name="Total 6 2 2 2 9 2 2" xfId="49925"/>
    <cellStyle name="Total 6 2 2 2 9 3" xfId="49926"/>
    <cellStyle name="Total 6 2 2 20" xfId="49927"/>
    <cellStyle name="Total 6 2 2 3" xfId="49928"/>
    <cellStyle name="Total 6 2 2 3 2" xfId="49929"/>
    <cellStyle name="Total 6 2 2 3 2 2" xfId="49930"/>
    <cellStyle name="Total 6 2 2 3 2 3" xfId="49931"/>
    <cellStyle name="Total 6 2 2 3 3" xfId="49932"/>
    <cellStyle name="Total 6 2 2 3 3 2" xfId="49933"/>
    <cellStyle name="Total 6 2 2 3 4" xfId="49934"/>
    <cellStyle name="Total 6 2 2 4" xfId="49935"/>
    <cellStyle name="Total 6 2 2 4 2" xfId="49936"/>
    <cellStyle name="Total 6 2 2 4 2 2" xfId="49937"/>
    <cellStyle name="Total 6 2 2 4 3" xfId="49938"/>
    <cellStyle name="Total 6 2 2 4 4" xfId="49939"/>
    <cellStyle name="Total 6 2 2 5" xfId="49940"/>
    <cellStyle name="Total 6 2 2 5 2" xfId="49941"/>
    <cellStyle name="Total 6 2 2 5 2 2" xfId="49942"/>
    <cellStyle name="Total 6 2 2 5 3" xfId="49943"/>
    <cellStyle name="Total 6 2 2 5 4" xfId="49944"/>
    <cellStyle name="Total 6 2 2 6" xfId="49945"/>
    <cellStyle name="Total 6 2 2 6 2" xfId="49946"/>
    <cellStyle name="Total 6 2 2 6 2 2" xfId="49947"/>
    <cellStyle name="Total 6 2 2 6 3" xfId="49948"/>
    <cellStyle name="Total 6 2 2 7" xfId="49949"/>
    <cellStyle name="Total 6 2 2 7 2" xfId="49950"/>
    <cellStyle name="Total 6 2 2 7 2 2" xfId="49951"/>
    <cellStyle name="Total 6 2 2 7 3" xfId="49952"/>
    <cellStyle name="Total 6 2 2 8" xfId="49953"/>
    <cellStyle name="Total 6 2 2 8 2" xfId="49954"/>
    <cellStyle name="Total 6 2 2 8 2 2" xfId="49955"/>
    <cellStyle name="Total 6 2 2 8 3" xfId="49956"/>
    <cellStyle name="Total 6 2 2 9" xfId="49957"/>
    <cellStyle name="Total 6 2 2 9 2" xfId="49958"/>
    <cellStyle name="Total 6 2 2 9 2 2" xfId="49959"/>
    <cellStyle name="Total 6 2 2 9 3" xfId="49960"/>
    <cellStyle name="Total 6 2 20" xfId="49961"/>
    <cellStyle name="Total 6 2 20 2" xfId="49962"/>
    <cellStyle name="Total 6 2 20 2 2" xfId="49963"/>
    <cellStyle name="Total 6 2 20 3" xfId="49964"/>
    <cellStyle name="Total 6 2 21" xfId="49965"/>
    <cellStyle name="Total 6 2 21 2" xfId="49966"/>
    <cellStyle name="Total 6 2 22" xfId="49967"/>
    <cellStyle name="Total 6 2 23" xfId="49968"/>
    <cellStyle name="Total 6 2 3" xfId="49969"/>
    <cellStyle name="Total 6 2 3 10" xfId="49970"/>
    <cellStyle name="Total 6 2 3 10 2" xfId="49971"/>
    <cellStyle name="Total 6 2 3 10 2 2" xfId="49972"/>
    <cellStyle name="Total 6 2 3 10 3" xfId="49973"/>
    <cellStyle name="Total 6 2 3 11" xfId="49974"/>
    <cellStyle name="Total 6 2 3 11 2" xfId="49975"/>
    <cellStyle name="Total 6 2 3 11 2 2" xfId="49976"/>
    <cellStyle name="Total 6 2 3 11 3" xfId="49977"/>
    <cellStyle name="Total 6 2 3 12" xfId="49978"/>
    <cellStyle name="Total 6 2 3 12 2" xfId="49979"/>
    <cellStyle name="Total 6 2 3 12 2 2" xfId="49980"/>
    <cellStyle name="Total 6 2 3 12 3" xfId="49981"/>
    <cellStyle name="Total 6 2 3 13" xfId="49982"/>
    <cellStyle name="Total 6 2 3 13 2" xfId="49983"/>
    <cellStyle name="Total 6 2 3 13 2 2" xfId="49984"/>
    <cellStyle name="Total 6 2 3 13 3" xfId="49985"/>
    <cellStyle name="Total 6 2 3 14" xfId="49986"/>
    <cellStyle name="Total 6 2 3 14 2" xfId="49987"/>
    <cellStyle name="Total 6 2 3 14 2 2" xfId="49988"/>
    <cellStyle name="Total 6 2 3 14 3" xfId="49989"/>
    <cellStyle name="Total 6 2 3 15" xfId="49990"/>
    <cellStyle name="Total 6 2 3 15 2" xfId="49991"/>
    <cellStyle name="Total 6 2 3 15 2 2" xfId="49992"/>
    <cellStyle name="Total 6 2 3 15 3" xfId="49993"/>
    <cellStyle name="Total 6 2 3 16" xfId="49994"/>
    <cellStyle name="Total 6 2 3 16 2" xfId="49995"/>
    <cellStyle name="Total 6 2 3 16 2 2" xfId="49996"/>
    <cellStyle name="Total 6 2 3 16 3" xfId="49997"/>
    <cellStyle name="Total 6 2 3 17" xfId="49998"/>
    <cellStyle name="Total 6 2 3 17 2" xfId="49999"/>
    <cellStyle name="Total 6 2 3 17 2 2" xfId="50000"/>
    <cellStyle name="Total 6 2 3 17 3" xfId="50001"/>
    <cellStyle name="Total 6 2 3 18" xfId="50002"/>
    <cellStyle name="Total 6 2 3 18 2" xfId="50003"/>
    <cellStyle name="Total 6 2 3 19" xfId="50004"/>
    <cellStyle name="Total 6 2 3 2" xfId="50005"/>
    <cellStyle name="Total 6 2 3 2 10" xfId="50006"/>
    <cellStyle name="Total 6 2 3 2 10 2" xfId="50007"/>
    <cellStyle name="Total 6 2 3 2 10 2 2" xfId="50008"/>
    <cellStyle name="Total 6 2 3 2 10 3" xfId="50009"/>
    <cellStyle name="Total 6 2 3 2 11" xfId="50010"/>
    <cellStyle name="Total 6 2 3 2 11 2" xfId="50011"/>
    <cellStyle name="Total 6 2 3 2 11 2 2" xfId="50012"/>
    <cellStyle name="Total 6 2 3 2 11 3" xfId="50013"/>
    <cellStyle name="Total 6 2 3 2 12" xfId="50014"/>
    <cellStyle name="Total 6 2 3 2 12 2" xfId="50015"/>
    <cellStyle name="Total 6 2 3 2 12 2 2" xfId="50016"/>
    <cellStyle name="Total 6 2 3 2 12 3" xfId="50017"/>
    <cellStyle name="Total 6 2 3 2 13" xfId="50018"/>
    <cellStyle name="Total 6 2 3 2 13 2" xfId="50019"/>
    <cellStyle name="Total 6 2 3 2 13 2 2" xfId="50020"/>
    <cellStyle name="Total 6 2 3 2 13 3" xfId="50021"/>
    <cellStyle name="Total 6 2 3 2 14" xfId="50022"/>
    <cellStyle name="Total 6 2 3 2 14 2" xfId="50023"/>
    <cellStyle name="Total 6 2 3 2 14 2 2" xfId="50024"/>
    <cellStyle name="Total 6 2 3 2 14 3" xfId="50025"/>
    <cellStyle name="Total 6 2 3 2 15" xfId="50026"/>
    <cellStyle name="Total 6 2 3 2 15 2" xfId="50027"/>
    <cellStyle name="Total 6 2 3 2 15 2 2" xfId="50028"/>
    <cellStyle name="Total 6 2 3 2 15 3" xfId="50029"/>
    <cellStyle name="Total 6 2 3 2 16" xfId="50030"/>
    <cellStyle name="Total 6 2 3 2 16 2" xfId="50031"/>
    <cellStyle name="Total 6 2 3 2 16 2 2" xfId="50032"/>
    <cellStyle name="Total 6 2 3 2 16 3" xfId="50033"/>
    <cellStyle name="Total 6 2 3 2 17" xfId="50034"/>
    <cellStyle name="Total 6 2 3 2 17 2" xfId="50035"/>
    <cellStyle name="Total 6 2 3 2 17 2 2" xfId="50036"/>
    <cellStyle name="Total 6 2 3 2 17 3" xfId="50037"/>
    <cellStyle name="Total 6 2 3 2 18" xfId="50038"/>
    <cellStyle name="Total 6 2 3 2 18 2" xfId="50039"/>
    <cellStyle name="Total 6 2 3 2 18 2 2" xfId="50040"/>
    <cellStyle name="Total 6 2 3 2 18 3" xfId="50041"/>
    <cellStyle name="Total 6 2 3 2 19" xfId="50042"/>
    <cellStyle name="Total 6 2 3 2 19 2" xfId="50043"/>
    <cellStyle name="Total 6 2 3 2 19 2 2" xfId="50044"/>
    <cellStyle name="Total 6 2 3 2 19 3" xfId="50045"/>
    <cellStyle name="Total 6 2 3 2 2" xfId="50046"/>
    <cellStyle name="Total 6 2 3 2 2 2" xfId="50047"/>
    <cellStyle name="Total 6 2 3 2 2 2 2" xfId="50048"/>
    <cellStyle name="Total 6 2 3 2 2 3" xfId="50049"/>
    <cellStyle name="Total 6 2 3 2 2 4" xfId="50050"/>
    <cellStyle name="Total 6 2 3 2 20" xfId="50051"/>
    <cellStyle name="Total 6 2 3 2 20 2" xfId="50052"/>
    <cellStyle name="Total 6 2 3 2 20 2 2" xfId="50053"/>
    <cellStyle name="Total 6 2 3 2 20 3" xfId="50054"/>
    <cellStyle name="Total 6 2 3 2 21" xfId="50055"/>
    <cellStyle name="Total 6 2 3 2 21 2" xfId="50056"/>
    <cellStyle name="Total 6 2 3 2 22" xfId="50057"/>
    <cellStyle name="Total 6 2 3 2 23" xfId="50058"/>
    <cellStyle name="Total 6 2 3 2 3" xfId="50059"/>
    <cellStyle name="Total 6 2 3 2 3 2" xfId="50060"/>
    <cellStyle name="Total 6 2 3 2 3 2 2" xfId="50061"/>
    <cellStyle name="Total 6 2 3 2 3 3" xfId="50062"/>
    <cellStyle name="Total 6 2 3 2 3 4" xfId="50063"/>
    <cellStyle name="Total 6 2 3 2 4" xfId="50064"/>
    <cellStyle name="Total 6 2 3 2 4 2" xfId="50065"/>
    <cellStyle name="Total 6 2 3 2 4 2 2" xfId="50066"/>
    <cellStyle name="Total 6 2 3 2 4 3" xfId="50067"/>
    <cellStyle name="Total 6 2 3 2 5" xfId="50068"/>
    <cellStyle name="Total 6 2 3 2 5 2" xfId="50069"/>
    <cellStyle name="Total 6 2 3 2 5 2 2" xfId="50070"/>
    <cellStyle name="Total 6 2 3 2 5 3" xfId="50071"/>
    <cellStyle name="Total 6 2 3 2 6" xfId="50072"/>
    <cellStyle name="Total 6 2 3 2 6 2" xfId="50073"/>
    <cellStyle name="Total 6 2 3 2 6 2 2" xfId="50074"/>
    <cellStyle name="Total 6 2 3 2 6 3" xfId="50075"/>
    <cellStyle name="Total 6 2 3 2 7" xfId="50076"/>
    <cellStyle name="Total 6 2 3 2 7 2" xfId="50077"/>
    <cellStyle name="Total 6 2 3 2 7 2 2" xfId="50078"/>
    <cellStyle name="Total 6 2 3 2 7 3" xfId="50079"/>
    <cellStyle name="Total 6 2 3 2 8" xfId="50080"/>
    <cellStyle name="Total 6 2 3 2 8 2" xfId="50081"/>
    <cellStyle name="Total 6 2 3 2 8 2 2" xfId="50082"/>
    <cellStyle name="Total 6 2 3 2 8 3" xfId="50083"/>
    <cellStyle name="Total 6 2 3 2 9" xfId="50084"/>
    <cellStyle name="Total 6 2 3 2 9 2" xfId="50085"/>
    <cellStyle name="Total 6 2 3 2 9 2 2" xfId="50086"/>
    <cellStyle name="Total 6 2 3 2 9 3" xfId="50087"/>
    <cellStyle name="Total 6 2 3 20" xfId="50088"/>
    <cellStyle name="Total 6 2 3 3" xfId="50089"/>
    <cellStyle name="Total 6 2 3 3 2" xfId="50090"/>
    <cellStyle name="Total 6 2 3 3 2 2" xfId="50091"/>
    <cellStyle name="Total 6 2 3 3 3" xfId="50092"/>
    <cellStyle name="Total 6 2 3 3 4" xfId="50093"/>
    <cellStyle name="Total 6 2 3 4" xfId="50094"/>
    <cellStyle name="Total 6 2 3 4 2" xfId="50095"/>
    <cellStyle name="Total 6 2 3 4 2 2" xfId="50096"/>
    <cellStyle name="Total 6 2 3 4 3" xfId="50097"/>
    <cellStyle name="Total 6 2 3 4 4" xfId="50098"/>
    <cellStyle name="Total 6 2 3 5" xfId="50099"/>
    <cellStyle name="Total 6 2 3 5 2" xfId="50100"/>
    <cellStyle name="Total 6 2 3 5 2 2" xfId="50101"/>
    <cellStyle name="Total 6 2 3 5 3" xfId="50102"/>
    <cellStyle name="Total 6 2 3 6" xfId="50103"/>
    <cellStyle name="Total 6 2 3 6 2" xfId="50104"/>
    <cellStyle name="Total 6 2 3 6 2 2" xfId="50105"/>
    <cellStyle name="Total 6 2 3 6 3" xfId="50106"/>
    <cellStyle name="Total 6 2 3 7" xfId="50107"/>
    <cellStyle name="Total 6 2 3 7 2" xfId="50108"/>
    <cellStyle name="Total 6 2 3 7 2 2" xfId="50109"/>
    <cellStyle name="Total 6 2 3 7 3" xfId="50110"/>
    <cellStyle name="Total 6 2 3 8" xfId="50111"/>
    <cellStyle name="Total 6 2 3 8 2" xfId="50112"/>
    <cellStyle name="Total 6 2 3 8 2 2" xfId="50113"/>
    <cellStyle name="Total 6 2 3 8 3" xfId="50114"/>
    <cellStyle name="Total 6 2 3 9" xfId="50115"/>
    <cellStyle name="Total 6 2 3 9 2" xfId="50116"/>
    <cellStyle name="Total 6 2 3 9 2 2" xfId="50117"/>
    <cellStyle name="Total 6 2 3 9 3" xfId="50118"/>
    <cellStyle name="Total 6 2 4" xfId="50119"/>
    <cellStyle name="Total 6 2 4 10" xfId="50120"/>
    <cellStyle name="Total 6 2 4 10 2" xfId="50121"/>
    <cellStyle name="Total 6 2 4 10 2 2" xfId="50122"/>
    <cellStyle name="Total 6 2 4 10 3" xfId="50123"/>
    <cellStyle name="Total 6 2 4 11" xfId="50124"/>
    <cellStyle name="Total 6 2 4 11 2" xfId="50125"/>
    <cellStyle name="Total 6 2 4 11 2 2" xfId="50126"/>
    <cellStyle name="Total 6 2 4 11 3" xfId="50127"/>
    <cellStyle name="Total 6 2 4 12" xfId="50128"/>
    <cellStyle name="Total 6 2 4 12 2" xfId="50129"/>
    <cellStyle name="Total 6 2 4 12 2 2" xfId="50130"/>
    <cellStyle name="Total 6 2 4 12 3" xfId="50131"/>
    <cellStyle name="Total 6 2 4 13" xfId="50132"/>
    <cellStyle name="Total 6 2 4 13 2" xfId="50133"/>
    <cellStyle name="Total 6 2 4 13 2 2" xfId="50134"/>
    <cellStyle name="Total 6 2 4 13 3" xfId="50135"/>
    <cellStyle name="Total 6 2 4 14" xfId="50136"/>
    <cellStyle name="Total 6 2 4 14 2" xfId="50137"/>
    <cellStyle name="Total 6 2 4 14 2 2" xfId="50138"/>
    <cellStyle name="Total 6 2 4 14 3" xfId="50139"/>
    <cellStyle name="Total 6 2 4 15" xfId="50140"/>
    <cellStyle name="Total 6 2 4 15 2" xfId="50141"/>
    <cellStyle name="Total 6 2 4 15 2 2" xfId="50142"/>
    <cellStyle name="Total 6 2 4 15 3" xfId="50143"/>
    <cellStyle name="Total 6 2 4 16" xfId="50144"/>
    <cellStyle name="Total 6 2 4 16 2" xfId="50145"/>
    <cellStyle name="Total 6 2 4 16 2 2" xfId="50146"/>
    <cellStyle name="Total 6 2 4 16 3" xfId="50147"/>
    <cellStyle name="Total 6 2 4 17" xfId="50148"/>
    <cellStyle name="Total 6 2 4 17 2" xfId="50149"/>
    <cellStyle name="Total 6 2 4 17 2 2" xfId="50150"/>
    <cellStyle name="Total 6 2 4 17 3" xfId="50151"/>
    <cellStyle name="Total 6 2 4 18" xfId="50152"/>
    <cellStyle name="Total 6 2 4 18 2" xfId="50153"/>
    <cellStyle name="Total 6 2 4 18 2 2" xfId="50154"/>
    <cellStyle name="Total 6 2 4 18 3" xfId="50155"/>
    <cellStyle name="Total 6 2 4 19" xfId="50156"/>
    <cellStyle name="Total 6 2 4 19 2" xfId="50157"/>
    <cellStyle name="Total 6 2 4 19 2 2" xfId="50158"/>
    <cellStyle name="Total 6 2 4 19 3" xfId="50159"/>
    <cellStyle name="Total 6 2 4 2" xfId="50160"/>
    <cellStyle name="Total 6 2 4 2 10" xfId="50161"/>
    <cellStyle name="Total 6 2 4 2 10 2" xfId="50162"/>
    <cellStyle name="Total 6 2 4 2 10 2 2" xfId="50163"/>
    <cellStyle name="Total 6 2 4 2 10 3" xfId="50164"/>
    <cellStyle name="Total 6 2 4 2 11" xfId="50165"/>
    <cellStyle name="Total 6 2 4 2 11 2" xfId="50166"/>
    <cellStyle name="Total 6 2 4 2 11 2 2" xfId="50167"/>
    <cellStyle name="Total 6 2 4 2 11 3" xfId="50168"/>
    <cellStyle name="Total 6 2 4 2 12" xfId="50169"/>
    <cellStyle name="Total 6 2 4 2 12 2" xfId="50170"/>
    <cellStyle name="Total 6 2 4 2 12 2 2" xfId="50171"/>
    <cellStyle name="Total 6 2 4 2 12 3" xfId="50172"/>
    <cellStyle name="Total 6 2 4 2 13" xfId="50173"/>
    <cellStyle name="Total 6 2 4 2 13 2" xfId="50174"/>
    <cellStyle name="Total 6 2 4 2 13 2 2" xfId="50175"/>
    <cellStyle name="Total 6 2 4 2 13 3" xfId="50176"/>
    <cellStyle name="Total 6 2 4 2 14" xfId="50177"/>
    <cellStyle name="Total 6 2 4 2 14 2" xfId="50178"/>
    <cellStyle name="Total 6 2 4 2 14 2 2" xfId="50179"/>
    <cellStyle name="Total 6 2 4 2 14 3" xfId="50180"/>
    <cellStyle name="Total 6 2 4 2 15" xfId="50181"/>
    <cellStyle name="Total 6 2 4 2 15 2" xfId="50182"/>
    <cellStyle name="Total 6 2 4 2 15 2 2" xfId="50183"/>
    <cellStyle name="Total 6 2 4 2 15 3" xfId="50184"/>
    <cellStyle name="Total 6 2 4 2 16" xfId="50185"/>
    <cellStyle name="Total 6 2 4 2 16 2" xfId="50186"/>
    <cellStyle name="Total 6 2 4 2 16 2 2" xfId="50187"/>
    <cellStyle name="Total 6 2 4 2 16 3" xfId="50188"/>
    <cellStyle name="Total 6 2 4 2 17" xfId="50189"/>
    <cellStyle name="Total 6 2 4 2 17 2" xfId="50190"/>
    <cellStyle name="Total 6 2 4 2 17 2 2" xfId="50191"/>
    <cellStyle name="Total 6 2 4 2 17 3" xfId="50192"/>
    <cellStyle name="Total 6 2 4 2 18" xfId="50193"/>
    <cellStyle name="Total 6 2 4 2 18 2" xfId="50194"/>
    <cellStyle name="Total 6 2 4 2 18 2 2" xfId="50195"/>
    <cellStyle name="Total 6 2 4 2 18 3" xfId="50196"/>
    <cellStyle name="Total 6 2 4 2 19" xfId="50197"/>
    <cellStyle name="Total 6 2 4 2 19 2" xfId="50198"/>
    <cellStyle name="Total 6 2 4 2 19 2 2" xfId="50199"/>
    <cellStyle name="Total 6 2 4 2 19 3" xfId="50200"/>
    <cellStyle name="Total 6 2 4 2 2" xfId="50201"/>
    <cellStyle name="Total 6 2 4 2 2 2" xfId="50202"/>
    <cellStyle name="Total 6 2 4 2 2 2 2" xfId="50203"/>
    <cellStyle name="Total 6 2 4 2 2 3" xfId="50204"/>
    <cellStyle name="Total 6 2 4 2 2 4" xfId="50205"/>
    <cellStyle name="Total 6 2 4 2 20" xfId="50206"/>
    <cellStyle name="Total 6 2 4 2 20 2" xfId="50207"/>
    <cellStyle name="Total 6 2 4 2 20 2 2" xfId="50208"/>
    <cellStyle name="Total 6 2 4 2 20 3" xfId="50209"/>
    <cellStyle name="Total 6 2 4 2 21" xfId="50210"/>
    <cellStyle name="Total 6 2 4 2 21 2" xfId="50211"/>
    <cellStyle name="Total 6 2 4 2 22" xfId="50212"/>
    <cellStyle name="Total 6 2 4 2 23" xfId="50213"/>
    <cellStyle name="Total 6 2 4 2 3" xfId="50214"/>
    <cellStyle name="Total 6 2 4 2 3 2" xfId="50215"/>
    <cellStyle name="Total 6 2 4 2 3 2 2" xfId="50216"/>
    <cellStyle name="Total 6 2 4 2 3 3" xfId="50217"/>
    <cellStyle name="Total 6 2 4 2 4" xfId="50218"/>
    <cellStyle name="Total 6 2 4 2 4 2" xfId="50219"/>
    <cellStyle name="Total 6 2 4 2 4 2 2" xfId="50220"/>
    <cellStyle name="Total 6 2 4 2 4 3" xfId="50221"/>
    <cellStyle name="Total 6 2 4 2 5" xfId="50222"/>
    <cellStyle name="Total 6 2 4 2 5 2" xfId="50223"/>
    <cellStyle name="Total 6 2 4 2 5 2 2" xfId="50224"/>
    <cellStyle name="Total 6 2 4 2 5 3" xfId="50225"/>
    <cellStyle name="Total 6 2 4 2 6" xfId="50226"/>
    <cellStyle name="Total 6 2 4 2 6 2" xfId="50227"/>
    <cellStyle name="Total 6 2 4 2 6 2 2" xfId="50228"/>
    <cellStyle name="Total 6 2 4 2 6 3" xfId="50229"/>
    <cellStyle name="Total 6 2 4 2 7" xfId="50230"/>
    <cellStyle name="Total 6 2 4 2 7 2" xfId="50231"/>
    <cellStyle name="Total 6 2 4 2 7 2 2" xfId="50232"/>
    <cellStyle name="Total 6 2 4 2 7 3" xfId="50233"/>
    <cellStyle name="Total 6 2 4 2 8" xfId="50234"/>
    <cellStyle name="Total 6 2 4 2 8 2" xfId="50235"/>
    <cellStyle name="Total 6 2 4 2 8 2 2" xfId="50236"/>
    <cellStyle name="Total 6 2 4 2 8 3" xfId="50237"/>
    <cellStyle name="Total 6 2 4 2 9" xfId="50238"/>
    <cellStyle name="Total 6 2 4 2 9 2" xfId="50239"/>
    <cellStyle name="Total 6 2 4 2 9 2 2" xfId="50240"/>
    <cellStyle name="Total 6 2 4 2 9 3" xfId="50241"/>
    <cellStyle name="Total 6 2 4 20" xfId="50242"/>
    <cellStyle name="Total 6 2 4 20 2" xfId="50243"/>
    <cellStyle name="Total 6 2 4 20 2 2" xfId="50244"/>
    <cellStyle name="Total 6 2 4 20 3" xfId="50245"/>
    <cellStyle name="Total 6 2 4 21" xfId="50246"/>
    <cellStyle name="Total 6 2 4 21 2" xfId="50247"/>
    <cellStyle name="Total 6 2 4 21 2 2" xfId="50248"/>
    <cellStyle name="Total 6 2 4 21 3" xfId="50249"/>
    <cellStyle name="Total 6 2 4 22" xfId="50250"/>
    <cellStyle name="Total 6 2 4 22 2" xfId="50251"/>
    <cellStyle name="Total 6 2 4 23" xfId="50252"/>
    <cellStyle name="Total 6 2 4 24" xfId="50253"/>
    <cellStyle name="Total 6 2 4 3" xfId="50254"/>
    <cellStyle name="Total 6 2 4 3 2" xfId="50255"/>
    <cellStyle name="Total 6 2 4 3 2 2" xfId="50256"/>
    <cellStyle name="Total 6 2 4 3 3" xfId="50257"/>
    <cellStyle name="Total 6 2 4 3 4" xfId="50258"/>
    <cellStyle name="Total 6 2 4 4" xfId="50259"/>
    <cellStyle name="Total 6 2 4 4 2" xfId="50260"/>
    <cellStyle name="Total 6 2 4 4 2 2" xfId="50261"/>
    <cellStyle name="Total 6 2 4 4 3" xfId="50262"/>
    <cellStyle name="Total 6 2 4 4 4" xfId="50263"/>
    <cellStyle name="Total 6 2 4 5" xfId="50264"/>
    <cellStyle name="Total 6 2 4 5 2" xfId="50265"/>
    <cellStyle name="Total 6 2 4 5 2 2" xfId="50266"/>
    <cellStyle name="Total 6 2 4 5 3" xfId="50267"/>
    <cellStyle name="Total 6 2 4 6" xfId="50268"/>
    <cellStyle name="Total 6 2 4 6 2" xfId="50269"/>
    <cellStyle name="Total 6 2 4 6 2 2" xfId="50270"/>
    <cellStyle name="Total 6 2 4 6 3" xfId="50271"/>
    <cellStyle name="Total 6 2 4 7" xfId="50272"/>
    <cellStyle name="Total 6 2 4 7 2" xfId="50273"/>
    <cellStyle name="Total 6 2 4 7 2 2" xfId="50274"/>
    <cellStyle name="Total 6 2 4 7 3" xfId="50275"/>
    <cellStyle name="Total 6 2 4 8" xfId="50276"/>
    <cellStyle name="Total 6 2 4 8 2" xfId="50277"/>
    <cellStyle name="Total 6 2 4 8 2 2" xfId="50278"/>
    <cellStyle name="Total 6 2 4 8 3" xfId="50279"/>
    <cellStyle name="Total 6 2 4 9" xfId="50280"/>
    <cellStyle name="Total 6 2 4 9 2" xfId="50281"/>
    <cellStyle name="Total 6 2 4 9 2 2" xfId="50282"/>
    <cellStyle name="Total 6 2 4 9 3" xfId="50283"/>
    <cellStyle name="Total 6 2 5" xfId="50284"/>
    <cellStyle name="Total 6 2 5 10" xfId="50285"/>
    <cellStyle name="Total 6 2 5 10 2" xfId="50286"/>
    <cellStyle name="Total 6 2 5 10 2 2" xfId="50287"/>
    <cellStyle name="Total 6 2 5 10 3" xfId="50288"/>
    <cellStyle name="Total 6 2 5 11" xfId="50289"/>
    <cellStyle name="Total 6 2 5 11 2" xfId="50290"/>
    <cellStyle name="Total 6 2 5 11 2 2" xfId="50291"/>
    <cellStyle name="Total 6 2 5 11 3" xfId="50292"/>
    <cellStyle name="Total 6 2 5 12" xfId="50293"/>
    <cellStyle name="Total 6 2 5 12 2" xfId="50294"/>
    <cellStyle name="Total 6 2 5 12 2 2" xfId="50295"/>
    <cellStyle name="Total 6 2 5 12 3" xfId="50296"/>
    <cellStyle name="Total 6 2 5 13" xfId="50297"/>
    <cellStyle name="Total 6 2 5 13 2" xfId="50298"/>
    <cellStyle name="Total 6 2 5 13 2 2" xfId="50299"/>
    <cellStyle name="Total 6 2 5 13 3" xfId="50300"/>
    <cellStyle name="Total 6 2 5 14" xfId="50301"/>
    <cellStyle name="Total 6 2 5 14 2" xfId="50302"/>
    <cellStyle name="Total 6 2 5 14 2 2" xfId="50303"/>
    <cellStyle name="Total 6 2 5 14 3" xfId="50304"/>
    <cellStyle name="Total 6 2 5 15" xfId="50305"/>
    <cellStyle name="Total 6 2 5 15 2" xfId="50306"/>
    <cellStyle name="Total 6 2 5 15 2 2" xfId="50307"/>
    <cellStyle name="Total 6 2 5 15 3" xfId="50308"/>
    <cellStyle name="Total 6 2 5 16" xfId="50309"/>
    <cellStyle name="Total 6 2 5 16 2" xfId="50310"/>
    <cellStyle name="Total 6 2 5 16 2 2" xfId="50311"/>
    <cellStyle name="Total 6 2 5 16 3" xfId="50312"/>
    <cellStyle name="Total 6 2 5 17" xfId="50313"/>
    <cellStyle name="Total 6 2 5 17 2" xfId="50314"/>
    <cellStyle name="Total 6 2 5 17 2 2" xfId="50315"/>
    <cellStyle name="Total 6 2 5 17 3" xfId="50316"/>
    <cellStyle name="Total 6 2 5 18" xfId="50317"/>
    <cellStyle name="Total 6 2 5 18 2" xfId="50318"/>
    <cellStyle name="Total 6 2 5 18 2 2" xfId="50319"/>
    <cellStyle name="Total 6 2 5 18 3" xfId="50320"/>
    <cellStyle name="Total 6 2 5 19" xfId="50321"/>
    <cellStyle name="Total 6 2 5 19 2" xfId="50322"/>
    <cellStyle name="Total 6 2 5 19 2 2" xfId="50323"/>
    <cellStyle name="Total 6 2 5 19 3" xfId="50324"/>
    <cellStyle name="Total 6 2 5 2" xfId="50325"/>
    <cellStyle name="Total 6 2 5 2 2" xfId="50326"/>
    <cellStyle name="Total 6 2 5 2 2 2" xfId="50327"/>
    <cellStyle name="Total 6 2 5 2 3" xfId="50328"/>
    <cellStyle name="Total 6 2 5 2 4" xfId="50329"/>
    <cellStyle name="Total 6 2 5 20" xfId="50330"/>
    <cellStyle name="Total 6 2 5 20 2" xfId="50331"/>
    <cellStyle name="Total 6 2 5 20 2 2" xfId="50332"/>
    <cellStyle name="Total 6 2 5 20 3" xfId="50333"/>
    <cellStyle name="Total 6 2 5 21" xfId="50334"/>
    <cellStyle name="Total 6 2 5 21 2" xfId="50335"/>
    <cellStyle name="Total 6 2 5 22" xfId="50336"/>
    <cellStyle name="Total 6 2 5 23" xfId="50337"/>
    <cellStyle name="Total 6 2 5 3" xfId="50338"/>
    <cellStyle name="Total 6 2 5 3 2" xfId="50339"/>
    <cellStyle name="Total 6 2 5 3 2 2" xfId="50340"/>
    <cellStyle name="Total 6 2 5 3 3" xfId="50341"/>
    <cellStyle name="Total 6 2 5 4" xfId="50342"/>
    <cellStyle name="Total 6 2 5 4 2" xfId="50343"/>
    <cellStyle name="Total 6 2 5 4 2 2" xfId="50344"/>
    <cellStyle name="Total 6 2 5 4 3" xfId="50345"/>
    <cellStyle name="Total 6 2 5 5" xfId="50346"/>
    <cellStyle name="Total 6 2 5 5 2" xfId="50347"/>
    <cellStyle name="Total 6 2 5 5 2 2" xfId="50348"/>
    <cellStyle name="Total 6 2 5 5 3" xfId="50349"/>
    <cellStyle name="Total 6 2 5 6" xfId="50350"/>
    <cellStyle name="Total 6 2 5 6 2" xfId="50351"/>
    <cellStyle name="Total 6 2 5 6 2 2" xfId="50352"/>
    <cellStyle name="Total 6 2 5 6 3" xfId="50353"/>
    <cellStyle name="Total 6 2 5 7" xfId="50354"/>
    <cellStyle name="Total 6 2 5 7 2" xfId="50355"/>
    <cellStyle name="Total 6 2 5 7 2 2" xfId="50356"/>
    <cellStyle name="Total 6 2 5 7 3" xfId="50357"/>
    <cellStyle name="Total 6 2 5 8" xfId="50358"/>
    <cellStyle name="Total 6 2 5 8 2" xfId="50359"/>
    <cellStyle name="Total 6 2 5 8 2 2" xfId="50360"/>
    <cellStyle name="Total 6 2 5 8 3" xfId="50361"/>
    <cellStyle name="Total 6 2 5 9" xfId="50362"/>
    <cellStyle name="Total 6 2 5 9 2" xfId="50363"/>
    <cellStyle name="Total 6 2 5 9 2 2" xfId="50364"/>
    <cellStyle name="Total 6 2 5 9 3" xfId="50365"/>
    <cellStyle name="Total 6 2 6" xfId="50366"/>
    <cellStyle name="Total 6 2 6 2" xfId="50367"/>
    <cellStyle name="Total 6 2 6 2 2" xfId="50368"/>
    <cellStyle name="Total 6 2 6 3" xfId="50369"/>
    <cellStyle name="Total 6 2 6 4" xfId="50370"/>
    <cellStyle name="Total 6 2 7" xfId="50371"/>
    <cellStyle name="Total 6 2 7 2" xfId="50372"/>
    <cellStyle name="Total 6 2 7 2 2" xfId="50373"/>
    <cellStyle name="Total 6 2 7 3" xfId="50374"/>
    <cellStyle name="Total 6 2 8" xfId="50375"/>
    <cellStyle name="Total 6 2 8 2" xfId="50376"/>
    <cellStyle name="Total 6 2 8 2 2" xfId="50377"/>
    <cellStyle name="Total 6 2 8 3" xfId="50378"/>
    <cellStyle name="Total 6 2 9" xfId="50379"/>
    <cellStyle name="Total 6 2 9 2" xfId="50380"/>
    <cellStyle name="Total 6 2 9 2 2" xfId="50381"/>
    <cellStyle name="Total 6 2 9 3" xfId="50382"/>
    <cellStyle name="Total 6 20" xfId="50383"/>
    <cellStyle name="Total 6 20 2" xfId="50384"/>
    <cellStyle name="Total 6 20 2 2" xfId="50385"/>
    <cellStyle name="Total 6 20 3" xfId="50386"/>
    <cellStyle name="Total 6 21" xfId="50387"/>
    <cellStyle name="Total 6 21 2" xfId="50388"/>
    <cellStyle name="Total 6 21 2 2" xfId="50389"/>
    <cellStyle name="Total 6 21 3" xfId="50390"/>
    <cellStyle name="Total 6 22" xfId="50391"/>
    <cellStyle name="Total 6 22 2" xfId="50392"/>
    <cellStyle name="Total 6 23" xfId="50393"/>
    <cellStyle name="Total 6 24" xfId="50394"/>
    <cellStyle name="Total 6 25" xfId="50395"/>
    <cellStyle name="Total 6 26" xfId="50396"/>
    <cellStyle name="Total 6 27" xfId="50397"/>
    <cellStyle name="Total 6 3" xfId="50398"/>
    <cellStyle name="Total 6 3 10" xfId="50399"/>
    <cellStyle name="Total 6 3 10 2" xfId="50400"/>
    <cellStyle name="Total 6 3 10 2 2" xfId="50401"/>
    <cellStyle name="Total 6 3 10 3" xfId="50402"/>
    <cellStyle name="Total 6 3 11" xfId="50403"/>
    <cellStyle name="Total 6 3 11 2" xfId="50404"/>
    <cellStyle name="Total 6 3 11 2 2" xfId="50405"/>
    <cellStyle name="Total 6 3 11 3" xfId="50406"/>
    <cellStyle name="Total 6 3 12" xfId="50407"/>
    <cellStyle name="Total 6 3 12 2" xfId="50408"/>
    <cellStyle name="Total 6 3 12 2 2" xfId="50409"/>
    <cellStyle name="Total 6 3 12 3" xfId="50410"/>
    <cellStyle name="Total 6 3 13" xfId="50411"/>
    <cellStyle name="Total 6 3 13 2" xfId="50412"/>
    <cellStyle name="Total 6 3 13 2 2" xfId="50413"/>
    <cellStyle name="Total 6 3 13 3" xfId="50414"/>
    <cellStyle name="Total 6 3 14" xfId="50415"/>
    <cellStyle name="Total 6 3 14 2" xfId="50416"/>
    <cellStyle name="Total 6 3 14 2 2" xfId="50417"/>
    <cellStyle name="Total 6 3 14 3" xfId="50418"/>
    <cellStyle name="Total 6 3 15" xfId="50419"/>
    <cellStyle name="Total 6 3 15 2" xfId="50420"/>
    <cellStyle name="Total 6 3 15 2 2" xfId="50421"/>
    <cellStyle name="Total 6 3 15 3" xfId="50422"/>
    <cellStyle name="Total 6 3 16" xfId="50423"/>
    <cellStyle name="Total 6 3 16 2" xfId="50424"/>
    <cellStyle name="Total 6 3 16 2 2" xfId="50425"/>
    <cellStyle name="Total 6 3 16 3" xfId="50426"/>
    <cellStyle name="Total 6 3 17" xfId="50427"/>
    <cellStyle name="Total 6 3 17 2" xfId="50428"/>
    <cellStyle name="Total 6 3 17 2 2" xfId="50429"/>
    <cellStyle name="Total 6 3 17 3" xfId="50430"/>
    <cellStyle name="Total 6 3 18" xfId="50431"/>
    <cellStyle name="Total 6 3 18 2" xfId="50432"/>
    <cellStyle name="Total 6 3 19" xfId="50433"/>
    <cellStyle name="Total 6 3 2" xfId="50434"/>
    <cellStyle name="Total 6 3 2 10" xfId="50435"/>
    <cellStyle name="Total 6 3 2 10 2" xfId="50436"/>
    <cellStyle name="Total 6 3 2 10 2 2" xfId="50437"/>
    <cellStyle name="Total 6 3 2 10 3" xfId="50438"/>
    <cellStyle name="Total 6 3 2 11" xfId="50439"/>
    <cellStyle name="Total 6 3 2 11 2" xfId="50440"/>
    <cellStyle name="Total 6 3 2 11 2 2" xfId="50441"/>
    <cellStyle name="Total 6 3 2 11 3" xfId="50442"/>
    <cellStyle name="Total 6 3 2 12" xfId="50443"/>
    <cellStyle name="Total 6 3 2 12 2" xfId="50444"/>
    <cellStyle name="Total 6 3 2 12 2 2" xfId="50445"/>
    <cellStyle name="Total 6 3 2 12 3" xfId="50446"/>
    <cellStyle name="Total 6 3 2 13" xfId="50447"/>
    <cellStyle name="Total 6 3 2 13 2" xfId="50448"/>
    <cellStyle name="Total 6 3 2 13 2 2" xfId="50449"/>
    <cellStyle name="Total 6 3 2 13 3" xfId="50450"/>
    <cellStyle name="Total 6 3 2 14" xfId="50451"/>
    <cellStyle name="Total 6 3 2 14 2" xfId="50452"/>
    <cellStyle name="Total 6 3 2 14 2 2" xfId="50453"/>
    <cellStyle name="Total 6 3 2 14 3" xfId="50454"/>
    <cellStyle name="Total 6 3 2 15" xfId="50455"/>
    <cellStyle name="Total 6 3 2 15 2" xfId="50456"/>
    <cellStyle name="Total 6 3 2 15 2 2" xfId="50457"/>
    <cellStyle name="Total 6 3 2 15 3" xfId="50458"/>
    <cellStyle name="Total 6 3 2 16" xfId="50459"/>
    <cellStyle name="Total 6 3 2 16 2" xfId="50460"/>
    <cellStyle name="Total 6 3 2 16 2 2" xfId="50461"/>
    <cellStyle name="Total 6 3 2 16 3" xfId="50462"/>
    <cellStyle name="Total 6 3 2 17" xfId="50463"/>
    <cellStyle name="Total 6 3 2 17 2" xfId="50464"/>
    <cellStyle name="Total 6 3 2 17 2 2" xfId="50465"/>
    <cellStyle name="Total 6 3 2 17 3" xfId="50466"/>
    <cellStyle name="Total 6 3 2 18" xfId="50467"/>
    <cellStyle name="Total 6 3 2 18 2" xfId="50468"/>
    <cellStyle name="Total 6 3 2 18 2 2" xfId="50469"/>
    <cellStyle name="Total 6 3 2 18 3" xfId="50470"/>
    <cellStyle name="Total 6 3 2 19" xfId="50471"/>
    <cellStyle name="Total 6 3 2 19 2" xfId="50472"/>
    <cellStyle name="Total 6 3 2 19 2 2" xfId="50473"/>
    <cellStyle name="Total 6 3 2 19 3" xfId="50474"/>
    <cellStyle name="Total 6 3 2 2" xfId="50475"/>
    <cellStyle name="Total 6 3 2 2 2" xfId="50476"/>
    <cellStyle name="Total 6 3 2 2 2 2" xfId="50477"/>
    <cellStyle name="Total 6 3 2 2 2 2 2" xfId="50478"/>
    <cellStyle name="Total 6 3 2 2 2 3" xfId="50479"/>
    <cellStyle name="Total 6 3 2 2 2 4" xfId="50480"/>
    <cellStyle name="Total 6 3 2 2 3" xfId="50481"/>
    <cellStyle name="Total 6 3 2 2 3 2" xfId="50482"/>
    <cellStyle name="Total 6 3 2 2 4" xfId="50483"/>
    <cellStyle name="Total 6 3 2 2 5" xfId="50484"/>
    <cellStyle name="Total 6 3 2 20" xfId="50485"/>
    <cellStyle name="Total 6 3 2 20 2" xfId="50486"/>
    <cellStyle name="Total 6 3 2 20 2 2" xfId="50487"/>
    <cellStyle name="Total 6 3 2 20 3" xfId="50488"/>
    <cellStyle name="Total 6 3 2 21" xfId="50489"/>
    <cellStyle name="Total 6 3 2 21 2" xfId="50490"/>
    <cellStyle name="Total 6 3 2 22" xfId="50491"/>
    <cellStyle name="Total 6 3 2 23" xfId="50492"/>
    <cellStyle name="Total 6 3 2 3" xfId="50493"/>
    <cellStyle name="Total 6 3 2 3 2" xfId="50494"/>
    <cellStyle name="Total 6 3 2 3 2 2" xfId="50495"/>
    <cellStyle name="Total 6 3 2 3 2 3" xfId="50496"/>
    <cellStyle name="Total 6 3 2 3 3" xfId="50497"/>
    <cellStyle name="Total 6 3 2 3 3 2" xfId="50498"/>
    <cellStyle name="Total 6 3 2 3 4" xfId="50499"/>
    <cellStyle name="Total 6 3 2 4" xfId="50500"/>
    <cellStyle name="Total 6 3 2 4 2" xfId="50501"/>
    <cellStyle name="Total 6 3 2 4 2 2" xfId="50502"/>
    <cellStyle name="Total 6 3 2 4 3" xfId="50503"/>
    <cellStyle name="Total 6 3 2 4 4" xfId="50504"/>
    <cellStyle name="Total 6 3 2 5" xfId="50505"/>
    <cellStyle name="Total 6 3 2 5 2" xfId="50506"/>
    <cellStyle name="Total 6 3 2 5 2 2" xfId="50507"/>
    <cellStyle name="Total 6 3 2 5 3" xfId="50508"/>
    <cellStyle name="Total 6 3 2 5 4" xfId="50509"/>
    <cellStyle name="Total 6 3 2 6" xfId="50510"/>
    <cellStyle name="Total 6 3 2 6 2" xfId="50511"/>
    <cellStyle name="Total 6 3 2 6 2 2" xfId="50512"/>
    <cellStyle name="Total 6 3 2 6 3" xfId="50513"/>
    <cellStyle name="Total 6 3 2 7" xfId="50514"/>
    <cellStyle name="Total 6 3 2 7 2" xfId="50515"/>
    <cellStyle name="Total 6 3 2 7 2 2" xfId="50516"/>
    <cellStyle name="Total 6 3 2 7 3" xfId="50517"/>
    <cellStyle name="Total 6 3 2 8" xfId="50518"/>
    <cellStyle name="Total 6 3 2 8 2" xfId="50519"/>
    <cellStyle name="Total 6 3 2 8 2 2" xfId="50520"/>
    <cellStyle name="Total 6 3 2 8 3" xfId="50521"/>
    <cellStyle name="Total 6 3 2 9" xfId="50522"/>
    <cellStyle name="Total 6 3 2 9 2" xfId="50523"/>
    <cellStyle name="Total 6 3 2 9 2 2" xfId="50524"/>
    <cellStyle name="Total 6 3 2 9 3" xfId="50525"/>
    <cellStyle name="Total 6 3 20" xfId="50526"/>
    <cellStyle name="Total 6 3 3" xfId="50527"/>
    <cellStyle name="Total 6 3 3 2" xfId="50528"/>
    <cellStyle name="Total 6 3 3 2 2" xfId="50529"/>
    <cellStyle name="Total 6 3 3 2 2 2" xfId="50530"/>
    <cellStyle name="Total 6 3 3 2 3" xfId="50531"/>
    <cellStyle name="Total 6 3 3 2 4" xfId="50532"/>
    <cellStyle name="Total 6 3 3 3" xfId="50533"/>
    <cellStyle name="Total 6 3 3 3 2" xfId="50534"/>
    <cellStyle name="Total 6 3 3 4" xfId="50535"/>
    <cellStyle name="Total 6 3 3 5" xfId="50536"/>
    <cellStyle name="Total 6 3 4" xfId="50537"/>
    <cellStyle name="Total 6 3 4 2" xfId="50538"/>
    <cellStyle name="Total 6 3 4 2 2" xfId="50539"/>
    <cellStyle name="Total 6 3 4 2 3" xfId="50540"/>
    <cellStyle name="Total 6 3 4 3" xfId="50541"/>
    <cellStyle name="Total 6 3 4 3 2" xfId="50542"/>
    <cellStyle name="Total 6 3 4 4" xfId="50543"/>
    <cellStyle name="Total 6 3 5" xfId="50544"/>
    <cellStyle name="Total 6 3 5 2" xfId="50545"/>
    <cellStyle name="Total 6 3 5 2 2" xfId="50546"/>
    <cellStyle name="Total 6 3 5 2 3" xfId="50547"/>
    <cellStyle name="Total 6 3 5 3" xfId="50548"/>
    <cellStyle name="Total 6 3 5 4" xfId="50549"/>
    <cellStyle name="Total 6 3 6" xfId="50550"/>
    <cellStyle name="Total 6 3 6 2" xfId="50551"/>
    <cellStyle name="Total 6 3 6 2 2" xfId="50552"/>
    <cellStyle name="Total 6 3 6 3" xfId="50553"/>
    <cellStyle name="Total 6 3 6 4" xfId="50554"/>
    <cellStyle name="Total 6 3 7" xfId="50555"/>
    <cellStyle name="Total 6 3 7 2" xfId="50556"/>
    <cellStyle name="Total 6 3 7 2 2" xfId="50557"/>
    <cellStyle name="Total 6 3 7 3" xfId="50558"/>
    <cellStyle name="Total 6 3 8" xfId="50559"/>
    <cellStyle name="Total 6 3 8 2" xfId="50560"/>
    <cellStyle name="Total 6 3 8 2 2" xfId="50561"/>
    <cellStyle name="Total 6 3 8 3" xfId="50562"/>
    <cellStyle name="Total 6 3 9" xfId="50563"/>
    <cellStyle name="Total 6 3 9 2" xfId="50564"/>
    <cellStyle name="Total 6 3 9 2 2" xfId="50565"/>
    <cellStyle name="Total 6 3 9 3" xfId="50566"/>
    <cellStyle name="Total 6 4" xfId="50567"/>
    <cellStyle name="Total 6 4 10" xfId="50568"/>
    <cellStyle name="Total 6 4 10 2" xfId="50569"/>
    <cellStyle name="Total 6 4 10 2 2" xfId="50570"/>
    <cellStyle name="Total 6 4 10 3" xfId="50571"/>
    <cellStyle name="Total 6 4 11" xfId="50572"/>
    <cellStyle name="Total 6 4 11 2" xfId="50573"/>
    <cellStyle name="Total 6 4 11 2 2" xfId="50574"/>
    <cellStyle name="Total 6 4 11 3" xfId="50575"/>
    <cellStyle name="Total 6 4 12" xfId="50576"/>
    <cellStyle name="Total 6 4 12 2" xfId="50577"/>
    <cellStyle name="Total 6 4 12 2 2" xfId="50578"/>
    <cellStyle name="Total 6 4 12 3" xfId="50579"/>
    <cellStyle name="Total 6 4 13" xfId="50580"/>
    <cellStyle name="Total 6 4 13 2" xfId="50581"/>
    <cellStyle name="Total 6 4 13 2 2" xfId="50582"/>
    <cellStyle name="Total 6 4 13 3" xfId="50583"/>
    <cellStyle name="Total 6 4 14" xfId="50584"/>
    <cellStyle name="Total 6 4 14 2" xfId="50585"/>
    <cellStyle name="Total 6 4 14 2 2" xfId="50586"/>
    <cellStyle name="Total 6 4 14 3" xfId="50587"/>
    <cellStyle name="Total 6 4 15" xfId="50588"/>
    <cellStyle name="Total 6 4 15 2" xfId="50589"/>
    <cellStyle name="Total 6 4 15 2 2" xfId="50590"/>
    <cellStyle name="Total 6 4 15 3" xfId="50591"/>
    <cellStyle name="Total 6 4 16" xfId="50592"/>
    <cellStyle name="Total 6 4 16 2" xfId="50593"/>
    <cellStyle name="Total 6 4 16 2 2" xfId="50594"/>
    <cellStyle name="Total 6 4 16 3" xfId="50595"/>
    <cellStyle name="Total 6 4 17" xfId="50596"/>
    <cellStyle name="Total 6 4 17 2" xfId="50597"/>
    <cellStyle name="Total 6 4 17 2 2" xfId="50598"/>
    <cellStyle name="Total 6 4 17 3" xfId="50599"/>
    <cellStyle name="Total 6 4 18" xfId="50600"/>
    <cellStyle name="Total 6 4 18 2" xfId="50601"/>
    <cellStyle name="Total 6 4 19" xfId="50602"/>
    <cellStyle name="Total 6 4 2" xfId="50603"/>
    <cellStyle name="Total 6 4 2 10" xfId="50604"/>
    <cellStyle name="Total 6 4 2 10 2" xfId="50605"/>
    <cellStyle name="Total 6 4 2 10 2 2" xfId="50606"/>
    <cellStyle name="Total 6 4 2 10 3" xfId="50607"/>
    <cellStyle name="Total 6 4 2 11" xfId="50608"/>
    <cellStyle name="Total 6 4 2 11 2" xfId="50609"/>
    <cellStyle name="Total 6 4 2 11 2 2" xfId="50610"/>
    <cellStyle name="Total 6 4 2 11 3" xfId="50611"/>
    <cellStyle name="Total 6 4 2 12" xfId="50612"/>
    <cellStyle name="Total 6 4 2 12 2" xfId="50613"/>
    <cellStyle name="Total 6 4 2 12 2 2" xfId="50614"/>
    <cellStyle name="Total 6 4 2 12 3" xfId="50615"/>
    <cellStyle name="Total 6 4 2 13" xfId="50616"/>
    <cellStyle name="Total 6 4 2 13 2" xfId="50617"/>
    <cellStyle name="Total 6 4 2 13 2 2" xfId="50618"/>
    <cellStyle name="Total 6 4 2 13 3" xfId="50619"/>
    <cellStyle name="Total 6 4 2 14" xfId="50620"/>
    <cellStyle name="Total 6 4 2 14 2" xfId="50621"/>
    <cellStyle name="Total 6 4 2 14 2 2" xfId="50622"/>
    <cellStyle name="Total 6 4 2 14 3" xfId="50623"/>
    <cellStyle name="Total 6 4 2 15" xfId="50624"/>
    <cellStyle name="Total 6 4 2 15 2" xfId="50625"/>
    <cellStyle name="Total 6 4 2 15 2 2" xfId="50626"/>
    <cellStyle name="Total 6 4 2 15 3" xfId="50627"/>
    <cellStyle name="Total 6 4 2 16" xfId="50628"/>
    <cellStyle name="Total 6 4 2 16 2" xfId="50629"/>
    <cellStyle name="Total 6 4 2 16 2 2" xfId="50630"/>
    <cellStyle name="Total 6 4 2 16 3" xfId="50631"/>
    <cellStyle name="Total 6 4 2 17" xfId="50632"/>
    <cellStyle name="Total 6 4 2 17 2" xfId="50633"/>
    <cellStyle name="Total 6 4 2 17 2 2" xfId="50634"/>
    <cellStyle name="Total 6 4 2 17 3" xfId="50635"/>
    <cellStyle name="Total 6 4 2 18" xfId="50636"/>
    <cellStyle name="Total 6 4 2 18 2" xfId="50637"/>
    <cellStyle name="Total 6 4 2 18 2 2" xfId="50638"/>
    <cellStyle name="Total 6 4 2 18 3" xfId="50639"/>
    <cellStyle name="Total 6 4 2 19" xfId="50640"/>
    <cellStyle name="Total 6 4 2 19 2" xfId="50641"/>
    <cellStyle name="Total 6 4 2 19 2 2" xfId="50642"/>
    <cellStyle name="Total 6 4 2 19 3" xfId="50643"/>
    <cellStyle name="Total 6 4 2 2" xfId="50644"/>
    <cellStyle name="Total 6 4 2 2 2" xfId="50645"/>
    <cellStyle name="Total 6 4 2 2 2 2" xfId="50646"/>
    <cellStyle name="Total 6 4 2 2 2 2 2" xfId="50647"/>
    <cellStyle name="Total 6 4 2 2 2 3" xfId="50648"/>
    <cellStyle name="Total 6 4 2 2 2 4" xfId="50649"/>
    <cellStyle name="Total 6 4 2 2 3" xfId="50650"/>
    <cellStyle name="Total 6 4 2 2 3 2" xfId="50651"/>
    <cellStyle name="Total 6 4 2 2 4" xfId="50652"/>
    <cellStyle name="Total 6 4 2 2 5" xfId="50653"/>
    <cellStyle name="Total 6 4 2 20" xfId="50654"/>
    <cellStyle name="Total 6 4 2 20 2" xfId="50655"/>
    <cellStyle name="Total 6 4 2 20 2 2" xfId="50656"/>
    <cellStyle name="Total 6 4 2 20 3" xfId="50657"/>
    <cellStyle name="Total 6 4 2 21" xfId="50658"/>
    <cellStyle name="Total 6 4 2 21 2" xfId="50659"/>
    <cellStyle name="Total 6 4 2 22" xfId="50660"/>
    <cellStyle name="Total 6 4 2 23" xfId="50661"/>
    <cellStyle name="Total 6 4 2 3" xfId="50662"/>
    <cellStyle name="Total 6 4 2 3 2" xfId="50663"/>
    <cellStyle name="Total 6 4 2 3 2 2" xfId="50664"/>
    <cellStyle name="Total 6 4 2 3 2 3" xfId="50665"/>
    <cellStyle name="Total 6 4 2 3 3" xfId="50666"/>
    <cellStyle name="Total 6 4 2 3 3 2" xfId="50667"/>
    <cellStyle name="Total 6 4 2 3 4" xfId="50668"/>
    <cellStyle name="Total 6 4 2 4" xfId="50669"/>
    <cellStyle name="Total 6 4 2 4 2" xfId="50670"/>
    <cellStyle name="Total 6 4 2 4 2 2" xfId="50671"/>
    <cellStyle name="Total 6 4 2 4 3" xfId="50672"/>
    <cellStyle name="Total 6 4 2 4 4" xfId="50673"/>
    <cellStyle name="Total 6 4 2 5" xfId="50674"/>
    <cellStyle name="Total 6 4 2 5 2" xfId="50675"/>
    <cellStyle name="Total 6 4 2 5 2 2" xfId="50676"/>
    <cellStyle name="Total 6 4 2 5 3" xfId="50677"/>
    <cellStyle name="Total 6 4 2 5 4" xfId="50678"/>
    <cellStyle name="Total 6 4 2 6" xfId="50679"/>
    <cellStyle name="Total 6 4 2 6 2" xfId="50680"/>
    <cellStyle name="Total 6 4 2 6 2 2" xfId="50681"/>
    <cellStyle name="Total 6 4 2 6 3" xfId="50682"/>
    <cellStyle name="Total 6 4 2 7" xfId="50683"/>
    <cellStyle name="Total 6 4 2 7 2" xfId="50684"/>
    <cellStyle name="Total 6 4 2 7 2 2" xfId="50685"/>
    <cellStyle name="Total 6 4 2 7 3" xfId="50686"/>
    <cellStyle name="Total 6 4 2 8" xfId="50687"/>
    <cellStyle name="Total 6 4 2 8 2" xfId="50688"/>
    <cellStyle name="Total 6 4 2 8 2 2" xfId="50689"/>
    <cellStyle name="Total 6 4 2 8 3" xfId="50690"/>
    <cellStyle name="Total 6 4 2 9" xfId="50691"/>
    <cellStyle name="Total 6 4 2 9 2" xfId="50692"/>
    <cellStyle name="Total 6 4 2 9 2 2" xfId="50693"/>
    <cellStyle name="Total 6 4 2 9 3" xfId="50694"/>
    <cellStyle name="Total 6 4 20" xfId="50695"/>
    <cellStyle name="Total 6 4 3" xfId="50696"/>
    <cellStyle name="Total 6 4 3 2" xfId="50697"/>
    <cellStyle name="Total 6 4 3 2 2" xfId="50698"/>
    <cellStyle name="Total 6 4 3 2 2 2" xfId="50699"/>
    <cellStyle name="Total 6 4 3 2 3" xfId="50700"/>
    <cellStyle name="Total 6 4 3 2 4" xfId="50701"/>
    <cellStyle name="Total 6 4 3 3" xfId="50702"/>
    <cellStyle name="Total 6 4 3 3 2" xfId="50703"/>
    <cellStyle name="Total 6 4 3 4" xfId="50704"/>
    <cellStyle name="Total 6 4 3 5" xfId="50705"/>
    <cellStyle name="Total 6 4 4" xfId="50706"/>
    <cellStyle name="Total 6 4 4 2" xfId="50707"/>
    <cellStyle name="Total 6 4 4 2 2" xfId="50708"/>
    <cellStyle name="Total 6 4 4 2 3" xfId="50709"/>
    <cellStyle name="Total 6 4 4 3" xfId="50710"/>
    <cellStyle name="Total 6 4 4 3 2" xfId="50711"/>
    <cellStyle name="Total 6 4 4 4" xfId="50712"/>
    <cellStyle name="Total 6 4 5" xfId="50713"/>
    <cellStyle name="Total 6 4 5 2" xfId="50714"/>
    <cellStyle name="Total 6 4 5 2 2" xfId="50715"/>
    <cellStyle name="Total 6 4 5 2 3" xfId="50716"/>
    <cellStyle name="Total 6 4 5 3" xfId="50717"/>
    <cellStyle name="Total 6 4 5 4" xfId="50718"/>
    <cellStyle name="Total 6 4 6" xfId="50719"/>
    <cellStyle name="Total 6 4 6 2" xfId="50720"/>
    <cellStyle name="Total 6 4 6 2 2" xfId="50721"/>
    <cellStyle name="Total 6 4 6 3" xfId="50722"/>
    <cellStyle name="Total 6 4 6 4" xfId="50723"/>
    <cellStyle name="Total 6 4 7" xfId="50724"/>
    <cellStyle name="Total 6 4 7 2" xfId="50725"/>
    <cellStyle name="Total 6 4 7 2 2" xfId="50726"/>
    <cellStyle name="Total 6 4 7 3" xfId="50727"/>
    <cellStyle name="Total 6 4 8" xfId="50728"/>
    <cellStyle name="Total 6 4 8 2" xfId="50729"/>
    <cellStyle name="Total 6 4 8 2 2" xfId="50730"/>
    <cellStyle name="Total 6 4 8 3" xfId="50731"/>
    <cellStyle name="Total 6 4 9" xfId="50732"/>
    <cellStyle name="Total 6 4 9 2" xfId="50733"/>
    <cellStyle name="Total 6 4 9 2 2" xfId="50734"/>
    <cellStyle name="Total 6 4 9 3" xfId="50735"/>
    <cellStyle name="Total 6 5" xfId="50736"/>
    <cellStyle name="Total 6 5 10" xfId="50737"/>
    <cellStyle name="Total 6 5 10 2" xfId="50738"/>
    <cellStyle name="Total 6 5 10 2 2" xfId="50739"/>
    <cellStyle name="Total 6 5 10 3" xfId="50740"/>
    <cellStyle name="Total 6 5 11" xfId="50741"/>
    <cellStyle name="Total 6 5 11 2" xfId="50742"/>
    <cellStyle name="Total 6 5 11 2 2" xfId="50743"/>
    <cellStyle name="Total 6 5 11 3" xfId="50744"/>
    <cellStyle name="Total 6 5 12" xfId="50745"/>
    <cellStyle name="Total 6 5 12 2" xfId="50746"/>
    <cellStyle name="Total 6 5 12 2 2" xfId="50747"/>
    <cellStyle name="Total 6 5 12 3" xfId="50748"/>
    <cellStyle name="Total 6 5 13" xfId="50749"/>
    <cellStyle name="Total 6 5 13 2" xfId="50750"/>
    <cellStyle name="Total 6 5 13 2 2" xfId="50751"/>
    <cellStyle name="Total 6 5 13 3" xfId="50752"/>
    <cellStyle name="Total 6 5 14" xfId="50753"/>
    <cellStyle name="Total 6 5 14 2" xfId="50754"/>
    <cellStyle name="Total 6 5 14 2 2" xfId="50755"/>
    <cellStyle name="Total 6 5 14 3" xfId="50756"/>
    <cellStyle name="Total 6 5 15" xfId="50757"/>
    <cellStyle name="Total 6 5 15 2" xfId="50758"/>
    <cellStyle name="Total 6 5 15 2 2" xfId="50759"/>
    <cellStyle name="Total 6 5 15 3" xfId="50760"/>
    <cellStyle name="Total 6 5 16" xfId="50761"/>
    <cellStyle name="Total 6 5 16 2" xfId="50762"/>
    <cellStyle name="Total 6 5 16 2 2" xfId="50763"/>
    <cellStyle name="Total 6 5 16 3" xfId="50764"/>
    <cellStyle name="Total 6 5 17" xfId="50765"/>
    <cellStyle name="Total 6 5 17 2" xfId="50766"/>
    <cellStyle name="Total 6 5 17 2 2" xfId="50767"/>
    <cellStyle name="Total 6 5 17 3" xfId="50768"/>
    <cellStyle name="Total 6 5 18" xfId="50769"/>
    <cellStyle name="Total 6 5 18 2" xfId="50770"/>
    <cellStyle name="Total 6 5 18 2 2" xfId="50771"/>
    <cellStyle name="Total 6 5 18 3" xfId="50772"/>
    <cellStyle name="Total 6 5 19" xfId="50773"/>
    <cellStyle name="Total 6 5 19 2" xfId="50774"/>
    <cellStyle name="Total 6 5 19 2 2" xfId="50775"/>
    <cellStyle name="Total 6 5 19 3" xfId="50776"/>
    <cellStyle name="Total 6 5 2" xfId="50777"/>
    <cellStyle name="Total 6 5 2 10" xfId="50778"/>
    <cellStyle name="Total 6 5 2 10 2" xfId="50779"/>
    <cellStyle name="Total 6 5 2 10 2 2" xfId="50780"/>
    <cellStyle name="Total 6 5 2 10 3" xfId="50781"/>
    <cellStyle name="Total 6 5 2 11" xfId="50782"/>
    <cellStyle name="Total 6 5 2 11 2" xfId="50783"/>
    <cellStyle name="Total 6 5 2 11 2 2" xfId="50784"/>
    <cellStyle name="Total 6 5 2 11 3" xfId="50785"/>
    <cellStyle name="Total 6 5 2 12" xfId="50786"/>
    <cellStyle name="Total 6 5 2 12 2" xfId="50787"/>
    <cellStyle name="Total 6 5 2 12 2 2" xfId="50788"/>
    <cellStyle name="Total 6 5 2 12 3" xfId="50789"/>
    <cellStyle name="Total 6 5 2 13" xfId="50790"/>
    <cellStyle name="Total 6 5 2 13 2" xfId="50791"/>
    <cellStyle name="Total 6 5 2 13 2 2" xfId="50792"/>
    <cellStyle name="Total 6 5 2 13 3" xfId="50793"/>
    <cellStyle name="Total 6 5 2 14" xfId="50794"/>
    <cellStyle name="Total 6 5 2 14 2" xfId="50795"/>
    <cellStyle name="Total 6 5 2 14 2 2" xfId="50796"/>
    <cellStyle name="Total 6 5 2 14 3" xfId="50797"/>
    <cellStyle name="Total 6 5 2 15" xfId="50798"/>
    <cellStyle name="Total 6 5 2 15 2" xfId="50799"/>
    <cellStyle name="Total 6 5 2 15 2 2" xfId="50800"/>
    <cellStyle name="Total 6 5 2 15 3" xfId="50801"/>
    <cellStyle name="Total 6 5 2 16" xfId="50802"/>
    <cellStyle name="Total 6 5 2 16 2" xfId="50803"/>
    <cellStyle name="Total 6 5 2 16 2 2" xfId="50804"/>
    <cellStyle name="Total 6 5 2 16 3" xfId="50805"/>
    <cellStyle name="Total 6 5 2 17" xfId="50806"/>
    <cellStyle name="Total 6 5 2 17 2" xfId="50807"/>
    <cellStyle name="Total 6 5 2 17 2 2" xfId="50808"/>
    <cellStyle name="Total 6 5 2 17 3" xfId="50809"/>
    <cellStyle name="Total 6 5 2 18" xfId="50810"/>
    <cellStyle name="Total 6 5 2 18 2" xfId="50811"/>
    <cellStyle name="Total 6 5 2 18 2 2" xfId="50812"/>
    <cellStyle name="Total 6 5 2 18 3" xfId="50813"/>
    <cellStyle name="Total 6 5 2 19" xfId="50814"/>
    <cellStyle name="Total 6 5 2 19 2" xfId="50815"/>
    <cellStyle name="Total 6 5 2 19 2 2" xfId="50816"/>
    <cellStyle name="Total 6 5 2 19 3" xfId="50817"/>
    <cellStyle name="Total 6 5 2 2" xfId="50818"/>
    <cellStyle name="Total 6 5 2 2 2" xfId="50819"/>
    <cellStyle name="Total 6 5 2 2 2 2" xfId="50820"/>
    <cellStyle name="Total 6 5 2 2 2 3" xfId="50821"/>
    <cellStyle name="Total 6 5 2 2 3" xfId="50822"/>
    <cellStyle name="Total 6 5 2 2 3 2" xfId="50823"/>
    <cellStyle name="Total 6 5 2 2 4" xfId="50824"/>
    <cellStyle name="Total 6 5 2 20" xfId="50825"/>
    <cellStyle name="Total 6 5 2 20 2" xfId="50826"/>
    <cellStyle name="Total 6 5 2 20 2 2" xfId="50827"/>
    <cellStyle name="Total 6 5 2 20 3" xfId="50828"/>
    <cellStyle name="Total 6 5 2 21" xfId="50829"/>
    <cellStyle name="Total 6 5 2 21 2" xfId="50830"/>
    <cellStyle name="Total 6 5 2 22" xfId="50831"/>
    <cellStyle name="Total 6 5 2 23" xfId="50832"/>
    <cellStyle name="Total 6 5 2 3" xfId="50833"/>
    <cellStyle name="Total 6 5 2 3 2" xfId="50834"/>
    <cellStyle name="Total 6 5 2 3 2 2" xfId="50835"/>
    <cellStyle name="Total 6 5 2 3 3" xfId="50836"/>
    <cellStyle name="Total 6 5 2 3 4" xfId="50837"/>
    <cellStyle name="Total 6 5 2 4" xfId="50838"/>
    <cellStyle name="Total 6 5 2 4 2" xfId="50839"/>
    <cellStyle name="Total 6 5 2 4 2 2" xfId="50840"/>
    <cellStyle name="Total 6 5 2 4 3" xfId="50841"/>
    <cellStyle name="Total 6 5 2 4 4" xfId="50842"/>
    <cellStyle name="Total 6 5 2 5" xfId="50843"/>
    <cellStyle name="Total 6 5 2 5 2" xfId="50844"/>
    <cellStyle name="Total 6 5 2 5 2 2" xfId="50845"/>
    <cellStyle name="Total 6 5 2 5 3" xfId="50846"/>
    <cellStyle name="Total 6 5 2 6" xfId="50847"/>
    <cellStyle name="Total 6 5 2 6 2" xfId="50848"/>
    <cellStyle name="Total 6 5 2 6 2 2" xfId="50849"/>
    <cellStyle name="Total 6 5 2 6 3" xfId="50850"/>
    <cellStyle name="Total 6 5 2 7" xfId="50851"/>
    <cellStyle name="Total 6 5 2 7 2" xfId="50852"/>
    <cellStyle name="Total 6 5 2 7 2 2" xfId="50853"/>
    <cellStyle name="Total 6 5 2 7 3" xfId="50854"/>
    <cellStyle name="Total 6 5 2 8" xfId="50855"/>
    <cellStyle name="Total 6 5 2 8 2" xfId="50856"/>
    <cellStyle name="Total 6 5 2 8 2 2" xfId="50857"/>
    <cellStyle name="Total 6 5 2 8 3" xfId="50858"/>
    <cellStyle name="Total 6 5 2 9" xfId="50859"/>
    <cellStyle name="Total 6 5 2 9 2" xfId="50860"/>
    <cellStyle name="Total 6 5 2 9 2 2" xfId="50861"/>
    <cellStyle name="Total 6 5 2 9 3" xfId="50862"/>
    <cellStyle name="Total 6 5 20" xfId="50863"/>
    <cellStyle name="Total 6 5 20 2" xfId="50864"/>
    <cellStyle name="Total 6 5 20 2 2" xfId="50865"/>
    <cellStyle name="Total 6 5 20 3" xfId="50866"/>
    <cellStyle name="Total 6 5 21" xfId="50867"/>
    <cellStyle name="Total 6 5 21 2" xfId="50868"/>
    <cellStyle name="Total 6 5 21 2 2" xfId="50869"/>
    <cellStyle name="Total 6 5 21 3" xfId="50870"/>
    <cellStyle name="Total 6 5 22" xfId="50871"/>
    <cellStyle name="Total 6 5 22 2" xfId="50872"/>
    <cellStyle name="Total 6 5 23" xfId="50873"/>
    <cellStyle name="Total 6 5 24" xfId="50874"/>
    <cellStyle name="Total 6 5 3" xfId="50875"/>
    <cellStyle name="Total 6 5 3 2" xfId="50876"/>
    <cellStyle name="Total 6 5 3 2 2" xfId="50877"/>
    <cellStyle name="Total 6 5 3 2 3" xfId="50878"/>
    <cellStyle name="Total 6 5 3 3" xfId="50879"/>
    <cellStyle name="Total 6 5 3 3 2" xfId="50880"/>
    <cellStyle name="Total 6 5 3 4" xfId="50881"/>
    <cellStyle name="Total 6 5 4" xfId="50882"/>
    <cellStyle name="Total 6 5 4 2" xfId="50883"/>
    <cellStyle name="Total 6 5 4 2 2" xfId="50884"/>
    <cellStyle name="Total 6 5 4 3" xfId="50885"/>
    <cellStyle name="Total 6 5 4 4" xfId="50886"/>
    <cellStyle name="Total 6 5 5" xfId="50887"/>
    <cellStyle name="Total 6 5 5 2" xfId="50888"/>
    <cellStyle name="Total 6 5 5 2 2" xfId="50889"/>
    <cellStyle name="Total 6 5 5 3" xfId="50890"/>
    <cellStyle name="Total 6 5 5 4" xfId="50891"/>
    <cellStyle name="Total 6 5 6" xfId="50892"/>
    <cellStyle name="Total 6 5 6 2" xfId="50893"/>
    <cellStyle name="Total 6 5 6 2 2" xfId="50894"/>
    <cellStyle name="Total 6 5 6 3" xfId="50895"/>
    <cellStyle name="Total 6 5 7" xfId="50896"/>
    <cellStyle name="Total 6 5 7 2" xfId="50897"/>
    <cellStyle name="Total 6 5 7 2 2" xfId="50898"/>
    <cellStyle name="Total 6 5 7 3" xfId="50899"/>
    <cellStyle name="Total 6 5 8" xfId="50900"/>
    <cellStyle name="Total 6 5 8 2" xfId="50901"/>
    <cellStyle name="Total 6 5 8 2 2" xfId="50902"/>
    <cellStyle name="Total 6 5 8 3" xfId="50903"/>
    <cellStyle name="Total 6 5 9" xfId="50904"/>
    <cellStyle name="Total 6 5 9 2" xfId="50905"/>
    <cellStyle name="Total 6 5 9 2 2" xfId="50906"/>
    <cellStyle name="Total 6 5 9 3" xfId="50907"/>
    <cellStyle name="Total 6 6" xfId="50908"/>
    <cellStyle name="Total 6 6 10" xfId="50909"/>
    <cellStyle name="Total 6 6 10 2" xfId="50910"/>
    <cellStyle name="Total 6 6 10 2 2" xfId="50911"/>
    <cellStyle name="Total 6 6 10 3" xfId="50912"/>
    <cellStyle name="Total 6 6 11" xfId="50913"/>
    <cellStyle name="Total 6 6 11 2" xfId="50914"/>
    <cellStyle name="Total 6 6 11 2 2" xfId="50915"/>
    <cellStyle name="Total 6 6 11 3" xfId="50916"/>
    <cellStyle name="Total 6 6 12" xfId="50917"/>
    <cellStyle name="Total 6 6 12 2" xfId="50918"/>
    <cellStyle name="Total 6 6 12 2 2" xfId="50919"/>
    <cellStyle name="Total 6 6 12 3" xfId="50920"/>
    <cellStyle name="Total 6 6 13" xfId="50921"/>
    <cellStyle name="Total 6 6 13 2" xfId="50922"/>
    <cellStyle name="Total 6 6 13 2 2" xfId="50923"/>
    <cellStyle name="Total 6 6 13 3" xfId="50924"/>
    <cellStyle name="Total 6 6 14" xfId="50925"/>
    <cellStyle name="Total 6 6 14 2" xfId="50926"/>
    <cellStyle name="Total 6 6 14 2 2" xfId="50927"/>
    <cellStyle name="Total 6 6 14 3" xfId="50928"/>
    <cellStyle name="Total 6 6 15" xfId="50929"/>
    <cellStyle name="Total 6 6 15 2" xfId="50930"/>
    <cellStyle name="Total 6 6 15 2 2" xfId="50931"/>
    <cellStyle name="Total 6 6 15 3" xfId="50932"/>
    <cellStyle name="Total 6 6 16" xfId="50933"/>
    <cellStyle name="Total 6 6 16 2" xfId="50934"/>
    <cellStyle name="Total 6 6 16 2 2" xfId="50935"/>
    <cellStyle name="Total 6 6 16 3" xfId="50936"/>
    <cellStyle name="Total 6 6 17" xfId="50937"/>
    <cellStyle name="Total 6 6 17 2" xfId="50938"/>
    <cellStyle name="Total 6 6 17 2 2" xfId="50939"/>
    <cellStyle name="Total 6 6 17 3" xfId="50940"/>
    <cellStyle name="Total 6 6 18" xfId="50941"/>
    <cellStyle name="Total 6 6 18 2" xfId="50942"/>
    <cellStyle name="Total 6 6 18 2 2" xfId="50943"/>
    <cellStyle name="Total 6 6 18 3" xfId="50944"/>
    <cellStyle name="Total 6 6 19" xfId="50945"/>
    <cellStyle name="Total 6 6 19 2" xfId="50946"/>
    <cellStyle name="Total 6 6 19 2 2" xfId="50947"/>
    <cellStyle name="Total 6 6 19 3" xfId="50948"/>
    <cellStyle name="Total 6 6 2" xfId="50949"/>
    <cellStyle name="Total 6 6 2 2" xfId="50950"/>
    <cellStyle name="Total 6 6 2 2 2" xfId="50951"/>
    <cellStyle name="Total 6 6 2 2 3" xfId="50952"/>
    <cellStyle name="Total 6 6 2 3" xfId="50953"/>
    <cellStyle name="Total 6 6 2 3 2" xfId="50954"/>
    <cellStyle name="Total 6 6 2 4" xfId="50955"/>
    <cellStyle name="Total 6 6 20" xfId="50956"/>
    <cellStyle name="Total 6 6 20 2" xfId="50957"/>
    <cellStyle name="Total 6 6 20 2 2" xfId="50958"/>
    <cellStyle name="Total 6 6 20 3" xfId="50959"/>
    <cellStyle name="Total 6 6 21" xfId="50960"/>
    <cellStyle name="Total 6 6 21 2" xfId="50961"/>
    <cellStyle name="Total 6 6 22" xfId="50962"/>
    <cellStyle name="Total 6 6 23" xfId="50963"/>
    <cellStyle name="Total 6 6 3" xfId="50964"/>
    <cellStyle name="Total 6 6 3 2" xfId="50965"/>
    <cellStyle name="Total 6 6 3 2 2" xfId="50966"/>
    <cellStyle name="Total 6 6 3 3" xfId="50967"/>
    <cellStyle name="Total 6 6 3 4" xfId="50968"/>
    <cellStyle name="Total 6 6 4" xfId="50969"/>
    <cellStyle name="Total 6 6 4 2" xfId="50970"/>
    <cellStyle name="Total 6 6 4 2 2" xfId="50971"/>
    <cellStyle name="Total 6 6 4 3" xfId="50972"/>
    <cellStyle name="Total 6 6 4 4" xfId="50973"/>
    <cellStyle name="Total 6 6 5" xfId="50974"/>
    <cellStyle name="Total 6 6 5 2" xfId="50975"/>
    <cellStyle name="Total 6 6 5 2 2" xfId="50976"/>
    <cellStyle name="Total 6 6 5 3" xfId="50977"/>
    <cellStyle name="Total 6 6 6" xfId="50978"/>
    <cellStyle name="Total 6 6 6 2" xfId="50979"/>
    <cellStyle name="Total 6 6 6 2 2" xfId="50980"/>
    <cellStyle name="Total 6 6 6 3" xfId="50981"/>
    <cellStyle name="Total 6 6 7" xfId="50982"/>
    <cellStyle name="Total 6 6 7 2" xfId="50983"/>
    <cellStyle name="Total 6 6 7 2 2" xfId="50984"/>
    <cellStyle name="Total 6 6 7 3" xfId="50985"/>
    <cellStyle name="Total 6 6 8" xfId="50986"/>
    <cellStyle name="Total 6 6 8 2" xfId="50987"/>
    <cellStyle name="Total 6 6 8 2 2" xfId="50988"/>
    <cellStyle name="Total 6 6 8 3" xfId="50989"/>
    <cellStyle name="Total 6 6 9" xfId="50990"/>
    <cellStyle name="Total 6 6 9 2" xfId="50991"/>
    <cellStyle name="Total 6 6 9 2 2" xfId="50992"/>
    <cellStyle name="Total 6 6 9 3" xfId="50993"/>
    <cellStyle name="Total 6 7" xfId="50994"/>
    <cellStyle name="Total 6 7 2" xfId="50995"/>
    <cellStyle name="Total 6 7 2 2" xfId="50996"/>
    <cellStyle name="Total 6 7 2 3" xfId="50997"/>
    <cellStyle name="Total 6 7 3" xfId="50998"/>
    <cellStyle name="Total 6 7 3 2" xfId="50999"/>
    <cellStyle name="Total 6 7 4" xfId="51000"/>
    <cellStyle name="Total 6 8" xfId="51001"/>
    <cellStyle name="Total 6 8 2" xfId="51002"/>
    <cellStyle name="Total 6 8 2 2" xfId="51003"/>
    <cellStyle name="Total 6 8 2 3" xfId="51004"/>
    <cellStyle name="Total 6 8 3" xfId="51005"/>
    <cellStyle name="Total 6 8 4" xfId="51006"/>
    <cellStyle name="Total 6 9" xfId="51007"/>
    <cellStyle name="Total 6 9 2" xfId="51008"/>
    <cellStyle name="Total 6 9 2 2" xfId="51009"/>
    <cellStyle name="Total 6 9 3" xfId="51010"/>
    <cellStyle name="Total 6 9 4" xfId="51011"/>
    <cellStyle name="Total 7" xfId="51012"/>
    <cellStyle name="Total 8" xfId="51013"/>
    <cellStyle name="Total 9" xfId="51014"/>
    <cellStyle name="Total Currency" xfId="51015"/>
    <cellStyle name="Total Normal" xfId="51016"/>
    <cellStyle name="TSQL" xfId="51017"/>
    <cellStyle name="TypeNote" xfId="51018"/>
    <cellStyle name="u5shares" xfId="51019"/>
    <cellStyle name="Unit" xfId="51020"/>
    <cellStyle name="UnitOfMeasure" xfId="51021"/>
    <cellStyle name="ValNum" xfId="51022"/>
    <cellStyle name="Value" xfId="51023"/>
    <cellStyle name="Variable assumptions" xfId="51024"/>
    <cellStyle name="Vertical" xfId="51025"/>
    <cellStyle name="Warning Text 2" xfId="51026"/>
    <cellStyle name="Warning Text 3" xfId="51027"/>
    <cellStyle name="Warning Text 4" xfId="51028"/>
    <cellStyle name="Warning Text 5" xfId="51029"/>
    <cellStyle name="Warning Text 6" xfId="51030"/>
    <cellStyle name="Warning Text 7" xfId="51031"/>
    <cellStyle name="Warnings" xfId="51032"/>
    <cellStyle name="Warnings 2" xfId="51033"/>
    <cellStyle name="whole number" xfId="51034"/>
    <cellStyle name="whole number 2" xfId="51035"/>
    <cellStyle name="whole number 3" xfId="51036"/>
  </cellStyles>
  <dxfs count="0"/>
  <tableStyles count="0" defaultTableStyle="TableStyleMedium2" defaultPivotStyle="PivotStyleLight16"/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920676435073736E-2"/>
          <c:y val="3.4276958961610468E-2"/>
          <c:w val="0.87900401376606863"/>
          <c:h val="0.7828845661040811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Summary!$R$44</c:f>
              <c:strCache>
                <c:ptCount val="1"/>
                <c:pt idx="0">
                  <c:v>Total income above baseline funding level (50% system)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Pt>
            <c:idx val="1"/>
            <c:invertIfNegative val="0"/>
            <c:bubble3D val="0"/>
            <c:spPr>
              <a:pattFill prst="dkDnDiag">
                <a:fgClr>
                  <a:schemeClr val="accent2"/>
                </a:fgClr>
                <a:bgClr>
                  <a:schemeClr val="bg1"/>
                </a:bgClr>
              </a:pattFill>
            </c:spPr>
          </c:dPt>
          <c:dPt>
            <c:idx val="3"/>
            <c:invertIfNegative val="0"/>
            <c:bubble3D val="0"/>
            <c:spPr>
              <a:pattFill prst="dkDnDiag">
                <a:fgClr>
                  <a:schemeClr val="accent2"/>
                </a:fgClr>
                <a:bgClr>
                  <a:schemeClr val="bg1"/>
                </a:bgClr>
              </a:pattFill>
            </c:spPr>
          </c:dPt>
          <c:dPt>
            <c:idx val="5"/>
            <c:invertIfNegative val="0"/>
            <c:bubble3D val="0"/>
            <c:spPr>
              <a:pattFill prst="dkDnDiag">
                <a:fgClr>
                  <a:schemeClr val="accent2"/>
                </a:fgClr>
                <a:bgClr>
                  <a:schemeClr val="bg1"/>
                </a:bgClr>
              </a:pattFill>
            </c:spPr>
          </c:dPt>
          <c:dPt>
            <c:idx val="7"/>
            <c:invertIfNegative val="0"/>
            <c:bubble3D val="0"/>
            <c:spPr>
              <a:pattFill prst="dkDnDiag">
                <a:fgClr>
                  <a:schemeClr val="accent2"/>
                </a:fgClr>
                <a:bgClr>
                  <a:schemeClr val="bg1"/>
                </a:bgClr>
              </a:pattFill>
            </c:spPr>
          </c:dPt>
          <c:dPt>
            <c:idx val="9"/>
            <c:invertIfNegative val="0"/>
            <c:bubble3D val="0"/>
            <c:spPr>
              <a:pattFill prst="dkDnDiag">
                <a:fgClr>
                  <a:schemeClr val="accent2"/>
                </a:fgClr>
                <a:bgClr>
                  <a:schemeClr val="bg1"/>
                </a:bgClr>
              </a:pattFill>
            </c:spPr>
          </c:dPt>
          <c:dPt>
            <c:idx val="11"/>
            <c:invertIfNegative val="0"/>
            <c:bubble3D val="0"/>
            <c:spPr>
              <a:pattFill prst="dkDnDiag">
                <a:fgClr>
                  <a:schemeClr val="accent2"/>
                </a:fgClr>
                <a:bgClr>
                  <a:schemeClr val="bg1"/>
                </a:bgClr>
              </a:pattFill>
            </c:spPr>
          </c:dPt>
          <c:cat>
            <c:multiLvlStrRef>
              <c:f>Summary!$P$45:$Q$56</c:f>
              <c:multiLvlStrCache>
                <c:ptCount val="12"/>
                <c:lvl>
                  <c:pt idx="0">
                    <c:v>Barking and Dagenham</c:v>
                  </c:pt>
                  <c:pt idx="1">
                    <c:v>London Boroughs</c:v>
                  </c:pt>
                  <c:pt idx="2">
                    <c:v>Barking and Dagenham</c:v>
                  </c:pt>
                  <c:pt idx="3">
                    <c:v>London Boroughs</c:v>
                  </c:pt>
                  <c:pt idx="4">
                    <c:v>Barking and Dagenham</c:v>
                  </c:pt>
                  <c:pt idx="5">
                    <c:v>London Boroughs</c:v>
                  </c:pt>
                  <c:pt idx="6">
                    <c:v>Barking and Dagenham</c:v>
                  </c:pt>
                  <c:pt idx="7">
                    <c:v>London Boroughs</c:v>
                  </c:pt>
                  <c:pt idx="8">
                    <c:v>Barking and Dagenham</c:v>
                  </c:pt>
                  <c:pt idx="9">
                    <c:v>London Boroughs</c:v>
                  </c:pt>
                  <c:pt idx="10">
                    <c:v>Barking and Dagenham</c:v>
                  </c:pt>
                  <c:pt idx="11">
                    <c:v>London Boroughs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4">
                    <c:v>2015-16</c:v>
                  </c:pt>
                  <c:pt idx="6">
                    <c:v>2016-17</c:v>
                  </c:pt>
                  <c:pt idx="8">
                    <c:v>2017-18</c:v>
                  </c:pt>
                  <c:pt idx="10">
                    <c:v>2018-19</c:v>
                  </c:pt>
                </c:lvl>
              </c:multiLvlStrCache>
            </c:multiLvlStrRef>
          </c:cat>
          <c:val>
            <c:numRef>
              <c:f>Summary!$R$45:$R$56</c:f>
              <c:numCache>
                <c:formatCode>#,##0</c:formatCode>
                <c:ptCount val="12"/>
                <c:pt idx="0">
                  <c:v>1420349</c:v>
                </c:pt>
                <c:pt idx="1">
                  <c:v>56787630</c:v>
                </c:pt>
                <c:pt idx="2">
                  <c:v>-1326013.9999999998</c:v>
                </c:pt>
                <c:pt idx="3">
                  <c:v>106411016</c:v>
                </c:pt>
                <c:pt idx="4">
                  <c:v>-44657</c:v>
                </c:pt>
                <c:pt idx="5">
                  <c:v>114696620</c:v>
                </c:pt>
                <c:pt idx="6">
                  <c:v>153766</c:v>
                </c:pt>
                <c:pt idx="7">
                  <c:v>-36767959</c:v>
                </c:pt>
                <c:pt idx="8">
                  <c:v>633582.99999999977</c:v>
                </c:pt>
                <c:pt idx="9">
                  <c:v>99586990</c:v>
                </c:pt>
                <c:pt idx="10">
                  <c:v>2991040</c:v>
                </c:pt>
                <c:pt idx="11">
                  <c:v>309857126</c:v>
                </c:pt>
              </c:numCache>
            </c:numRef>
          </c:val>
        </c:ser>
        <c:ser>
          <c:idx val="1"/>
          <c:order val="1"/>
          <c:tx>
            <c:strRef>
              <c:f>Summary!$S$44</c:f>
              <c:strCache>
                <c:ptCount val="1"/>
                <c:pt idx="0">
                  <c:v>Additional gain to pilots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</c:spPr>
          <c:invertIfNegative val="0"/>
          <c:dPt>
            <c:idx val="8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9"/>
            <c:invertIfNegative val="0"/>
            <c:bubble3D val="0"/>
            <c:spPr>
              <a:pattFill prst="dkDnDiag">
                <a:fgClr>
                  <a:schemeClr val="accent1"/>
                </a:fgClr>
                <a:bgClr>
                  <a:schemeClr val="bg1"/>
                </a:bgClr>
              </a:pattFill>
            </c:spPr>
          </c:dPt>
          <c:dPt>
            <c:idx val="10"/>
            <c:invertIfNegative val="0"/>
            <c:bubble3D val="0"/>
            <c:spPr>
              <a:solidFill>
                <a:schemeClr val="accent1"/>
              </a:solidFill>
            </c:spPr>
          </c:dPt>
          <c:dPt>
            <c:idx val="11"/>
            <c:invertIfNegative val="0"/>
            <c:bubble3D val="0"/>
            <c:spPr>
              <a:pattFill prst="dkDnDiag">
                <a:fgClr>
                  <a:schemeClr val="accent1"/>
                </a:fgClr>
                <a:bgClr>
                  <a:schemeClr val="bg1"/>
                </a:bgClr>
              </a:pattFill>
            </c:spPr>
          </c:dPt>
          <c:cat>
            <c:multiLvlStrRef>
              <c:f>Summary!$P$45:$Q$56</c:f>
              <c:multiLvlStrCache>
                <c:ptCount val="12"/>
                <c:lvl>
                  <c:pt idx="0">
                    <c:v>Barking and Dagenham</c:v>
                  </c:pt>
                  <c:pt idx="1">
                    <c:v>London Boroughs</c:v>
                  </c:pt>
                  <c:pt idx="2">
                    <c:v>Barking and Dagenham</c:v>
                  </c:pt>
                  <c:pt idx="3">
                    <c:v>London Boroughs</c:v>
                  </c:pt>
                  <c:pt idx="4">
                    <c:v>Barking and Dagenham</c:v>
                  </c:pt>
                  <c:pt idx="5">
                    <c:v>London Boroughs</c:v>
                  </c:pt>
                  <c:pt idx="6">
                    <c:v>Barking and Dagenham</c:v>
                  </c:pt>
                  <c:pt idx="7">
                    <c:v>London Boroughs</c:v>
                  </c:pt>
                  <c:pt idx="8">
                    <c:v>Barking and Dagenham</c:v>
                  </c:pt>
                  <c:pt idx="9">
                    <c:v>London Boroughs</c:v>
                  </c:pt>
                  <c:pt idx="10">
                    <c:v>Barking and Dagenham</c:v>
                  </c:pt>
                  <c:pt idx="11">
                    <c:v>London Boroughs</c:v>
                  </c:pt>
                </c:lvl>
                <c:lvl>
                  <c:pt idx="0">
                    <c:v>2013-14</c:v>
                  </c:pt>
                  <c:pt idx="2">
                    <c:v>2014-15</c:v>
                  </c:pt>
                  <c:pt idx="4">
                    <c:v>2015-16</c:v>
                  </c:pt>
                  <c:pt idx="6">
                    <c:v>2016-17</c:v>
                  </c:pt>
                  <c:pt idx="8">
                    <c:v>2017-18</c:v>
                  </c:pt>
                  <c:pt idx="10">
                    <c:v>2018-19</c:v>
                  </c:pt>
                </c:lvl>
              </c:multiLvlStrCache>
            </c:multiLvlStrRef>
          </c:cat>
          <c:val>
            <c:numRef>
              <c:f>Summary!$S$45:$S$56</c:f>
              <c:numCache>
                <c:formatCode>General</c:formatCode>
                <c:ptCount val="12"/>
                <c:pt idx="8" formatCode="#,##0">
                  <c:v>0</c:v>
                </c:pt>
                <c:pt idx="9" formatCode="#,##0">
                  <c:v>2</c:v>
                </c:pt>
                <c:pt idx="10" formatCode="#,##0">
                  <c:v>1440856.0000000005</c:v>
                </c:pt>
                <c:pt idx="11" formatCode="#,##0">
                  <c:v>293386359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595840"/>
        <c:axId val="218970368"/>
      </c:barChart>
      <c:catAx>
        <c:axId val="212595840"/>
        <c:scaling>
          <c:orientation val="minMax"/>
        </c:scaling>
        <c:delete val="0"/>
        <c:axPos val="b"/>
        <c:majorTickMark val="out"/>
        <c:minorTickMark val="none"/>
        <c:tickLblPos val="nextTo"/>
        <c:crossAx val="218970368"/>
        <c:crosses val="autoZero"/>
        <c:auto val="1"/>
        <c:lblAlgn val="ctr"/>
        <c:lblOffset val="100"/>
        <c:noMultiLvlLbl val="0"/>
      </c:catAx>
      <c:valAx>
        <c:axId val="218970368"/>
        <c:scaling>
          <c:orientation val="minMax"/>
        </c:scaling>
        <c:delete val="0"/>
        <c:axPos val="l"/>
        <c:majorGridlines/>
        <c:numFmt formatCode="#,##0.0" sourceLinked="0"/>
        <c:majorTickMark val="out"/>
        <c:minorTickMark val="none"/>
        <c:tickLblPos val="nextTo"/>
        <c:crossAx val="2125958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5.6830865339917624E-4"/>
                <c:y val="3.9957749927162757E-2"/>
              </c:manualLayout>
            </c:layout>
            <c:tx>
              <c:rich>
                <a:bodyPr/>
                <a:lstStyle/>
                <a:p>
                  <a:pPr>
                    <a:defRPr/>
                  </a:pPr>
                  <a:r>
                    <a:rPr lang="en-GB"/>
                    <a:t>£ millions</a:t>
                  </a:r>
                </a:p>
              </c:rich>
            </c:tx>
          </c:dispUnitsLbl>
        </c:dispUnits>
      </c:valAx>
    </c:plotArea>
    <c:legend>
      <c:legendPos val="b"/>
      <c:layout>
        <c:manualLayout>
          <c:xMode val="edge"/>
          <c:yMode val="edge"/>
          <c:x val="0.20790747017673711"/>
          <c:y val="0.92335628638320832"/>
          <c:w val="0.64549804399728705"/>
          <c:h val="4.269243467780721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 b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133351</xdr:colOff>
      <xdr:row>1</xdr:row>
      <xdr:rowOff>142875</xdr:rowOff>
    </xdr:from>
    <xdr:to>
      <xdr:col>3</xdr:col>
      <xdr:colOff>935039</xdr:colOff>
      <xdr:row>6</xdr:row>
      <xdr:rowOff>47625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1" y="342900"/>
          <a:ext cx="1563688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742154</xdr:colOff>
      <xdr:row>40</xdr:row>
      <xdr:rowOff>151267</xdr:rowOff>
    </xdr:from>
    <xdr:to>
      <xdr:col>27</xdr:col>
      <xdr:colOff>74836</xdr:colOff>
      <xdr:row>66</xdr:row>
      <xdr:rowOff>174626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D68"/>
  <sheetViews>
    <sheetView tabSelected="1" zoomScale="70" zoomScaleNormal="70" workbookViewId="0">
      <selection activeCell="K41" sqref="K41:N41"/>
    </sheetView>
  </sheetViews>
  <sheetFormatPr defaultRowHeight="15.75"/>
  <cols>
    <col min="1" max="1" width="8.88671875" style="1"/>
    <col min="2" max="2" width="4.44140625" style="1" customWidth="1"/>
    <col min="3" max="3" width="8.88671875" style="1"/>
    <col min="4" max="4" width="19.5546875" style="1" customWidth="1"/>
    <col min="5" max="13" width="14.77734375" style="1" customWidth="1"/>
    <col min="14" max="14" width="15.6640625" style="1" customWidth="1"/>
    <col min="15" max="15" width="12" style="1" bestFit="1" customWidth="1"/>
    <col min="16" max="16" width="8.88671875" style="1"/>
    <col min="17" max="17" width="14.5546875" style="1" customWidth="1"/>
    <col min="18" max="18" width="13.21875" style="1" customWidth="1"/>
    <col min="19" max="19" width="13" style="1" customWidth="1"/>
    <col min="20" max="20" width="11" style="1" customWidth="1"/>
    <col min="21" max="21" width="10.88671875" style="1" customWidth="1"/>
    <col min="22" max="22" width="13.33203125" style="1" customWidth="1"/>
    <col min="23" max="23" width="11.88671875" style="1" customWidth="1"/>
    <col min="24" max="16384" width="8.88671875" style="1"/>
  </cols>
  <sheetData>
    <row r="1" spans="3:19" ht="16.5" thickBot="1"/>
    <row r="2" spans="3:19" ht="15" customHeight="1">
      <c r="C2" s="114" t="s">
        <v>767</v>
      </c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6"/>
    </row>
    <row r="3" spans="3:19" ht="15" customHeight="1">
      <c r="C3" s="117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9"/>
    </row>
    <row r="4" spans="3:19" ht="15" customHeight="1">
      <c r="C4" s="117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9"/>
    </row>
    <row r="5" spans="3:19" ht="15" customHeight="1">
      <c r="C5" s="117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9"/>
    </row>
    <row r="6" spans="3:19" ht="15" customHeight="1">
      <c r="C6" s="117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9"/>
    </row>
    <row r="7" spans="3:19" ht="15.75" customHeight="1" thickBot="1">
      <c r="C7" s="120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2"/>
    </row>
    <row r="8" spans="3:19" ht="16.5" thickBot="1"/>
    <row r="9" spans="3:19" ht="16.5" thickBot="1">
      <c r="C9" s="123" t="str">
        <f>VLOOKUP(K9,'All local authorities'!$A$1:$B$392,2,FALSE)</f>
        <v>E5030</v>
      </c>
      <c r="D9" s="125"/>
      <c r="E9" s="131" t="s">
        <v>766</v>
      </c>
      <c r="F9" s="131"/>
      <c r="G9" s="131"/>
      <c r="H9" s="131"/>
      <c r="I9" s="131"/>
      <c r="J9" s="131"/>
      <c r="K9" s="123" t="s">
        <v>747</v>
      </c>
      <c r="L9" s="124"/>
      <c r="M9" s="124"/>
      <c r="N9" s="125"/>
    </row>
    <row r="10" spans="3:19" ht="16.5" thickBot="1">
      <c r="F10" s="24">
        <f>5/471</f>
        <v>1.0615711252653927E-2</v>
      </c>
      <c r="G10" s="24">
        <f>7/480</f>
        <v>1.4583333333333334E-2</v>
      </c>
      <c r="H10" s="25">
        <f>7/484</f>
        <v>1.4462809917355372E-2</v>
      </c>
      <c r="I10" s="24">
        <f>7/466</f>
        <v>1.5021459227467811E-2</v>
      </c>
      <c r="J10" s="25"/>
      <c r="K10" s="25"/>
      <c r="L10" s="24">
        <f>11/480</f>
        <v>2.2916666666666665E-2</v>
      </c>
      <c r="M10" s="25"/>
      <c r="P10" s="83"/>
      <c r="Q10" s="83"/>
      <c r="R10" s="83"/>
      <c r="S10" s="83"/>
    </row>
    <row r="11" spans="3:19">
      <c r="C11" s="127"/>
      <c r="D11" s="128"/>
      <c r="E11" s="15" t="s">
        <v>768</v>
      </c>
      <c r="F11" s="16" t="s">
        <v>769</v>
      </c>
      <c r="G11" s="15" t="s">
        <v>770</v>
      </c>
      <c r="H11" s="16" t="s">
        <v>771</v>
      </c>
      <c r="I11" s="101" t="s">
        <v>772</v>
      </c>
      <c r="J11" s="102"/>
      <c r="K11" s="103"/>
      <c r="L11" s="126" t="s">
        <v>773</v>
      </c>
      <c r="M11" s="102"/>
      <c r="N11" s="103"/>
    </row>
    <row r="12" spans="3:19" ht="47.25" customHeight="1" thickBot="1">
      <c r="C12" s="129"/>
      <c r="D12" s="130"/>
      <c r="E12" s="17" t="s">
        <v>774</v>
      </c>
      <c r="F12" s="18" t="s">
        <v>774</v>
      </c>
      <c r="G12" s="17" t="s">
        <v>774</v>
      </c>
      <c r="H12" s="18" t="s">
        <v>774</v>
      </c>
      <c r="I12" s="19" t="s">
        <v>775</v>
      </c>
      <c r="J12" s="20" t="s">
        <v>1015</v>
      </c>
      <c r="K12" s="21" t="s">
        <v>776</v>
      </c>
      <c r="L12" s="22" t="s">
        <v>775</v>
      </c>
      <c r="M12" s="20" t="s">
        <v>1015</v>
      </c>
      <c r="N12" s="21" t="s">
        <v>776</v>
      </c>
    </row>
    <row r="13" spans="3:19" ht="27" customHeight="1" thickBot="1">
      <c r="C13" s="97" t="s">
        <v>1034</v>
      </c>
      <c r="D13" s="98"/>
      <c r="E13" s="27">
        <f>VLOOKUP(C9,'13-14'!$A$4:$J$397,10,FALSE)</f>
        <v>50404787</v>
      </c>
      <c r="F13" s="28">
        <f>VLOOKUP(C9,'14-15'!$A$4:$J$397,10,FALSE)</f>
        <v>51386698</v>
      </c>
      <c r="G13" s="27">
        <f>VLOOKUP(C9,'15-16'!$A$4:$J$397,10,FALSE)</f>
        <v>52368610</v>
      </c>
      <c r="H13" s="28">
        <f>VLOOKUP(C9,'16-17'!$A$4:$J$394,10,FALSE)</f>
        <v>52805015</v>
      </c>
      <c r="I13" s="29">
        <f>VLOOKUP(C9,'17-18 50% system'!$A$4:$J$396,10,FALSE)</f>
        <v>53883083</v>
      </c>
      <c r="J13" s="30">
        <f>K13-I13</f>
        <v>0</v>
      </c>
      <c r="K13" s="31">
        <f>VLOOKUP(C9,'17-18'!$A$4:$J$396,10,FALSE)</f>
        <v>53883083</v>
      </c>
      <c r="L13" s="32">
        <f>VLOOKUP(C9,'18-19 50% system'!$A$4:$J$396,10,FALSE)</f>
        <v>55501888</v>
      </c>
      <c r="M13" s="33">
        <f>N13-L13</f>
        <v>23291608</v>
      </c>
      <c r="N13" s="31">
        <f>VLOOKUP(C9,'18-19'!$A$4:$J$396,10,FALSE)</f>
        <v>78793496</v>
      </c>
    </row>
    <row r="14" spans="3:19" ht="27" customHeight="1">
      <c r="C14" s="104" t="s">
        <v>1032</v>
      </c>
      <c r="D14" s="105"/>
      <c r="E14" s="34">
        <f>VLOOKUP(C9,'13-14'!$A$4:$M$397,13,FALSE)</f>
        <v>17797770</v>
      </c>
      <c r="F14" s="35">
        <f>VLOOKUP(C9,'14-15'!$A$4:$M$397,13,FALSE)</f>
        <v>16377285</v>
      </c>
      <c r="G14" s="34">
        <f>VLOOKUP(C9,'15-16'!$A$4:$M$397,13,FALSE)</f>
        <v>15585454</v>
      </c>
      <c r="H14" s="35">
        <f>VLOOKUP(C9,'16-17'!$A$4:$M$394,13,FALSE)</f>
        <v>17352721</v>
      </c>
      <c r="I14" s="36">
        <f>VLOOKUP(C9,'17-18 50% system'!$A$4:$M$396,13,FALSE)</f>
        <v>17119277</v>
      </c>
      <c r="J14" s="37">
        <f>K14-I14</f>
        <v>0</v>
      </c>
      <c r="K14" s="38">
        <f>VLOOKUP(C9,'17-18'!$A$4:$M$396,13,FALSE)</f>
        <v>17119277</v>
      </c>
      <c r="L14" s="39">
        <f>VLOOKUP(C9,'18-19 50% system'!$A$4:$M$396,13,FALSE)</f>
        <v>18270568</v>
      </c>
      <c r="M14" s="37">
        <f>N14-L14</f>
        <v>20706643</v>
      </c>
      <c r="N14" s="38">
        <f>VLOOKUP(C9,'18-19'!$A$4:$M$396,13,FALSE)</f>
        <v>38977211</v>
      </c>
    </row>
    <row r="15" spans="3:19" ht="27" customHeight="1">
      <c r="C15" s="106" t="s">
        <v>1033</v>
      </c>
      <c r="D15" s="107"/>
      <c r="E15" s="40">
        <f>VLOOKUP(C9,'13-14'!$A$4:$L$397,12,FALSE)</f>
        <v>33689959</v>
      </c>
      <c r="F15" s="41">
        <f>VLOOKUP(C9,'14-15'!$A$4:$L$397,12,FALSE)</f>
        <v>34346257</v>
      </c>
      <c r="G15" s="40">
        <f>VLOOKUP(C9,'15-16'!$A$4:$L$397,12,FALSE)</f>
        <v>35002555</v>
      </c>
      <c r="H15" s="41">
        <f>VLOOKUP(C9,'16-17'!$A$4:$L$394,12,FALSE)</f>
        <v>35294243</v>
      </c>
      <c r="I15" s="42">
        <f>VLOOKUP(C9,'17-18 50% system'!$A$4:$L$396,12,FALSE)</f>
        <v>36269079</v>
      </c>
      <c r="J15" s="43">
        <f>K15-I15</f>
        <v>0</v>
      </c>
      <c r="K15" s="44">
        <f>VLOOKUP(C9,'17-18'!$A$4:$L$396,12,FALSE)</f>
        <v>36269079</v>
      </c>
      <c r="L15" s="45">
        <f>VLOOKUP(C9,'18-19 50% system'!$A$4:$L$396,12,FALSE)</f>
        <v>37358708</v>
      </c>
      <c r="M15" s="43">
        <f>N15-L15</f>
        <v>2729336</v>
      </c>
      <c r="N15" s="44">
        <f>VLOOKUP(C9,'18-19'!$A$4:$L$396,12,FALSE)</f>
        <v>40088044</v>
      </c>
    </row>
    <row r="16" spans="3:19" ht="54.75" customHeight="1" thickBot="1">
      <c r="C16" s="108" t="s">
        <v>1036</v>
      </c>
      <c r="D16" s="109"/>
      <c r="E16" s="46">
        <f t="shared" ref="E16:N16" si="0">SUM(E14:E15)</f>
        <v>51487729</v>
      </c>
      <c r="F16" s="47">
        <f t="shared" si="0"/>
        <v>50723542</v>
      </c>
      <c r="G16" s="46">
        <f t="shared" si="0"/>
        <v>50588009</v>
      </c>
      <c r="H16" s="47">
        <f t="shared" si="0"/>
        <v>52646964</v>
      </c>
      <c r="I16" s="48">
        <f t="shared" si="0"/>
        <v>53388356</v>
      </c>
      <c r="J16" s="49">
        <f t="shared" si="0"/>
        <v>0</v>
      </c>
      <c r="K16" s="50">
        <f t="shared" si="0"/>
        <v>53388356</v>
      </c>
      <c r="L16" s="51">
        <f t="shared" si="0"/>
        <v>55629276</v>
      </c>
      <c r="M16" s="51">
        <f t="shared" si="0"/>
        <v>23435979</v>
      </c>
      <c r="N16" s="52">
        <f t="shared" si="0"/>
        <v>79065255</v>
      </c>
    </row>
    <row r="17" spans="2:25" ht="27" customHeight="1">
      <c r="B17" s="13"/>
      <c r="C17" s="104" t="s">
        <v>900</v>
      </c>
      <c r="D17" s="105"/>
      <c r="E17" s="34"/>
      <c r="F17" s="35">
        <f>VLOOKUP(C9,'14-15'!$A$4:$O$397,15,FALSE)+VLOOKUP(C9,'14-15'!$A$4:$AB$397,28,FALSE)</f>
        <v>186866</v>
      </c>
      <c r="G17" s="34">
        <f>VLOOKUP(C9,'15-16'!$A$4:$O$397,15,FALSE)+VLOOKUP(C9,'15-16'!$A$4:$AC$397,29,FALSE)</f>
        <v>221407</v>
      </c>
      <c r="H17" s="35">
        <f>VLOOKUP(C9,'16-17'!$A$4:O394,15,FALSE)+VLOOKUP(C9,'16-17'!$A$4:AB394,28,FALSE)</f>
        <v>264365</v>
      </c>
      <c r="I17" s="36">
        <f>VLOOKUP(C9,'17-18 50% system'!$A$4:$O$396,15,FALSE)</f>
        <v>257157</v>
      </c>
      <c r="J17" s="37">
        <f>K17-I17</f>
        <v>0</v>
      </c>
      <c r="K17" s="53">
        <f>VLOOKUP(C9,'17-18'!$A$4:$O$396,15,FALSE)</f>
        <v>257157</v>
      </c>
      <c r="L17" s="36">
        <f>VLOOKUP(C9,'18-19 50% system'!$A$4:$O$396,15,FALSE)</f>
        <v>418701</v>
      </c>
      <c r="M17" s="37">
        <f>N17-L17</f>
        <v>474527</v>
      </c>
      <c r="N17" s="38">
        <f>VLOOKUP(C9,'18-19'!$A$4:$O$396,15,FALSE)</f>
        <v>893228</v>
      </c>
    </row>
    <row r="18" spans="2:25" ht="27" customHeight="1">
      <c r="B18" s="13"/>
      <c r="C18" s="106" t="s">
        <v>1031</v>
      </c>
      <c r="D18" s="107"/>
      <c r="E18" s="40"/>
      <c r="F18" s="41">
        <f>VLOOKUP(C9,'14-15'!$A$4:$AC$397,29,FALSE)</f>
        <v>364610</v>
      </c>
      <c r="G18" s="40">
        <f>VLOOKUP(C9,'15-16'!$A$4:$AD$397,30,FALSE)</f>
        <v>510454</v>
      </c>
      <c r="H18" s="41">
        <f>VLOOKUP(C9,'16-17'!$A$4:$AC$394,29,FALSE)</f>
        <v>510454</v>
      </c>
      <c r="I18" s="42">
        <f>VLOOKUP(C9,'17-18 50% system'!$A$4:$V$396,22,FALSE)</f>
        <v>544814</v>
      </c>
      <c r="J18" s="43">
        <f t="shared" ref="J18:J28" si="1">K18-I18</f>
        <v>0</v>
      </c>
      <c r="K18" s="54">
        <f>VLOOKUP(C9,'17-18'!$A$4:$V$396,22,FALSE)</f>
        <v>544814</v>
      </c>
      <c r="L18" s="42">
        <f>VLOOKUP(C9,'18-19 50% system'!$A$4:$W$396,23,FALSE)</f>
        <v>856137</v>
      </c>
      <c r="M18" s="43">
        <f t="shared" ref="M18:M31" si="2">N18-L18</f>
        <v>-471219</v>
      </c>
      <c r="N18" s="44">
        <f>VLOOKUP(C9,'18-19'!$A$4:$W$396,23,FALSE)</f>
        <v>384918</v>
      </c>
    </row>
    <row r="19" spans="2:25" ht="37.5" customHeight="1">
      <c r="B19" s="13"/>
      <c r="C19" s="106" t="s">
        <v>1043</v>
      </c>
      <c r="D19" s="107"/>
      <c r="E19" s="40"/>
      <c r="F19" s="41">
        <f>SUM(F20:F31)/(1-F10)*F10</f>
        <v>6459.7133757961783</v>
      </c>
      <c r="G19" s="40">
        <f>SUM(G20:G31)/(1-G10)*G10</f>
        <v>10067.44375</v>
      </c>
      <c r="H19" s="41">
        <f>SUM(H20:H31)/(1-H10)*H10</f>
        <v>6023.0371900826458</v>
      </c>
      <c r="I19" s="42">
        <f>SUM(I20:I31)/(1-I10)*I10</f>
        <v>9718.0128755364804</v>
      </c>
      <c r="J19" s="43">
        <f t="shared" si="1"/>
        <v>0</v>
      </c>
      <c r="K19" s="54">
        <f>SUM(K20:K31)/(1-I10)*I10</f>
        <v>9718.0128755364804</v>
      </c>
      <c r="L19" s="42">
        <f>SUM(L20:L31)/(1-L10)*L10</f>
        <v>26148.787500000002</v>
      </c>
      <c r="M19" s="43">
        <f t="shared" si="2"/>
        <v>29635.306249999991</v>
      </c>
      <c r="N19" s="55">
        <f>SUM(N20:N31)/(1-L10)*L10</f>
        <v>55784.093749999993</v>
      </c>
    </row>
    <row r="20" spans="2:25" ht="37.5" customHeight="1">
      <c r="B20" s="13"/>
      <c r="C20" s="106" t="s">
        <v>1016</v>
      </c>
      <c r="D20" s="107"/>
      <c r="E20" s="40">
        <f>VLOOKUP(C9,'13-14'!$A$4:$N$397,14,FALSE)+VLOOKUP(C9,'13-14'!$A$4:$O$397,15,FALSE)</f>
        <v>337407</v>
      </c>
      <c r="F20" s="41">
        <f>(VLOOKUP(C9,'14-15'!$A$4:$P$397,16,FALSE)+VLOOKUP(C9,'14-15'!$A$4:$V$397,22,FALSE))*(1-F10)</f>
        <v>385694.64543524414</v>
      </c>
      <c r="G20" s="40">
        <f>(VLOOKUP(C9,'15-16'!$A$4:$P$397,16,FALSE)+VLOOKUP(C9,'15-16'!$A$4:$V$397,22,FALSE))*(1-G10)</f>
        <v>408426.63125000003</v>
      </c>
      <c r="H20" s="41">
        <f>(VLOOKUP(C9,'16-17'!$A$4:$P$394,16,FALSE)+VLOOKUP(C9,'16-17'!$A$4:$U$394,21,FALSE))*(1-H10)</f>
        <v>414974.2314049587</v>
      </c>
      <c r="I20" s="42">
        <f>VLOOKUP(C9,'17-18 50% system'!$A$4:$P$396,16,FALSE)*(1-I10)</f>
        <v>572942.31759656651</v>
      </c>
      <c r="J20" s="43">
        <f t="shared" si="1"/>
        <v>0</v>
      </c>
      <c r="K20" s="54">
        <f>VLOOKUP(C9,'17-18'!$A$4:$P$396,16,FALSE)*(1-I10)</f>
        <v>572942.31759656651</v>
      </c>
      <c r="L20" s="42">
        <f>VLOOKUP(C9,'18-19 50% system'!$A$4:$P$396,16,FALSE)*(1-L10)</f>
        <v>1024696.6041666666</v>
      </c>
      <c r="M20" s="43">
        <f t="shared" si="2"/>
        <v>1161323.1437500003</v>
      </c>
      <c r="N20" s="44">
        <f>VLOOKUP(C9,'18-19'!$A$4:$P$396,16,FALSE)*(1-L10)</f>
        <v>2186019.7479166668</v>
      </c>
    </row>
    <row r="21" spans="2:25" ht="59.25" customHeight="1">
      <c r="B21" s="13"/>
      <c r="C21" s="106" t="s">
        <v>1017</v>
      </c>
      <c r="D21" s="107"/>
      <c r="E21" s="40"/>
      <c r="F21" s="41">
        <f>(VLOOKUP(C9,'14-15'!$A$4:$Q$397,17,FALSE)+VLOOKUP(C9,'14-15'!$A$4:$W$397,23,FALSE))*(1-F10)</f>
        <v>507.55414012738856</v>
      </c>
      <c r="G21" s="40">
        <f>(VLOOKUP(C9,'15-16'!$A$4:$Q$397,17,FALSE)+VLOOKUP(C9,'15-16'!$A$4:$W$397,23,FALSE))*(1-G10)</f>
        <v>828.73541666666677</v>
      </c>
      <c r="H21" s="41">
        <f>(VLOOKUP(C9,'16-17'!$A$4:$Q$394,17,FALSE)+VLOOKUP(C9,'16-17'!$A$4:$V$394,22,FALSE))*(1-H10)</f>
        <v>2158.3264462809916</v>
      </c>
      <c r="I21" s="42">
        <f>VLOOKUP(C9,'17-18 50% system'!$A$4:$Q$396,17,FALSE)*(1-I10)</f>
        <v>1987.6866952789701</v>
      </c>
      <c r="J21" s="43">
        <f t="shared" si="1"/>
        <v>0</v>
      </c>
      <c r="K21" s="54">
        <f>VLOOKUP(C9,'17-18'!$A$4:$Q$396,17,FALSE)*(1-I10)</f>
        <v>1987.6866952789701</v>
      </c>
      <c r="L21" s="42">
        <f>VLOOKUP(C9,'18-19 50% system'!$A$4:$Q$396,17,FALSE)*(1-L10)</f>
        <v>3457.8979166666668</v>
      </c>
      <c r="M21" s="43">
        <f t="shared" si="2"/>
        <v>3918.1041666666661</v>
      </c>
      <c r="N21" s="44">
        <f>VLOOKUP(C9,'18-19'!$A$4:$Q$396,17,FALSE)*(1-L10)</f>
        <v>7376.0020833333328</v>
      </c>
    </row>
    <row r="22" spans="2:25" ht="27" customHeight="1">
      <c r="B22" s="13"/>
      <c r="C22" s="112" t="s">
        <v>1042</v>
      </c>
      <c r="D22" s="113"/>
      <c r="E22" s="40"/>
      <c r="F22" s="41">
        <f>(VLOOKUP(C9,'14-15'!$A$4:$R$397,18,FALSE)+VLOOKUP(C9,'14-15'!$A$4:$X$397,24,FALSE))*(1-F10)</f>
        <v>16589.995753715499</v>
      </c>
      <c r="G22" s="40">
        <f>(VLOOKUP(C9,'15-16'!$A$4:$R$397,18,FALSE)+VLOOKUP(C9,'15-16'!$A$4:$X$397,24,FALSE))*(1-G10)</f>
        <v>-14021.493750000001</v>
      </c>
      <c r="H22" s="41">
        <f>(VLOOKUP(C9,'16-17'!$A$4:$R$394,18,FALSE)+VLOOKUP(C9,'16-17'!$A$4:$W$394,23,FALSE))*(1-H10)</f>
        <v>0</v>
      </c>
      <c r="I22" s="42">
        <f>VLOOKUP(C9,'17-18 50% system'!$A$4:$R$396,18,FALSE)*(1-I10)</f>
        <v>0</v>
      </c>
      <c r="J22" s="43">
        <f>K22-I22</f>
        <v>0</v>
      </c>
      <c r="K22" s="54">
        <f>VLOOKUP(C9,'17-18'!$A$4:$R$396,18,FALSE)*(1-I10)</f>
        <v>0</v>
      </c>
      <c r="L22" s="42"/>
      <c r="M22" s="43"/>
      <c r="N22" s="44"/>
      <c r="Q22" s="93"/>
      <c r="R22" s="93"/>
      <c r="S22" s="93"/>
      <c r="T22" s="93"/>
      <c r="U22" s="93"/>
      <c r="V22" s="93"/>
      <c r="W22" s="93"/>
      <c r="X22" s="93"/>
      <c r="Y22" s="93"/>
    </row>
    <row r="23" spans="2:25" ht="27" customHeight="1">
      <c r="B23" s="13"/>
      <c r="C23" s="112" t="s">
        <v>880</v>
      </c>
      <c r="D23" s="113"/>
      <c r="E23" s="40"/>
      <c r="F23" s="41">
        <f>(VLOOKUP(C9,'14-15'!$A$4:$S$397,19,FALSE)+VLOOKUP(C9,'14-15'!$A$4:$Y$397,25,FALSE))*(1-F10)</f>
        <v>274.05944798301488</v>
      </c>
      <c r="G23" s="40">
        <f>(VLOOKUP(C9,'15-16'!$A$4:$S$397,19,FALSE)+VLOOKUP(C9,'15-16'!$A$4:$Y$397,25,FALSE))*(1-G10)</f>
        <v>347.85208333333333</v>
      </c>
      <c r="H23" s="41">
        <f>(VLOOKUP(C9,'16-17'!$A$4:$S$394,19,FALSE)+VLOOKUP(C9,'16-17'!$A$4:$X$394,24,FALSE))*(1-H10)</f>
        <v>0</v>
      </c>
      <c r="I23" s="42">
        <f>VLOOKUP(C9,'17-18 50% system'!$A$4:$S$396,19,FALSE)*(1-I10)</f>
        <v>62293.982832618029</v>
      </c>
      <c r="J23" s="43">
        <f>K23-I23</f>
        <v>0</v>
      </c>
      <c r="K23" s="54">
        <f>VLOOKUP(C9,'17-18'!$A$4:$S$396,19,FALSE)*(1-I10)</f>
        <v>62293.982832618029</v>
      </c>
      <c r="L23" s="42"/>
      <c r="M23" s="43"/>
      <c r="N23" s="44"/>
      <c r="Q23" s="93"/>
      <c r="R23" s="93"/>
      <c r="S23" s="93"/>
      <c r="T23" s="93"/>
      <c r="U23" s="93"/>
      <c r="V23" s="93"/>
      <c r="W23" s="93"/>
      <c r="X23" s="93"/>
      <c r="Y23" s="93"/>
    </row>
    <row r="24" spans="2:25" ht="27" customHeight="1">
      <c r="B24" s="13"/>
      <c r="C24" s="112" t="s">
        <v>881</v>
      </c>
      <c r="D24" s="113"/>
      <c r="E24" s="40"/>
      <c r="F24" s="41">
        <f>(VLOOKUP(C9,'14-15'!$A$4:$T$397,20,FALSE)+VLOOKUP(C9,'14-15'!$A$4:$Z$397,26,FALSE))*(1-F10)</f>
        <v>197768.02547770701</v>
      </c>
      <c r="G24" s="40">
        <f>(VLOOKUP(C9,'15-16'!$A$4:$T$397,20,FALSE)+VLOOKUP(C9,'15-16'!$A$4:$Z$397,26,FALSE))*(1-G10)</f>
        <v>284621.83750000002</v>
      </c>
      <c r="H24" s="41">
        <f>VLOOKUP(C9,'16-17'!$A$4:$Y$394,25,FALSE)*(1-H10)</f>
        <v>-6705.5950413223136</v>
      </c>
      <c r="I24" s="42"/>
      <c r="J24" s="43"/>
      <c r="K24" s="54"/>
      <c r="L24" s="42"/>
      <c r="M24" s="43"/>
      <c r="N24" s="44"/>
      <c r="Q24" s="93"/>
      <c r="R24" s="93"/>
      <c r="S24" s="93"/>
      <c r="T24" s="93"/>
      <c r="U24" s="93"/>
      <c r="V24" s="93"/>
      <c r="W24" s="93"/>
      <c r="X24" s="93"/>
      <c r="Y24" s="93"/>
    </row>
    <row r="25" spans="2:25" ht="27" customHeight="1">
      <c r="B25" s="13"/>
      <c r="C25" s="112" t="s">
        <v>882</v>
      </c>
      <c r="D25" s="113"/>
      <c r="E25" s="40"/>
      <c r="F25" s="41">
        <f>(VLOOKUP(C9,'14-15'!$A$4:$U$397,21,FALSE)+VLOOKUP(C9,'14-15'!$A$4:$AA$397,27,FALSE))*(1-F10)</f>
        <v>1211.0063694267517</v>
      </c>
      <c r="G25" s="40">
        <f>(VLOOKUP(C9,'15-16'!$A$4:$U$397,21,FALSE)+VLOOKUP(C9,'15-16'!$A$4:$AA$397,27,FALSE))*(1-G10)</f>
        <v>0</v>
      </c>
      <c r="H25" s="41">
        <f>VLOOKUP(C9,'16-17'!$A$4:$Z$394,26,FALSE)*(1-H10)</f>
        <v>0</v>
      </c>
      <c r="I25" s="42"/>
      <c r="J25" s="43"/>
      <c r="K25" s="54"/>
      <c r="L25" s="42"/>
      <c r="M25" s="43"/>
      <c r="N25" s="44"/>
      <c r="Q25" s="93"/>
      <c r="R25" s="94"/>
      <c r="S25" s="94"/>
      <c r="T25" s="94"/>
      <c r="U25" s="94"/>
      <c r="V25" s="94"/>
      <c r="W25" s="94"/>
      <c r="X25" s="93"/>
      <c r="Y25" s="93"/>
    </row>
    <row r="26" spans="2:25" ht="27" customHeight="1">
      <c r="B26" s="13"/>
      <c r="C26" s="112" t="s">
        <v>899</v>
      </c>
      <c r="D26" s="113"/>
      <c r="E26" s="40"/>
      <c r="F26" s="41"/>
      <c r="G26" s="40">
        <f>VLOOKUP(C9,'15-16'!$A$4:$AB$397,28,FALSE)*(1-G10)</f>
        <v>67.993750000000006</v>
      </c>
      <c r="H26" s="41">
        <f>(VLOOKUP(C9,'16-17'!$A$4:$T$394,20,FALSE)+VLOOKUP(C9,'16-17'!$A$4:$AA$394,27,FALSE))*(1-H10)</f>
        <v>0</v>
      </c>
      <c r="I26" s="42"/>
      <c r="J26" s="43"/>
      <c r="K26" s="54"/>
      <c r="L26" s="42"/>
      <c r="M26" s="43"/>
      <c r="N26" s="44"/>
      <c r="Q26" s="93"/>
      <c r="R26" s="94"/>
      <c r="S26" s="94"/>
      <c r="T26" s="94"/>
      <c r="U26" s="94"/>
      <c r="V26" s="94"/>
      <c r="W26" s="94"/>
      <c r="X26" s="93"/>
      <c r="Y26" s="93"/>
    </row>
    <row r="27" spans="2:25" ht="27" customHeight="1">
      <c r="B27" s="13"/>
      <c r="C27" s="106" t="s">
        <v>1018</v>
      </c>
      <c r="D27" s="107"/>
      <c r="E27" s="40"/>
      <c r="F27" s="41"/>
      <c r="G27" s="40"/>
      <c r="H27" s="41"/>
      <c r="I27" s="42">
        <f>VLOOKUP(C9,'17-18 50% system'!$A$4:$T$396,20,FALSE)*(1-I10)</f>
        <v>0</v>
      </c>
      <c r="J27" s="43">
        <f t="shared" si="1"/>
        <v>0</v>
      </c>
      <c r="K27" s="54">
        <f>VLOOKUP(C9,'17-18'!$A$4:$T$396,20,FALSE)*(1-I10)</f>
        <v>0</v>
      </c>
      <c r="L27" s="42">
        <f>VLOOKUP(C9,'18-19 50% system'!$A$4:$R$396,18,FALSE)*(1-L10)</f>
        <v>0</v>
      </c>
      <c r="M27" s="43">
        <f t="shared" si="2"/>
        <v>0</v>
      </c>
      <c r="N27" s="44">
        <f>VLOOKUP(C9,'18-19'!$A$4:$R$396,18,FALSE)*(1-L10)</f>
        <v>0</v>
      </c>
      <c r="P27" s="83"/>
      <c r="Q27" s="86"/>
      <c r="R27" s="93"/>
      <c r="S27" s="93"/>
      <c r="T27" s="93"/>
      <c r="U27" s="93"/>
      <c r="V27" s="93"/>
      <c r="W27" s="93"/>
      <c r="X27" s="93"/>
      <c r="Y27" s="93"/>
    </row>
    <row r="28" spans="2:25" ht="29.25" customHeight="1">
      <c r="B28" s="13"/>
      <c r="C28" s="106" t="s">
        <v>1019</v>
      </c>
      <c r="D28" s="107"/>
      <c r="E28" s="40"/>
      <c r="F28" s="41"/>
      <c r="G28" s="40"/>
      <c r="H28" s="41"/>
      <c r="I28" s="42">
        <f>VLOOKUP(C9,'17-18 50% system'!$A$4:$U$396,21,FALSE)*(1-I10)</f>
        <v>0</v>
      </c>
      <c r="J28" s="43">
        <f t="shared" si="1"/>
        <v>0</v>
      </c>
      <c r="K28" s="54">
        <f>VLOOKUP(C9,'17-18'!$A$4:$U$396,21,FALSE)*(1-I10)</f>
        <v>0</v>
      </c>
      <c r="L28" s="42">
        <f>VLOOKUP(C9,'18-19 50% system'!$A$4:$S$396,19,FALSE)*(1-L10)</f>
        <v>0</v>
      </c>
      <c r="M28" s="43">
        <f t="shared" si="2"/>
        <v>0</v>
      </c>
      <c r="N28" s="44">
        <f>VLOOKUP(C9,'18-19'!$A$4:$S$396,19,FALSE)*(1-L10)</f>
        <v>0</v>
      </c>
      <c r="P28" s="83"/>
      <c r="Q28" s="93"/>
      <c r="R28" s="86"/>
      <c r="S28" s="86"/>
      <c r="T28" s="86"/>
      <c r="U28" s="86"/>
      <c r="V28" s="86"/>
      <c r="W28" s="86"/>
      <c r="X28" s="93"/>
      <c r="Y28" s="93"/>
    </row>
    <row r="29" spans="2:25" ht="27" customHeight="1">
      <c r="B29" s="13"/>
      <c r="C29" s="106" t="s">
        <v>1020</v>
      </c>
      <c r="D29" s="107"/>
      <c r="E29" s="40"/>
      <c r="F29" s="41"/>
      <c r="G29" s="40"/>
      <c r="H29" s="41"/>
      <c r="I29" s="42"/>
      <c r="J29" s="43"/>
      <c r="K29" s="54"/>
      <c r="L29" s="42">
        <f>VLOOKUP(C9,'18-19 50% system'!$A$4:$T$396,20,FALSE)*(1-L10)</f>
        <v>6498.5812500000002</v>
      </c>
      <c r="M29" s="43">
        <f t="shared" si="2"/>
        <v>7364.2770833333334</v>
      </c>
      <c r="N29" s="44">
        <f>VLOOKUP(C9,'18-19'!$A$4:$T$396,20,FALSE)*(1-L10)</f>
        <v>13862.858333333334</v>
      </c>
      <c r="Q29" s="93"/>
      <c r="R29" s="94"/>
      <c r="S29" s="90"/>
      <c r="T29" s="90"/>
      <c r="U29" s="90"/>
      <c r="V29" s="90"/>
      <c r="W29" s="90"/>
      <c r="X29" s="93"/>
      <c r="Y29" s="93"/>
    </row>
    <row r="30" spans="2:25" ht="27" customHeight="1">
      <c r="B30" s="13"/>
      <c r="C30" s="106" t="s">
        <v>1021</v>
      </c>
      <c r="D30" s="107"/>
      <c r="E30" s="40"/>
      <c r="F30" s="41"/>
      <c r="G30" s="40"/>
      <c r="H30" s="41"/>
      <c r="I30" s="42"/>
      <c r="J30" s="43"/>
      <c r="K30" s="54"/>
      <c r="L30" s="42">
        <f>VLOOKUP(C9,'18-19 50% system'!$A$4:$U$396,21,FALSE)*(1-L10)</f>
        <v>77238.4375</v>
      </c>
      <c r="M30" s="43">
        <f t="shared" si="2"/>
        <v>87537.872916666674</v>
      </c>
      <c r="N30" s="44">
        <f>VLOOKUP(C9,'18-19'!$A$4:$U$396,21,FALSE)*(1-L10)</f>
        <v>164776.31041666667</v>
      </c>
      <c r="Q30" s="93"/>
      <c r="R30" s="94"/>
      <c r="S30" s="93"/>
      <c r="T30" s="93"/>
      <c r="U30" s="93"/>
      <c r="V30" s="93"/>
      <c r="W30" s="93"/>
      <c r="X30" s="93"/>
      <c r="Y30" s="93"/>
    </row>
    <row r="31" spans="2:25" ht="27" customHeight="1">
      <c r="B31" s="13"/>
      <c r="C31" s="106" t="s">
        <v>1022</v>
      </c>
      <c r="D31" s="107"/>
      <c r="E31" s="40"/>
      <c r="F31" s="41"/>
      <c r="G31" s="40"/>
      <c r="H31" s="41"/>
      <c r="I31" s="42"/>
      <c r="J31" s="43"/>
      <c r="K31" s="54"/>
      <c r="L31" s="42">
        <f>VLOOKUP(C9,'18-19 50% system'!$A$4:$V$396,22,FALSE)*(1-L10)</f>
        <v>2997.6916666666666</v>
      </c>
      <c r="M31" s="43">
        <f t="shared" si="2"/>
        <v>3398.2958333333336</v>
      </c>
      <c r="N31" s="44">
        <f>VLOOKUP(C9,'18-19'!$A$4:$V$396,22,FALSE)*(1-L10)</f>
        <v>6395.9875000000002</v>
      </c>
      <c r="Q31" s="93"/>
      <c r="R31" s="94"/>
      <c r="S31" s="93"/>
      <c r="T31" s="93"/>
      <c r="U31" s="93"/>
      <c r="V31" s="93"/>
      <c r="W31" s="93"/>
      <c r="X31" s="93"/>
      <c r="Y31" s="93"/>
    </row>
    <row r="32" spans="2:25" ht="27" customHeight="1" thickBot="1">
      <c r="B32" s="13"/>
      <c r="C32" s="110" t="s">
        <v>1035</v>
      </c>
      <c r="D32" s="111"/>
      <c r="E32" s="56">
        <f t="shared" ref="E32:N32" si="3">SUM(E17:E31)</f>
        <v>337407</v>
      </c>
      <c r="F32" s="57">
        <f t="shared" si="3"/>
        <v>1159981.0000000002</v>
      </c>
      <c r="G32" s="56">
        <f t="shared" si="3"/>
        <v>1422200</v>
      </c>
      <c r="H32" s="57">
        <f t="shared" si="3"/>
        <v>1191269</v>
      </c>
      <c r="I32" s="58">
        <f t="shared" si="3"/>
        <v>1448912.9999999998</v>
      </c>
      <c r="J32" s="59">
        <f t="shared" si="3"/>
        <v>0</v>
      </c>
      <c r="K32" s="60">
        <f t="shared" si="3"/>
        <v>1448912.9999999998</v>
      </c>
      <c r="L32" s="48">
        <f t="shared" si="3"/>
        <v>2415876</v>
      </c>
      <c r="M32" s="49">
        <f t="shared" si="3"/>
        <v>1296485.0000000005</v>
      </c>
      <c r="N32" s="50">
        <f t="shared" si="3"/>
        <v>3712361</v>
      </c>
      <c r="O32" s="26"/>
      <c r="Q32" s="93"/>
      <c r="R32" s="94"/>
      <c r="S32" s="93"/>
      <c r="T32" s="93"/>
      <c r="U32" s="93"/>
      <c r="V32" s="93"/>
      <c r="W32" s="93"/>
      <c r="X32" s="93"/>
      <c r="Y32" s="93"/>
    </row>
    <row r="33" spans="3:25" ht="27" customHeight="1" thickBot="1">
      <c r="C33" s="95" t="s">
        <v>777</v>
      </c>
      <c r="D33" s="96"/>
      <c r="E33" s="61">
        <f>VLOOKUP(C9,'13-14'!$A$4:$P$397,16,FALSE)</f>
        <v>0</v>
      </c>
      <c r="F33" s="62">
        <f>VLOOKUP(C9,'14-15'!$A$4:$AD$397,30,FALSE)</f>
        <v>0</v>
      </c>
      <c r="G33" s="61">
        <f>VLOOKUP(C9,'15-16'!$A$4:$AE$397,31,FALSE)</f>
        <v>0</v>
      </c>
      <c r="H33" s="62">
        <f>VLOOKUP(C9,'16-17'!$A$4:$AD$394,30,FALSE)</f>
        <v>0</v>
      </c>
      <c r="I33" s="63">
        <f>VLOOKUP(C9,'17-18 50% system'!$A$4:$W$396,23,FALSE)</f>
        <v>0</v>
      </c>
      <c r="J33" s="64">
        <f>K33-I33</f>
        <v>0</v>
      </c>
      <c r="K33" s="65">
        <f>VLOOKUP(C9,'17-18'!$A$4:$W$396,23,FALSE)</f>
        <v>0</v>
      </c>
      <c r="L33" s="66">
        <f>VLOOKUP(C9,'18-19 50% system'!$A$4:$X$396,24,FALSE)</f>
        <v>0</v>
      </c>
      <c r="M33" s="67">
        <f>N33-L33</f>
        <v>0</v>
      </c>
      <c r="N33" s="68">
        <f>VLOOKUP(C9,'18-19'!$A$4:$X$396,24,FALSE)</f>
        <v>0</v>
      </c>
      <c r="Q33" s="93"/>
      <c r="R33" s="94"/>
      <c r="S33" s="94"/>
      <c r="T33" s="93"/>
      <c r="U33" s="93"/>
      <c r="V33" s="93"/>
      <c r="W33" s="93"/>
      <c r="X33" s="93"/>
      <c r="Y33" s="93"/>
    </row>
    <row r="34" spans="3:25" ht="27" customHeight="1" thickBot="1">
      <c r="C34" s="97" t="s">
        <v>778</v>
      </c>
      <c r="D34" s="98"/>
      <c r="E34" s="69">
        <f>-VLOOKUP(C9,'13-14'!$A$4:$Q$397,17,FALSE)</f>
        <v>0</v>
      </c>
      <c r="F34" s="70">
        <f>-VLOOKUP(C9,'14-15'!$A$4:$AE$397,31,FALSE)</f>
        <v>0</v>
      </c>
      <c r="G34" s="69">
        <f>-VLOOKUP(C9,'15-16'!$A$4:$AF$397,32,FALSE)</f>
        <v>0</v>
      </c>
      <c r="H34" s="70">
        <f>-VLOOKUP(C9,'16-17'!$A$4:$AE$394,31,FALSE)</f>
        <v>-153029</v>
      </c>
      <c r="I34" s="71">
        <f>-VLOOKUP(C9,'17-18 50% system'!$A$4:$X$396,24,FALSE)</f>
        <v>0</v>
      </c>
      <c r="J34" s="33">
        <f t="shared" ref="J34:J35" si="4">K34-I34</f>
        <v>0</v>
      </c>
      <c r="K34" s="72">
        <f>-VLOOKUP(C9,'17-18'!$A$4:$X$396,24,FALSE)</f>
        <v>0</v>
      </c>
      <c r="L34" s="73">
        <f>-VLOOKUP(C9,'18-19 50% system'!$A$4:$Y$396,25,FALSE)</f>
        <v>0</v>
      </c>
      <c r="M34" s="64">
        <f t="shared" ref="M34:M35" si="5">N34-L34</f>
        <v>0</v>
      </c>
      <c r="N34" s="72">
        <f>-VLOOKUP(C9,'18-19'!$A$4:$Y$396,25,FALSE)</f>
        <v>0</v>
      </c>
      <c r="Q34" s="93"/>
      <c r="R34" s="94"/>
      <c r="S34" s="94"/>
      <c r="T34" s="93"/>
      <c r="U34" s="93"/>
      <c r="V34" s="93"/>
      <c r="W34" s="93"/>
      <c r="X34" s="93"/>
      <c r="Y34" s="93"/>
    </row>
    <row r="35" spans="3:25" ht="34.5" customHeight="1" thickBot="1">
      <c r="C35" s="95" t="s">
        <v>779</v>
      </c>
      <c r="D35" s="96"/>
      <c r="E35" s="61"/>
      <c r="F35" s="62">
        <f>VLOOKUP(C9,'14-15'!$A$4:$AF$397,32,FALSE)</f>
        <v>-1822839</v>
      </c>
      <c r="G35" s="61">
        <f>VLOOKUP(C9,'15-16'!$A$4:$AG$397,33,FALSE)</f>
        <v>313744</v>
      </c>
      <c r="H35" s="62">
        <f>VLOOKUP(C9,'16-17'!$A$4:$AF$394,32,FALSE)</f>
        <v>-726423</v>
      </c>
      <c r="I35" s="63">
        <f>VLOOKUP(C9,'17-18 50% system'!$A$4:$Y$396,25,FALSE)</f>
        <v>-320603</v>
      </c>
      <c r="J35" s="64">
        <f t="shared" si="4"/>
        <v>0</v>
      </c>
      <c r="K35" s="65">
        <f>VLOOKUP(C9,'17-18'!$A$4:$Y$396,25,FALSE)</f>
        <v>-320603</v>
      </c>
      <c r="L35" s="74">
        <f>VLOOKUP(C9,'18-19 50% system'!$A$4:$Z$396,26,FALSE)</f>
        <v>447776</v>
      </c>
      <c r="M35" s="64">
        <f t="shared" si="5"/>
        <v>0</v>
      </c>
      <c r="N35" s="65">
        <f>VLOOKUP(C9,'18-19'!$A$4:$Z$396,26,FALSE)</f>
        <v>447776</v>
      </c>
      <c r="Q35" s="93"/>
      <c r="R35" s="93"/>
      <c r="S35" s="93"/>
      <c r="T35" s="93"/>
      <c r="U35" s="93"/>
      <c r="V35" s="93"/>
      <c r="W35" s="93"/>
      <c r="X35" s="93"/>
      <c r="Y35" s="93"/>
    </row>
    <row r="36" spans="3:25" ht="35.25" customHeight="1" thickBot="1">
      <c r="C36" s="99" t="s">
        <v>780</v>
      </c>
      <c r="D36" s="100"/>
      <c r="E36" s="75">
        <f t="shared" ref="E36:N36" si="6">E16-E13+E32+E33+E34+E35</f>
        <v>1420349</v>
      </c>
      <c r="F36" s="76">
        <f t="shared" si="6"/>
        <v>-1326013.9999999998</v>
      </c>
      <c r="G36" s="75">
        <f t="shared" si="6"/>
        <v>-44657</v>
      </c>
      <c r="H36" s="77">
        <f t="shared" si="6"/>
        <v>153766</v>
      </c>
      <c r="I36" s="78">
        <f t="shared" si="6"/>
        <v>633582.99999999977</v>
      </c>
      <c r="J36" s="79">
        <f t="shared" si="6"/>
        <v>0</v>
      </c>
      <c r="K36" s="80">
        <f t="shared" si="6"/>
        <v>633582.99999999977</v>
      </c>
      <c r="L36" s="81">
        <f t="shared" si="6"/>
        <v>2991040</v>
      </c>
      <c r="M36" s="81">
        <f t="shared" si="6"/>
        <v>1440856.0000000005</v>
      </c>
      <c r="N36" s="80">
        <f t="shared" si="6"/>
        <v>4431896</v>
      </c>
      <c r="O36" s="26"/>
      <c r="P36" s="26"/>
      <c r="Q36" s="26"/>
      <c r="R36" s="26"/>
      <c r="S36" s="26"/>
      <c r="T36" s="26"/>
      <c r="U36" s="26"/>
    </row>
    <row r="37" spans="3:25">
      <c r="H37" s="14"/>
      <c r="I37" s="14"/>
      <c r="J37" s="14"/>
      <c r="K37" s="14"/>
      <c r="L37" s="14"/>
    </row>
    <row r="39" spans="3:25">
      <c r="C39" s="82" t="s">
        <v>1049</v>
      </c>
    </row>
    <row r="40" spans="3:25" ht="16.5" thickBot="1"/>
    <row r="41" spans="3:25" ht="16.5" thickBot="1">
      <c r="C41" s="123" t="str">
        <f>VLOOKUP(K41,'All local authorities'!$A$1:$B$392,2,FALSE)</f>
        <v>LB</v>
      </c>
      <c r="D41" s="125"/>
      <c r="E41" s="131" t="s">
        <v>766</v>
      </c>
      <c r="F41" s="131"/>
      <c r="G41" s="131"/>
      <c r="H41" s="131"/>
      <c r="I41" s="131"/>
      <c r="J41" s="131"/>
      <c r="K41" s="123" t="s">
        <v>1053</v>
      </c>
      <c r="L41" s="124"/>
      <c r="M41" s="124"/>
      <c r="N41" s="125"/>
    </row>
    <row r="42" spans="3:25" ht="16.5" thickBot="1">
      <c r="F42" s="24">
        <f>5/471</f>
        <v>1.0615711252653927E-2</v>
      </c>
      <c r="G42" s="24">
        <f>7/480</f>
        <v>1.4583333333333334E-2</v>
      </c>
      <c r="H42" s="25">
        <f>7/484</f>
        <v>1.4462809917355372E-2</v>
      </c>
      <c r="I42" s="24">
        <f>7/466</f>
        <v>1.5021459227467811E-2</v>
      </c>
      <c r="J42" s="25"/>
      <c r="K42" s="25"/>
      <c r="L42" s="24">
        <f>11/480</f>
        <v>2.2916666666666665E-2</v>
      </c>
      <c r="M42" s="25"/>
    </row>
    <row r="43" spans="3:25">
      <c r="C43" s="127"/>
      <c r="D43" s="128"/>
      <c r="E43" s="15" t="s">
        <v>768</v>
      </c>
      <c r="F43" s="16" t="s">
        <v>769</v>
      </c>
      <c r="G43" s="15" t="s">
        <v>770</v>
      </c>
      <c r="H43" s="16" t="s">
        <v>771</v>
      </c>
      <c r="I43" s="101" t="s">
        <v>772</v>
      </c>
      <c r="J43" s="102"/>
      <c r="K43" s="103"/>
      <c r="L43" s="126" t="s">
        <v>773</v>
      </c>
      <c r="M43" s="102"/>
      <c r="N43" s="103"/>
      <c r="P43" s="84" t="s">
        <v>1045</v>
      </c>
      <c r="Q43" s="83"/>
      <c r="R43" s="83"/>
      <c r="S43" s="83"/>
    </row>
    <row r="44" spans="3:25" ht="63.75" thickBot="1">
      <c r="C44" s="129"/>
      <c r="D44" s="130"/>
      <c r="E44" s="17" t="s">
        <v>774</v>
      </c>
      <c r="F44" s="18" t="s">
        <v>774</v>
      </c>
      <c r="G44" s="17" t="s">
        <v>774</v>
      </c>
      <c r="H44" s="18" t="s">
        <v>774</v>
      </c>
      <c r="I44" s="19" t="s">
        <v>775</v>
      </c>
      <c r="J44" s="20" t="s">
        <v>1015</v>
      </c>
      <c r="K44" s="21" t="s">
        <v>776</v>
      </c>
      <c r="L44" s="22" t="s">
        <v>775</v>
      </c>
      <c r="M44" s="20" t="s">
        <v>1015</v>
      </c>
      <c r="N44" s="21" t="s">
        <v>776</v>
      </c>
      <c r="P44" s="86"/>
      <c r="Q44" s="86" t="s">
        <v>1048</v>
      </c>
      <c r="R44" s="87" t="s">
        <v>1046</v>
      </c>
      <c r="S44" s="87" t="s">
        <v>1047</v>
      </c>
      <c r="U44" s="86"/>
      <c r="V44" s="86"/>
      <c r="W44" s="86"/>
      <c r="X44" s="87"/>
      <c r="Y44" s="87"/>
    </row>
    <row r="45" spans="3:25" ht="16.5" customHeight="1" thickBot="1">
      <c r="C45" s="97" t="s">
        <v>1034</v>
      </c>
      <c r="D45" s="98"/>
      <c r="E45" s="27">
        <f>VLOOKUP(C41,'13-14'!$A$4:$J$397,10,FALSE)</f>
        <v>1931412121</v>
      </c>
      <c r="F45" s="28">
        <f>VLOOKUP(C41,'14-15'!$A$4:$J$397,10,FALSE)</f>
        <v>1969037032</v>
      </c>
      <c r="G45" s="27">
        <f>VLOOKUP(C41,'15-16'!$A$4:$J$397,10,FALSE)</f>
        <v>2006661943</v>
      </c>
      <c r="H45" s="28">
        <f>VLOOKUP(C41,'16-17'!$A$4:$J$394,10,FALSE)</f>
        <v>2023384126</v>
      </c>
      <c r="I45" s="29">
        <f>VLOOKUP(C41,'17-18 50% system'!$A$4:$J$396,10,FALSE)</f>
        <v>2064693586</v>
      </c>
      <c r="J45" s="30">
        <f>K45-I45</f>
        <v>0</v>
      </c>
      <c r="K45" s="31">
        <f>VLOOKUP(C41,'17-18'!$A$4:$J$396,10,FALSE)</f>
        <v>2064693586</v>
      </c>
      <c r="L45" s="32">
        <f>VLOOKUP(C41,'18-19 50% system'!$A$4:$J$396,10,FALSE)</f>
        <v>2126723007</v>
      </c>
      <c r="M45" s="33">
        <f>N45-L45</f>
        <v>774505547</v>
      </c>
      <c r="N45" s="31">
        <f>VLOOKUP(C41,'18-19'!$A$4:$J$396,10,FALSE)</f>
        <v>2901228554</v>
      </c>
      <c r="P45" s="92" t="s">
        <v>768</v>
      </c>
      <c r="Q45" s="88" t="str">
        <f>K9</f>
        <v>Barking and Dagenham</v>
      </c>
      <c r="R45" s="89">
        <f>E36</f>
        <v>1420349</v>
      </c>
      <c r="S45" s="86"/>
      <c r="U45" s="132"/>
      <c r="V45" s="92"/>
      <c r="W45" s="88"/>
      <c r="X45" s="89"/>
      <c r="Y45" s="86"/>
    </row>
    <row r="46" spans="3:25" ht="15.75" customHeight="1">
      <c r="C46" s="104" t="s">
        <v>1032</v>
      </c>
      <c r="D46" s="105"/>
      <c r="E46" s="34">
        <f>VLOOKUP(C41,'13-14'!$A$4:$M$397,13,FALSE)</f>
        <v>1876877067</v>
      </c>
      <c r="F46" s="35">
        <f>VLOOKUP(C41,'14-15'!$A$4:$M$397,13,FALSE)</f>
        <v>1969001382</v>
      </c>
      <c r="G46" s="34">
        <f>VLOOKUP(C41,'15-16'!$A$4:$M$397,13,FALSE)</f>
        <v>2042338673</v>
      </c>
      <c r="H46" s="35">
        <f>VLOOKUP(C41,'16-17'!$A$4:$M$394,13,FALSE)</f>
        <v>2060123389</v>
      </c>
      <c r="I46" s="36">
        <f>VLOOKUP(C41,'17-18 50% system'!$A$4:$M$396,13,FALSE)</f>
        <v>2394246039</v>
      </c>
      <c r="J46" s="37">
        <f>K46-I46</f>
        <v>2</v>
      </c>
      <c r="K46" s="38">
        <f>VLOOKUP(C41,'17-18'!$A$4:$M$396,13,FALSE)</f>
        <v>2394246041</v>
      </c>
      <c r="L46" s="39">
        <f>VLOOKUP(C41,'18-19 50% system'!$A$4:$M$396,13,FALSE)</f>
        <v>2512693884</v>
      </c>
      <c r="M46" s="37">
        <f>N46-L46</f>
        <v>2847719737</v>
      </c>
      <c r="N46" s="38">
        <f>VLOOKUP(C41,'18-19'!$A$4:$M$396,13,FALSE)</f>
        <v>5360413621</v>
      </c>
      <c r="P46" s="92"/>
      <c r="Q46" s="88" t="str">
        <f>K41</f>
        <v>London Boroughs</v>
      </c>
      <c r="R46" s="89">
        <f>E68</f>
        <v>56787630</v>
      </c>
      <c r="S46" s="86"/>
      <c r="U46" s="132"/>
      <c r="V46" s="92"/>
      <c r="W46" s="88"/>
      <c r="X46" s="90"/>
      <c r="Y46" s="86"/>
    </row>
    <row r="47" spans="3:25" ht="15.75" customHeight="1">
      <c r="C47" s="106" t="s">
        <v>1033</v>
      </c>
      <c r="D47" s="107"/>
      <c r="E47" s="40">
        <f>VLOOKUP(C41,'13-14'!$A$4:$L$397,12,FALSE)</f>
        <v>13218714</v>
      </c>
      <c r="F47" s="41">
        <f>VLOOKUP(C41,'14-15'!$A$4:$L$397,12,FALSE)</f>
        <v>13476221</v>
      </c>
      <c r="G47" s="40">
        <f>VLOOKUP(C41,'15-16'!$A$4:$L$397,12,FALSE)</f>
        <v>13733728</v>
      </c>
      <c r="H47" s="41">
        <f>VLOOKUP(C41,'16-17'!$A$4:$L$394,12,FALSE)</f>
        <v>13848176</v>
      </c>
      <c r="I47" s="42">
        <f>VLOOKUP(C41,'17-18 50% system'!$A$4:$L$396,12,FALSE)</f>
        <v>-216796109</v>
      </c>
      <c r="J47" s="43">
        <f>K47-I47</f>
        <v>0</v>
      </c>
      <c r="K47" s="44">
        <f>VLOOKUP(C41,'17-18'!$A$4:$L$396,12,FALSE)</f>
        <v>-216796109</v>
      </c>
      <c r="L47" s="45">
        <f>VLOOKUP(C41,'18-19 50% system'!$A$4:$L$396,12,FALSE)</f>
        <v>-223309297</v>
      </c>
      <c r="M47" s="43">
        <f>N47-L47</f>
        <v>-1902016732</v>
      </c>
      <c r="N47" s="44">
        <f>VLOOKUP(C41,'18-19'!$A$4:$L$396,12,FALSE)</f>
        <v>-2125326029</v>
      </c>
      <c r="P47" s="92" t="s">
        <v>769</v>
      </c>
      <c r="Q47" s="88" t="str">
        <f t="shared" ref="Q47:Q56" si="7">Q45</f>
        <v>Barking and Dagenham</v>
      </c>
      <c r="R47" s="89">
        <f>F36</f>
        <v>-1326013.9999999998</v>
      </c>
      <c r="S47" s="86"/>
      <c r="U47" s="132"/>
      <c r="V47" s="92"/>
      <c r="W47" s="88"/>
      <c r="X47" s="90"/>
      <c r="Y47" s="86"/>
    </row>
    <row r="48" spans="3:25" ht="33.75" customHeight="1" thickBot="1">
      <c r="C48" s="108" t="s">
        <v>1036</v>
      </c>
      <c r="D48" s="109"/>
      <c r="E48" s="46">
        <f t="shared" ref="E48:N48" si="8">SUM(E46:E47)</f>
        <v>1890095781</v>
      </c>
      <c r="F48" s="47">
        <f t="shared" si="8"/>
        <v>1982477603</v>
      </c>
      <c r="G48" s="46">
        <f t="shared" si="8"/>
        <v>2056072401</v>
      </c>
      <c r="H48" s="47">
        <f t="shared" si="8"/>
        <v>2073971565</v>
      </c>
      <c r="I48" s="48">
        <f t="shared" si="8"/>
        <v>2177449930</v>
      </c>
      <c r="J48" s="49">
        <f t="shared" si="8"/>
        <v>2</v>
      </c>
      <c r="K48" s="50">
        <f t="shared" si="8"/>
        <v>2177449932</v>
      </c>
      <c r="L48" s="51">
        <f t="shared" si="8"/>
        <v>2289384587</v>
      </c>
      <c r="M48" s="51">
        <f t="shared" si="8"/>
        <v>945703005</v>
      </c>
      <c r="N48" s="52">
        <f t="shared" si="8"/>
        <v>3235087592</v>
      </c>
      <c r="P48" s="92"/>
      <c r="Q48" s="88" t="str">
        <f t="shared" si="7"/>
        <v>London Boroughs</v>
      </c>
      <c r="R48" s="89">
        <f>F68</f>
        <v>106411016</v>
      </c>
      <c r="S48" s="86"/>
      <c r="U48" s="132"/>
      <c r="V48" s="92"/>
      <c r="W48" s="88"/>
      <c r="X48" s="90"/>
      <c r="Y48" s="86"/>
    </row>
    <row r="49" spans="3:25" ht="15.75" customHeight="1">
      <c r="C49" s="104" t="s">
        <v>900</v>
      </c>
      <c r="D49" s="105"/>
      <c r="E49" s="34"/>
      <c r="F49" s="35">
        <f>VLOOKUP(C41,'14-15'!$A$4:$O$397,15,FALSE)+VLOOKUP(C41,'14-15'!$A$4:$AB$397,28,FALSE)</f>
        <v>19982760</v>
      </c>
      <c r="G49" s="34">
        <f>VLOOKUP(C41,'15-16'!$A$4:$O$397,15,FALSE)+VLOOKUP(C41,'15-16'!$A$4:$AC$397,29,FALSE)</f>
        <v>29013698</v>
      </c>
      <c r="H49" s="35">
        <f>VLOOKUP(C41,'16-17'!$A$4:O426,15,FALSE)+VLOOKUP(C41,'16-17'!$A$4:AB426,28,FALSE)</f>
        <v>30408058</v>
      </c>
      <c r="I49" s="36">
        <f>VLOOKUP(C41,'17-18 50% system'!$A$4:$O$396,15,FALSE)</f>
        <v>36142102</v>
      </c>
      <c r="J49" s="37">
        <f>K49-I49</f>
        <v>0</v>
      </c>
      <c r="K49" s="53">
        <f>VLOOKUP(C41,'17-18'!$A$4:$O$396,15,FALSE)</f>
        <v>36142102</v>
      </c>
      <c r="L49" s="36">
        <f>VLOOKUP(C41,'18-19 50% system'!$A$4:$O$396,15,FALSE)</f>
        <v>57749430</v>
      </c>
      <c r="M49" s="37">
        <f>N49-L49</f>
        <v>65449355</v>
      </c>
      <c r="N49" s="38">
        <f>VLOOKUP(C41,'18-19'!$A$4:$O$396,15,FALSE)</f>
        <v>123198785</v>
      </c>
      <c r="P49" s="92" t="s">
        <v>770</v>
      </c>
      <c r="Q49" s="88" t="str">
        <f t="shared" si="7"/>
        <v>Barking and Dagenham</v>
      </c>
      <c r="R49" s="89">
        <f>G36</f>
        <v>-44657</v>
      </c>
      <c r="S49" s="86"/>
      <c r="U49" s="132"/>
      <c r="V49" s="92"/>
      <c r="W49" s="88"/>
      <c r="X49" s="90"/>
      <c r="Y49" s="86"/>
    </row>
    <row r="50" spans="3:25" ht="15.75" customHeight="1">
      <c r="C50" s="106" t="s">
        <v>1031</v>
      </c>
      <c r="D50" s="107"/>
      <c r="E50" s="40"/>
      <c r="F50" s="41">
        <f>VLOOKUP(C41,'14-15'!$A$4:$AC$397,29,FALSE)</f>
        <v>143060</v>
      </c>
      <c r="G50" s="40">
        <f>VLOOKUP(C41,'15-16'!$A$4:$AD$397,30,FALSE)</f>
        <v>200284</v>
      </c>
      <c r="H50" s="41">
        <f>VLOOKUP(C41,'16-17'!$A$4:$AC$394,29,FALSE)</f>
        <v>200284</v>
      </c>
      <c r="I50" s="42">
        <f>VLOOKUP(C41,'17-18 50% system'!$A$4:$V$396,22,FALSE)</f>
        <v>-3256594</v>
      </c>
      <c r="J50" s="43">
        <f t="shared" ref="J50:J53" si="9">K50-I50</f>
        <v>0</v>
      </c>
      <c r="K50" s="54">
        <f>VLOOKUP(C41,'17-18'!$A$4:$V$396,22,FALSE)</f>
        <v>-3256594</v>
      </c>
      <c r="L50" s="42">
        <f>VLOOKUP(C41,'18-19 50% system'!$A$4:$W$396,23,FALSE)</f>
        <v>-5117505</v>
      </c>
      <c r="M50" s="43">
        <f t="shared" ref="M50:M53" si="10">N50-L50</f>
        <v>-61035561</v>
      </c>
      <c r="N50" s="44">
        <f>VLOOKUP(C41,'18-19'!$A$4:$W$396,23,FALSE)</f>
        <v>-66153066</v>
      </c>
      <c r="P50" s="92"/>
      <c r="Q50" s="88" t="str">
        <f t="shared" si="7"/>
        <v>London Boroughs</v>
      </c>
      <c r="R50" s="89">
        <f>G68</f>
        <v>114696620</v>
      </c>
      <c r="S50" s="86"/>
      <c r="U50" s="132"/>
      <c r="V50" s="92"/>
      <c r="W50" s="88"/>
      <c r="X50" s="90"/>
      <c r="Y50" s="86"/>
    </row>
    <row r="51" spans="3:25" ht="33" customHeight="1">
      <c r="C51" s="106" t="s">
        <v>1043</v>
      </c>
      <c r="D51" s="107"/>
      <c r="E51" s="40"/>
      <c r="F51" s="41">
        <f>SUM(F52:F63)/(1-F42)*F42</f>
        <v>331462.04883227171</v>
      </c>
      <c r="G51" s="40">
        <f>SUM(G52:G63)/(1-G42)*G42</f>
        <v>589155.2333333334</v>
      </c>
      <c r="H51" s="41">
        <f>SUM(H52:H63)/(1-H42)*H42</f>
        <v>318028.57024793391</v>
      </c>
      <c r="I51" s="42">
        <f>SUM(I52:I63)/(1-I42)*I42</f>
        <v>419148.25321888411</v>
      </c>
      <c r="J51" s="43">
        <f t="shared" si="9"/>
        <v>0</v>
      </c>
      <c r="K51" s="54">
        <f>SUM(K52:K63)/(1-I42)*I42</f>
        <v>419148.25321888411</v>
      </c>
      <c r="L51" s="42">
        <f>SUM(L52:L63)/(1-L42)*L42</f>
        <v>1364050.8520833333</v>
      </c>
      <c r="M51" s="43">
        <f t="shared" si="10"/>
        <v>1545924.2562499996</v>
      </c>
      <c r="N51" s="55">
        <f>SUM(N52:N63)/(1-L42)*L42</f>
        <v>2909975.1083333329</v>
      </c>
      <c r="P51" s="92" t="s">
        <v>771</v>
      </c>
      <c r="Q51" s="88" t="str">
        <f t="shared" si="7"/>
        <v>Barking and Dagenham</v>
      </c>
      <c r="R51" s="89">
        <f>H36</f>
        <v>153766</v>
      </c>
      <c r="S51" s="86"/>
      <c r="U51" s="132"/>
      <c r="V51" s="92"/>
      <c r="W51" s="88"/>
      <c r="X51" s="90"/>
      <c r="Y51" s="86"/>
    </row>
    <row r="52" spans="3:25" ht="15.75" customHeight="1">
      <c r="C52" s="106" t="s">
        <v>1016</v>
      </c>
      <c r="D52" s="107"/>
      <c r="E52" s="40">
        <f>VLOOKUP(C41,'13-14'!$A$4:$N$397,14,FALSE)+VLOOKUP(C41,'13-14'!$A$4:$O$397,15,FALSE)</f>
        <v>17573125</v>
      </c>
      <c r="F52" s="41">
        <f>(VLOOKUP(C41,'14-15'!$A$4:$P$397,16,FALSE)+VLOOKUP(C41,'14-15'!$A$4:$V$397,22,FALSE))*(1-F42)</f>
        <v>18374566.004246283</v>
      </c>
      <c r="G52" s="40">
        <f>(VLOOKUP(C41,'15-16'!$A$4:$P$397,16,FALSE)+VLOOKUP(C41,'15-16'!$A$4:$V$397,22,FALSE))*(1-G42)</f>
        <v>19302536.779166669</v>
      </c>
      <c r="H52" s="41">
        <f>(VLOOKUP(C41,'16-17'!$A$4:$P$394,16,FALSE)+VLOOKUP(C41,'16-17'!$A$4:$U$394,21,FALSE))*(1-H42)</f>
        <v>20291618.435950413</v>
      </c>
      <c r="I52" s="42">
        <f>VLOOKUP(C41,'17-18 50% system'!$A$4:$P$396,16,FALSE)*(1-I42)</f>
        <v>26704106.826180257</v>
      </c>
      <c r="J52" s="43">
        <f t="shared" si="9"/>
        <v>0</v>
      </c>
      <c r="K52" s="54">
        <f>VLOOKUP(C41,'17-18'!$A$4:$P$396,16,FALSE)*(1-I42)</f>
        <v>26704106.826180257</v>
      </c>
      <c r="L52" s="42">
        <f>VLOOKUP(C41,'18-19 50% system'!$A$4:$P$396,16,FALSE)*(1-L42)</f>
        <v>45803797.506250001</v>
      </c>
      <c r="M52" s="43">
        <f t="shared" si="10"/>
        <v>51910969.920833327</v>
      </c>
      <c r="N52" s="44">
        <f>VLOOKUP(C41,'18-19'!$A$4:$P$396,16,FALSE)*(1-L42)</f>
        <v>97714767.427083328</v>
      </c>
      <c r="P52" s="92"/>
      <c r="Q52" s="88" t="str">
        <f t="shared" si="7"/>
        <v>London Boroughs</v>
      </c>
      <c r="R52" s="89">
        <f>H68</f>
        <v>-36767959</v>
      </c>
      <c r="S52" s="86"/>
      <c r="U52" s="132"/>
      <c r="V52" s="92"/>
      <c r="W52" s="88"/>
      <c r="X52" s="91"/>
      <c r="Y52" s="86"/>
    </row>
    <row r="53" spans="3:25" ht="47.25" customHeight="1">
      <c r="C53" s="106" t="s">
        <v>1017</v>
      </c>
      <c r="D53" s="107"/>
      <c r="E53" s="40"/>
      <c r="F53" s="41">
        <f>(VLOOKUP(C41,'14-15'!$A$4:$Q$397,17,FALSE)+VLOOKUP(C41,'14-15'!$A$4:$W$397,23,FALSE))*(1-F42)</f>
        <v>24622.806794055203</v>
      </c>
      <c r="G53" s="40">
        <f>(VLOOKUP(C41,'15-16'!$A$4:$Q$397,17,FALSE)+VLOOKUP(C41,'15-16'!$A$4:$W$397,23,FALSE))*(1-G42)</f>
        <v>154670.01458333334</v>
      </c>
      <c r="H53" s="41">
        <f>(VLOOKUP(C41,'16-17'!$A$4:$Q$394,17,FALSE)+VLOOKUP(C41,'16-17'!$A$4:$V$394,22,FALSE))*(1-H42)</f>
        <v>76343.652892561979</v>
      </c>
      <c r="I53" s="42">
        <f>VLOOKUP(C41,'17-18 50% system'!$A$4:$Q$396,17,FALSE)*(1-I42)</f>
        <v>20208.804721030043</v>
      </c>
      <c r="J53" s="43">
        <f t="shared" si="9"/>
        <v>0</v>
      </c>
      <c r="K53" s="54">
        <f>VLOOKUP(C41,'17-18'!$A$4:$Q$396,17,FALSE)*(1-I42)</f>
        <v>20208.804721030043</v>
      </c>
      <c r="L53" s="42">
        <f>VLOOKUP(C41,'18-19 50% system'!$A$4:$Q$396,17,FALSE)*(1-L42)</f>
        <v>32867.129166666666</v>
      </c>
      <c r="M53" s="43">
        <f t="shared" si="10"/>
        <v>37249.347916666666</v>
      </c>
      <c r="N53" s="44">
        <f>VLOOKUP(C41,'18-19'!$A$4:$Q$396,17,FALSE)*(1-L42)</f>
        <v>70116.477083333331</v>
      </c>
      <c r="P53" s="92" t="s">
        <v>772</v>
      </c>
      <c r="Q53" s="88" t="str">
        <f t="shared" si="7"/>
        <v>Barking and Dagenham</v>
      </c>
      <c r="R53" s="89">
        <f>I36</f>
        <v>633582.99999999977</v>
      </c>
      <c r="S53" s="89">
        <f>J36</f>
        <v>0</v>
      </c>
      <c r="U53" s="132"/>
      <c r="V53" s="92"/>
      <c r="W53" s="88"/>
      <c r="X53" s="90"/>
      <c r="Y53" s="89"/>
    </row>
    <row r="54" spans="3:25" ht="15.75" customHeight="1">
      <c r="C54" s="112" t="s">
        <v>1042</v>
      </c>
      <c r="D54" s="113"/>
      <c r="E54" s="40"/>
      <c r="F54" s="41">
        <f>(VLOOKUP(C41,'14-15'!$A$4:$R$397,18,FALSE)+VLOOKUP(C41,'14-15'!$A$4:$X$397,24,FALSE))*(1-F42)</f>
        <v>217527.01910828025</v>
      </c>
      <c r="G54" s="40">
        <f>(VLOOKUP(C41,'15-16'!$A$4:$R$397,18,FALSE)+VLOOKUP(C41,'15-16'!$A$4:$X$397,24,FALSE))*(1-G42)</f>
        <v>358820.75625000003</v>
      </c>
      <c r="H54" s="41">
        <f>(VLOOKUP(C41,'16-17'!$A$4:$R$394,18,FALSE)+VLOOKUP(C41,'16-17'!$A$4:$W$394,23,FALSE))*(1-H42)</f>
        <v>590577.24793388427</v>
      </c>
      <c r="I54" s="42">
        <f>VLOOKUP(C41,'17-18 50% system'!$A$4:$R$396,18,FALSE)*(1-I42)</f>
        <v>530460.1931330472</v>
      </c>
      <c r="J54" s="43">
        <f>K54-I54</f>
        <v>0</v>
      </c>
      <c r="K54" s="54">
        <f>VLOOKUP(C41,'17-18'!$A$4:$R$396,18,FALSE)*(1-I42)</f>
        <v>530460.1931330472</v>
      </c>
      <c r="L54" s="42"/>
      <c r="M54" s="43"/>
      <c r="N54" s="44"/>
      <c r="P54" s="92"/>
      <c r="Q54" s="88" t="str">
        <f t="shared" si="7"/>
        <v>London Boroughs</v>
      </c>
      <c r="R54" s="89">
        <f>I68</f>
        <v>99586990</v>
      </c>
      <c r="S54" s="89">
        <f>J68</f>
        <v>2</v>
      </c>
      <c r="U54" s="132"/>
      <c r="V54" s="92"/>
      <c r="W54" s="88"/>
      <c r="X54" s="91"/>
      <c r="Y54" s="89"/>
    </row>
    <row r="55" spans="3:25" ht="15.75" customHeight="1">
      <c r="C55" s="112" t="s">
        <v>880</v>
      </c>
      <c r="D55" s="113"/>
      <c r="E55" s="40"/>
      <c r="F55" s="41">
        <f>(VLOOKUP(C41,'14-15'!$A$4:$S$397,19,FALSE)+VLOOKUP(C41,'14-15'!$A$4:$Y$397,25,FALSE))*(1-F42)</f>
        <v>155721.17197452229</v>
      </c>
      <c r="G55" s="40">
        <f>(VLOOKUP(C41,'15-16'!$A$4:$S$397,19,FALSE)+VLOOKUP(C41,'15-16'!$A$4:$Y$397,25,FALSE))*(1-G42)</f>
        <v>923568.9604166667</v>
      </c>
      <c r="H55" s="41">
        <f>(VLOOKUP(C41,'16-17'!$A$4:$S$394,19,FALSE)+VLOOKUP(C41,'16-17'!$A$4:$X$394,24,FALSE))*(1-H42)</f>
        <v>481187.54752066114</v>
      </c>
      <c r="I55" s="42">
        <f>VLOOKUP(C41,'17-18 50% system'!$A$4:$S$396,19,FALSE)*(1-I42)</f>
        <v>218127.43776824034</v>
      </c>
      <c r="J55" s="43">
        <f>K55-I55</f>
        <v>0</v>
      </c>
      <c r="K55" s="54">
        <f>VLOOKUP(C41,'17-18'!$A$4:$S$396,19,FALSE)*(1-I42)</f>
        <v>218127.43776824034</v>
      </c>
      <c r="L55" s="42"/>
      <c r="M55" s="43"/>
      <c r="N55" s="44"/>
      <c r="P55" s="92" t="s">
        <v>773</v>
      </c>
      <c r="Q55" s="88" t="str">
        <f t="shared" si="7"/>
        <v>Barking and Dagenham</v>
      </c>
      <c r="R55" s="89">
        <f>L36</f>
        <v>2991040</v>
      </c>
      <c r="S55" s="89">
        <f>M36</f>
        <v>1440856.0000000005</v>
      </c>
      <c r="U55" s="132"/>
      <c r="V55" s="92"/>
      <c r="W55" s="88"/>
      <c r="X55" s="90"/>
      <c r="Y55" s="89"/>
    </row>
    <row r="56" spans="3:25" ht="15.75" customHeight="1">
      <c r="C56" s="112" t="s">
        <v>881</v>
      </c>
      <c r="D56" s="113"/>
      <c r="E56" s="40"/>
      <c r="F56" s="41">
        <f>(VLOOKUP(C41,'14-15'!$A$4:$T$397,20,FALSE)+VLOOKUP(C41,'14-15'!$A$4:$Z$397,26,FALSE))*(1-F42)</f>
        <v>12058803.694267515</v>
      </c>
      <c r="G56" s="40">
        <f>(VLOOKUP(C41,'15-16'!$A$4:$T$397,20,FALSE)+VLOOKUP(C41,'15-16'!$A$4:$Z$397,26,FALSE))*(1-G42)</f>
        <v>18831396.260416668</v>
      </c>
      <c r="H56" s="41">
        <f>VLOOKUP(C41,'16-17'!$A$4:$Y$394,25,FALSE)*(1-H42)</f>
        <v>144890.72107438016</v>
      </c>
      <c r="I56" s="42"/>
      <c r="J56" s="43"/>
      <c r="K56" s="54"/>
      <c r="L56" s="42"/>
      <c r="M56" s="43"/>
      <c r="N56" s="44"/>
      <c r="P56" s="92"/>
      <c r="Q56" s="88" t="str">
        <f t="shared" si="7"/>
        <v>London Boroughs</v>
      </c>
      <c r="R56" s="89">
        <f>L68</f>
        <v>309857126</v>
      </c>
      <c r="S56" s="89">
        <f>M68</f>
        <v>293386359</v>
      </c>
      <c r="U56" s="132"/>
      <c r="V56" s="92"/>
      <c r="W56" s="88"/>
      <c r="X56" s="91"/>
      <c r="Y56" s="90"/>
    </row>
    <row r="57" spans="3:25" ht="15.75" customHeight="1">
      <c r="C57" s="112" t="s">
        <v>882</v>
      </c>
      <c r="D57" s="113"/>
      <c r="E57" s="40"/>
      <c r="F57" s="41">
        <f>(VLOOKUP(C41,'14-15'!$A$4:$U$397,21,FALSE)+VLOOKUP(C41,'14-15'!$A$4:$AA$397,27,FALSE))*(1-F42)</f>
        <v>61022.254777070062</v>
      </c>
      <c r="G57" s="40">
        <f>(VLOOKUP(C41,'15-16'!$A$4:$U$397,21,FALSE)+VLOOKUP(C41,'15-16'!$A$4:$AA$397,27,FALSE))*(1-G42)</f>
        <v>-8691.375</v>
      </c>
      <c r="H57" s="41">
        <f>VLOOKUP(C41,'16-17'!$A$4:$Z$394,26,FALSE)*(1-H42)</f>
        <v>-213.86157024793388</v>
      </c>
      <c r="I57" s="42"/>
      <c r="J57" s="43"/>
      <c r="K57" s="54"/>
      <c r="L57" s="42"/>
      <c r="M57" s="43"/>
      <c r="N57" s="44"/>
      <c r="P57" s="83"/>
      <c r="Q57" s="83"/>
      <c r="R57" s="85"/>
      <c r="S57" s="83"/>
    </row>
    <row r="58" spans="3:25" ht="15.75" customHeight="1">
      <c r="C58" s="112" t="s">
        <v>899</v>
      </c>
      <c r="D58" s="113"/>
      <c r="E58" s="40"/>
      <c r="F58" s="41"/>
      <c r="G58" s="40">
        <f>VLOOKUP(C41,'15-16'!$A$4:$AB$397,28,FALSE)*(1-G42)</f>
        <v>247759.37083333335</v>
      </c>
      <c r="H58" s="41">
        <f>(VLOOKUP(C41,'16-17'!$A$4:$T$394,20,FALSE)+VLOOKUP(C41,'16-17'!$A$4:$AA$394,27,FALSE))*(1-H42)</f>
        <v>86971.685950413215</v>
      </c>
      <c r="I58" s="42"/>
      <c r="J58" s="43"/>
      <c r="K58" s="54"/>
      <c r="L58" s="42"/>
      <c r="M58" s="43"/>
      <c r="N58" s="44"/>
      <c r="P58" s="83"/>
      <c r="Q58" s="83"/>
      <c r="R58" s="85"/>
      <c r="S58" s="85"/>
    </row>
    <row r="59" spans="3:25" ht="15.75" customHeight="1">
      <c r="C59" s="106" t="s">
        <v>1018</v>
      </c>
      <c r="D59" s="107"/>
      <c r="E59" s="40"/>
      <c r="F59" s="41"/>
      <c r="G59" s="40"/>
      <c r="H59" s="41"/>
      <c r="I59" s="42">
        <f>VLOOKUP(C41,'17-18 50% system'!$A$4:$T$396,20,FALSE)*(1-I42)</f>
        <v>0</v>
      </c>
      <c r="J59" s="43">
        <f t="shared" ref="J59:J60" si="11">K59-I59</f>
        <v>0</v>
      </c>
      <c r="K59" s="54">
        <f>VLOOKUP(C41,'17-18'!$A$4:$T$396,20,FALSE)*(1-I42)</f>
        <v>0</v>
      </c>
      <c r="L59" s="42">
        <f>VLOOKUP(C41,'18-19 50% system'!$A$4:$R$396,18,FALSE)*(1-L42)</f>
        <v>0</v>
      </c>
      <c r="M59" s="43">
        <f t="shared" ref="M59:M63" si="12">N59-L59</f>
        <v>0</v>
      </c>
      <c r="N59" s="44">
        <f>VLOOKUP(C41,'18-19'!$A$4:$R$396,18,FALSE)*(1-L42)</f>
        <v>0</v>
      </c>
    </row>
    <row r="60" spans="3:25" ht="15.75" customHeight="1">
      <c r="C60" s="106" t="s">
        <v>1019</v>
      </c>
      <c r="D60" s="107"/>
      <c r="E60" s="40"/>
      <c r="F60" s="41"/>
      <c r="G60" s="40"/>
      <c r="H60" s="41"/>
      <c r="I60" s="42">
        <f>VLOOKUP(C41,'17-18 50% system'!$A$4:$U$396,21,FALSE)*(1-I42)</f>
        <v>11246.484978540773</v>
      </c>
      <c r="J60" s="43">
        <f t="shared" si="11"/>
        <v>0</v>
      </c>
      <c r="K60" s="54">
        <f>VLOOKUP(C41,'17-18'!$A$4:$U$396,21,FALSE)*(1-I42)</f>
        <v>11246.484978540773</v>
      </c>
      <c r="L60" s="42">
        <f>VLOOKUP(C41,'18-19 50% system'!$A$4:$S$396,19,FALSE)*(1-L42)</f>
        <v>1349.3520833333332</v>
      </c>
      <c r="M60" s="43">
        <f t="shared" si="12"/>
        <v>1529.1354166666665</v>
      </c>
      <c r="N60" s="44">
        <f>VLOOKUP(C41,'18-19'!$A$4:$S$396,19,FALSE)*(1-L42)</f>
        <v>2878.4874999999997</v>
      </c>
    </row>
    <row r="61" spans="3:25" ht="15.75" customHeight="1">
      <c r="C61" s="106" t="s">
        <v>1020</v>
      </c>
      <c r="D61" s="107"/>
      <c r="E61" s="40"/>
      <c r="F61" s="41"/>
      <c r="G61" s="40"/>
      <c r="H61" s="41"/>
      <c r="I61" s="42"/>
      <c r="J61" s="43"/>
      <c r="K61" s="54"/>
      <c r="L61" s="42">
        <f>VLOOKUP(C41,'18-19 50% system'!$A$4:$T$396,20,FALSE)*(1-L42)</f>
        <v>1752034.5062499999</v>
      </c>
      <c r="M61" s="43">
        <f t="shared" si="12"/>
        <v>1985639.4979166666</v>
      </c>
      <c r="N61" s="44">
        <f>VLOOKUP(C41,'18-19'!$A$4:$T$396,20,FALSE)*(1-L42)</f>
        <v>3737674.0041666664</v>
      </c>
    </row>
    <row r="62" spans="3:25" ht="15.75" customHeight="1">
      <c r="C62" s="106" t="s">
        <v>1021</v>
      </c>
      <c r="D62" s="107"/>
      <c r="E62" s="40"/>
      <c r="F62" s="41"/>
      <c r="G62" s="40"/>
      <c r="H62" s="41"/>
      <c r="I62" s="42"/>
      <c r="J62" s="43"/>
      <c r="K62" s="54"/>
      <c r="L62" s="42">
        <f>VLOOKUP(C41,'18-19 50% system'!$A$4:$U$396,21,FALSE)*(1-L42)</f>
        <v>10093690.979166666</v>
      </c>
      <c r="M62" s="43">
        <f t="shared" si="12"/>
        <v>11439515.791666666</v>
      </c>
      <c r="N62" s="44">
        <f>VLOOKUP(C41,'18-19'!$A$4:$U$396,21,FALSE)*(1-L42)</f>
        <v>21533206.770833332</v>
      </c>
    </row>
    <row r="63" spans="3:25" ht="15.75" customHeight="1">
      <c r="C63" s="106" t="s">
        <v>1022</v>
      </c>
      <c r="D63" s="107"/>
      <c r="E63" s="40"/>
      <c r="F63" s="41"/>
      <c r="G63" s="40"/>
      <c r="H63" s="41"/>
      <c r="I63" s="42"/>
      <c r="J63" s="43"/>
      <c r="K63" s="54"/>
      <c r="L63" s="42">
        <f>VLOOKUP(C41,'18-19 50% system'!$A$4:$V$396,22,FALSE)*(1-L42)</f>
        <v>474428.67499999999</v>
      </c>
      <c r="M63" s="43">
        <f t="shared" si="12"/>
        <v>537685.05000000005</v>
      </c>
      <c r="N63" s="44">
        <f>VLOOKUP(C41,'18-19'!$A$4:$V$396,22,FALSE)*(1-L42)</f>
        <v>1012113.725</v>
      </c>
    </row>
    <row r="64" spans="3:25" ht="16.5" thickBot="1">
      <c r="C64" s="110" t="s">
        <v>1035</v>
      </c>
      <c r="D64" s="111"/>
      <c r="E64" s="56">
        <f t="shared" ref="E64:N64" si="13">SUM(E49:E63)</f>
        <v>17573125</v>
      </c>
      <c r="F64" s="57">
        <f t="shared" si="13"/>
        <v>51349544.999999993</v>
      </c>
      <c r="G64" s="56">
        <f t="shared" si="13"/>
        <v>69613198.000000015</v>
      </c>
      <c r="H64" s="57">
        <f t="shared" si="13"/>
        <v>52597746</v>
      </c>
      <c r="I64" s="58">
        <f t="shared" si="13"/>
        <v>60788806</v>
      </c>
      <c r="J64" s="59">
        <f t="shared" si="13"/>
        <v>0</v>
      </c>
      <c r="K64" s="60">
        <f t="shared" si="13"/>
        <v>60788806</v>
      </c>
      <c r="L64" s="48">
        <f t="shared" si="13"/>
        <v>112154144</v>
      </c>
      <c r="M64" s="49">
        <f t="shared" si="13"/>
        <v>71872307</v>
      </c>
      <c r="N64" s="50">
        <f t="shared" si="13"/>
        <v>184026451</v>
      </c>
    </row>
    <row r="65" spans="3:30" ht="16.5" customHeight="1" thickBot="1">
      <c r="C65" s="95" t="s">
        <v>777</v>
      </c>
      <c r="D65" s="96"/>
      <c r="E65" s="61">
        <f>VLOOKUP(C41,'13-14'!$A$4:$P$397,16,FALSE)</f>
        <v>80613112</v>
      </c>
      <c r="F65" s="62">
        <f>VLOOKUP(C41,'14-15'!$A$4:$AD$397,30,FALSE)</f>
        <v>73146296</v>
      </c>
      <c r="G65" s="61">
        <f>VLOOKUP(C41,'15-16'!$A$4:$AE$397,31,FALSE)</f>
        <v>58318522</v>
      </c>
      <c r="H65" s="62">
        <f>VLOOKUP(C41,'16-17'!$A$4:$AD$394,30,FALSE)</f>
        <v>0</v>
      </c>
      <c r="I65" s="63">
        <f>VLOOKUP(C41,'17-18 50% system'!$A$4:$W$396,23,FALSE)</f>
        <v>870729</v>
      </c>
      <c r="J65" s="64">
        <f>K65-I65</f>
        <v>0</v>
      </c>
      <c r="K65" s="65">
        <f>VLOOKUP(C41,'17-18'!$A$4:$W$396,23,FALSE)</f>
        <v>870729</v>
      </c>
      <c r="L65" s="66">
        <f>VLOOKUP(C41,'18-19 50% system'!$A$4:$X$396,24,FALSE)</f>
        <v>0</v>
      </c>
      <c r="M65" s="67">
        <f>N65-L65</f>
        <v>0</v>
      </c>
      <c r="N65" s="68">
        <f>VLOOKUP(C41,'18-19'!$A$4:$X$396,24,FALSE)</f>
        <v>0</v>
      </c>
    </row>
    <row r="66" spans="3:30" ht="16.5" thickBot="1">
      <c r="C66" s="97" t="s">
        <v>778</v>
      </c>
      <c r="D66" s="98"/>
      <c r="E66" s="69">
        <f>-VLOOKUP(C41,'13-14'!$A$4:$Q$397,17,FALSE)</f>
        <v>-82267</v>
      </c>
      <c r="F66" s="70">
        <f>-VLOOKUP(C41,'14-15'!$A$4:$AE$397,31,FALSE)</f>
        <v>-6260343</v>
      </c>
      <c r="G66" s="69">
        <f>-VLOOKUP(C41,'15-16'!$A$4:$AF$397,32,FALSE)</f>
        <v>-24196531</v>
      </c>
      <c r="H66" s="70">
        <f>-VLOOKUP(C41,'16-17'!$A$4:$AE$394,31,FALSE)</f>
        <v>-21842285</v>
      </c>
      <c r="I66" s="71">
        <f>-VLOOKUP(C41,'17-18 50% system'!$A$4:$X$396,24,FALSE)</f>
        <v>-33641384</v>
      </c>
      <c r="J66" s="33">
        <f t="shared" ref="J66:J67" si="14">K66-I66</f>
        <v>0</v>
      </c>
      <c r="K66" s="72">
        <f>-VLOOKUP(C41,'17-18'!$A$4:$X$396,24,FALSE)</f>
        <v>-33641384</v>
      </c>
      <c r="L66" s="73">
        <f>-VLOOKUP(C41,'18-19 50% system'!$A$4:$Y$396,25,FALSE)</f>
        <v>-50316594</v>
      </c>
      <c r="M66" s="64">
        <f t="shared" ref="M66:M67" si="15">N66-L66</f>
        <v>50316594</v>
      </c>
      <c r="N66" s="72">
        <f>-VLOOKUP(C41,'18-19'!$A$4:$Y$396,25,FALSE)</f>
        <v>0</v>
      </c>
    </row>
    <row r="67" spans="3:30" ht="16.5" customHeight="1" thickBot="1">
      <c r="C67" s="95" t="s">
        <v>779</v>
      </c>
      <c r="D67" s="96"/>
      <c r="E67" s="61"/>
      <c r="F67" s="62">
        <f>VLOOKUP(C41,'14-15'!$A$4:$AF$397,32,FALSE)</f>
        <v>-25265053</v>
      </c>
      <c r="G67" s="61">
        <f>VLOOKUP(C41,'15-16'!$A$4:$AG$397,33,FALSE)</f>
        <v>-38449027</v>
      </c>
      <c r="H67" s="62">
        <f>VLOOKUP(C41,'16-17'!$A$4:$AF$394,32,FALSE)</f>
        <v>-118110859</v>
      </c>
      <c r="I67" s="63">
        <f>VLOOKUP(C41,'17-18 50% system'!$A$4:$Y$396,25,FALSE)</f>
        <v>-41187505</v>
      </c>
      <c r="J67" s="64">
        <f t="shared" si="14"/>
        <v>0</v>
      </c>
      <c r="K67" s="65">
        <f>VLOOKUP(C41,'17-18'!$A$4:$Y$396,25,FALSE)</f>
        <v>-41187505</v>
      </c>
      <c r="L67" s="74">
        <f>VLOOKUP(C41,'18-19 50% system'!$A$4:$Z$396,26,FALSE)</f>
        <v>85357996</v>
      </c>
      <c r="M67" s="64">
        <f t="shared" si="15"/>
        <v>0</v>
      </c>
      <c r="N67" s="65">
        <f>VLOOKUP(C41,'18-19'!$A$4:$Z$396,26,FALSE)</f>
        <v>85357996</v>
      </c>
      <c r="AD67" s="1" t="s">
        <v>1066</v>
      </c>
    </row>
    <row r="68" spans="3:30" ht="16.5" customHeight="1" thickBot="1">
      <c r="C68" s="99" t="s">
        <v>780</v>
      </c>
      <c r="D68" s="100"/>
      <c r="E68" s="75">
        <f t="shared" ref="E68:N68" si="16">E48-E45+E64+E65+E66+E67</f>
        <v>56787630</v>
      </c>
      <c r="F68" s="76">
        <f t="shared" si="16"/>
        <v>106411016</v>
      </c>
      <c r="G68" s="75">
        <f t="shared" si="16"/>
        <v>114696620</v>
      </c>
      <c r="H68" s="77">
        <f t="shared" si="16"/>
        <v>-36767959</v>
      </c>
      <c r="I68" s="78">
        <f t="shared" si="16"/>
        <v>99586990</v>
      </c>
      <c r="J68" s="79">
        <f t="shared" si="16"/>
        <v>2</v>
      </c>
      <c r="K68" s="80">
        <f t="shared" si="16"/>
        <v>99586992</v>
      </c>
      <c r="L68" s="81">
        <f t="shared" si="16"/>
        <v>309857126</v>
      </c>
      <c r="M68" s="81">
        <f t="shared" si="16"/>
        <v>293386359</v>
      </c>
      <c r="N68" s="80">
        <f t="shared" si="16"/>
        <v>603243485</v>
      </c>
    </row>
  </sheetData>
  <mergeCells count="67">
    <mergeCell ref="U55:U56"/>
    <mergeCell ref="U45:U46"/>
    <mergeCell ref="U47:U48"/>
    <mergeCell ref="U49:U50"/>
    <mergeCell ref="U51:U52"/>
    <mergeCell ref="U53:U54"/>
    <mergeCell ref="C65:D65"/>
    <mergeCell ref="C66:D66"/>
    <mergeCell ref="C67:D67"/>
    <mergeCell ref="C68:D68"/>
    <mergeCell ref="C60:D60"/>
    <mergeCell ref="C61:D61"/>
    <mergeCell ref="C62:D62"/>
    <mergeCell ref="C63:D63"/>
    <mergeCell ref="C64:D64"/>
    <mergeCell ref="C55:D55"/>
    <mergeCell ref="C56:D56"/>
    <mergeCell ref="C57:D57"/>
    <mergeCell ref="C58:D58"/>
    <mergeCell ref="C59:D59"/>
    <mergeCell ref="C50:D50"/>
    <mergeCell ref="C51:D51"/>
    <mergeCell ref="C52:D52"/>
    <mergeCell ref="C53:D53"/>
    <mergeCell ref="C54:D54"/>
    <mergeCell ref="C45:D45"/>
    <mergeCell ref="C46:D46"/>
    <mergeCell ref="C47:D47"/>
    <mergeCell ref="C48:D48"/>
    <mergeCell ref="C49:D49"/>
    <mergeCell ref="C41:D41"/>
    <mergeCell ref="E41:J41"/>
    <mergeCell ref="K41:N41"/>
    <mergeCell ref="C43:D44"/>
    <mergeCell ref="I43:K43"/>
    <mergeCell ref="L43:N43"/>
    <mergeCell ref="C2:N7"/>
    <mergeCell ref="K9:N9"/>
    <mergeCell ref="C31:D31"/>
    <mergeCell ref="C30:D30"/>
    <mergeCell ref="C29:D29"/>
    <mergeCell ref="C20:D20"/>
    <mergeCell ref="L11:N11"/>
    <mergeCell ref="C11:D12"/>
    <mergeCell ref="C9:D9"/>
    <mergeCell ref="E9:J9"/>
    <mergeCell ref="C14:D14"/>
    <mergeCell ref="C22:D22"/>
    <mergeCell ref="C23:D23"/>
    <mergeCell ref="C25:D25"/>
    <mergeCell ref="C26:D26"/>
    <mergeCell ref="C33:D33"/>
    <mergeCell ref="C34:D34"/>
    <mergeCell ref="C35:D35"/>
    <mergeCell ref="C36:D36"/>
    <mergeCell ref="I11:K11"/>
    <mergeCell ref="C17:D17"/>
    <mergeCell ref="C28:D28"/>
    <mergeCell ref="C27:D27"/>
    <mergeCell ref="C21:D21"/>
    <mergeCell ref="C18:D18"/>
    <mergeCell ref="C13:D13"/>
    <mergeCell ref="C15:D15"/>
    <mergeCell ref="C16:D16"/>
    <mergeCell ref="C19:D19"/>
    <mergeCell ref="C32:D32"/>
    <mergeCell ref="C24:D24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'All local authorities'!$A$1:$A$392</xm:f>
          </x14:formula1>
          <xm:sqref>K9:N9 K41:N41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92"/>
  <sheetViews>
    <sheetView workbookViewId="0">
      <selection activeCell="A9" sqref="A9"/>
    </sheetView>
  </sheetViews>
  <sheetFormatPr defaultRowHeight="15"/>
  <cols>
    <col min="1" max="1" width="20.6640625" customWidth="1"/>
  </cols>
  <sheetData>
    <row r="1" spans="1:2">
      <c r="A1" t="s">
        <v>1014</v>
      </c>
      <c r="B1" t="s">
        <v>1038</v>
      </c>
    </row>
    <row r="2" spans="1:2">
      <c r="A2" t="s">
        <v>1065</v>
      </c>
      <c r="B2" t="s">
        <v>926</v>
      </c>
    </row>
    <row r="3" spans="1:2">
      <c r="A3" t="s">
        <v>1051</v>
      </c>
      <c r="B3" t="s">
        <v>804</v>
      </c>
    </row>
    <row r="4" spans="1:2">
      <c r="A4" t="s">
        <v>1026</v>
      </c>
      <c r="B4" t="s">
        <v>928</v>
      </c>
    </row>
    <row r="5" spans="1:2">
      <c r="A5" t="s">
        <v>1027</v>
      </c>
      <c r="B5" t="s">
        <v>814</v>
      </c>
    </row>
    <row r="6" spans="1:2">
      <c r="A6" t="s">
        <v>1052</v>
      </c>
      <c r="B6" t="s">
        <v>821</v>
      </c>
    </row>
    <row r="7" spans="1:2">
      <c r="A7" t="s">
        <v>1053</v>
      </c>
      <c r="B7" t="s">
        <v>924</v>
      </c>
    </row>
    <row r="8" spans="1:2">
      <c r="A8" t="s">
        <v>853</v>
      </c>
      <c r="B8" t="s">
        <v>853</v>
      </c>
    </row>
    <row r="10" spans="1:2">
      <c r="A10" t="s">
        <v>765</v>
      </c>
      <c r="B10" t="s">
        <v>764</v>
      </c>
    </row>
    <row r="11" spans="1:2">
      <c r="A11" t="s">
        <v>763</v>
      </c>
      <c r="B11" t="s">
        <v>762</v>
      </c>
    </row>
    <row r="12" spans="1:2">
      <c r="A12" t="s">
        <v>761</v>
      </c>
      <c r="B12" t="s">
        <v>760</v>
      </c>
    </row>
    <row r="13" spans="1:2">
      <c r="A13" t="s">
        <v>759</v>
      </c>
      <c r="B13" t="s">
        <v>758</v>
      </c>
    </row>
    <row r="14" spans="1:2">
      <c r="A14" t="s">
        <v>757</v>
      </c>
      <c r="B14" t="s">
        <v>756</v>
      </c>
    </row>
    <row r="15" spans="1:2">
      <c r="A15" t="s">
        <v>755</v>
      </c>
      <c r="B15" t="s">
        <v>754</v>
      </c>
    </row>
    <row r="16" spans="1:2">
      <c r="A16" t="s">
        <v>753</v>
      </c>
      <c r="B16" t="s">
        <v>752</v>
      </c>
    </row>
    <row r="17" spans="1:2">
      <c r="A17" t="s">
        <v>751</v>
      </c>
      <c r="B17" t="s">
        <v>750</v>
      </c>
    </row>
    <row r="18" spans="1:2">
      <c r="A18" t="s">
        <v>749</v>
      </c>
      <c r="B18" t="s">
        <v>748</v>
      </c>
    </row>
    <row r="19" spans="1:2">
      <c r="A19" t="s">
        <v>747</v>
      </c>
      <c r="B19" t="s">
        <v>746</v>
      </c>
    </row>
    <row r="20" spans="1:2">
      <c r="A20" t="s">
        <v>745</v>
      </c>
      <c r="B20" t="s">
        <v>744</v>
      </c>
    </row>
    <row r="21" spans="1:2">
      <c r="A21" t="s">
        <v>743</v>
      </c>
      <c r="B21" t="s">
        <v>742</v>
      </c>
    </row>
    <row r="22" spans="1:2">
      <c r="A22" t="s">
        <v>741</v>
      </c>
      <c r="B22" t="s">
        <v>740</v>
      </c>
    </row>
    <row r="23" spans="1:2">
      <c r="A23" t="s">
        <v>739</v>
      </c>
      <c r="B23" t="s">
        <v>738</v>
      </c>
    </row>
    <row r="24" spans="1:2">
      <c r="A24" t="s">
        <v>737</v>
      </c>
      <c r="B24" t="s">
        <v>736</v>
      </c>
    </row>
    <row r="25" spans="1:2">
      <c r="A25" t="s">
        <v>735</v>
      </c>
      <c r="B25" t="s">
        <v>734</v>
      </c>
    </row>
    <row r="26" spans="1:2">
      <c r="A26" t="s">
        <v>733</v>
      </c>
      <c r="B26" t="s">
        <v>732</v>
      </c>
    </row>
    <row r="27" spans="1:2">
      <c r="A27" t="s">
        <v>731</v>
      </c>
      <c r="B27" t="s">
        <v>730</v>
      </c>
    </row>
    <row r="28" spans="1:2">
      <c r="A28" t="s">
        <v>729</v>
      </c>
      <c r="B28" t="s">
        <v>728</v>
      </c>
    </row>
    <row r="29" spans="1:2">
      <c r="A29" t="s">
        <v>727</v>
      </c>
      <c r="B29" t="s">
        <v>726</v>
      </c>
    </row>
    <row r="30" spans="1:2">
      <c r="A30" t="s">
        <v>725</v>
      </c>
      <c r="B30" t="s">
        <v>724</v>
      </c>
    </row>
    <row r="31" spans="1:2">
      <c r="A31" t="s">
        <v>723</v>
      </c>
      <c r="B31" t="s">
        <v>722</v>
      </c>
    </row>
    <row r="32" spans="1:2">
      <c r="A32" t="s">
        <v>721</v>
      </c>
      <c r="B32" t="s">
        <v>720</v>
      </c>
    </row>
    <row r="33" spans="1:2">
      <c r="A33" t="s">
        <v>719</v>
      </c>
      <c r="B33" t="s">
        <v>718</v>
      </c>
    </row>
    <row r="34" spans="1:2">
      <c r="A34" t="s">
        <v>717</v>
      </c>
      <c r="B34" t="s">
        <v>716</v>
      </c>
    </row>
    <row r="35" spans="1:2">
      <c r="A35" t="s">
        <v>715</v>
      </c>
      <c r="B35" t="s">
        <v>714</v>
      </c>
    </row>
    <row r="36" spans="1:2">
      <c r="A36" t="s">
        <v>713</v>
      </c>
      <c r="B36" t="s">
        <v>712</v>
      </c>
    </row>
    <row r="37" spans="1:2">
      <c r="A37" t="s">
        <v>711</v>
      </c>
      <c r="B37" t="s">
        <v>710</v>
      </c>
    </row>
    <row r="38" spans="1:2">
      <c r="A38" t="s">
        <v>709</v>
      </c>
      <c r="B38" t="s">
        <v>708</v>
      </c>
    </row>
    <row r="39" spans="1:2">
      <c r="A39" t="s">
        <v>707</v>
      </c>
      <c r="B39" t="s">
        <v>706</v>
      </c>
    </row>
    <row r="40" spans="1:2">
      <c r="A40" t="s">
        <v>705</v>
      </c>
      <c r="B40" t="s">
        <v>704</v>
      </c>
    </row>
    <row r="41" spans="1:2">
      <c r="A41" t="s">
        <v>703</v>
      </c>
      <c r="B41" t="s">
        <v>702</v>
      </c>
    </row>
    <row r="42" spans="1:2">
      <c r="A42" t="s">
        <v>701</v>
      </c>
      <c r="B42" t="s">
        <v>700</v>
      </c>
    </row>
    <row r="43" spans="1:2">
      <c r="A43" t="s">
        <v>699</v>
      </c>
      <c r="B43" t="s">
        <v>698</v>
      </c>
    </row>
    <row r="44" spans="1:2">
      <c r="A44" t="s">
        <v>697</v>
      </c>
      <c r="B44" t="s">
        <v>696</v>
      </c>
    </row>
    <row r="45" spans="1:2">
      <c r="A45" t="s">
        <v>695</v>
      </c>
      <c r="B45" t="s">
        <v>694</v>
      </c>
    </row>
    <row r="46" spans="1:2">
      <c r="A46" t="s">
        <v>693</v>
      </c>
      <c r="B46" t="s">
        <v>692</v>
      </c>
    </row>
    <row r="47" spans="1:2">
      <c r="A47" t="s">
        <v>691</v>
      </c>
      <c r="B47" t="s">
        <v>690</v>
      </c>
    </row>
    <row r="48" spans="1:2">
      <c r="A48" t="s">
        <v>689</v>
      </c>
      <c r="B48" t="s">
        <v>688</v>
      </c>
    </row>
    <row r="49" spans="1:2">
      <c r="A49" t="s">
        <v>687</v>
      </c>
      <c r="B49" t="s">
        <v>686</v>
      </c>
    </row>
    <row r="50" spans="1:2">
      <c r="A50" t="s">
        <v>685</v>
      </c>
      <c r="B50" t="s">
        <v>684</v>
      </c>
    </row>
    <row r="51" spans="1:2">
      <c r="A51" t="s">
        <v>683</v>
      </c>
      <c r="B51" t="s">
        <v>682</v>
      </c>
    </row>
    <row r="52" spans="1:2">
      <c r="A52" t="s">
        <v>681</v>
      </c>
      <c r="B52" t="s">
        <v>680</v>
      </c>
    </row>
    <row r="53" spans="1:2">
      <c r="A53" t="s">
        <v>679</v>
      </c>
      <c r="B53" t="s">
        <v>678</v>
      </c>
    </row>
    <row r="54" spans="1:2">
      <c r="A54" t="s">
        <v>677</v>
      </c>
      <c r="B54" t="s">
        <v>676</v>
      </c>
    </row>
    <row r="55" spans="1:2">
      <c r="A55" t="s">
        <v>675</v>
      </c>
      <c r="B55" t="s">
        <v>674</v>
      </c>
    </row>
    <row r="56" spans="1:2">
      <c r="A56" t="s">
        <v>673</v>
      </c>
      <c r="B56" t="s">
        <v>672</v>
      </c>
    </row>
    <row r="57" spans="1:2">
      <c r="A57" t="s">
        <v>671</v>
      </c>
      <c r="B57" t="s">
        <v>670</v>
      </c>
    </row>
    <row r="58" spans="1:2">
      <c r="A58" t="s">
        <v>669</v>
      </c>
      <c r="B58" t="s">
        <v>668</v>
      </c>
    </row>
    <row r="59" spans="1:2">
      <c r="A59" t="s">
        <v>667</v>
      </c>
      <c r="B59" t="s">
        <v>666</v>
      </c>
    </row>
    <row r="60" spans="1:2">
      <c r="A60" t="s">
        <v>665</v>
      </c>
      <c r="B60" t="s">
        <v>664</v>
      </c>
    </row>
    <row r="61" spans="1:2">
      <c r="A61" t="s">
        <v>663</v>
      </c>
      <c r="B61" t="s">
        <v>662</v>
      </c>
    </row>
    <row r="62" spans="1:2">
      <c r="A62" t="s">
        <v>661</v>
      </c>
      <c r="B62" t="s">
        <v>660</v>
      </c>
    </row>
    <row r="63" spans="1:2">
      <c r="A63" t="s">
        <v>659</v>
      </c>
      <c r="B63" t="s">
        <v>658</v>
      </c>
    </row>
    <row r="64" spans="1:2">
      <c r="A64" t="s">
        <v>657</v>
      </c>
      <c r="B64" t="s">
        <v>656</v>
      </c>
    </row>
    <row r="65" spans="1:2">
      <c r="A65" t="s">
        <v>655</v>
      </c>
      <c r="B65" t="s">
        <v>654</v>
      </c>
    </row>
    <row r="66" spans="1:2">
      <c r="A66" t="s">
        <v>653</v>
      </c>
      <c r="B66" t="s">
        <v>652</v>
      </c>
    </row>
    <row r="67" spans="1:2">
      <c r="A67" t="s">
        <v>651</v>
      </c>
      <c r="B67" t="s">
        <v>650</v>
      </c>
    </row>
    <row r="68" spans="1:2">
      <c r="A68" t="s">
        <v>649</v>
      </c>
      <c r="B68" t="s">
        <v>648</v>
      </c>
    </row>
    <row r="69" spans="1:2">
      <c r="A69" t="s">
        <v>647</v>
      </c>
      <c r="B69" t="s">
        <v>646</v>
      </c>
    </row>
    <row r="70" spans="1:2">
      <c r="A70" t="s">
        <v>645</v>
      </c>
      <c r="B70" t="s">
        <v>644</v>
      </c>
    </row>
    <row r="71" spans="1:2">
      <c r="A71" t="s">
        <v>643</v>
      </c>
      <c r="B71" t="s">
        <v>642</v>
      </c>
    </row>
    <row r="72" spans="1:2">
      <c r="A72" t="s">
        <v>641</v>
      </c>
      <c r="B72" t="s">
        <v>640</v>
      </c>
    </row>
    <row r="73" spans="1:2">
      <c r="A73" t="s">
        <v>639</v>
      </c>
      <c r="B73" t="s">
        <v>638</v>
      </c>
    </row>
    <row r="74" spans="1:2">
      <c r="A74" t="s">
        <v>637</v>
      </c>
      <c r="B74" t="s">
        <v>636</v>
      </c>
    </row>
    <row r="75" spans="1:2">
      <c r="A75" t="s">
        <v>635</v>
      </c>
      <c r="B75" t="s">
        <v>634</v>
      </c>
    </row>
    <row r="76" spans="1:2">
      <c r="A76" t="s">
        <v>633</v>
      </c>
      <c r="B76" t="s">
        <v>632</v>
      </c>
    </row>
    <row r="77" spans="1:2">
      <c r="A77" t="s">
        <v>631</v>
      </c>
      <c r="B77" t="s">
        <v>630</v>
      </c>
    </row>
    <row r="78" spans="1:2">
      <c r="A78" t="s">
        <v>629</v>
      </c>
      <c r="B78" t="s">
        <v>628</v>
      </c>
    </row>
    <row r="79" spans="1:2">
      <c r="A79" t="s">
        <v>627</v>
      </c>
      <c r="B79" t="s">
        <v>626</v>
      </c>
    </row>
    <row r="80" spans="1:2">
      <c r="A80" t="s">
        <v>625</v>
      </c>
      <c r="B80" t="s">
        <v>624</v>
      </c>
    </row>
    <row r="81" spans="1:2">
      <c r="A81" t="s">
        <v>623</v>
      </c>
      <c r="B81" t="s">
        <v>622</v>
      </c>
    </row>
    <row r="82" spans="1:2">
      <c r="A82" t="s">
        <v>621</v>
      </c>
      <c r="B82" t="s">
        <v>620</v>
      </c>
    </row>
    <row r="83" spans="1:2">
      <c r="A83" t="s">
        <v>619</v>
      </c>
      <c r="B83" t="s">
        <v>618</v>
      </c>
    </row>
    <row r="84" spans="1:2">
      <c r="A84" t="s">
        <v>617</v>
      </c>
      <c r="B84" t="s">
        <v>616</v>
      </c>
    </row>
    <row r="85" spans="1:2">
      <c r="A85" t="s">
        <v>615</v>
      </c>
      <c r="B85" t="s">
        <v>614</v>
      </c>
    </row>
    <row r="86" spans="1:2">
      <c r="A86" t="s">
        <v>613</v>
      </c>
      <c r="B86" t="s">
        <v>612</v>
      </c>
    </row>
    <row r="87" spans="1:2">
      <c r="A87" t="s">
        <v>611</v>
      </c>
      <c r="B87" t="s">
        <v>610</v>
      </c>
    </row>
    <row r="88" spans="1:2">
      <c r="A88" t="s">
        <v>609</v>
      </c>
      <c r="B88" t="s">
        <v>608</v>
      </c>
    </row>
    <row r="89" spans="1:2">
      <c r="A89" t="s">
        <v>607</v>
      </c>
      <c r="B89" t="s">
        <v>606</v>
      </c>
    </row>
    <row r="90" spans="1:2">
      <c r="A90" t="s">
        <v>605</v>
      </c>
      <c r="B90" t="s">
        <v>604</v>
      </c>
    </row>
    <row r="91" spans="1:2">
      <c r="A91" t="s">
        <v>603</v>
      </c>
      <c r="B91" t="s">
        <v>602</v>
      </c>
    </row>
    <row r="92" spans="1:2">
      <c r="A92" t="s">
        <v>601</v>
      </c>
      <c r="B92" t="s">
        <v>600</v>
      </c>
    </row>
    <row r="93" spans="1:2">
      <c r="A93" t="s">
        <v>599</v>
      </c>
      <c r="B93" t="s">
        <v>598</v>
      </c>
    </row>
    <row r="94" spans="1:2">
      <c r="A94" t="s">
        <v>597</v>
      </c>
      <c r="B94" t="s">
        <v>596</v>
      </c>
    </row>
    <row r="95" spans="1:2">
      <c r="A95" t="s">
        <v>595</v>
      </c>
      <c r="B95" t="s">
        <v>594</v>
      </c>
    </row>
    <row r="96" spans="1:2">
      <c r="A96" t="s">
        <v>593</v>
      </c>
      <c r="B96" t="s">
        <v>592</v>
      </c>
    </row>
    <row r="97" spans="1:2">
      <c r="A97" t="s">
        <v>591</v>
      </c>
      <c r="B97" t="s">
        <v>590</v>
      </c>
    </row>
    <row r="98" spans="1:2">
      <c r="A98" t="s">
        <v>589</v>
      </c>
      <c r="B98" t="s">
        <v>588</v>
      </c>
    </row>
    <row r="99" spans="1:2">
      <c r="A99" t="s">
        <v>987</v>
      </c>
      <c r="B99" t="s">
        <v>274</v>
      </c>
    </row>
    <row r="100" spans="1:2">
      <c r="A100" t="s">
        <v>587</v>
      </c>
      <c r="B100" t="s">
        <v>586</v>
      </c>
    </row>
    <row r="101" spans="1:2">
      <c r="A101" t="s">
        <v>585</v>
      </c>
      <c r="B101" t="s">
        <v>584</v>
      </c>
    </row>
    <row r="102" spans="1:2">
      <c r="A102" t="s">
        <v>988</v>
      </c>
      <c r="B102" t="s">
        <v>0</v>
      </c>
    </row>
    <row r="103" spans="1:2">
      <c r="A103" t="s">
        <v>583</v>
      </c>
      <c r="B103" t="s">
        <v>582</v>
      </c>
    </row>
    <row r="104" spans="1:2">
      <c r="A104" t="s">
        <v>581</v>
      </c>
      <c r="B104" t="s">
        <v>580</v>
      </c>
    </row>
    <row r="105" spans="1:2">
      <c r="A105" t="s">
        <v>579</v>
      </c>
      <c r="B105" t="s">
        <v>578</v>
      </c>
    </row>
    <row r="106" spans="1:2">
      <c r="A106" t="s">
        <v>577</v>
      </c>
      <c r="B106" t="s">
        <v>576</v>
      </c>
    </row>
    <row r="107" spans="1:2">
      <c r="A107" t="s">
        <v>575</v>
      </c>
      <c r="B107" t="s">
        <v>574</v>
      </c>
    </row>
    <row r="108" spans="1:2">
      <c r="A108" t="s">
        <v>573</v>
      </c>
      <c r="B108" t="s">
        <v>572</v>
      </c>
    </row>
    <row r="109" spans="1:2">
      <c r="A109" t="s">
        <v>571</v>
      </c>
      <c r="B109" t="s">
        <v>570</v>
      </c>
    </row>
    <row r="110" spans="1:2">
      <c r="A110" t="s">
        <v>569</v>
      </c>
      <c r="B110" t="s">
        <v>568</v>
      </c>
    </row>
    <row r="111" spans="1:2">
      <c r="A111" t="s">
        <v>567</v>
      </c>
      <c r="B111" t="s">
        <v>566</v>
      </c>
    </row>
    <row r="112" spans="1:2">
      <c r="A112" t="s">
        <v>565</v>
      </c>
      <c r="B112" t="s">
        <v>564</v>
      </c>
    </row>
    <row r="113" spans="1:2">
      <c r="A113" t="s">
        <v>563</v>
      </c>
      <c r="B113" t="s">
        <v>562</v>
      </c>
    </row>
    <row r="114" spans="1:2">
      <c r="A114" t="s">
        <v>561</v>
      </c>
      <c r="B114" t="s">
        <v>560</v>
      </c>
    </row>
    <row r="115" spans="1:2">
      <c r="A115" t="s">
        <v>559</v>
      </c>
      <c r="B115" t="s">
        <v>558</v>
      </c>
    </row>
    <row r="116" spans="1:2">
      <c r="A116" t="s">
        <v>557</v>
      </c>
      <c r="B116" t="s">
        <v>556</v>
      </c>
    </row>
    <row r="117" spans="1:2">
      <c r="A117" t="s">
        <v>555</v>
      </c>
      <c r="B117" t="s">
        <v>554</v>
      </c>
    </row>
    <row r="118" spans="1:2">
      <c r="A118" t="s">
        <v>553</v>
      </c>
      <c r="B118" t="s">
        <v>552</v>
      </c>
    </row>
    <row r="119" spans="1:2">
      <c r="A119" t="s">
        <v>551</v>
      </c>
      <c r="B119" t="s">
        <v>550</v>
      </c>
    </row>
    <row r="120" spans="1:2">
      <c r="A120" t="s">
        <v>549</v>
      </c>
      <c r="B120" t="s">
        <v>548</v>
      </c>
    </row>
    <row r="121" spans="1:2">
      <c r="A121" t="s">
        <v>547</v>
      </c>
      <c r="B121" t="s">
        <v>546</v>
      </c>
    </row>
    <row r="122" spans="1:2">
      <c r="A122" t="s">
        <v>545</v>
      </c>
      <c r="B122" t="s">
        <v>544</v>
      </c>
    </row>
    <row r="123" spans="1:2">
      <c r="A123" t="s">
        <v>543</v>
      </c>
      <c r="B123" t="s">
        <v>542</v>
      </c>
    </row>
    <row r="124" spans="1:2">
      <c r="A124" t="s">
        <v>541</v>
      </c>
      <c r="B124" t="s">
        <v>540</v>
      </c>
    </row>
    <row r="125" spans="1:2">
      <c r="A125" t="s">
        <v>539</v>
      </c>
      <c r="B125" t="s">
        <v>538</v>
      </c>
    </row>
    <row r="126" spans="1:2">
      <c r="A126" t="s">
        <v>537</v>
      </c>
      <c r="B126" t="s">
        <v>536</v>
      </c>
    </row>
    <row r="127" spans="1:2">
      <c r="A127" t="s">
        <v>535</v>
      </c>
      <c r="B127" t="s">
        <v>534</v>
      </c>
    </row>
    <row r="128" spans="1:2">
      <c r="A128" t="s">
        <v>533</v>
      </c>
      <c r="B128" t="s">
        <v>532</v>
      </c>
    </row>
    <row r="129" spans="1:2">
      <c r="A129" t="s">
        <v>531</v>
      </c>
      <c r="B129" t="s">
        <v>530</v>
      </c>
    </row>
    <row r="130" spans="1:2">
      <c r="A130" t="s">
        <v>529</v>
      </c>
      <c r="B130" t="s">
        <v>528</v>
      </c>
    </row>
    <row r="131" spans="1:2">
      <c r="A131" t="s">
        <v>527</v>
      </c>
      <c r="B131" t="s">
        <v>526</v>
      </c>
    </row>
    <row r="132" spans="1:2">
      <c r="A132" t="s">
        <v>525</v>
      </c>
      <c r="B132" t="s">
        <v>524</v>
      </c>
    </row>
    <row r="133" spans="1:2">
      <c r="A133" t="s">
        <v>523</v>
      </c>
      <c r="B133" t="s">
        <v>522</v>
      </c>
    </row>
    <row r="134" spans="1:2">
      <c r="A134" t="s">
        <v>521</v>
      </c>
      <c r="B134" t="s">
        <v>520</v>
      </c>
    </row>
    <row r="135" spans="1:2">
      <c r="A135" t="s">
        <v>519</v>
      </c>
      <c r="B135" t="s">
        <v>518</v>
      </c>
    </row>
    <row r="136" spans="1:2">
      <c r="A136" t="s">
        <v>517</v>
      </c>
      <c r="B136" t="s">
        <v>516</v>
      </c>
    </row>
    <row r="137" spans="1:2">
      <c r="A137" t="s">
        <v>513</v>
      </c>
      <c r="B137" t="s">
        <v>512</v>
      </c>
    </row>
    <row r="138" spans="1:2">
      <c r="A138" t="s">
        <v>511</v>
      </c>
      <c r="B138" t="s">
        <v>510</v>
      </c>
    </row>
    <row r="139" spans="1:2">
      <c r="A139" t="s">
        <v>509</v>
      </c>
      <c r="B139" t="s">
        <v>508</v>
      </c>
    </row>
    <row r="140" spans="1:2">
      <c r="A140" t="s">
        <v>507</v>
      </c>
      <c r="B140" t="s">
        <v>506</v>
      </c>
    </row>
    <row r="141" spans="1:2">
      <c r="A141" t="s">
        <v>505</v>
      </c>
      <c r="B141" t="s">
        <v>504</v>
      </c>
    </row>
    <row r="142" spans="1:2">
      <c r="A142" t="s">
        <v>515</v>
      </c>
      <c r="B142" t="s">
        <v>514</v>
      </c>
    </row>
    <row r="143" spans="1:2">
      <c r="A143" t="s">
        <v>503</v>
      </c>
      <c r="B143" t="s">
        <v>502</v>
      </c>
    </row>
    <row r="144" spans="1:2">
      <c r="A144" t="s">
        <v>501</v>
      </c>
      <c r="B144" t="s">
        <v>500</v>
      </c>
    </row>
    <row r="145" spans="1:2">
      <c r="A145" t="s">
        <v>499</v>
      </c>
      <c r="B145" t="s">
        <v>498</v>
      </c>
    </row>
    <row r="146" spans="1:2">
      <c r="A146" t="s">
        <v>497</v>
      </c>
      <c r="B146" t="s">
        <v>496</v>
      </c>
    </row>
    <row r="147" spans="1:2">
      <c r="A147" t="s">
        <v>495</v>
      </c>
      <c r="B147" t="s">
        <v>494</v>
      </c>
    </row>
    <row r="148" spans="1:2">
      <c r="A148" t="s">
        <v>493</v>
      </c>
      <c r="B148" t="s">
        <v>492</v>
      </c>
    </row>
    <row r="149" spans="1:2">
      <c r="A149" t="s">
        <v>491</v>
      </c>
      <c r="B149" t="s">
        <v>490</v>
      </c>
    </row>
    <row r="150" spans="1:2">
      <c r="A150" t="s">
        <v>489</v>
      </c>
      <c r="B150" t="s">
        <v>488</v>
      </c>
    </row>
    <row r="151" spans="1:2">
      <c r="A151" t="s">
        <v>487</v>
      </c>
      <c r="B151" t="s">
        <v>486</v>
      </c>
    </row>
    <row r="152" spans="1:2">
      <c r="A152" t="s">
        <v>485</v>
      </c>
      <c r="B152" t="s">
        <v>484</v>
      </c>
    </row>
    <row r="153" spans="1:2">
      <c r="A153" t="s">
        <v>483</v>
      </c>
      <c r="B153" t="s">
        <v>482</v>
      </c>
    </row>
    <row r="154" spans="1:2">
      <c r="A154" t="s">
        <v>481</v>
      </c>
      <c r="B154" t="s">
        <v>480</v>
      </c>
    </row>
    <row r="155" spans="1:2">
      <c r="A155" t="s">
        <v>479</v>
      </c>
      <c r="B155" t="s">
        <v>478</v>
      </c>
    </row>
    <row r="156" spans="1:2">
      <c r="A156" t="s">
        <v>477</v>
      </c>
      <c r="B156" t="s">
        <v>476</v>
      </c>
    </row>
    <row r="157" spans="1:2">
      <c r="A157" t="s">
        <v>475</v>
      </c>
      <c r="B157" t="s">
        <v>474</v>
      </c>
    </row>
    <row r="158" spans="1:2">
      <c r="A158" t="s">
        <v>473</v>
      </c>
      <c r="B158" t="s">
        <v>472</v>
      </c>
    </row>
    <row r="159" spans="1:2">
      <c r="A159" t="s">
        <v>471</v>
      </c>
      <c r="B159" t="s">
        <v>470</v>
      </c>
    </row>
    <row r="160" spans="1:2">
      <c r="A160" t="s">
        <v>469</v>
      </c>
      <c r="B160" t="s">
        <v>468</v>
      </c>
    </row>
    <row r="161" spans="1:2">
      <c r="A161" t="s">
        <v>467</v>
      </c>
      <c r="B161" t="s">
        <v>466</v>
      </c>
    </row>
    <row r="162" spans="1:2">
      <c r="A162" t="s">
        <v>465</v>
      </c>
      <c r="B162" t="s">
        <v>464</v>
      </c>
    </row>
    <row r="163" spans="1:2">
      <c r="A163" t="s">
        <v>463</v>
      </c>
      <c r="B163" t="s">
        <v>462</v>
      </c>
    </row>
    <row r="164" spans="1:2">
      <c r="A164" t="s">
        <v>461</v>
      </c>
      <c r="B164" t="s">
        <v>460</v>
      </c>
    </row>
    <row r="165" spans="1:2">
      <c r="A165" t="s">
        <v>459</v>
      </c>
      <c r="B165" t="s">
        <v>458</v>
      </c>
    </row>
    <row r="166" spans="1:2">
      <c r="A166" t="s">
        <v>457</v>
      </c>
      <c r="B166" t="s">
        <v>456</v>
      </c>
    </row>
    <row r="167" spans="1:2">
      <c r="A167" t="s">
        <v>455</v>
      </c>
      <c r="B167" t="s">
        <v>454</v>
      </c>
    </row>
    <row r="168" spans="1:2">
      <c r="A168" t="s">
        <v>453</v>
      </c>
      <c r="B168" t="s">
        <v>452</v>
      </c>
    </row>
    <row r="169" spans="1:2">
      <c r="A169" t="s">
        <v>451</v>
      </c>
      <c r="B169" t="s">
        <v>450</v>
      </c>
    </row>
    <row r="170" spans="1:2">
      <c r="A170" t="s">
        <v>449</v>
      </c>
      <c r="B170" t="s">
        <v>448</v>
      </c>
    </row>
    <row r="171" spans="1:2">
      <c r="A171" t="s">
        <v>447</v>
      </c>
      <c r="B171" t="s">
        <v>446</v>
      </c>
    </row>
    <row r="172" spans="1:2">
      <c r="A172" t="s">
        <v>445</v>
      </c>
      <c r="B172" t="s">
        <v>444</v>
      </c>
    </row>
    <row r="173" spans="1:2">
      <c r="A173" t="s">
        <v>443</v>
      </c>
      <c r="B173" t="s">
        <v>442</v>
      </c>
    </row>
    <row r="174" spans="1:2">
      <c r="A174" t="s">
        <v>441</v>
      </c>
      <c r="B174" t="s">
        <v>440</v>
      </c>
    </row>
    <row r="175" spans="1:2">
      <c r="A175" t="s">
        <v>439</v>
      </c>
      <c r="B175" t="s">
        <v>438</v>
      </c>
    </row>
    <row r="176" spans="1:2">
      <c r="A176" t="s">
        <v>437</v>
      </c>
      <c r="B176" t="s">
        <v>436</v>
      </c>
    </row>
    <row r="177" spans="1:2">
      <c r="A177" t="s">
        <v>435</v>
      </c>
      <c r="B177" t="s">
        <v>434</v>
      </c>
    </row>
    <row r="178" spans="1:2">
      <c r="A178" t="s">
        <v>433</v>
      </c>
      <c r="B178" t="s">
        <v>432</v>
      </c>
    </row>
    <row r="179" spans="1:2">
      <c r="A179" t="s">
        <v>431</v>
      </c>
      <c r="B179" t="s">
        <v>430</v>
      </c>
    </row>
    <row r="180" spans="1:2">
      <c r="A180" t="s">
        <v>429</v>
      </c>
      <c r="B180" t="s">
        <v>428</v>
      </c>
    </row>
    <row r="181" spans="1:2">
      <c r="A181" t="s">
        <v>427</v>
      </c>
      <c r="B181" t="s">
        <v>426</v>
      </c>
    </row>
    <row r="182" spans="1:2">
      <c r="A182" t="s">
        <v>425</v>
      </c>
      <c r="B182" t="s">
        <v>424</v>
      </c>
    </row>
    <row r="183" spans="1:2">
      <c r="A183" t="s">
        <v>423</v>
      </c>
      <c r="B183" t="s">
        <v>422</v>
      </c>
    </row>
    <row r="184" spans="1:2">
      <c r="A184" t="s">
        <v>421</v>
      </c>
      <c r="B184" t="s">
        <v>420</v>
      </c>
    </row>
    <row r="185" spans="1:2">
      <c r="A185" t="s">
        <v>419</v>
      </c>
      <c r="B185" t="s">
        <v>418</v>
      </c>
    </row>
    <row r="186" spans="1:2">
      <c r="A186" t="s">
        <v>417</v>
      </c>
      <c r="B186" t="s">
        <v>416</v>
      </c>
    </row>
    <row r="187" spans="1:2">
      <c r="A187" t="s">
        <v>415</v>
      </c>
      <c r="B187" t="s">
        <v>414</v>
      </c>
    </row>
    <row r="188" spans="1:2">
      <c r="A188" t="s">
        <v>413</v>
      </c>
      <c r="B188" t="s">
        <v>412</v>
      </c>
    </row>
    <row r="189" spans="1:2">
      <c r="A189" t="s">
        <v>411</v>
      </c>
      <c r="B189" t="s">
        <v>410</v>
      </c>
    </row>
    <row r="190" spans="1:2">
      <c r="A190" t="s">
        <v>409</v>
      </c>
      <c r="B190" t="s">
        <v>408</v>
      </c>
    </row>
    <row r="191" spans="1:2">
      <c r="A191" t="s">
        <v>407</v>
      </c>
      <c r="B191" t="s">
        <v>406</v>
      </c>
    </row>
    <row r="192" spans="1:2">
      <c r="A192" t="s">
        <v>405</v>
      </c>
      <c r="B192" t="s">
        <v>404</v>
      </c>
    </row>
    <row r="193" spans="1:2">
      <c r="A193" t="s">
        <v>403</v>
      </c>
      <c r="B193" t="s">
        <v>402</v>
      </c>
    </row>
    <row r="194" spans="1:2">
      <c r="A194" t="s">
        <v>401</v>
      </c>
      <c r="B194" t="s">
        <v>400</v>
      </c>
    </row>
    <row r="195" spans="1:2">
      <c r="A195" t="s">
        <v>399</v>
      </c>
      <c r="B195" t="s">
        <v>398</v>
      </c>
    </row>
    <row r="196" spans="1:2">
      <c r="A196" t="s">
        <v>397</v>
      </c>
      <c r="B196" t="s">
        <v>396</v>
      </c>
    </row>
    <row r="197" spans="1:2">
      <c r="A197" t="s">
        <v>395</v>
      </c>
      <c r="B197" t="s">
        <v>394</v>
      </c>
    </row>
    <row r="198" spans="1:2">
      <c r="A198" t="s">
        <v>393</v>
      </c>
      <c r="B198" t="s">
        <v>392</v>
      </c>
    </row>
    <row r="199" spans="1:2">
      <c r="A199" t="s">
        <v>391</v>
      </c>
      <c r="B199" t="s">
        <v>390</v>
      </c>
    </row>
    <row r="200" spans="1:2">
      <c r="A200" t="s">
        <v>389</v>
      </c>
      <c r="B200" t="s">
        <v>388</v>
      </c>
    </row>
    <row r="201" spans="1:2">
      <c r="A201" t="s">
        <v>387</v>
      </c>
      <c r="B201" t="s">
        <v>386</v>
      </c>
    </row>
    <row r="202" spans="1:2">
      <c r="A202" t="s">
        <v>385</v>
      </c>
      <c r="B202" t="s">
        <v>384</v>
      </c>
    </row>
    <row r="203" spans="1:2">
      <c r="A203" t="s">
        <v>383</v>
      </c>
      <c r="B203" t="s">
        <v>382</v>
      </c>
    </row>
    <row r="204" spans="1:2">
      <c r="A204" t="s">
        <v>381</v>
      </c>
      <c r="B204" t="s">
        <v>380</v>
      </c>
    </row>
    <row r="205" spans="1:2">
      <c r="A205" t="s">
        <v>379</v>
      </c>
      <c r="B205" t="s">
        <v>378</v>
      </c>
    </row>
    <row r="206" spans="1:2">
      <c r="A206" t="s">
        <v>377</v>
      </c>
      <c r="B206" t="s">
        <v>376</v>
      </c>
    </row>
    <row r="207" spans="1:2">
      <c r="A207" t="s">
        <v>375</v>
      </c>
      <c r="B207" t="s">
        <v>374</v>
      </c>
    </row>
    <row r="208" spans="1:2">
      <c r="A208" t="s">
        <v>373</v>
      </c>
      <c r="B208" t="s">
        <v>372</v>
      </c>
    </row>
    <row r="209" spans="1:2">
      <c r="A209" t="s">
        <v>371</v>
      </c>
      <c r="B209" t="s">
        <v>370</v>
      </c>
    </row>
    <row r="210" spans="1:2">
      <c r="A210" t="s">
        <v>369</v>
      </c>
      <c r="B210" t="s">
        <v>368</v>
      </c>
    </row>
    <row r="211" spans="1:2">
      <c r="A211" t="s">
        <v>367</v>
      </c>
      <c r="B211" t="s">
        <v>366</v>
      </c>
    </row>
    <row r="212" spans="1:2">
      <c r="A212" t="s">
        <v>365</v>
      </c>
      <c r="B212" t="s">
        <v>364</v>
      </c>
    </row>
    <row r="213" spans="1:2">
      <c r="A213" t="s">
        <v>363</v>
      </c>
      <c r="B213" t="s">
        <v>362</v>
      </c>
    </row>
    <row r="214" spans="1:2">
      <c r="A214" t="s">
        <v>361</v>
      </c>
      <c r="B214" t="s">
        <v>360</v>
      </c>
    </row>
    <row r="215" spans="1:2">
      <c r="A215" t="s">
        <v>359</v>
      </c>
      <c r="B215" t="s">
        <v>358</v>
      </c>
    </row>
    <row r="216" spans="1:2">
      <c r="A216" t="s">
        <v>357</v>
      </c>
      <c r="B216" t="s">
        <v>356</v>
      </c>
    </row>
    <row r="217" spans="1:2">
      <c r="A217" t="s">
        <v>355</v>
      </c>
      <c r="B217" t="s">
        <v>354</v>
      </c>
    </row>
    <row r="218" spans="1:2">
      <c r="A218" t="s">
        <v>353</v>
      </c>
      <c r="B218" t="s">
        <v>352</v>
      </c>
    </row>
    <row r="219" spans="1:2">
      <c r="A219" t="s">
        <v>351</v>
      </c>
      <c r="B219" t="s">
        <v>350</v>
      </c>
    </row>
    <row r="220" spans="1:2">
      <c r="A220" t="s">
        <v>349</v>
      </c>
      <c r="B220" t="s">
        <v>348</v>
      </c>
    </row>
    <row r="221" spans="1:2">
      <c r="A221" t="s">
        <v>347</v>
      </c>
      <c r="B221" t="s">
        <v>346</v>
      </c>
    </row>
    <row r="222" spans="1:2">
      <c r="A222" t="s">
        <v>345</v>
      </c>
      <c r="B222" t="s">
        <v>344</v>
      </c>
    </row>
    <row r="223" spans="1:2">
      <c r="A223" t="s">
        <v>343</v>
      </c>
      <c r="B223" t="s">
        <v>342</v>
      </c>
    </row>
    <row r="224" spans="1:2">
      <c r="A224" t="s">
        <v>341</v>
      </c>
      <c r="B224" t="s">
        <v>340</v>
      </c>
    </row>
    <row r="225" spans="1:2">
      <c r="A225" t="s">
        <v>339</v>
      </c>
      <c r="B225" t="s">
        <v>338</v>
      </c>
    </row>
    <row r="226" spans="1:2">
      <c r="A226" t="s">
        <v>337</v>
      </c>
      <c r="B226" t="s">
        <v>336</v>
      </c>
    </row>
    <row r="227" spans="1:2">
      <c r="A227" t="s">
        <v>335</v>
      </c>
      <c r="B227" t="s">
        <v>334</v>
      </c>
    </row>
    <row r="228" spans="1:2">
      <c r="A228" t="s">
        <v>333</v>
      </c>
      <c r="B228" t="s">
        <v>332</v>
      </c>
    </row>
    <row r="229" spans="1:2">
      <c r="A229" t="s">
        <v>331</v>
      </c>
      <c r="B229" t="s">
        <v>330</v>
      </c>
    </row>
    <row r="230" spans="1:2">
      <c r="A230" t="s">
        <v>329</v>
      </c>
      <c r="B230" t="s">
        <v>328</v>
      </c>
    </row>
    <row r="231" spans="1:2">
      <c r="A231" t="s">
        <v>327</v>
      </c>
      <c r="B231" t="s">
        <v>326</v>
      </c>
    </row>
    <row r="232" spans="1:2">
      <c r="A232" t="s">
        <v>325</v>
      </c>
      <c r="B232" t="s">
        <v>324</v>
      </c>
    </row>
    <row r="233" spans="1:2">
      <c r="A233" t="s">
        <v>323</v>
      </c>
      <c r="B233" t="s">
        <v>322</v>
      </c>
    </row>
    <row r="234" spans="1:2">
      <c r="A234" t="s">
        <v>321</v>
      </c>
      <c r="B234" t="s">
        <v>320</v>
      </c>
    </row>
    <row r="235" spans="1:2">
      <c r="A235" t="s">
        <v>319</v>
      </c>
      <c r="B235" t="s">
        <v>318</v>
      </c>
    </row>
    <row r="236" spans="1:2">
      <c r="A236" t="s">
        <v>317</v>
      </c>
      <c r="B236" t="s">
        <v>316</v>
      </c>
    </row>
    <row r="237" spans="1:2">
      <c r="A237" t="s">
        <v>315</v>
      </c>
      <c r="B237" t="s">
        <v>314</v>
      </c>
    </row>
    <row r="238" spans="1:2">
      <c r="A238" t="s">
        <v>313</v>
      </c>
      <c r="B238" t="s">
        <v>312</v>
      </c>
    </row>
    <row r="239" spans="1:2">
      <c r="A239" t="s">
        <v>311</v>
      </c>
      <c r="B239" t="s">
        <v>310</v>
      </c>
    </row>
    <row r="240" spans="1:2">
      <c r="A240" t="s">
        <v>309</v>
      </c>
      <c r="B240" t="s">
        <v>308</v>
      </c>
    </row>
    <row r="241" spans="1:2">
      <c r="A241" t="s">
        <v>307</v>
      </c>
      <c r="B241" t="s">
        <v>306</v>
      </c>
    </row>
    <row r="242" spans="1:2">
      <c r="A242" t="s">
        <v>305</v>
      </c>
      <c r="B242" t="s">
        <v>304</v>
      </c>
    </row>
    <row r="243" spans="1:2">
      <c r="A243" t="s">
        <v>303</v>
      </c>
      <c r="B243" t="s">
        <v>302</v>
      </c>
    </row>
    <row r="244" spans="1:2">
      <c r="A244" t="s">
        <v>301</v>
      </c>
      <c r="B244" t="s">
        <v>300</v>
      </c>
    </row>
    <row r="245" spans="1:2">
      <c r="A245" t="s">
        <v>299</v>
      </c>
      <c r="B245" t="s">
        <v>298</v>
      </c>
    </row>
    <row r="246" spans="1:2">
      <c r="A246" t="s">
        <v>297</v>
      </c>
      <c r="B246" t="s">
        <v>296</v>
      </c>
    </row>
    <row r="247" spans="1:2">
      <c r="A247" t="s">
        <v>295</v>
      </c>
      <c r="B247" t="s">
        <v>294</v>
      </c>
    </row>
    <row r="248" spans="1:2">
      <c r="A248" t="s">
        <v>293</v>
      </c>
      <c r="B248" t="s">
        <v>292</v>
      </c>
    </row>
    <row r="249" spans="1:2">
      <c r="A249" t="s">
        <v>291</v>
      </c>
      <c r="B249" t="s">
        <v>290</v>
      </c>
    </row>
    <row r="250" spans="1:2">
      <c r="A250" t="s">
        <v>289</v>
      </c>
      <c r="B250" t="s">
        <v>288</v>
      </c>
    </row>
    <row r="251" spans="1:2">
      <c r="A251" t="s">
        <v>287</v>
      </c>
      <c r="B251" t="s">
        <v>286</v>
      </c>
    </row>
    <row r="252" spans="1:2">
      <c r="A252" t="s">
        <v>285</v>
      </c>
      <c r="B252" t="s">
        <v>284</v>
      </c>
    </row>
    <row r="253" spans="1:2">
      <c r="A253" t="s">
        <v>283</v>
      </c>
      <c r="B253" t="s">
        <v>282</v>
      </c>
    </row>
    <row r="254" spans="1:2">
      <c r="A254" t="s">
        <v>281</v>
      </c>
      <c r="B254" t="s">
        <v>280</v>
      </c>
    </row>
    <row r="255" spans="1:2">
      <c r="A255" t="s">
        <v>279</v>
      </c>
      <c r="B255" t="s">
        <v>278</v>
      </c>
    </row>
    <row r="256" spans="1:2">
      <c r="A256" t="s">
        <v>277</v>
      </c>
      <c r="B256" t="s">
        <v>276</v>
      </c>
    </row>
    <row r="257" spans="1:2">
      <c r="A257" t="s">
        <v>272</v>
      </c>
      <c r="B257" t="s">
        <v>271</v>
      </c>
    </row>
    <row r="258" spans="1:2">
      <c r="A258" t="s">
        <v>270</v>
      </c>
      <c r="B258" t="s">
        <v>269</v>
      </c>
    </row>
    <row r="259" spans="1:2">
      <c r="A259" t="s">
        <v>268</v>
      </c>
      <c r="B259" t="s">
        <v>267</v>
      </c>
    </row>
    <row r="260" spans="1:2">
      <c r="A260" t="s">
        <v>266</v>
      </c>
      <c r="B260" t="s">
        <v>265</v>
      </c>
    </row>
    <row r="261" spans="1:2">
      <c r="A261" t="s">
        <v>264</v>
      </c>
      <c r="B261" t="s">
        <v>263</v>
      </c>
    </row>
    <row r="262" spans="1:2">
      <c r="A262" t="s">
        <v>262</v>
      </c>
      <c r="B262" t="s">
        <v>261</v>
      </c>
    </row>
    <row r="263" spans="1:2">
      <c r="A263" t="s">
        <v>260</v>
      </c>
      <c r="B263" t="s">
        <v>259</v>
      </c>
    </row>
    <row r="264" spans="1:2">
      <c r="A264" t="s">
        <v>258</v>
      </c>
      <c r="B264" t="s">
        <v>257</v>
      </c>
    </row>
    <row r="265" spans="1:2">
      <c r="A265" t="s">
        <v>256</v>
      </c>
      <c r="B265" t="s">
        <v>255</v>
      </c>
    </row>
    <row r="266" spans="1:2">
      <c r="A266" t="s">
        <v>254</v>
      </c>
      <c r="B266" t="s">
        <v>253</v>
      </c>
    </row>
    <row r="267" spans="1:2">
      <c r="A267" t="s">
        <v>252</v>
      </c>
      <c r="B267" t="s">
        <v>251</v>
      </c>
    </row>
    <row r="268" spans="1:2">
      <c r="A268" t="s">
        <v>250</v>
      </c>
      <c r="B268" t="s">
        <v>249</v>
      </c>
    </row>
    <row r="269" spans="1:2">
      <c r="A269" t="s">
        <v>248</v>
      </c>
      <c r="B269" t="s">
        <v>247</v>
      </c>
    </row>
    <row r="270" spans="1:2">
      <c r="A270" t="s">
        <v>246</v>
      </c>
      <c r="B270" t="s">
        <v>245</v>
      </c>
    </row>
    <row r="271" spans="1:2">
      <c r="A271" t="s">
        <v>244</v>
      </c>
      <c r="B271" t="s">
        <v>243</v>
      </c>
    </row>
    <row r="272" spans="1:2">
      <c r="A272" t="s">
        <v>242</v>
      </c>
      <c r="B272" t="s">
        <v>241</v>
      </c>
    </row>
    <row r="273" spans="1:2">
      <c r="A273" t="s">
        <v>240</v>
      </c>
      <c r="B273" t="s">
        <v>239</v>
      </c>
    </row>
    <row r="274" spans="1:2">
      <c r="A274" t="s">
        <v>238</v>
      </c>
      <c r="B274" t="s">
        <v>237</v>
      </c>
    </row>
    <row r="275" spans="1:2">
      <c r="A275" t="s">
        <v>236</v>
      </c>
      <c r="B275" t="s">
        <v>235</v>
      </c>
    </row>
    <row r="276" spans="1:2">
      <c r="A276" t="s">
        <v>234</v>
      </c>
      <c r="B276" t="s">
        <v>233</v>
      </c>
    </row>
    <row r="277" spans="1:2">
      <c r="A277" t="s">
        <v>232</v>
      </c>
      <c r="B277" t="s">
        <v>231</v>
      </c>
    </row>
    <row r="278" spans="1:2">
      <c r="A278" t="s">
        <v>230</v>
      </c>
      <c r="B278" t="s">
        <v>229</v>
      </c>
    </row>
    <row r="279" spans="1:2">
      <c r="A279" t="s">
        <v>228</v>
      </c>
      <c r="B279" t="s">
        <v>227</v>
      </c>
    </row>
    <row r="280" spans="1:2">
      <c r="A280" t="s">
        <v>226</v>
      </c>
      <c r="B280" t="s">
        <v>225</v>
      </c>
    </row>
    <row r="281" spans="1:2">
      <c r="A281" t="s">
        <v>224</v>
      </c>
      <c r="B281" t="s">
        <v>223</v>
      </c>
    </row>
    <row r="282" spans="1:2">
      <c r="A282" t="s">
        <v>222</v>
      </c>
      <c r="B282" t="s">
        <v>221</v>
      </c>
    </row>
    <row r="283" spans="1:2">
      <c r="A283" t="s">
        <v>220</v>
      </c>
      <c r="B283" t="s">
        <v>219</v>
      </c>
    </row>
    <row r="284" spans="1:2">
      <c r="A284" t="s">
        <v>218</v>
      </c>
      <c r="B284" t="s">
        <v>217</v>
      </c>
    </row>
    <row r="285" spans="1:2">
      <c r="A285" t="s">
        <v>216</v>
      </c>
      <c r="B285" t="s">
        <v>215</v>
      </c>
    </row>
    <row r="286" spans="1:2">
      <c r="A286" t="s">
        <v>214</v>
      </c>
      <c r="B286" t="s">
        <v>213</v>
      </c>
    </row>
    <row r="287" spans="1:2">
      <c r="A287" t="s">
        <v>212</v>
      </c>
      <c r="B287" t="s">
        <v>211</v>
      </c>
    </row>
    <row r="288" spans="1:2">
      <c r="A288" t="s">
        <v>210</v>
      </c>
      <c r="B288" t="s">
        <v>209</v>
      </c>
    </row>
    <row r="289" spans="1:2">
      <c r="A289" t="s">
        <v>208</v>
      </c>
      <c r="B289" t="s">
        <v>207</v>
      </c>
    </row>
    <row r="290" spans="1:2">
      <c r="A290" t="s">
        <v>206</v>
      </c>
      <c r="B290" t="s">
        <v>205</v>
      </c>
    </row>
    <row r="291" spans="1:2">
      <c r="A291" t="s">
        <v>204</v>
      </c>
      <c r="B291" t="s">
        <v>203</v>
      </c>
    </row>
    <row r="292" spans="1:2">
      <c r="A292" t="s">
        <v>202</v>
      </c>
      <c r="B292" t="s">
        <v>201</v>
      </c>
    </row>
    <row r="293" spans="1:2">
      <c r="A293" t="s">
        <v>200</v>
      </c>
      <c r="B293" t="s">
        <v>199</v>
      </c>
    </row>
    <row r="294" spans="1:2">
      <c r="A294" t="s">
        <v>198</v>
      </c>
      <c r="B294" t="s">
        <v>197</v>
      </c>
    </row>
    <row r="295" spans="1:2">
      <c r="A295" t="s">
        <v>196</v>
      </c>
      <c r="B295" t="s">
        <v>195</v>
      </c>
    </row>
    <row r="296" spans="1:2">
      <c r="A296" t="s">
        <v>194</v>
      </c>
      <c r="B296" t="s">
        <v>193</v>
      </c>
    </row>
    <row r="297" spans="1:2">
      <c r="A297" t="s">
        <v>192</v>
      </c>
      <c r="B297" t="s">
        <v>191</v>
      </c>
    </row>
    <row r="298" spans="1:2">
      <c r="A298" t="s">
        <v>190</v>
      </c>
      <c r="B298" t="s">
        <v>189</v>
      </c>
    </row>
    <row r="299" spans="1:2">
      <c r="A299" t="s">
        <v>188</v>
      </c>
      <c r="B299" t="s">
        <v>187</v>
      </c>
    </row>
    <row r="300" spans="1:2">
      <c r="A300" t="s">
        <v>186</v>
      </c>
      <c r="B300" t="s">
        <v>185</v>
      </c>
    </row>
    <row r="301" spans="1:2">
      <c r="A301" t="s">
        <v>184</v>
      </c>
      <c r="B301" t="s">
        <v>183</v>
      </c>
    </row>
    <row r="302" spans="1:2">
      <c r="A302" t="s">
        <v>182</v>
      </c>
      <c r="B302" t="s">
        <v>181</v>
      </c>
    </row>
    <row r="303" spans="1:2">
      <c r="A303" t="s">
        <v>180</v>
      </c>
      <c r="B303" t="s">
        <v>179</v>
      </c>
    </row>
    <row r="304" spans="1:2">
      <c r="A304" t="s">
        <v>178</v>
      </c>
      <c r="B304" t="s">
        <v>177</v>
      </c>
    </row>
    <row r="305" spans="1:2">
      <c r="A305" t="s">
        <v>176</v>
      </c>
      <c r="B305" t="s">
        <v>175</v>
      </c>
    </row>
    <row r="306" spans="1:2">
      <c r="A306" t="s">
        <v>174</v>
      </c>
      <c r="B306" t="s">
        <v>173</v>
      </c>
    </row>
    <row r="307" spans="1:2">
      <c r="A307" t="s">
        <v>172</v>
      </c>
      <c r="B307" t="s">
        <v>171</v>
      </c>
    </row>
    <row r="308" spans="1:2">
      <c r="A308" t="s">
        <v>170</v>
      </c>
      <c r="B308" t="s">
        <v>169</v>
      </c>
    </row>
    <row r="309" spans="1:2">
      <c r="A309" t="s">
        <v>168</v>
      </c>
      <c r="B309" t="s">
        <v>167</v>
      </c>
    </row>
    <row r="310" spans="1:2">
      <c r="A310" t="s">
        <v>166</v>
      </c>
      <c r="B310" t="s">
        <v>165</v>
      </c>
    </row>
    <row r="311" spans="1:2">
      <c r="A311" t="s">
        <v>164</v>
      </c>
      <c r="B311" t="s">
        <v>163</v>
      </c>
    </row>
    <row r="312" spans="1:2">
      <c r="A312" t="s">
        <v>162</v>
      </c>
      <c r="B312" t="s">
        <v>161</v>
      </c>
    </row>
    <row r="313" spans="1:2">
      <c r="A313" t="s">
        <v>160</v>
      </c>
      <c r="B313" t="s">
        <v>159</v>
      </c>
    </row>
    <row r="314" spans="1:2">
      <c r="A314" t="s">
        <v>158</v>
      </c>
      <c r="B314" t="s">
        <v>157</v>
      </c>
    </row>
    <row r="315" spans="1:2">
      <c r="A315" t="s">
        <v>156</v>
      </c>
      <c r="B315" t="s">
        <v>155</v>
      </c>
    </row>
    <row r="316" spans="1:2">
      <c r="A316" t="s">
        <v>154</v>
      </c>
      <c r="B316" t="s">
        <v>153</v>
      </c>
    </row>
    <row r="317" spans="1:2">
      <c r="A317" t="s">
        <v>152</v>
      </c>
      <c r="B317" t="s">
        <v>151</v>
      </c>
    </row>
    <row r="318" spans="1:2">
      <c r="A318" t="s">
        <v>150</v>
      </c>
      <c r="B318" t="s">
        <v>149</v>
      </c>
    </row>
    <row r="319" spans="1:2">
      <c r="A319" t="s">
        <v>148</v>
      </c>
      <c r="B319" t="s">
        <v>147</v>
      </c>
    </row>
    <row r="320" spans="1:2">
      <c r="A320" t="s">
        <v>146</v>
      </c>
      <c r="B320" t="s">
        <v>145</v>
      </c>
    </row>
    <row r="321" spans="1:2">
      <c r="A321" t="s">
        <v>144</v>
      </c>
      <c r="B321" t="s">
        <v>143</v>
      </c>
    </row>
    <row r="322" spans="1:2">
      <c r="A322" t="s">
        <v>142</v>
      </c>
      <c r="B322" t="s">
        <v>141</v>
      </c>
    </row>
    <row r="323" spans="1:2">
      <c r="A323" t="s">
        <v>140</v>
      </c>
      <c r="B323" t="s">
        <v>139</v>
      </c>
    </row>
    <row r="324" spans="1:2">
      <c r="A324" t="s">
        <v>138</v>
      </c>
      <c r="B324" t="s">
        <v>137</v>
      </c>
    </row>
    <row r="325" spans="1:2">
      <c r="A325" t="s">
        <v>136</v>
      </c>
      <c r="B325" t="s">
        <v>135</v>
      </c>
    </row>
    <row r="326" spans="1:2">
      <c r="A326" t="s">
        <v>134</v>
      </c>
      <c r="B326" t="s">
        <v>133</v>
      </c>
    </row>
    <row r="327" spans="1:2">
      <c r="A327" t="s">
        <v>132</v>
      </c>
      <c r="B327" t="s">
        <v>131</v>
      </c>
    </row>
    <row r="328" spans="1:2">
      <c r="A328" t="s">
        <v>130</v>
      </c>
      <c r="B328" t="s">
        <v>129</v>
      </c>
    </row>
    <row r="329" spans="1:2">
      <c r="A329" t="s">
        <v>128</v>
      </c>
      <c r="B329" t="s">
        <v>127</v>
      </c>
    </row>
    <row r="330" spans="1:2">
      <c r="A330" t="s">
        <v>126</v>
      </c>
      <c r="B330" t="s">
        <v>125</v>
      </c>
    </row>
    <row r="331" spans="1:2">
      <c r="A331" t="s">
        <v>124</v>
      </c>
      <c r="B331" t="s">
        <v>123</v>
      </c>
    </row>
    <row r="332" spans="1:2">
      <c r="A332" t="s">
        <v>122</v>
      </c>
      <c r="B332" t="s">
        <v>121</v>
      </c>
    </row>
    <row r="333" spans="1:2">
      <c r="A333" t="s">
        <v>120</v>
      </c>
      <c r="B333" t="s">
        <v>119</v>
      </c>
    </row>
    <row r="334" spans="1:2">
      <c r="A334" t="s">
        <v>118</v>
      </c>
      <c r="B334" t="s">
        <v>117</v>
      </c>
    </row>
    <row r="335" spans="1:2">
      <c r="A335" t="s">
        <v>116</v>
      </c>
      <c r="B335" t="s">
        <v>115</v>
      </c>
    </row>
    <row r="336" spans="1:2">
      <c r="A336" t="s">
        <v>114</v>
      </c>
      <c r="B336" t="s">
        <v>113</v>
      </c>
    </row>
    <row r="337" spans="1:2">
      <c r="A337" t="s">
        <v>112</v>
      </c>
      <c r="B337" t="s">
        <v>111</v>
      </c>
    </row>
    <row r="338" spans="1:2">
      <c r="A338" t="s">
        <v>110</v>
      </c>
      <c r="B338" t="s">
        <v>109</v>
      </c>
    </row>
    <row r="339" spans="1:2">
      <c r="A339" t="s">
        <v>108</v>
      </c>
      <c r="B339" t="s">
        <v>107</v>
      </c>
    </row>
    <row r="340" spans="1:2">
      <c r="A340" t="s">
        <v>106</v>
      </c>
      <c r="B340" t="s">
        <v>105</v>
      </c>
    </row>
    <row r="341" spans="1:2">
      <c r="A341" t="s">
        <v>104</v>
      </c>
      <c r="B341" t="s">
        <v>103</v>
      </c>
    </row>
    <row r="342" spans="1:2">
      <c r="A342" t="s">
        <v>102</v>
      </c>
      <c r="B342" t="s">
        <v>101</v>
      </c>
    </row>
    <row r="343" spans="1:2">
      <c r="A343" t="s">
        <v>100</v>
      </c>
      <c r="B343" t="s">
        <v>99</v>
      </c>
    </row>
    <row r="344" spans="1:2">
      <c r="A344" t="s">
        <v>98</v>
      </c>
      <c r="B344" t="s">
        <v>97</v>
      </c>
    </row>
    <row r="345" spans="1:2">
      <c r="A345" t="s">
        <v>96</v>
      </c>
      <c r="B345" t="s">
        <v>95</v>
      </c>
    </row>
    <row r="346" spans="1:2">
      <c r="A346" t="s">
        <v>94</v>
      </c>
      <c r="B346" t="s">
        <v>93</v>
      </c>
    </row>
    <row r="347" spans="1:2">
      <c r="A347" t="s">
        <v>92</v>
      </c>
      <c r="B347" t="s">
        <v>91</v>
      </c>
    </row>
    <row r="348" spans="1:2">
      <c r="A348" t="s">
        <v>90</v>
      </c>
      <c r="B348" t="s">
        <v>89</v>
      </c>
    </row>
    <row r="349" spans="1:2">
      <c r="A349" t="s">
        <v>88</v>
      </c>
      <c r="B349" t="s">
        <v>87</v>
      </c>
    </row>
    <row r="350" spans="1:2">
      <c r="A350" t="s">
        <v>86</v>
      </c>
      <c r="B350" t="s">
        <v>85</v>
      </c>
    </row>
    <row r="351" spans="1:2">
      <c r="A351" t="s">
        <v>84</v>
      </c>
      <c r="B351" t="s">
        <v>83</v>
      </c>
    </row>
    <row r="352" spans="1:2">
      <c r="A352" t="s">
        <v>82</v>
      </c>
      <c r="B352" t="s">
        <v>81</v>
      </c>
    </row>
    <row r="353" spans="1:2">
      <c r="A353" t="s">
        <v>80</v>
      </c>
      <c r="B353" t="s">
        <v>79</v>
      </c>
    </row>
    <row r="354" spans="1:2">
      <c r="A354" t="s">
        <v>78</v>
      </c>
      <c r="B354" t="s">
        <v>77</v>
      </c>
    </row>
    <row r="355" spans="1:2">
      <c r="A355" t="s">
        <v>76</v>
      </c>
      <c r="B355" t="s">
        <v>75</v>
      </c>
    </row>
    <row r="356" spans="1:2">
      <c r="A356" t="s">
        <v>74</v>
      </c>
      <c r="B356" t="s">
        <v>73</v>
      </c>
    </row>
    <row r="357" spans="1:2">
      <c r="A357" t="s">
        <v>72</v>
      </c>
      <c r="B357" t="s">
        <v>71</v>
      </c>
    </row>
    <row r="358" spans="1:2">
      <c r="A358" t="s">
        <v>70</v>
      </c>
      <c r="B358" t="s">
        <v>69</v>
      </c>
    </row>
    <row r="359" spans="1:2">
      <c r="A359" t="s">
        <v>68</v>
      </c>
      <c r="B359" t="s">
        <v>67</v>
      </c>
    </row>
    <row r="360" spans="1:2">
      <c r="A360" t="s">
        <v>66</v>
      </c>
      <c r="B360" t="s">
        <v>65</v>
      </c>
    </row>
    <row r="361" spans="1:2">
      <c r="A361" t="s">
        <v>64</v>
      </c>
      <c r="B361" t="s">
        <v>63</v>
      </c>
    </row>
    <row r="362" spans="1:2">
      <c r="A362" t="s">
        <v>62</v>
      </c>
      <c r="B362" t="s">
        <v>61</v>
      </c>
    </row>
    <row r="363" spans="1:2">
      <c r="A363" t="s">
        <v>60</v>
      </c>
      <c r="B363" t="s">
        <v>59</v>
      </c>
    </row>
    <row r="364" spans="1:2">
      <c r="A364" t="s">
        <v>58</v>
      </c>
      <c r="B364" t="s">
        <v>57</v>
      </c>
    </row>
    <row r="365" spans="1:2">
      <c r="A365" t="s">
        <v>56</v>
      </c>
      <c r="B365" t="s">
        <v>55</v>
      </c>
    </row>
    <row r="366" spans="1:2">
      <c r="A366" t="s">
        <v>54</v>
      </c>
      <c r="B366" t="s">
        <v>53</v>
      </c>
    </row>
    <row r="367" spans="1:2">
      <c r="A367" t="s">
        <v>52</v>
      </c>
      <c r="B367" t="s">
        <v>51</v>
      </c>
    </row>
    <row r="368" spans="1:2">
      <c r="A368" t="s">
        <v>50</v>
      </c>
      <c r="B368" t="s">
        <v>49</v>
      </c>
    </row>
    <row r="369" spans="1:2">
      <c r="A369" t="s">
        <v>48</v>
      </c>
      <c r="B369" t="s">
        <v>47</v>
      </c>
    </row>
    <row r="370" spans="1:2">
      <c r="A370" t="s">
        <v>46</v>
      </c>
      <c r="B370" t="s">
        <v>45</v>
      </c>
    </row>
    <row r="371" spans="1:2">
      <c r="A371" t="s">
        <v>44</v>
      </c>
      <c r="B371" t="s">
        <v>43</v>
      </c>
    </row>
    <row r="372" spans="1:2">
      <c r="A372" t="s">
        <v>42</v>
      </c>
      <c r="B372" t="s">
        <v>41</v>
      </c>
    </row>
    <row r="373" spans="1:2">
      <c r="A373" t="s">
        <v>40</v>
      </c>
      <c r="B373" t="s">
        <v>39</v>
      </c>
    </row>
    <row r="374" spans="1:2">
      <c r="A374" t="s">
        <v>38</v>
      </c>
      <c r="B374" t="s">
        <v>37</v>
      </c>
    </row>
    <row r="375" spans="1:2">
      <c r="A375" t="s">
        <v>36</v>
      </c>
      <c r="B375" t="s">
        <v>35</v>
      </c>
    </row>
    <row r="376" spans="1:2">
      <c r="A376" t="s">
        <v>34</v>
      </c>
      <c r="B376" t="s">
        <v>33</v>
      </c>
    </row>
    <row r="377" spans="1:2">
      <c r="A377" t="s">
        <v>32</v>
      </c>
      <c r="B377" t="s">
        <v>31</v>
      </c>
    </row>
    <row r="378" spans="1:2">
      <c r="A378" t="s">
        <v>30</v>
      </c>
      <c r="B378" t="s">
        <v>29</v>
      </c>
    </row>
    <row r="379" spans="1:2">
      <c r="A379" t="s">
        <v>28</v>
      </c>
      <c r="B379" t="s">
        <v>27</v>
      </c>
    </row>
    <row r="380" spans="1:2">
      <c r="A380" t="s">
        <v>26</v>
      </c>
      <c r="B380" t="s">
        <v>25</v>
      </c>
    </row>
    <row r="381" spans="1:2">
      <c r="A381" t="s">
        <v>24</v>
      </c>
      <c r="B381" t="s">
        <v>23</v>
      </c>
    </row>
    <row r="382" spans="1:2">
      <c r="A382" t="s">
        <v>22</v>
      </c>
      <c r="B382" t="s">
        <v>21</v>
      </c>
    </row>
    <row r="383" spans="1:2">
      <c r="A383" t="s">
        <v>20</v>
      </c>
      <c r="B383" t="s">
        <v>19</v>
      </c>
    </row>
    <row r="384" spans="1:2">
      <c r="A384" t="s">
        <v>18</v>
      </c>
      <c r="B384" t="s">
        <v>17</v>
      </c>
    </row>
    <row r="385" spans="1:2">
      <c r="A385" t="s">
        <v>16</v>
      </c>
      <c r="B385" t="s">
        <v>15</v>
      </c>
    </row>
    <row r="386" spans="1:2">
      <c r="A386" t="s">
        <v>14</v>
      </c>
      <c r="B386" t="s">
        <v>13</v>
      </c>
    </row>
    <row r="387" spans="1:2">
      <c r="A387" t="s">
        <v>12</v>
      </c>
      <c r="B387" t="s">
        <v>11</v>
      </c>
    </row>
    <row r="388" spans="1:2">
      <c r="A388" t="s">
        <v>10</v>
      </c>
      <c r="B388" t="s">
        <v>9</v>
      </c>
    </row>
    <row r="389" spans="1:2">
      <c r="A389" t="s">
        <v>8</v>
      </c>
      <c r="B389" t="s">
        <v>7</v>
      </c>
    </row>
    <row r="390" spans="1:2">
      <c r="A390" t="s">
        <v>6</v>
      </c>
      <c r="B390" t="s">
        <v>5</v>
      </c>
    </row>
    <row r="391" spans="1:2">
      <c r="A391" t="s">
        <v>4</v>
      </c>
      <c r="B391" t="s">
        <v>3</v>
      </c>
    </row>
    <row r="392" spans="1:2">
      <c r="A392" t="s">
        <v>2</v>
      </c>
      <c r="B392" t="s">
        <v>1</v>
      </c>
    </row>
  </sheetData>
  <sortState ref="A1:B383">
    <sortCondition ref="A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410"/>
  <sheetViews>
    <sheetView zoomScale="60" zoomScaleNormal="60" workbookViewId="0">
      <pane xSplit="5" ySplit="3" topLeftCell="F346" activePane="bottomRight" state="frozen"/>
      <selection pane="topRight" activeCell="F1" sqref="F1"/>
      <selection pane="bottomLeft" activeCell="A4" sqref="A4"/>
      <selection pane="bottomRight" activeCell="T389" sqref="T389:T395"/>
    </sheetView>
  </sheetViews>
  <sheetFormatPr defaultRowHeight="15"/>
  <cols>
    <col min="1" max="2" width="8.88671875" style="2"/>
    <col min="3" max="3" width="9.109375" style="2" bestFit="1" customWidth="1"/>
    <col min="4" max="4" width="5.21875" style="2" customWidth="1"/>
    <col min="5" max="5" width="21.21875" style="2" customWidth="1"/>
    <col min="6" max="9" width="9.109375" style="2" bestFit="1" customWidth="1"/>
    <col min="10" max="11" width="15" style="2" bestFit="1" customWidth="1"/>
    <col min="12" max="12" width="12.77734375" style="2" bestFit="1" customWidth="1"/>
    <col min="13" max="13" width="15" style="2" bestFit="1" customWidth="1"/>
    <col min="14" max="14" width="12.109375" style="2" bestFit="1" customWidth="1"/>
    <col min="15" max="15" width="11" style="2" bestFit="1" customWidth="1"/>
    <col min="16" max="16" width="12.109375" style="2" bestFit="1" customWidth="1"/>
    <col min="17" max="17" width="11" style="2" bestFit="1" customWidth="1"/>
    <col min="18" max="18" width="14.88671875" style="2" customWidth="1"/>
    <col min="19" max="19" width="15" style="2" bestFit="1" customWidth="1"/>
    <col min="20" max="20" width="12.109375" style="2" bestFit="1" customWidth="1"/>
    <col min="21" max="22" width="9.109375" style="2" bestFit="1" customWidth="1"/>
    <col min="23" max="23" width="8.88671875" style="2"/>
    <col min="24" max="24" width="9.109375" style="2" bestFit="1" customWidth="1"/>
    <col min="25" max="16384" width="8.88671875" style="2"/>
  </cols>
  <sheetData>
    <row r="2" spans="1:24">
      <c r="O2" s="2" t="s">
        <v>781</v>
      </c>
    </row>
    <row r="3" spans="1:24" s="8" customFormat="1" ht="45">
      <c r="A3" s="4" t="s">
        <v>782</v>
      </c>
      <c r="B3" s="4" t="s">
        <v>783</v>
      </c>
      <c r="C3" s="4" t="s">
        <v>784</v>
      </c>
      <c r="D3" s="4" t="s">
        <v>785</v>
      </c>
      <c r="E3" s="4" t="s">
        <v>786</v>
      </c>
      <c r="F3" s="4" t="s">
        <v>787</v>
      </c>
      <c r="G3" s="4" t="s">
        <v>788</v>
      </c>
      <c r="H3" s="4" t="s">
        <v>783</v>
      </c>
      <c r="I3" s="4" t="s">
        <v>789</v>
      </c>
      <c r="J3" s="4" t="s">
        <v>790</v>
      </c>
      <c r="K3" s="4" t="s">
        <v>791</v>
      </c>
      <c r="L3" s="4" t="s">
        <v>792</v>
      </c>
      <c r="M3" s="4" t="s">
        <v>1037</v>
      </c>
      <c r="N3" s="4" t="s">
        <v>793</v>
      </c>
      <c r="O3" s="4" t="s">
        <v>794</v>
      </c>
      <c r="P3" s="4" t="s">
        <v>795</v>
      </c>
      <c r="Q3" s="4" t="s">
        <v>796</v>
      </c>
      <c r="R3" s="4" t="s">
        <v>797</v>
      </c>
      <c r="S3" s="4" t="s">
        <v>798</v>
      </c>
      <c r="T3" s="4" t="s">
        <v>799</v>
      </c>
      <c r="U3" s="4" t="s">
        <v>800</v>
      </c>
      <c r="V3" s="4" t="s">
        <v>801</v>
      </c>
      <c r="W3" s="4" t="s">
        <v>802</v>
      </c>
      <c r="X3" s="4" t="s">
        <v>803</v>
      </c>
    </row>
    <row r="4" spans="1:24">
      <c r="A4" s="2" t="s">
        <v>764</v>
      </c>
      <c r="B4" s="2" t="s">
        <v>804</v>
      </c>
      <c r="C4" s="2" t="s">
        <v>805</v>
      </c>
      <c r="E4" s="2" t="s">
        <v>765</v>
      </c>
      <c r="F4" s="2" t="s">
        <v>39</v>
      </c>
      <c r="G4" s="2" t="s">
        <v>806</v>
      </c>
      <c r="H4" s="2">
        <v>0</v>
      </c>
      <c r="I4" s="2">
        <v>0.4</v>
      </c>
      <c r="J4" s="6">
        <v>1543757</v>
      </c>
      <c r="K4" s="6">
        <v>6510270</v>
      </c>
      <c r="L4" s="6">
        <v>-4966513</v>
      </c>
      <c r="M4" s="6">
        <v>6281922</v>
      </c>
      <c r="N4" s="6">
        <v>192236</v>
      </c>
      <c r="O4" s="6">
        <v>29734</v>
      </c>
      <c r="P4" s="2">
        <v>0</v>
      </c>
      <c r="Q4" s="6">
        <v>18679</v>
      </c>
      <c r="R4" s="6">
        <v>6485213</v>
      </c>
      <c r="S4" s="6">
        <v>1518700</v>
      </c>
      <c r="T4" s="6">
        <v>-25057</v>
      </c>
      <c r="U4" s="7">
        <v>0.98</v>
      </c>
      <c r="V4" s="2">
        <v>0</v>
      </c>
      <c r="W4" s="2" t="s">
        <v>807</v>
      </c>
      <c r="X4" s="2">
        <v>1</v>
      </c>
    </row>
    <row r="5" spans="1:24">
      <c r="A5" s="2" t="s">
        <v>762</v>
      </c>
      <c r="B5" s="2" t="s">
        <v>804</v>
      </c>
      <c r="C5" s="2" t="s">
        <v>808</v>
      </c>
      <c r="E5" s="2" t="s">
        <v>763</v>
      </c>
      <c r="F5" s="2" t="s">
        <v>606</v>
      </c>
      <c r="G5" s="2" t="s">
        <v>806</v>
      </c>
      <c r="H5" s="2">
        <v>0</v>
      </c>
      <c r="I5" s="2">
        <v>0.4</v>
      </c>
      <c r="J5" s="6">
        <v>3193477</v>
      </c>
      <c r="K5" s="6">
        <v>9829432</v>
      </c>
      <c r="L5" s="6">
        <v>-6635955</v>
      </c>
      <c r="M5" s="6">
        <v>9865600</v>
      </c>
      <c r="N5" s="6">
        <v>511846</v>
      </c>
      <c r="O5" s="6">
        <v>101874</v>
      </c>
      <c r="P5" s="2">
        <v>0</v>
      </c>
      <c r="Q5" s="6">
        <v>203693</v>
      </c>
      <c r="R5" s="6">
        <v>10275627</v>
      </c>
      <c r="S5" s="6">
        <v>3639672</v>
      </c>
      <c r="T5" s="6">
        <v>446195</v>
      </c>
      <c r="U5" s="7">
        <v>1.1399999999999999</v>
      </c>
      <c r="V5" s="2">
        <v>0</v>
      </c>
      <c r="W5" s="2" t="s">
        <v>807</v>
      </c>
      <c r="X5" s="2">
        <v>1</v>
      </c>
    </row>
    <row r="6" spans="1:24">
      <c r="A6" s="2" t="s">
        <v>760</v>
      </c>
      <c r="B6" s="2" t="s">
        <v>804</v>
      </c>
      <c r="C6" s="2" t="s">
        <v>809</v>
      </c>
      <c r="E6" s="2" t="s">
        <v>761</v>
      </c>
      <c r="F6" s="2" t="s">
        <v>594</v>
      </c>
      <c r="G6" s="2" t="s">
        <v>590</v>
      </c>
      <c r="H6" s="2">
        <v>0</v>
      </c>
      <c r="I6" s="2">
        <v>0.4</v>
      </c>
      <c r="J6" s="6">
        <v>2814984</v>
      </c>
      <c r="K6" s="6">
        <v>11526953</v>
      </c>
      <c r="L6" s="6">
        <v>-8711969</v>
      </c>
      <c r="M6" s="6">
        <v>11560210</v>
      </c>
      <c r="N6" s="6">
        <v>427663</v>
      </c>
      <c r="O6" s="6">
        <v>71004</v>
      </c>
      <c r="P6" s="2">
        <v>0</v>
      </c>
      <c r="Q6" s="6">
        <v>318522</v>
      </c>
      <c r="R6" s="6">
        <v>11740355</v>
      </c>
      <c r="S6" s="6">
        <v>3028386</v>
      </c>
      <c r="T6" s="6">
        <v>213402</v>
      </c>
      <c r="U6" s="7">
        <v>1.08</v>
      </c>
      <c r="V6" s="2">
        <v>0</v>
      </c>
      <c r="W6" s="2" t="s">
        <v>807</v>
      </c>
      <c r="X6" s="2">
        <v>1</v>
      </c>
    </row>
    <row r="7" spans="1:24">
      <c r="A7" s="2" t="s">
        <v>758</v>
      </c>
      <c r="B7" s="2" t="s">
        <v>804</v>
      </c>
      <c r="C7" s="2" t="s">
        <v>805</v>
      </c>
      <c r="E7" s="2" t="s">
        <v>759</v>
      </c>
      <c r="F7" s="2" t="s">
        <v>39</v>
      </c>
      <c r="G7" s="2" t="s">
        <v>806</v>
      </c>
      <c r="H7" s="2">
        <v>0</v>
      </c>
      <c r="I7" s="2">
        <v>0.4</v>
      </c>
      <c r="J7" s="6">
        <v>3204911</v>
      </c>
      <c r="K7" s="6">
        <v>11625246</v>
      </c>
      <c r="L7" s="6">
        <v>-8420335</v>
      </c>
      <c r="M7" s="6">
        <v>12871762</v>
      </c>
      <c r="N7" s="6">
        <v>515878</v>
      </c>
      <c r="O7" s="6">
        <v>80335</v>
      </c>
      <c r="P7" s="2">
        <v>0</v>
      </c>
      <c r="Q7" s="6">
        <v>572616</v>
      </c>
      <c r="R7" s="6">
        <v>12895359</v>
      </c>
      <c r="S7" s="6">
        <v>4475024</v>
      </c>
      <c r="T7" s="6">
        <v>1270113</v>
      </c>
      <c r="U7" s="7">
        <v>1.4</v>
      </c>
      <c r="V7" s="2">
        <v>0</v>
      </c>
      <c r="W7" s="2" t="s">
        <v>807</v>
      </c>
      <c r="X7" s="2">
        <v>1</v>
      </c>
    </row>
    <row r="8" spans="1:24">
      <c r="A8" s="2" t="s">
        <v>756</v>
      </c>
      <c r="B8" s="2" t="s">
        <v>804</v>
      </c>
      <c r="C8" s="2" t="s">
        <v>809</v>
      </c>
      <c r="E8" s="2" t="s">
        <v>757</v>
      </c>
      <c r="F8" s="2" t="s">
        <v>302</v>
      </c>
      <c r="G8" s="2" t="s">
        <v>300</v>
      </c>
      <c r="H8" s="2">
        <v>0</v>
      </c>
      <c r="I8" s="2">
        <v>0.4</v>
      </c>
      <c r="J8" s="6">
        <v>3394062</v>
      </c>
      <c r="K8" s="6">
        <v>12319221</v>
      </c>
      <c r="L8" s="6">
        <v>-8925159</v>
      </c>
      <c r="M8" s="6">
        <v>12533573</v>
      </c>
      <c r="N8" s="6">
        <v>296722</v>
      </c>
      <c r="O8" s="6">
        <v>45636</v>
      </c>
      <c r="P8" s="2">
        <v>0</v>
      </c>
      <c r="Q8" s="2">
        <v>0</v>
      </c>
      <c r="R8" s="6">
        <v>12875931</v>
      </c>
      <c r="S8" s="6">
        <v>3950772</v>
      </c>
      <c r="T8" s="6">
        <v>556710</v>
      </c>
      <c r="U8" s="7">
        <v>1.1599999999999999</v>
      </c>
      <c r="V8" s="2" t="s">
        <v>810</v>
      </c>
      <c r="W8" s="2" t="s">
        <v>811</v>
      </c>
      <c r="X8" s="2">
        <v>2.93E-2</v>
      </c>
    </row>
    <row r="9" spans="1:24">
      <c r="A9" s="2" t="s">
        <v>754</v>
      </c>
      <c r="B9" s="2" t="s">
        <v>804</v>
      </c>
      <c r="C9" s="2" t="s">
        <v>805</v>
      </c>
      <c r="E9" s="2" t="s">
        <v>755</v>
      </c>
      <c r="F9" s="2" t="s">
        <v>430</v>
      </c>
      <c r="G9" s="2" t="s">
        <v>428</v>
      </c>
      <c r="H9" s="2">
        <v>0</v>
      </c>
      <c r="I9" s="2">
        <v>0.4</v>
      </c>
      <c r="J9" s="6">
        <v>2513850</v>
      </c>
      <c r="K9" s="6">
        <v>17427456</v>
      </c>
      <c r="L9" s="6">
        <v>-14913606</v>
      </c>
      <c r="M9" s="6">
        <v>17815529</v>
      </c>
      <c r="N9" s="6">
        <v>388457</v>
      </c>
      <c r="O9" s="6">
        <v>81848</v>
      </c>
      <c r="P9" s="2">
        <v>0</v>
      </c>
      <c r="Q9" s="6">
        <v>253828</v>
      </c>
      <c r="R9" s="6">
        <v>18032006</v>
      </c>
      <c r="S9" s="6">
        <v>3118400</v>
      </c>
      <c r="T9" s="6">
        <v>604550</v>
      </c>
      <c r="U9" s="7">
        <v>1.24</v>
      </c>
      <c r="V9" s="2">
        <v>0</v>
      </c>
      <c r="W9" s="2" t="s">
        <v>807</v>
      </c>
      <c r="X9" s="2">
        <v>1</v>
      </c>
    </row>
    <row r="10" spans="1:24">
      <c r="A10" s="2" t="s">
        <v>752</v>
      </c>
      <c r="B10" s="2" t="s">
        <v>812</v>
      </c>
      <c r="C10" s="2">
        <v>0</v>
      </c>
      <c r="E10" s="2" t="s">
        <v>813</v>
      </c>
      <c r="F10" s="2">
        <v>0</v>
      </c>
      <c r="G10" s="2">
        <v>0</v>
      </c>
      <c r="H10" s="2" t="s">
        <v>814</v>
      </c>
      <c r="I10" s="2">
        <v>0.01</v>
      </c>
      <c r="J10" s="6">
        <v>9528484</v>
      </c>
      <c r="K10" s="6">
        <v>4467681</v>
      </c>
      <c r="L10" s="6">
        <v>5060803</v>
      </c>
      <c r="M10" s="6">
        <v>4459473</v>
      </c>
      <c r="N10" s="6">
        <v>77048</v>
      </c>
      <c r="O10" s="6">
        <v>13688</v>
      </c>
      <c r="P10" s="2">
        <v>0</v>
      </c>
      <c r="Q10" s="2">
        <v>0</v>
      </c>
      <c r="R10" s="6">
        <v>4550209</v>
      </c>
      <c r="S10" s="6">
        <v>9611012</v>
      </c>
      <c r="T10" s="6">
        <v>82528</v>
      </c>
      <c r="U10" s="7">
        <v>1.01</v>
      </c>
      <c r="V10" s="2">
        <v>0</v>
      </c>
      <c r="W10" s="2" t="s">
        <v>807</v>
      </c>
      <c r="X10" s="2">
        <v>1</v>
      </c>
    </row>
    <row r="11" spans="1:24">
      <c r="A11" s="2" t="s">
        <v>750</v>
      </c>
      <c r="B11" s="2" t="s">
        <v>804</v>
      </c>
      <c r="C11" s="2" t="s">
        <v>805</v>
      </c>
      <c r="E11" s="2" t="s">
        <v>751</v>
      </c>
      <c r="F11" s="2" t="s">
        <v>680</v>
      </c>
      <c r="G11" s="2" t="s">
        <v>678</v>
      </c>
      <c r="H11" s="2">
        <v>0</v>
      </c>
      <c r="I11" s="2">
        <v>0.4</v>
      </c>
      <c r="J11" s="6">
        <v>3479457</v>
      </c>
      <c r="K11" s="6">
        <v>18901168</v>
      </c>
      <c r="L11" s="6">
        <v>-15421711</v>
      </c>
      <c r="M11" s="6">
        <v>19395954</v>
      </c>
      <c r="N11" s="6">
        <v>498582</v>
      </c>
      <c r="O11" s="6">
        <v>87609</v>
      </c>
      <c r="P11" s="6">
        <v>469733</v>
      </c>
      <c r="Q11" s="2">
        <v>0</v>
      </c>
      <c r="R11" s="6">
        <v>20451878</v>
      </c>
      <c r="S11" s="6">
        <v>5030167</v>
      </c>
      <c r="T11" s="6">
        <v>1550710</v>
      </c>
      <c r="U11" s="7">
        <v>1.45</v>
      </c>
      <c r="V11" s="2">
        <v>0</v>
      </c>
      <c r="W11" s="2" t="s">
        <v>807</v>
      </c>
      <c r="X11" s="2">
        <v>1</v>
      </c>
    </row>
    <row r="12" spans="1:24">
      <c r="A12" s="2" t="s">
        <v>748</v>
      </c>
      <c r="B12" s="2" t="s">
        <v>804</v>
      </c>
      <c r="C12" s="2" t="s">
        <v>815</v>
      </c>
      <c r="E12" s="2" t="s">
        <v>749</v>
      </c>
      <c r="F12" s="2" t="s">
        <v>139</v>
      </c>
      <c r="G12" s="2" t="s">
        <v>806</v>
      </c>
      <c r="H12" s="2">
        <v>0</v>
      </c>
      <c r="I12" s="2">
        <v>0.4</v>
      </c>
      <c r="J12" s="6">
        <v>1868332</v>
      </c>
      <c r="K12" s="6">
        <v>8804788</v>
      </c>
      <c r="L12" s="6">
        <v>-6936456</v>
      </c>
      <c r="M12" s="6">
        <v>8804990</v>
      </c>
      <c r="N12" s="6">
        <v>340684</v>
      </c>
      <c r="O12" s="6">
        <v>60766</v>
      </c>
      <c r="P12" s="2">
        <v>0</v>
      </c>
      <c r="Q12" s="6">
        <v>5024</v>
      </c>
      <c r="R12" s="6">
        <v>9201416</v>
      </c>
      <c r="S12" s="6">
        <v>2264960</v>
      </c>
      <c r="T12" s="6">
        <v>396628</v>
      </c>
      <c r="U12" s="7">
        <v>1.21</v>
      </c>
      <c r="V12" s="2" t="s">
        <v>816</v>
      </c>
      <c r="W12" s="2" t="s">
        <v>811</v>
      </c>
      <c r="X12" s="2">
        <v>1.7399999999999999E-2</v>
      </c>
    </row>
    <row r="13" spans="1:24">
      <c r="A13" s="2" t="s">
        <v>746</v>
      </c>
      <c r="B13" s="2" t="s">
        <v>817</v>
      </c>
      <c r="C13" s="2" t="s">
        <v>818</v>
      </c>
      <c r="E13" s="2" t="s">
        <v>747</v>
      </c>
      <c r="F13" s="2" t="s">
        <v>514</v>
      </c>
      <c r="G13" s="2" t="s">
        <v>806</v>
      </c>
      <c r="H13" s="2">
        <v>0</v>
      </c>
      <c r="I13" s="2">
        <v>0.3</v>
      </c>
      <c r="J13" s="6">
        <v>50404787</v>
      </c>
      <c r="K13" s="6">
        <v>16714828</v>
      </c>
      <c r="L13" s="6">
        <v>33689959</v>
      </c>
      <c r="M13" s="6">
        <v>17797770</v>
      </c>
      <c r="N13" s="6">
        <v>282859</v>
      </c>
      <c r="O13" s="6">
        <v>54548</v>
      </c>
      <c r="P13" s="2">
        <v>0</v>
      </c>
      <c r="Q13" s="2">
        <v>0</v>
      </c>
      <c r="R13" s="6">
        <v>18135177</v>
      </c>
      <c r="S13" s="6">
        <v>51825136</v>
      </c>
      <c r="T13" s="6">
        <v>1420349</v>
      </c>
      <c r="U13" s="7">
        <v>1.03</v>
      </c>
      <c r="V13" s="2">
        <v>0</v>
      </c>
      <c r="W13" s="2" t="s">
        <v>807</v>
      </c>
      <c r="X13" s="2">
        <v>1</v>
      </c>
    </row>
    <row r="14" spans="1:24">
      <c r="A14" s="2" t="s">
        <v>744</v>
      </c>
      <c r="B14" s="2" t="s">
        <v>817</v>
      </c>
      <c r="C14" s="2" t="s">
        <v>818</v>
      </c>
      <c r="E14" s="2" t="s">
        <v>745</v>
      </c>
      <c r="F14" s="2" t="s">
        <v>514</v>
      </c>
      <c r="G14" s="2" t="s">
        <v>806</v>
      </c>
      <c r="H14" s="2">
        <v>0</v>
      </c>
      <c r="I14" s="2">
        <v>0.3</v>
      </c>
      <c r="J14" s="6">
        <v>51306341</v>
      </c>
      <c r="K14" s="6">
        <v>33871498</v>
      </c>
      <c r="L14" s="6">
        <v>17434843</v>
      </c>
      <c r="M14" s="6">
        <v>33608010</v>
      </c>
      <c r="N14" s="6">
        <v>413785</v>
      </c>
      <c r="O14" s="6">
        <v>85762</v>
      </c>
      <c r="P14" s="2">
        <v>0</v>
      </c>
      <c r="Q14" s="2">
        <v>0</v>
      </c>
      <c r="R14" s="6">
        <v>34107557</v>
      </c>
      <c r="S14" s="6">
        <v>51542400</v>
      </c>
      <c r="T14" s="6">
        <v>236059</v>
      </c>
      <c r="U14" s="7">
        <v>1</v>
      </c>
      <c r="V14" s="2">
        <v>0</v>
      </c>
      <c r="W14" s="2" t="s">
        <v>807</v>
      </c>
      <c r="X14" s="2">
        <v>1</v>
      </c>
    </row>
    <row r="15" spans="1:24">
      <c r="A15" s="2" t="s">
        <v>742</v>
      </c>
      <c r="B15" s="2" t="s">
        <v>819</v>
      </c>
      <c r="C15" s="2" t="s">
        <v>820</v>
      </c>
      <c r="E15" s="2" t="s">
        <v>743</v>
      </c>
      <c r="F15" s="2" t="s">
        <v>806</v>
      </c>
      <c r="G15" s="2" t="s">
        <v>175</v>
      </c>
      <c r="H15" s="2">
        <v>0</v>
      </c>
      <c r="I15" s="2">
        <v>0.49</v>
      </c>
      <c r="J15" s="6">
        <v>49737196</v>
      </c>
      <c r="K15" s="6">
        <v>24293596</v>
      </c>
      <c r="L15" s="6">
        <v>25443600</v>
      </c>
      <c r="M15" s="6">
        <v>24294765</v>
      </c>
      <c r="N15" s="6">
        <v>911904</v>
      </c>
      <c r="O15" s="6">
        <v>177732</v>
      </c>
      <c r="P15" s="2">
        <v>0</v>
      </c>
      <c r="Q15" s="2">
        <v>0</v>
      </c>
      <c r="R15" s="6">
        <v>25384401</v>
      </c>
      <c r="S15" s="6">
        <v>50828001</v>
      </c>
      <c r="T15" s="6">
        <v>1090805</v>
      </c>
      <c r="U15" s="7">
        <v>1.02</v>
      </c>
      <c r="V15" s="2">
        <v>0</v>
      </c>
      <c r="W15" s="2" t="s">
        <v>807</v>
      </c>
      <c r="X15" s="2">
        <v>1</v>
      </c>
    </row>
    <row r="16" spans="1:24">
      <c r="A16" s="2" t="s">
        <v>740</v>
      </c>
      <c r="B16" s="2" t="s">
        <v>804</v>
      </c>
      <c r="C16" s="2" t="s">
        <v>808</v>
      </c>
      <c r="E16" s="2" t="s">
        <v>741</v>
      </c>
      <c r="F16" s="2" t="s">
        <v>606</v>
      </c>
      <c r="G16" s="2" t="s">
        <v>806</v>
      </c>
      <c r="H16" s="2">
        <v>0</v>
      </c>
      <c r="I16" s="2">
        <v>0.4</v>
      </c>
      <c r="J16" s="6">
        <v>2733859</v>
      </c>
      <c r="K16" s="6">
        <v>8778716</v>
      </c>
      <c r="L16" s="6">
        <v>-6044857</v>
      </c>
      <c r="M16" s="6">
        <v>9221318</v>
      </c>
      <c r="N16" s="6">
        <v>211037</v>
      </c>
      <c r="O16" s="6">
        <v>43732</v>
      </c>
      <c r="P16" s="2">
        <v>0</v>
      </c>
      <c r="Q16" s="6">
        <v>211928</v>
      </c>
      <c r="R16" s="6">
        <v>9264159</v>
      </c>
      <c r="S16" s="6">
        <v>3219302</v>
      </c>
      <c r="T16" s="6">
        <v>485443</v>
      </c>
      <c r="U16" s="7">
        <v>1.18</v>
      </c>
      <c r="V16" s="2">
        <v>0</v>
      </c>
      <c r="W16" s="2" t="s">
        <v>807</v>
      </c>
      <c r="X16" s="2">
        <v>1</v>
      </c>
    </row>
    <row r="17" spans="1:24">
      <c r="A17" s="2" t="s">
        <v>738</v>
      </c>
      <c r="B17" s="2" t="s">
        <v>804</v>
      </c>
      <c r="C17" s="2" t="s">
        <v>815</v>
      </c>
      <c r="E17" s="2" t="s">
        <v>739</v>
      </c>
      <c r="F17" s="2" t="s">
        <v>534</v>
      </c>
      <c r="G17" s="2" t="s">
        <v>532</v>
      </c>
      <c r="H17" s="2">
        <v>0</v>
      </c>
      <c r="I17" s="2">
        <v>0.4</v>
      </c>
      <c r="J17" s="6">
        <v>4980714</v>
      </c>
      <c r="K17" s="6">
        <v>29961460</v>
      </c>
      <c r="L17" s="6">
        <v>-24980746</v>
      </c>
      <c r="M17" s="6">
        <v>28399284</v>
      </c>
      <c r="N17" s="6">
        <v>371612</v>
      </c>
      <c r="O17" s="6">
        <v>72928</v>
      </c>
      <c r="P17" s="6">
        <v>1374851</v>
      </c>
      <c r="Q17" s="2">
        <v>0</v>
      </c>
      <c r="R17" s="6">
        <v>30218675</v>
      </c>
      <c r="S17" s="6">
        <v>5237929</v>
      </c>
      <c r="T17" s="6">
        <v>257215</v>
      </c>
      <c r="U17" s="7">
        <v>1.05</v>
      </c>
      <c r="V17" s="2">
        <v>0</v>
      </c>
      <c r="W17" s="2" t="s">
        <v>807</v>
      </c>
      <c r="X17" s="2">
        <v>1</v>
      </c>
    </row>
    <row r="18" spans="1:24">
      <c r="A18" s="2" t="s">
        <v>736</v>
      </c>
      <c r="B18" s="2" t="s">
        <v>804</v>
      </c>
      <c r="C18" s="2" t="s">
        <v>805</v>
      </c>
      <c r="E18" s="2" t="s">
        <v>737</v>
      </c>
      <c r="F18" s="2" t="s">
        <v>488</v>
      </c>
      <c r="G18" s="2" t="s">
        <v>486</v>
      </c>
      <c r="H18" s="2">
        <v>0</v>
      </c>
      <c r="I18" s="2">
        <v>0.4</v>
      </c>
      <c r="J18" s="6">
        <v>2666334</v>
      </c>
      <c r="K18" s="6">
        <v>28597042</v>
      </c>
      <c r="L18" s="6">
        <v>-25930708</v>
      </c>
      <c r="M18" s="6">
        <v>28612008</v>
      </c>
      <c r="N18" s="6">
        <v>257726</v>
      </c>
      <c r="O18" s="6">
        <v>46615</v>
      </c>
      <c r="P18" s="6">
        <v>1274294</v>
      </c>
      <c r="Q18" s="2">
        <v>0</v>
      </c>
      <c r="R18" s="6">
        <v>30190643</v>
      </c>
      <c r="S18" s="6">
        <v>4259935</v>
      </c>
      <c r="T18" s="6">
        <v>1593601</v>
      </c>
      <c r="U18" s="7">
        <v>1.6</v>
      </c>
      <c r="V18" s="2">
        <v>0</v>
      </c>
      <c r="W18" s="2" t="s">
        <v>807</v>
      </c>
      <c r="X18" s="2">
        <v>1</v>
      </c>
    </row>
    <row r="19" spans="1:24">
      <c r="A19" s="2" t="s">
        <v>734</v>
      </c>
      <c r="B19" s="2" t="s">
        <v>804</v>
      </c>
      <c r="C19" s="2" t="s">
        <v>809</v>
      </c>
      <c r="E19" s="2" t="s">
        <v>735</v>
      </c>
      <c r="F19" s="2" t="s">
        <v>302</v>
      </c>
      <c r="G19" s="2" t="s">
        <v>300</v>
      </c>
      <c r="H19" s="2">
        <v>0</v>
      </c>
      <c r="I19" s="2">
        <v>0.4</v>
      </c>
      <c r="J19" s="6">
        <v>3543459</v>
      </c>
      <c r="K19" s="6">
        <v>18253756</v>
      </c>
      <c r="L19" s="6">
        <v>-14710297</v>
      </c>
      <c r="M19" s="6">
        <v>18254826</v>
      </c>
      <c r="N19" s="6">
        <v>186350</v>
      </c>
      <c r="O19" s="6">
        <v>253541</v>
      </c>
      <c r="P19" s="2">
        <v>0</v>
      </c>
      <c r="Q19" s="2">
        <v>0</v>
      </c>
      <c r="R19" s="6">
        <v>18694717</v>
      </c>
      <c r="S19" s="6">
        <v>3984420</v>
      </c>
      <c r="T19" s="6">
        <v>440961</v>
      </c>
      <c r="U19" s="7">
        <v>1.1200000000000001</v>
      </c>
      <c r="V19" s="2" t="s">
        <v>810</v>
      </c>
      <c r="W19" s="2" t="s">
        <v>811</v>
      </c>
      <c r="X19" s="2">
        <v>3.0589999999999999E-2</v>
      </c>
    </row>
    <row r="20" spans="1:24">
      <c r="A20" s="2" t="s">
        <v>732</v>
      </c>
      <c r="B20" s="2" t="s">
        <v>821</v>
      </c>
      <c r="C20" s="2" t="s">
        <v>822</v>
      </c>
      <c r="E20" s="2" t="s">
        <v>733</v>
      </c>
      <c r="F20" s="2" t="s">
        <v>806</v>
      </c>
      <c r="G20" s="2" t="s">
        <v>752</v>
      </c>
      <c r="H20" s="2">
        <v>0</v>
      </c>
      <c r="I20" s="2">
        <v>0.49</v>
      </c>
      <c r="J20" s="6">
        <v>20694054</v>
      </c>
      <c r="K20" s="6">
        <v>30162501</v>
      </c>
      <c r="L20" s="6">
        <v>-9468447</v>
      </c>
      <c r="M20" s="6">
        <v>29730133</v>
      </c>
      <c r="N20" s="6">
        <v>724832</v>
      </c>
      <c r="O20" s="6">
        <v>135782</v>
      </c>
      <c r="P20" s="2">
        <v>0</v>
      </c>
      <c r="Q20" s="2">
        <v>0</v>
      </c>
      <c r="R20" s="6">
        <v>30590747</v>
      </c>
      <c r="S20" s="6">
        <v>21122300</v>
      </c>
      <c r="T20" s="6">
        <v>428246</v>
      </c>
      <c r="U20" s="7">
        <v>1.02</v>
      </c>
      <c r="V20" s="2">
        <v>0</v>
      </c>
      <c r="W20" s="2" t="s">
        <v>807</v>
      </c>
      <c r="X20" s="2">
        <v>1</v>
      </c>
    </row>
    <row r="21" spans="1:24">
      <c r="A21" s="2" t="s">
        <v>730</v>
      </c>
      <c r="B21" s="2" t="s">
        <v>821</v>
      </c>
      <c r="C21" s="2" t="s">
        <v>815</v>
      </c>
      <c r="E21" s="2" t="s">
        <v>731</v>
      </c>
      <c r="F21" s="2" t="s">
        <v>806</v>
      </c>
      <c r="G21" s="2" t="s">
        <v>728</v>
      </c>
      <c r="H21" s="2">
        <v>0</v>
      </c>
      <c r="I21" s="2">
        <v>0.49</v>
      </c>
      <c r="J21" s="6">
        <v>28076379</v>
      </c>
      <c r="K21" s="6">
        <v>30109517</v>
      </c>
      <c r="L21" s="6">
        <v>-2033138</v>
      </c>
      <c r="M21" s="6">
        <v>29729561</v>
      </c>
      <c r="N21" s="6">
        <v>584239</v>
      </c>
      <c r="O21" s="6">
        <v>113004</v>
      </c>
      <c r="P21" s="2">
        <v>0</v>
      </c>
      <c r="Q21" s="6">
        <v>37118</v>
      </c>
      <c r="R21" s="6">
        <v>30389686</v>
      </c>
      <c r="S21" s="6">
        <v>28356548</v>
      </c>
      <c r="T21" s="6">
        <v>280169</v>
      </c>
      <c r="U21" s="7">
        <v>1.01</v>
      </c>
      <c r="V21" s="2">
        <v>0</v>
      </c>
      <c r="W21" s="2" t="s">
        <v>807</v>
      </c>
      <c r="X21" s="2">
        <v>1</v>
      </c>
    </row>
    <row r="22" spans="1:24">
      <c r="A22" s="2" t="s">
        <v>728</v>
      </c>
      <c r="B22" s="2" t="s">
        <v>812</v>
      </c>
      <c r="C22" s="2">
        <v>0</v>
      </c>
      <c r="E22" s="2" t="s">
        <v>823</v>
      </c>
      <c r="F22" s="2">
        <v>0</v>
      </c>
      <c r="G22" s="2">
        <v>0</v>
      </c>
      <c r="H22" s="2" t="s">
        <v>814</v>
      </c>
      <c r="I22" s="2">
        <v>0.01</v>
      </c>
      <c r="J22" s="6">
        <v>5190806</v>
      </c>
      <c r="K22" s="6">
        <v>2029304</v>
      </c>
      <c r="L22" s="6">
        <v>3161502</v>
      </c>
      <c r="M22" s="6">
        <v>2004667</v>
      </c>
      <c r="N22" s="6">
        <v>40711</v>
      </c>
      <c r="O22" s="6">
        <v>7322</v>
      </c>
      <c r="P22" s="2">
        <v>0</v>
      </c>
      <c r="Q22" s="2">
        <v>0</v>
      </c>
      <c r="R22" s="6">
        <v>2052700</v>
      </c>
      <c r="S22" s="6">
        <v>5214202</v>
      </c>
      <c r="T22" s="6">
        <v>23396</v>
      </c>
      <c r="U22" s="7">
        <v>1</v>
      </c>
      <c r="V22" s="2">
        <v>0</v>
      </c>
      <c r="W22" s="2" t="s">
        <v>807</v>
      </c>
      <c r="X22" s="2">
        <v>1</v>
      </c>
    </row>
    <row r="23" spans="1:24">
      <c r="A23" s="2" t="s">
        <v>726</v>
      </c>
      <c r="B23" s="2" t="s">
        <v>812</v>
      </c>
      <c r="C23" s="2">
        <v>0</v>
      </c>
      <c r="E23" s="2" t="s">
        <v>824</v>
      </c>
      <c r="F23" s="2">
        <v>0</v>
      </c>
      <c r="G23" s="2">
        <v>0</v>
      </c>
      <c r="H23" s="2" t="s">
        <v>814</v>
      </c>
      <c r="I23" s="2">
        <v>0.01</v>
      </c>
      <c r="J23" s="6">
        <v>6226195</v>
      </c>
      <c r="K23" s="6">
        <v>4428951</v>
      </c>
      <c r="L23" s="6">
        <v>1797244</v>
      </c>
      <c r="M23" s="6">
        <v>4484742</v>
      </c>
      <c r="N23" s="6">
        <v>33612</v>
      </c>
      <c r="O23" s="6">
        <v>10048</v>
      </c>
      <c r="P23" s="2">
        <v>0</v>
      </c>
      <c r="Q23" s="2">
        <v>0</v>
      </c>
      <c r="R23" s="6">
        <v>4528402</v>
      </c>
      <c r="S23" s="6">
        <v>6325646</v>
      </c>
      <c r="T23" s="6">
        <v>99451</v>
      </c>
      <c r="U23" s="7">
        <v>1.02</v>
      </c>
      <c r="V23" s="2">
        <v>0</v>
      </c>
      <c r="W23" s="2" t="s">
        <v>807</v>
      </c>
      <c r="X23" s="2">
        <v>1</v>
      </c>
    </row>
    <row r="24" spans="1:24">
      <c r="A24" s="2" t="s">
        <v>724</v>
      </c>
      <c r="B24" s="2" t="s">
        <v>817</v>
      </c>
      <c r="C24" s="2" t="s">
        <v>818</v>
      </c>
      <c r="E24" s="2" t="s">
        <v>725</v>
      </c>
      <c r="F24" s="2" t="s">
        <v>514</v>
      </c>
      <c r="G24" s="2" t="s">
        <v>806</v>
      </c>
      <c r="H24" s="2">
        <v>0</v>
      </c>
      <c r="I24" s="2">
        <v>0.3</v>
      </c>
      <c r="J24" s="6">
        <v>32018458</v>
      </c>
      <c r="K24" s="6">
        <v>18177578</v>
      </c>
      <c r="L24" s="6">
        <v>13840880</v>
      </c>
      <c r="M24" s="6">
        <v>19703145</v>
      </c>
      <c r="N24" s="6">
        <v>484993</v>
      </c>
      <c r="O24" s="6">
        <v>82067</v>
      </c>
      <c r="P24" s="2">
        <v>0</v>
      </c>
      <c r="Q24" s="2">
        <v>0</v>
      </c>
      <c r="R24" s="6">
        <v>20270205</v>
      </c>
      <c r="S24" s="6">
        <v>34111085</v>
      </c>
      <c r="T24" s="6">
        <v>2092627</v>
      </c>
      <c r="U24" s="7">
        <v>1.07</v>
      </c>
      <c r="V24" s="2">
        <v>0</v>
      </c>
      <c r="W24" s="2" t="s">
        <v>807</v>
      </c>
      <c r="X24" s="2">
        <v>1</v>
      </c>
    </row>
    <row r="25" spans="1:24">
      <c r="A25" s="2" t="s">
        <v>722</v>
      </c>
      <c r="B25" s="2" t="s">
        <v>819</v>
      </c>
      <c r="C25" s="2" t="s">
        <v>825</v>
      </c>
      <c r="E25" s="2" t="s">
        <v>723</v>
      </c>
      <c r="F25" s="2" t="s">
        <v>806</v>
      </c>
      <c r="G25" s="2" t="s">
        <v>45</v>
      </c>
      <c r="H25" s="2">
        <v>0</v>
      </c>
      <c r="I25" s="2">
        <v>0.49</v>
      </c>
      <c r="J25" s="6">
        <v>312928663</v>
      </c>
      <c r="K25" s="6">
        <v>191637680</v>
      </c>
      <c r="L25" s="6">
        <v>121290983</v>
      </c>
      <c r="M25" s="6">
        <v>191529216</v>
      </c>
      <c r="N25" s="6">
        <v>3980244</v>
      </c>
      <c r="O25" s="6">
        <v>954065</v>
      </c>
      <c r="P25" s="2">
        <v>0</v>
      </c>
      <c r="Q25" s="2">
        <v>0</v>
      </c>
      <c r="R25" s="6">
        <v>196463525</v>
      </c>
      <c r="S25" s="6">
        <v>317754508</v>
      </c>
      <c r="T25" s="6">
        <v>4825845</v>
      </c>
      <c r="U25" s="7">
        <v>1.02</v>
      </c>
      <c r="V25" s="2" t="s">
        <v>826</v>
      </c>
      <c r="W25" s="2" t="s">
        <v>827</v>
      </c>
      <c r="X25" s="2">
        <v>0.88868999999999998</v>
      </c>
    </row>
    <row r="26" spans="1:24">
      <c r="A26" s="2" t="s">
        <v>720</v>
      </c>
      <c r="B26" s="2" t="s">
        <v>804</v>
      </c>
      <c r="C26" s="2" t="s">
        <v>809</v>
      </c>
      <c r="E26" s="2" t="s">
        <v>721</v>
      </c>
      <c r="F26" s="2" t="s">
        <v>402</v>
      </c>
      <c r="G26" s="2" t="s">
        <v>400</v>
      </c>
      <c r="H26" s="2">
        <v>0</v>
      </c>
      <c r="I26" s="2">
        <v>0.4</v>
      </c>
      <c r="J26" s="6">
        <v>1948301</v>
      </c>
      <c r="K26" s="6">
        <v>15229057</v>
      </c>
      <c r="L26" s="6">
        <v>-13280756</v>
      </c>
      <c r="M26" s="6">
        <v>15536864</v>
      </c>
      <c r="N26" s="6">
        <v>185626</v>
      </c>
      <c r="O26" s="6">
        <v>34970</v>
      </c>
      <c r="P26" s="2">
        <v>0</v>
      </c>
      <c r="Q26" s="2">
        <v>0</v>
      </c>
      <c r="R26" s="6">
        <v>15757460</v>
      </c>
      <c r="S26" s="6">
        <v>2476704</v>
      </c>
      <c r="T26" s="6">
        <v>528403</v>
      </c>
      <c r="U26" s="7">
        <v>1.27</v>
      </c>
      <c r="V26" s="2" t="s">
        <v>828</v>
      </c>
      <c r="W26" s="2" t="s">
        <v>811</v>
      </c>
      <c r="X26" s="2">
        <v>1.184E-2</v>
      </c>
    </row>
    <row r="27" spans="1:24">
      <c r="A27" s="2" t="s">
        <v>718</v>
      </c>
      <c r="B27" s="2" t="s">
        <v>821</v>
      </c>
      <c r="C27" s="2" t="s">
        <v>808</v>
      </c>
      <c r="E27" s="2" t="s">
        <v>719</v>
      </c>
      <c r="F27" s="2" t="s">
        <v>806</v>
      </c>
      <c r="G27" s="2" t="s">
        <v>410</v>
      </c>
      <c r="H27" s="2">
        <v>0</v>
      </c>
      <c r="I27" s="2">
        <v>0.49</v>
      </c>
      <c r="J27" s="6">
        <v>38932306</v>
      </c>
      <c r="K27" s="6">
        <v>21770194</v>
      </c>
      <c r="L27" s="6">
        <v>17162112</v>
      </c>
      <c r="M27" s="6">
        <v>21770210</v>
      </c>
      <c r="N27" s="6">
        <v>967715</v>
      </c>
      <c r="O27" s="6">
        <v>159261</v>
      </c>
      <c r="P27" s="2">
        <v>0</v>
      </c>
      <c r="Q27" s="2">
        <v>0</v>
      </c>
      <c r="R27" s="6">
        <v>22897186</v>
      </c>
      <c r="S27" s="6">
        <v>40059298</v>
      </c>
      <c r="T27" s="6">
        <v>1126992</v>
      </c>
      <c r="U27" s="7">
        <v>1.03</v>
      </c>
      <c r="V27" s="2">
        <v>0</v>
      </c>
      <c r="W27" s="2" t="s">
        <v>807</v>
      </c>
      <c r="X27" s="2">
        <v>1</v>
      </c>
    </row>
    <row r="28" spans="1:24">
      <c r="A28" s="2" t="s">
        <v>716</v>
      </c>
      <c r="B28" s="2" t="s">
        <v>821</v>
      </c>
      <c r="C28" s="2" t="s">
        <v>808</v>
      </c>
      <c r="E28" s="2" t="s">
        <v>717</v>
      </c>
      <c r="F28" s="2" t="s">
        <v>806</v>
      </c>
      <c r="G28" s="2" t="s">
        <v>410</v>
      </c>
      <c r="H28" s="2">
        <v>0</v>
      </c>
      <c r="I28" s="2">
        <v>0.49</v>
      </c>
      <c r="J28" s="6">
        <v>42199942</v>
      </c>
      <c r="K28" s="6">
        <v>23755738</v>
      </c>
      <c r="L28" s="6">
        <v>18444204</v>
      </c>
      <c r="M28" s="6">
        <v>23682115</v>
      </c>
      <c r="N28" s="6">
        <v>1250679</v>
      </c>
      <c r="O28" s="6">
        <v>168961</v>
      </c>
      <c r="P28" s="2">
        <v>0</v>
      </c>
      <c r="Q28" s="2">
        <v>0</v>
      </c>
      <c r="R28" s="6">
        <v>25101755</v>
      </c>
      <c r="S28" s="6">
        <v>43545959</v>
      </c>
      <c r="T28" s="6">
        <v>1346017</v>
      </c>
      <c r="U28" s="7">
        <v>1.03</v>
      </c>
      <c r="V28" s="2">
        <v>0</v>
      </c>
      <c r="W28" s="2" t="s">
        <v>807</v>
      </c>
      <c r="X28" s="2">
        <v>1</v>
      </c>
    </row>
    <row r="29" spans="1:24">
      <c r="A29" s="2" t="s">
        <v>714</v>
      </c>
      <c r="B29" s="2" t="s">
        <v>804</v>
      </c>
      <c r="C29" s="2" t="s">
        <v>809</v>
      </c>
      <c r="E29" s="2" t="s">
        <v>715</v>
      </c>
      <c r="F29" s="2" t="s">
        <v>594</v>
      </c>
      <c r="G29" s="2" t="s">
        <v>590</v>
      </c>
      <c r="H29" s="2">
        <v>0</v>
      </c>
      <c r="I29" s="2">
        <v>0.4</v>
      </c>
      <c r="J29" s="6">
        <v>2556465</v>
      </c>
      <c r="K29" s="6">
        <v>7924732</v>
      </c>
      <c r="L29" s="6">
        <v>-5368267</v>
      </c>
      <c r="M29" s="6">
        <v>8234889</v>
      </c>
      <c r="N29" s="6">
        <v>198427</v>
      </c>
      <c r="O29" s="6">
        <v>34003</v>
      </c>
      <c r="P29" s="2">
        <v>0</v>
      </c>
      <c r="Q29" s="6">
        <v>229131</v>
      </c>
      <c r="R29" s="6">
        <v>8238188</v>
      </c>
      <c r="S29" s="6">
        <v>2869921</v>
      </c>
      <c r="T29" s="6">
        <v>313456</v>
      </c>
      <c r="U29" s="7">
        <v>1.1200000000000001</v>
      </c>
      <c r="V29" s="2">
        <v>0</v>
      </c>
      <c r="W29" s="2" t="s">
        <v>807</v>
      </c>
      <c r="X29" s="2">
        <v>1</v>
      </c>
    </row>
    <row r="30" spans="1:24">
      <c r="A30" s="2" t="s">
        <v>712</v>
      </c>
      <c r="B30" s="2" t="s">
        <v>819</v>
      </c>
      <c r="C30" s="2" t="s">
        <v>808</v>
      </c>
      <c r="E30" s="2" t="s">
        <v>713</v>
      </c>
      <c r="F30" s="2" t="s">
        <v>806</v>
      </c>
      <c r="G30" s="2" t="s">
        <v>502</v>
      </c>
      <c r="H30" s="2">
        <v>0</v>
      </c>
      <c r="I30" s="2">
        <v>0.49</v>
      </c>
      <c r="J30" s="6">
        <v>59542033</v>
      </c>
      <c r="K30" s="6">
        <v>41088637</v>
      </c>
      <c r="L30" s="6">
        <v>18453396</v>
      </c>
      <c r="M30" s="6">
        <v>40725509</v>
      </c>
      <c r="N30" s="6">
        <v>1471521</v>
      </c>
      <c r="O30" s="6">
        <v>253029</v>
      </c>
      <c r="P30" s="2">
        <v>0</v>
      </c>
      <c r="Q30" s="2">
        <v>0</v>
      </c>
      <c r="R30" s="6">
        <v>42450059</v>
      </c>
      <c r="S30" s="6">
        <v>60903455</v>
      </c>
      <c r="T30" s="6">
        <v>1361422</v>
      </c>
      <c r="U30" s="7">
        <v>1.02</v>
      </c>
      <c r="V30" s="2">
        <v>0</v>
      </c>
      <c r="W30" s="2" t="s">
        <v>807</v>
      </c>
      <c r="X30" s="2">
        <v>1</v>
      </c>
    </row>
    <row r="31" spans="1:24">
      <c r="A31" s="2" t="s">
        <v>710</v>
      </c>
      <c r="B31" s="2" t="s">
        <v>804</v>
      </c>
      <c r="C31" s="2" t="s">
        <v>809</v>
      </c>
      <c r="E31" s="2" t="s">
        <v>711</v>
      </c>
      <c r="F31" s="2" t="s">
        <v>390</v>
      </c>
      <c r="G31" s="2" t="s">
        <v>806</v>
      </c>
      <c r="H31" s="2">
        <v>0</v>
      </c>
      <c r="I31" s="2">
        <v>0.4</v>
      </c>
      <c r="J31" s="6">
        <v>2361279</v>
      </c>
      <c r="K31" s="6">
        <v>7298938</v>
      </c>
      <c r="L31" s="6">
        <v>-4937659</v>
      </c>
      <c r="M31" s="6">
        <v>7449166</v>
      </c>
      <c r="N31" s="6">
        <v>217540</v>
      </c>
      <c r="O31" s="6">
        <v>41722</v>
      </c>
      <c r="P31" s="6">
        <v>174497</v>
      </c>
      <c r="Q31" s="2">
        <v>0</v>
      </c>
      <c r="R31" s="6">
        <v>7882925</v>
      </c>
      <c r="S31" s="6">
        <v>2945266</v>
      </c>
      <c r="T31" s="6">
        <v>583987</v>
      </c>
      <c r="U31" s="7">
        <v>1.25</v>
      </c>
      <c r="V31" s="2">
        <v>0</v>
      </c>
      <c r="W31" s="2" t="s">
        <v>807</v>
      </c>
      <c r="X31" s="2">
        <v>1</v>
      </c>
    </row>
    <row r="32" spans="1:24">
      <c r="A32" s="2" t="s">
        <v>708</v>
      </c>
      <c r="B32" s="2" t="s">
        <v>821</v>
      </c>
      <c r="C32" s="2" t="s">
        <v>822</v>
      </c>
      <c r="E32" s="2" t="s">
        <v>709</v>
      </c>
      <c r="F32" s="2" t="s">
        <v>806</v>
      </c>
      <c r="G32" s="2" t="s">
        <v>829</v>
      </c>
      <c r="H32" s="2">
        <v>0</v>
      </c>
      <c r="I32" s="2">
        <v>0.49</v>
      </c>
      <c r="J32" s="6">
        <v>27611378</v>
      </c>
      <c r="K32" s="6">
        <v>31862230</v>
      </c>
      <c r="L32" s="6">
        <v>-4250852</v>
      </c>
      <c r="M32" s="6">
        <v>31759349</v>
      </c>
      <c r="N32" s="6">
        <v>918347</v>
      </c>
      <c r="O32" s="6">
        <v>131442</v>
      </c>
      <c r="P32" s="2">
        <v>0</v>
      </c>
      <c r="Q32" s="2">
        <v>0</v>
      </c>
      <c r="R32" s="6">
        <v>32809138</v>
      </c>
      <c r="S32" s="6">
        <v>28558286</v>
      </c>
      <c r="T32" s="6">
        <v>946908</v>
      </c>
      <c r="U32" s="7">
        <v>1.03</v>
      </c>
      <c r="V32" s="2">
        <v>0</v>
      </c>
      <c r="W32" s="2" t="s">
        <v>807</v>
      </c>
      <c r="X32" s="2">
        <v>1</v>
      </c>
    </row>
    <row r="33" spans="1:24">
      <c r="A33" s="2" t="s">
        <v>706</v>
      </c>
      <c r="B33" s="2" t="s">
        <v>821</v>
      </c>
      <c r="C33" s="2" t="s">
        <v>805</v>
      </c>
      <c r="E33" s="2" t="s">
        <v>707</v>
      </c>
      <c r="F33" s="2" t="s">
        <v>806</v>
      </c>
      <c r="G33" s="2" t="s">
        <v>726</v>
      </c>
      <c r="H33" s="2">
        <v>0</v>
      </c>
      <c r="I33" s="2">
        <v>0.49</v>
      </c>
      <c r="J33" s="6">
        <v>14704079</v>
      </c>
      <c r="K33" s="6">
        <v>25473239</v>
      </c>
      <c r="L33" s="6">
        <v>-10769160</v>
      </c>
      <c r="M33" s="6">
        <v>26208533</v>
      </c>
      <c r="N33" s="6">
        <v>172425</v>
      </c>
      <c r="O33" s="6">
        <v>16217</v>
      </c>
      <c r="P33" s="2">
        <v>0</v>
      </c>
      <c r="Q33" s="6">
        <v>2854793</v>
      </c>
      <c r="R33" s="6">
        <v>23542382</v>
      </c>
      <c r="S33" s="6">
        <v>12773222</v>
      </c>
      <c r="T33" s="6">
        <v>-1930857</v>
      </c>
      <c r="U33" s="7">
        <v>0.87</v>
      </c>
      <c r="V33" s="2">
        <v>0</v>
      </c>
      <c r="W33" s="2" t="s">
        <v>807</v>
      </c>
      <c r="X33" s="2">
        <v>1</v>
      </c>
    </row>
    <row r="34" spans="1:24">
      <c r="A34" s="2" t="s">
        <v>704</v>
      </c>
      <c r="B34" s="2" t="s">
        <v>819</v>
      </c>
      <c r="C34" s="2" t="s">
        <v>820</v>
      </c>
      <c r="E34" s="2" t="s">
        <v>705</v>
      </c>
      <c r="F34" s="2" t="s">
        <v>806</v>
      </c>
      <c r="G34" s="2" t="s">
        <v>37</v>
      </c>
      <c r="H34" s="2">
        <v>0</v>
      </c>
      <c r="I34" s="2">
        <v>0.49</v>
      </c>
      <c r="J34" s="6">
        <v>121653223</v>
      </c>
      <c r="K34" s="6">
        <v>67206292</v>
      </c>
      <c r="L34" s="6">
        <v>54446931</v>
      </c>
      <c r="M34" s="6">
        <v>66615096</v>
      </c>
      <c r="N34" s="6">
        <v>2810755</v>
      </c>
      <c r="O34" s="6">
        <v>543857</v>
      </c>
      <c r="P34" s="2">
        <v>0</v>
      </c>
      <c r="Q34" s="2">
        <v>0</v>
      </c>
      <c r="R34" s="6">
        <v>69969708</v>
      </c>
      <c r="S34" s="6">
        <v>124416639</v>
      </c>
      <c r="T34" s="6">
        <v>2763416</v>
      </c>
      <c r="U34" s="7">
        <v>1.02</v>
      </c>
      <c r="V34" s="2" t="s">
        <v>830</v>
      </c>
      <c r="W34" s="2" t="s">
        <v>811</v>
      </c>
      <c r="X34" s="2">
        <v>0.26523999999999998</v>
      </c>
    </row>
    <row r="35" spans="1:24">
      <c r="A35" s="2" t="s">
        <v>702</v>
      </c>
      <c r="B35" s="2" t="s">
        <v>804</v>
      </c>
      <c r="C35" s="2" t="s">
        <v>815</v>
      </c>
      <c r="E35" s="2" t="s">
        <v>703</v>
      </c>
      <c r="F35" s="2" t="s">
        <v>534</v>
      </c>
      <c r="G35" s="2" t="s">
        <v>532</v>
      </c>
      <c r="H35" s="2">
        <v>0</v>
      </c>
      <c r="I35" s="2">
        <v>0.4</v>
      </c>
      <c r="J35" s="6">
        <v>3046126</v>
      </c>
      <c r="K35" s="6">
        <v>15468137</v>
      </c>
      <c r="L35" s="6">
        <v>-12422011</v>
      </c>
      <c r="M35" s="6">
        <v>15468163</v>
      </c>
      <c r="N35" s="6">
        <v>469613</v>
      </c>
      <c r="O35" s="6">
        <v>88482</v>
      </c>
      <c r="P35" s="2">
        <v>0</v>
      </c>
      <c r="Q35" s="6">
        <v>238050</v>
      </c>
      <c r="R35" s="6">
        <v>15788208</v>
      </c>
      <c r="S35" s="6">
        <v>3366197</v>
      </c>
      <c r="T35" s="6">
        <v>320071</v>
      </c>
      <c r="U35" s="7">
        <v>1.1100000000000001</v>
      </c>
      <c r="V35" s="2">
        <v>0</v>
      </c>
      <c r="W35" s="2" t="s">
        <v>807</v>
      </c>
      <c r="X35" s="2">
        <v>1</v>
      </c>
    </row>
    <row r="36" spans="1:24">
      <c r="A36" s="2" t="s">
        <v>700</v>
      </c>
      <c r="B36" s="2" t="s">
        <v>804</v>
      </c>
      <c r="C36" s="2" t="s">
        <v>815</v>
      </c>
      <c r="E36" s="2" t="s">
        <v>701</v>
      </c>
      <c r="F36" s="2" t="s">
        <v>342</v>
      </c>
      <c r="G36" s="2" t="s">
        <v>806</v>
      </c>
      <c r="H36" s="2">
        <v>0</v>
      </c>
      <c r="I36" s="2">
        <v>0.4</v>
      </c>
      <c r="J36" s="6">
        <v>3458881</v>
      </c>
      <c r="K36" s="6">
        <v>11064448</v>
      </c>
      <c r="L36" s="6">
        <v>-7605567</v>
      </c>
      <c r="M36" s="6">
        <v>11203697</v>
      </c>
      <c r="N36" s="6">
        <v>460656</v>
      </c>
      <c r="O36" s="6">
        <v>78664</v>
      </c>
      <c r="P36" s="2">
        <v>0</v>
      </c>
      <c r="Q36" s="6">
        <v>223692</v>
      </c>
      <c r="R36" s="6">
        <v>11519325</v>
      </c>
      <c r="S36" s="6">
        <v>3913758</v>
      </c>
      <c r="T36" s="6">
        <v>454877</v>
      </c>
      <c r="U36" s="7">
        <v>1.1299999999999999</v>
      </c>
      <c r="V36" s="2">
        <v>0</v>
      </c>
      <c r="W36" s="2" t="s">
        <v>807</v>
      </c>
      <c r="X36" s="2">
        <v>1</v>
      </c>
    </row>
    <row r="37" spans="1:24">
      <c r="A37" s="2" t="s">
        <v>698</v>
      </c>
      <c r="B37" s="2" t="s">
        <v>817</v>
      </c>
      <c r="C37" s="2" t="s">
        <v>818</v>
      </c>
      <c r="E37" s="2" t="s">
        <v>699</v>
      </c>
      <c r="F37" s="2" t="s">
        <v>514</v>
      </c>
      <c r="G37" s="2" t="s">
        <v>806</v>
      </c>
      <c r="H37" s="2">
        <v>0</v>
      </c>
      <c r="I37" s="2">
        <v>0.3</v>
      </c>
      <c r="J37" s="6">
        <v>77155791</v>
      </c>
      <c r="K37" s="6">
        <v>30623363</v>
      </c>
      <c r="L37" s="6">
        <v>46532428</v>
      </c>
      <c r="M37" s="6">
        <v>31892114</v>
      </c>
      <c r="N37" s="6">
        <v>497946</v>
      </c>
      <c r="O37" s="6">
        <v>102588</v>
      </c>
      <c r="P37" s="2">
        <v>0</v>
      </c>
      <c r="Q37" s="2">
        <v>0</v>
      </c>
      <c r="R37" s="6">
        <v>32492648</v>
      </c>
      <c r="S37" s="6">
        <v>79025076</v>
      </c>
      <c r="T37" s="6">
        <v>1869285</v>
      </c>
      <c r="U37" s="7">
        <v>1.02</v>
      </c>
      <c r="V37" s="2">
        <v>0</v>
      </c>
      <c r="W37" s="2" t="s">
        <v>807</v>
      </c>
      <c r="X37" s="2">
        <v>1</v>
      </c>
    </row>
    <row r="38" spans="1:24">
      <c r="A38" s="2" t="s">
        <v>696</v>
      </c>
      <c r="B38" s="2" t="s">
        <v>804</v>
      </c>
      <c r="C38" s="2" t="s">
        <v>815</v>
      </c>
      <c r="E38" s="2" t="s">
        <v>697</v>
      </c>
      <c r="F38" s="2" t="s">
        <v>534</v>
      </c>
      <c r="G38" s="2" t="s">
        <v>532</v>
      </c>
      <c r="H38" s="2">
        <v>0</v>
      </c>
      <c r="I38" s="2">
        <v>0.4</v>
      </c>
      <c r="J38" s="6">
        <v>1449486</v>
      </c>
      <c r="K38" s="6">
        <v>11607920</v>
      </c>
      <c r="L38" s="6">
        <v>-10158434</v>
      </c>
      <c r="M38" s="6">
        <v>11468313</v>
      </c>
      <c r="N38" s="6">
        <v>178251</v>
      </c>
      <c r="O38" s="6">
        <v>28461</v>
      </c>
      <c r="P38" s="6">
        <v>610295</v>
      </c>
      <c r="Q38" s="2">
        <v>0</v>
      </c>
      <c r="R38" s="6">
        <v>12285320</v>
      </c>
      <c r="S38" s="6">
        <v>2126886</v>
      </c>
      <c r="T38" s="6">
        <v>677400</v>
      </c>
      <c r="U38" s="7">
        <v>1.47</v>
      </c>
      <c r="V38" s="2">
        <v>0</v>
      </c>
      <c r="W38" s="2" t="s">
        <v>807</v>
      </c>
      <c r="X38" s="2">
        <v>1</v>
      </c>
    </row>
    <row r="39" spans="1:24">
      <c r="A39" s="2" t="s">
        <v>694</v>
      </c>
      <c r="B39" s="2" t="s">
        <v>821</v>
      </c>
      <c r="C39" s="2" t="s">
        <v>805</v>
      </c>
      <c r="E39" s="2" t="s">
        <v>695</v>
      </c>
      <c r="F39" s="2" t="s">
        <v>806</v>
      </c>
      <c r="G39" s="2" t="s">
        <v>552</v>
      </c>
      <c r="H39" s="2">
        <v>0</v>
      </c>
      <c r="I39" s="2">
        <v>0.49</v>
      </c>
      <c r="J39" s="6">
        <v>51659578</v>
      </c>
      <c r="K39" s="6">
        <v>50078969</v>
      </c>
      <c r="L39" s="6">
        <v>1580609</v>
      </c>
      <c r="M39" s="6">
        <v>42234441</v>
      </c>
      <c r="N39" s="6">
        <v>1223130</v>
      </c>
      <c r="O39" s="6">
        <v>192768</v>
      </c>
      <c r="P39" s="2">
        <v>0</v>
      </c>
      <c r="Q39" s="2">
        <v>0</v>
      </c>
      <c r="R39" s="6">
        <v>43650339</v>
      </c>
      <c r="S39" s="6">
        <v>45230948</v>
      </c>
      <c r="T39" s="6">
        <v>-6428630</v>
      </c>
      <c r="U39" s="7">
        <v>0.88</v>
      </c>
      <c r="V39" s="2">
        <v>0</v>
      </c>
      <c r="W39" s="2" t="s">
        <v>807</v>
      </c>
      <c r="X39" s="2">
        <v>1</v>
      </c>
    </row>
    <row r="40" spans="1:24">
      <c r="A40" s="2" t="s">
        <v>692</v>
      </c>
      <c r="B40" s="2" t="s">
        <v>821</v>
      </c>
      <c r="C40" s="2" t="s">
        <v>822</v>
      </c>
      <c r="E40" s="2" t="s">
        <v>693</v>
      </c>
      <c r="F40" s="2" t="s">
        <v>806</v>
      </c>
      <c r="G40" s="2" t="s">
        <v>752</v>
      </c>
      <c r="H40" s="2">
        <v>0</v>
      </c>
      <c r="I40" s="2">
        <v>0.49</v>
      </c>
      <c r="J40" s="6">
        <v>89104384</v>
      </c>
      <c r="K40" s="6">
        <v>98736246</v>
      </c>
      <c r="L40" s="6">
        <v>-9631862</v>
      </c>
      <c r="M40" s="6">
        <v>97530464</v>
      </c>
      <c r="N40" s="6">
        <v>1593391</v>
      </c>
      <c r="O40" s="6">
        <v>329334</v>
      </c>
      <c r="P40" s="2">
        <v>0</v>
      </c>
      <c r="Q40" s="2">
        <v>0</v>
      </c>
      <c r="R40" s="6">
        <v>99453189</v>
      </c>
      <c r="S40" s="6">
        <v>89821327</v>
      </c>
      <c r="T40" s="6">
        <v>716943</v>
      </c>
      <c r="U40" s="7">
        <v>1.01</v>
      </c>
      <c r="V40" s="2">
        <v>0</v>
      </c>
      <c r="W40" s="2" t="s">
        <v>807</v>
      </c>
      <c r="X40" s="2">
        <v>1</v>
      </c>
    </row>
    <row r="41" spans="1:24">
      <c r="A41" s="2" t="s">
        <v>690</v>
      </c>
      <c r="B41" s="2" t="s">
        <v>804</v>
      </c>
      <c r="C41" s="2" t="s">
        <v>815</v>
      </c>
      <c r="E41" s="2" t="s">
        <v>691</v>
      </c>
      <c r="F41" s="2" t="s">
        <v>342</v>
      </c>
      <c r="G41" s="2" t="s">
        <v>806</v>
      </c>
      <c r="H41" s="2">
        <v>0</v>
      </c>
      <c r="I41" s="2">
        <v>0.4</v>
      </c>
      <c r="J41" s="6">
        <v>2512034</v>
      </c>
      <c r="K41" s="6">
        <v>11098923</v>
      </c>
      <c r="L41" s="6">
        <v>-8586889</v>
      </c>
      <c r="M41" s="6">
        <v>11195240</v>
      </c>
      <c r="N41" s="6">
        <v>403110</v>
      </c>
      <c r="O41" s="6">
        <v>69559</v>
      </c>
      <c r="P41" s="2">
        <v>0</v>
      </c>
      <c r="Q41" s="2">
        <v>0</v>
      </c>
      <c r="R41" s="6">
        <v>11667909</v>
      </c>
      <c r="S41" s="6">
        <v>3081020</v>
      </c>
      <c r="T41" s="6">
        <v>568986</v>
      </c>
      <c r="U41" s="7">
        <v>1.23</v>
      </c>
      <c r="V41" s="2" t="s">
        <v>831</v>
      </c>
      <c r="W41" s="2" t="s">
        <v>811</v>
      </c>
      <c r="X41" s="2">
        <v>1.821E-2</v>
      </c>
    </row>
    <row r="42" spans="1:24">
      <c r="A42" s="2" t="s">
        <v>688</v>
      </c>
      <c r="B42" s="2" t="s">
        <v>817</v>
      </c>
      <c r="C42" s="2" t="s">
        <v>818</v>
      </c>
      <c r="E42" s="2" t="s">
        <v>689</v>
      </c>
      <c r="F42" s="2" t="s">
        <v>514</v>
      </c>
      <c r="G42" s="2" t="s">
        <v>806</v>
      </c>
      <c r="H42" s="2">
        <v>0</v>
      </c>
      <c r="I42" s="2">
        <v>0.3</v>
      </c>
      <c r="J42" s="6">
        <v>33609741</v>
      </c>
      <c r="K42" s="6">
        <v>24032888</v>
      </c>
      <c r="L42" s="6">
        <v>9576853</v>
      </c>
      <c r="M42" s="6">
        <v>25266005</v>
      </c>
      <c r="N42" s="6">
        <v>561295</v>
      </c>
      <c r="O42" s="6">
        <v>73340</v>
      </c>
      <c r="P42" s="2">
        <v>0</v>
      </c>
      <c r="Q42" s="2">
        <v>0</v>
      </c>
      <c r="R42" s="6">
        <v>25900640</v>
      </c>
      <c r="S42" s="6">
        <v>35477493</v>
      </c>
      <c r="T42" s="6">
        <v>1867752</v>
      </c>
      <c r="U42" s="7">
        <v>1.06</v>
      </c>
      <c r="V42" s="2">
        <v>0</v>
      </c>
      <c r="W42" s="2" t="s">
        <v>807</v>
      </c>
      <c r="X42" s="2">
        <v>1</v>
      </c>
    </row>
    <row r="43" spans="1:24">
      <c r="A43" s="2" t="s">
        <v>686</v>
      </c>
      <c r="B43" s="2" t="s">
        <v>804</v>
      </c>
      <c r="C43" s="2" t="s">
        <v>825</v>
      </c>
      <c r="E43" s="2" t="s">
        <v>687</v>
      </c>
      <c r="F43" s="2" t="s">
        <v>13</v>
      </c>
      <c r="G43" s="2" t="s">
        <v>464</v>
      </c>
      <c r="H43" s="2">
        <v>0</v>
      </c>
      <c r="I43" s="2">
        <v>0.4</v>
      </c>
      <c r="J43" s="6">
        <v>1525430</v>
      </c>
      <c r="K43" s="6">
        <v>10364952</v>
      </c>
      <c r="L43" s="6">
        <v>-8839522</v>
      </c>
      <c r="M43" s="6">
        <v>10716720</v>
      </c>
      <c r="N43" s="6">
        <v>300962</v>
      </c>
      <c r="O43" s="6">
        <v>69751</v>
      </c>
      <c r="P43" s="2">
        <v>0</v>
      </c>
      <c r="Q43" s="2">
        <v>0</v>
      </c>
      <c r="R43" s="6">
        <v>11087433</v>
      </c>
      <c r="S43" s="6">
        <v>2247911</v>
      </c>
      <c r="T43" s="6">
        <v>722481</v>
      </c>
      <c r="U43" s="7">
        <v>1.47</v>
      </c>
      <c r="V43" s="2" t="s">
        <v>826</v>
      </c>
      <c r="W43" s="2" t="s">
        <v>811</v>
      </c>
      <c r="X43" s="2">
        <v>4.3299999999999996E-3</v>
      </c>
    </row>
    <row r="44" spans="1:24">
      <c r="A44" s="2" t="s">
        <v>684</v>
      </c>
      <c r="B44" s="2" t="s">
        <v>804</v>
      </c>
      <c r="C44" s="2" t="s">
        <v>815</v>
      </c>
      <c r="E44" s="2" t="s">
        <v>685</v>
      </c>
      <c r="F44" s="2" t="s">
        <v>460</v>
      </c>
      <c r="G44" s="2" t="s">
        <v>806</v>
      </c>
      <c r="H44" s="2">
        <v>0</v>
      </c>
      <c r="I44" s="2">
        <v>0.4</v>
      </c>
      <c r="J44" s="6">
        <v>2056524</v>
      </c>
      <c r="K44" s="6">
        <v>15281144</v>
      </c>
      <c r="L44" s="6">
        <v>-13224620</v>
      </c>
      <c r="M44" s="6">
        <v>15376219</v>
      </c>
      <c r="N44" s="6">
        <v>185677</v>
      </c>
      <c r="O44" s="6">
        <v>69126</v>
      </c>
      <c r="P44" s="2">
        <v>0</v>
      </c>
      <c r="Q44" s="6">
        <v>203910</v>
      </c>
      <c r="R44" s="6">
        <v>15427112</v>
      </c>
      <c r="S44" s="6">
        <v>2202492</v>
      </c>
      <c r="T44" s="6">
        <v>145968</v>
      </c>
      <c r="U44" s="7">
        <v>1.07</v>
      </c>
      <c r="V44" s="2">
        <v>0</v>
      </c>
      <c r="W44" s="2" t="s">
        <v>807</v>
      </c>
      <c r="X44" s="2">
        <v>1</v>
      </c>
    </row>
    <row r="45" spans="1:24">
      <c r="A45" s="2" t="s">
        <v>682</v>
      </c>
      <c r="B45" s="2" t="s">
        <v>804</v>
      </c>
      <c r="C45" s="2" t="s">
        <v>809</v>
      </c>
      <c r="E45" s="2" t="s">
        <v>683</v>
      </c>
      <c r="F45" s="2" t="s">
        <v>302</v>
      </c>
      <c r="G45" s="2" t="s">
        <v>300</v>
      </c>
      <c r="H45" s="2">
        <v>0</v>
      </c>
      <c r="I45" s="2">
        <v>0.4</v>
      </c>
      <c r="J45" s="6">
        <v>2531189</v>
      </c>
      <c r="K45" s="6">
        <v>9417550</v>
      </c>
      <c r="L45" s="6">
        <v>-6886361</v>
      </c>
      <c r="M45" s="6">
        <v>9899346</v>
      </c>
      <c r="N45" s="6">
        <v>257332</v>
      </c>
      <c r="O45" s="6">
        <v>44361</v>
      </c>
      <c r="P45" s="2">
        <v>0</v>
      </c>
      <c r="Q45" s="2">
        <v>0</v>
      </c>
      <c r="R45" s="6">
        <v>10201039</v>
      </c>
      <c r="S45" s="6">
        <v>3314678</v>
      </c>
      <c r="T45" s="6">
        <v>783489</v>
      </c>
      <c r="U45" s="7">
        <v>1.31</v>
      </c>
      <c r="V45" s="2" t="s">
        <v>810</v>
      </c>
      <c r="W45" s="2" t="s">
        <v>811</v>
      </c>
      <c r="X45" s="2">
        <v>2.1850000000000001E-2</v>
      </c>
    </row>
    <row r="46" spans="1:24">
      <c r="A46" s="2" t="s">
        <v>680</v>
      </c>
      <c r="B46" s="2" t="s">
        <v>832</v>
      </c>
      <c r="C46" s="2" t="s">
        <v>805</v>
      </c>
      <c r="E46" s="2" t="s">
        <v>681</v>
      </c>
      <c r="F46" s="2">
        <v>0</v>
      </c>
      <c r="G46" s="2">
        <v>0</v>
      </c>
      <c r="H46" s="2" t="s">
        <v>833</v>
      </c>
      <c r="I46" s="2">
        <v>0.09</v>
      </c>
      <c r="J46" s="6">
        <v>38880798</v>
      </c>
      <c r="K46" s="6">
        <v>14644061</v>
      </c>
      <c r="L46" s="6">
        <v>24236737</v>
      </c>
      <c r="M46" s="6">
        <v>14800994</v>
      </c>
      <c r="N46" s="6">
        <v>275727</v>
      </c>
      <c r="O46" s="6">
        <v>50032</v>
      </c>
      <c r="P46" s="2">
        <v>0</v>
      </c>
      <c r="Q46" s="2">
        <v>0</v>
      </c>
      <c r="R46" s="6">
        <v>15126753</v>
      </c>
      <c r="S46" s="6">
        <v>39363490</v>
      </c>
      <c r="T46" s="6">
        <v>482692</v>
      </c>
      <c r="U46" s="7">
        <v>1.01</v>
      </c>
      <c r="V46" s="2">
        <v>0</v>
      </c>
      <c r="W46" s="2" t="s">
        <v>807</v>
      </c>
      <c r="X46" s="2">
        <v>1</v>
      </c>
    </row>
    <row r="47" spans="1:24">
      <c r="A47" s="2" t="s">
        <v>678</v>
      </c>
      <c r="B47" s="2" t="s">
        <v>812</v>
      </c>
      <c r="C47" s="2">
        <v>0</v>
      </c>
      <c r="E47" s="2" t="s">
        <v>834</v>
      </c>
      <c r="F47" s="2">
        <v>0</v>
      </c>
      <c r="G47" s="2">
        <v>0</v>
      </c>
      <c r="H47" s="2" t="s">
        <v>814</v>
      </c>
      <c r="I47" s="2">
        <v>0.01</v>
      </c>
      <c r="J47" s="6">
        <v>4495113</v>
      </c>
      <c r="K47" s="6">
        <v>2999358</v>
      </c>
      <c r="L47" s="6">
        <v>1495755</v>
      </c>
      <c r="M47" s="6">
        <v>3030560</v>
      </c>
      <c r="N47" s="6">
        <v>42824</v>
      </c>
      <c r="O47" s="6">
        <v>8342</v>
      </c>
      <c r="P47" s="2">
        <v>0</v>
      </c>
      <c r="Q47" s="2">
        <v>0</v>
      </c>
      <c r="R47" s="6">
        <v>3081726</v>
      </c>
      <c r="S47" s="6">
        <v>4577481</v>
      </c>
      <c r="T47" s="6">
        <v>82368</v>
      </c>
      <c r="U47" s="7">
        <v>1.02</v>
      </c>
      <c r="V47" s="2">
        <v>0</v>
      </c>
      <c r="W47" s="2" t="s">
        <v>807</v>
      </c>
      <c r="X47" s="2">
        <v>1</v>
      </c>
    </row>
    <row r="48" spans="1:24">
      <c r="A48" s="2" t="s">
        <v>676</v>
      </c>
      <c r="B48" s="2" t="s">
        <v>804</v>
      </c>
      <c r="C48" s="2" t="s">
        <v>808</v>
      </c>
      <c r="E48" s="2" t="s">
        <v>677</v>
      </c>
      <c r="F48" s="2" t="s">
        <v>412</v>
      </c>
      <c r="G48" s="2" t="s">
        <v>410</v>
      </c>
      <c r="H48" s="2">
        <v>0</v>
      </c>
      <c r="I48" s="2">
        <v>0.4</v>
      </c>
      <c r="J48" s="6">
        <v>3725395</v>
      </c>
      <c r="K48" s="6">
        <v>10572799</v>
      </c>
      <c r="L48" s="6">
        <v>-6847404</v>
      </c>
      <c r="M48" s="6">
        <v>10543909</v>
      </c>
      <c r="N48" s="6">
        <v>410087</v>
      </c>
      <c r="O48" s="6">
        <v>70527</v>
      </c>
      <c r="P48" s="2">
        <v>0</v>
      </c>
      <c r="Q48" s="6">
        <v>72045</v>
      </c>
      <c r="R48" s="6">
        <v>10952478</v>
      </c>
      <c r="S48" s="6">
        <v>4105074</v>
      </c>
      <c r="T48" s="6">
        <v>379679</v>
      </c>
      <c r="U48" s="7">
        <v>1.1000000000000001</v>
      </c>
      <c r="V48" s="2">
        <v>0</v>
      </c>
      <c r="W48" s="2" t="s">
        <v>807</v>
      </c>
      <c r="X48" s="2">
        <v>1</v>
      </c>
    </row>
    <row r="49" spans="1:24">
      <c r="A49" s="2" t="s">
        <v>674</v>
      </c>
      <c r="B49" s="2" t="s">
        <v>819</v>
      </c>
      <c r="C49" s="2" t="s">
        <v>808</v>
      </c>
      <c r="E49" s="2" t="s">
        <v>675</v>
      </c>
      <c r="F49" s="2" t="s">
        <v>806</v>
      </c>
      <c r="G49" s="2" t="s">
        <v>502</v>
      </c>
      <c r="H49" s="2">
        <v>0</v>
      </c>
      <c r="I49" s="2">
        <v>0.49</v>
      </c>
      <c r="J49" s="6">
        <v>31456839</v>
      </c>
      <c r="K49" s="6">
        <v>24153729</v>
      </c>
      <c r="L49" s="6">
        <v>7303110</v>
      </c>
      <c r="M49" s="6">
        <v>24607591</v>
      </c>
      <c r="N49" s="6">
        <v>868299</v>
      </c>
      <c r="O49" s="6">
        <v>181332</v>
      </c>
      <c r="P49" s="2">
        <v>0</v>
      </c>
      <c r="Q49" s="2">
        <v>0</v>
      </c>
      <c r="R49" s="6">
        <v>25657222</v>
      </c>
      <c r="S49" s="6">
        <v>32960332</v>
      </c>
      <c r="T49" s="6">
        <v>1503493</v>
      </c>
      <c r="U49" s="7">
        <v>1.05</v>
      </c>
      <c r="V49" s="2">
        <v>0</v>
      </c>
      <c r="W49" s="2" t="s">
        <v>807</v>
      </c>
      <c r="X49" s="2">
        <v>1</v>
      </c>
    </row>
    <row r="50" spans="1:24">
      <c r="A50" s="2" t="s">
        <v>672</v>
      </c>
      <c r="B50" s="2" t="s">
        <v>819</v>
      </c>
      <c r="C50" s="2" t="s">
        <v>820</v>
      </c>
      <c r="E50" s="2" t="s">
        <v>673</v>
      </c>
      <c r="F50" s="2" t="s">
        <v>806</v>
      </c>
      <c r="G50" s="2" t="s">
        <v>37</v>
      </c>
      <c r="H50" s="2">
        <v>0</v>
      </c>
      <c r="I50" s="2">
        <v>0.49</v>
      </c>
      <c r="J50" s="6">
        <v>36890168</v>
      </c>
      <c r="K50" s="6">
        <v>27689842</v>
      </c>
      <c r="L50" s="6">
        <v>9200326</v>
      </c>
      <c r="M50" s="6">
        <v>27826169</v>
      </c>
      <c r="N50" s="6">
        <v>1270988</v>
      </c>
      <c r="O50" s="6">
        <v>213868</v>
      </c>
      <c r="P50" s="2">
        <v>0</v>
      </c>
      <c r="Q50" s="2">
        <v>0</v>
      </c>
      <c r="R50" s="6">
        <v>29311025</v>
      </c>
      <c r="S50" s="6">
        <v>38511351</v>
      </c>
      <c r="T50" s="6">
        <v>1621183</v>
      </c>
      <c r="U50" s="7">
        <v>1.04</v>
      </c>
      <c r="V50" s="2" t="s">
        <v>830</v>
      </c>
      <c r="W50" s="2" t="s">
        <v>811</v>
      </c>
      <c r="X50" s="2">
        <v>8.0430000000000001E-2</v>
      </c>
    </row>
    <row r="51" spans="1:24">
      <c r="A51" s="2" t="s">
        <v>670</v>
      </c>
      <c r="B51" s="2" t="s">
        <v>804</v>
      </c>
      <c r="C51" s="2" t="s">
        <v>815</v>
      </c>
      <c r="E51" s="2" t="s">
        <v>671</v>
      </c>
      <c r="F51" s="2" t="s">
        <v>668</v>
      </c>
      <c r="G51" s="2" t="s">
        <v>666</v>
      </c>
      <c r="H51" s="2">
        <v>0</v>
      </c>
      <c r="I51" s="2">
        <v>0.4</v>
      </c>
      <c r="J51" s="6">
        <v>3731759</v>
      </c>
      <c r="K51" s="6">
        <v>36017399</v>
      </c>
      <c r="L51" s="6">
        <v>-32285640</v>
      </c>
      <c r="M51" s="6">
        <v>37309074</v>
      </c>
      <c r="N51" s="6">
        <v>207523</v>
      </c>
      <c r="O51" s="6">
        <v>46307</v>
      </c>
      <c r="P51" s="6">
        <v>1570388</v>
      </c>
      <c r="Q51" s="2">
        <v>0</v>
      </c>
      <c r="R51" s="6">
        <v>39133292</v>
      </c>
      <c r="S51" s="6">
        <v>6847652</v>
      </c>
      <c r="T51" s="6">
        <v>3115893</v>
      </c>
      <c r="U51" s="7">
        <v>1.83</v>
      </c>
      <c r="V51" s="2">
        <v>0</v>
      </c>
      <c r="W51" s="2" t="s">
        <v>807</v>
      </c>
      <c r="X51" s="2">
        <v>1</v>
      </c>
    </row>
    <row r="52" spans="1:24">
      <c r="A52" s="2" t="s">
        <v>668</v>
      </c>
      <c r="B52" s="2" t="s">
        <v>832</v>
      </c>
      <c r="C52" s="2" t="s">
        <v>815</v>
      </c>
      <c r="E52" s="2" t="s">
        <v>669</v>
      </c>
      <c r="F52" s="2">
        <v>0</v>
      </c>
      <c r="G52" s="2">
        <v>0</v>
      </c>
      <c r="H52" s="2" t="s">
        <v>833</v>
      </c>
      <c r="I52" s="2">
        <v>0.09</v>
      </c>
      <c r="J52" s="6">
        <v>57125982</v>
      </c>
      <c r="K52" s="6">
        <v>22423434</v>
      </c>
      <c r="L52" s="6">
        <v>34702548</v>
      </c>
      <c r="M52" s="6">
        <v>23620680</v>
      </c>
      <c r="N52" s="6">
        <v>351494</v>
      </c>
      <c r="O52" s="6">
        <v>88288</v>
      </c>
      <c r="P52" s="2">
        <v>0</v>
      </c>
      <c r="Q52" s="2">
        <v>0</v>
      </c>
      <c r="R52" s="6">
        <v>24060462</v>
      </c>
      <c r="S52" s="6">
        <v>58763010</v>
      </c>
      <c r="T52" s="6">
        <v>1637028</v>
      </c>
      <c r="U52" s="7">
        <v>1.03</v>
      </c>
      <c r="V52" s="2">
        <v>0</v>
      </c>
      <c r="W52" s="2" t="s">
        <v>807</v>
      </c>
      <c r="X52" s="2">
        <v>1</v>
      </c>
    </row>
    <row r="53" spans="1:24">
      <c r="A53" s="2" t="s">
        <v>666</v>
      </c>
      <c r="B53" s="2" t="s">
        <v>812</v>
      </c>
      <c r="C53" s="2">
        <v>0</v>
      </c>
      <c r="E53" s="2" t="s">
        <v>835</v>
      </c>
      <c r="F53" s="2">
        <v>0</v>
      </c>
      <c r="G53" s="2">
        <v>0</v>
      </c>
      <c r="H53" s="2" t="s">
        <v>814</v>
      </c>
      <c r="I53" s="2">
        <v>0.01</v>
      </c>
      <c r="J53" s="6">
        <v>5342428</v>
      </c>
      <c r="K53" s="6">
        <v>3371704</v>
      </c>
      <c r="L53" s="6">
        <v>1970724</v>
      </c>
      <c r="M53" s="6">
        <v>3504731</v>
      </c>
      <c r="N53" s="6">
        <v>50774</v>
      </c>
      <c r="O53" s="6">
        <v>12306</v>
      </c>
      <c r="P53" s="2">
        <v>0</v>
      </c>
      <c r="Q53" s="2">
        <v>0</v>
      </c>
      <c r="R53" s="6">
        <v>3567811</v>
      </c>
      <c r="S53" s="6">
        <v>5538535</v>
      </c>
      <c r="T53" s="6">
        <v>196107</v>
      </c>
      <c r="U53" s="7">
        <v>1.04</v>
      </c>
      <c r="V53" s="2">
        <v>0</v>
      </c>
      <c r="W53" s="2" t="s">
        <v>807</v>
      </c>
      <c r="X53" s="2">
        <v>1</v>
      </c>
    </row>
    <row r="54" spans="1:24">
      <c r="A54" s="2" t="s">
        <v>628</v>
      </c>
      <c r="B54" s="2" t="s">
        <v>836</v>
      </c>
      <c r="C54" s="2" t="s">
        <v>818</v>
      </c>
      <c r="E54" s="2" t="s">
        <v>837</v>
      </c>
      <c r="F54" s="2" t="s">
        <v>514</v>
      </c>
      <c r="G54" s="2" t="s">
        <v>806</v>
      </c>
      <c r="H54" s="2">
        <v>0</v>
      </c>
      <c r="I54" s="2">
        <v>0.3</v>
      </c>
      <c r="J54" s="6">
        <v>14565989</v>
      </c>
      <c r="K54" s="6">
        <v>214899296</v>
      </c>
      <c r="L54" s="6">
        <v>-200333307</v>
      </c>
      <c r="M54" s="6">
        <v>215015079</v>
      </c>
      <c r="N54" s="6">
        <v>47451</v>
      </c>
      <c r="O54" s="6">
        <v>7811</v>
      </c>
      <c r="P54" s="6">
        <v>14249714</v>
      </c>
      <c r="Q54" s="2">
        <v>0</v>
      </c>
      <c r="R54" s="6">
        <v>229320055</v>
      </c>
      <c r="S54" s="6">
        <v>28986748</v>
      </c>
      <c r="T54" s="6">
        <v>14420759</v>
      </c>
      <c r="U54" s="7">
        <v>1.99</v>
      </c>
      <c r="V54" s="2">
        <v>0</v>
      </c>
      <c r="W54" s="2" t="s">
        <v>807</v>
      </c>
      <c r="X54" s="2">
        <v>1</v>
      </c>
    </row>
    <row r="55" spans="1:24">
      <c r="A55" s="2" t="s">
        <v>664</v>
      </c>
      <c r="B55" s="2" t="s">
        <v>836</v>
      </c>
      <c r="C55" s="2" t="s">
        <v>818</v>
      </c>
      <c r="E55" s="2" t="s">
        <v>665</v>
      </c>
      <c r="F55" s="2" t="s">
        <v>514</v>
      </c>
      <c r="G55" s="2" t="s">
        <v>806</v>
      </c>
      <c r="H55" s="2">
        <v>0</v>
      </c>
      <c r="I55" s="2">
        <v>0.3</v>
      </c>
      <c r="J55" s="6">
        <v>79921230</v>
      </c>
      <c r="K55" s="6">
        <v>142544849</v>
      </c>
      <c r="L55" s="6">
        <v>-62623619</v>
      </c>
      <c r="M55" s="6">
        <v>147420586</v>
      </c>
      <c r="N55" s="6">
        <v>351257</v>
      </c>
      <c r="O55" s="6">
        <v>57970</v>
      </c>
      <c r="P55" s="6">
        <v>142965</v>
      </c>
      <c r="Q55" s="2">
        <v>0</v>
      </c>
      <c r="R55" s="6">
        <v>147972778</v>
      </c>
      <c r="S55" s="6">
        <v>85349159</v>
      </c>
      <c r="T55" s="6">
        <v>5427929</v>
      </c>
      <c r="U55" s="7">
        <v>1.07</v>
      </c>
      <c r="V55" s="2">
        <v>0</v>
      </c>
      <c r="W55" s="2" t="s">
        <v>807</v>
      </c>
      <c r="X55" s="2">
        <v>1</v>
      </c>
    </row>
    <row r="56" spans="1:24">
      <c r="A56" s="2" t="s">
        <v>662</v>
      </c>
      <c r="B56" s="2" t="s">
        <v>804</v>
      </c>
      <c r="C56" s="2" t="s">
        <v>825</v>
      </c>
      <c r="E56" s="2" t="s">
        <v>663</v>
      </c>
      <c r="F56" s="2" t="s">
        <v>157</v>
      </c>
      <c r="G56" s="2" t="s">
        <v>155</v>
      </c>
      <c r="H56" s="2">
        <v>0</v>
      </c>
      <c r="I56" s="2">
        <v>0.4</v>
      </c>
      <c r="J56" s="6">
        <v>2660559</v>
      </c>
      <c r="K56" s="6">
        <v>12797716</v>
      </c>
      <c r="L56" s="6">
        <v>-10137157</v>
      </c>
      <c r="M56" s="6">
        <v>13334851</v>
      </c>
      <c r="N56" s="6">
        <v>382098</v>
      </c>
      <c r="O56" s="6">
        <v>58909</v>
      </c>
      <c r="P56" s="2">
        <v>0</v>
      </c>
      <c r="Q56" s="2">
        <v>0</v>
      </c>
      <c r="R56" s="6">
        <v>13775858</v>
      </c>
      <c r="S56" s="6">
        <v>3638701</v>
      </c>
      <c r="T56" s="6">
        <v>978142</v>
      </c>
      <c r="U56" s="7">
        <v>1.37</v>
      </c>
      <c r="V56" s="2" t="s">
        <v>826</v>
      </c>
      <c r="W56" s="2" t="s">
        <v>811</v>
      </c>
      <c r="X56" s="2">
        <v>7.5599999999999999E-3</v>
      </c>
    </row>
    <row r="57" spans="1:24">
      <c r="A57" s="2" t="s">
        <v>660</v>
      </c>
      <c r="B57" s="2" t="s">
        <v>804</v>
      </c>
      <c r="C57" s="2" t="s">
        <v>805</v>
      </c>
      <c r="E57" s="2" t="s">
        <v>661</v>
      </c>
      <c r="F57" s="2" t="s">
        <v>430</v>
      </c>
      <c r="G57" s="2" t="s">
        <v>428</v>
      </c>
      <c r="H57" s="2">
        <v>0</v>
      </c>
      <c r="I57" s="2">
        <v>0.4</v>
      </c>
      <c r="J57" s="6">
        <v>4094793</v>
      </c>
      <c r="K57" s="6">
        <v>19948655</v>
      </c>
      <c r="L57" s="6">
        <v>-15853862</v>
      </c>
      <c r="M57" s="6">
        <v>20046792</v>
      </c>
      <c r="N57" s="6">
        <v>517802</v>
      </c>
      <c r="O57" s="6">
        <v>92054</v>
      </c>
      <c r="P57" s="2">
        <v>0</v>
      </c>
      <c r="Q57" s="6">
        <v>227583</v>
      </c>
      <c r="R57" s="6">
        <v>20429065</v>
      </c>
      <c r="S57" s="6">
        <v>4575203</v>
      </c>
      <c r="T57" s="6">
        <v>480410</v>
      </c>
      <c r="U57" s="7">
        <v>1.1200000000000001</v>
      </c>
      <c r="V57" s="2">
        <v>0</v>
      </c>
      <c r="W57" s="2" t="s">
        <v>807</v>
      </c>
      <c r="X57" s="2">
        <v>1</v>
      </c>
    </row>
    <row r="58" spans="1:24">
      <c r="A58" s="2" t="s">
        <v>658</v>
      </c>
      <c r="B58" s="2" t="s">
        <v>804</v>
      </c>
      <c r="C58" s="2" t="s">
        <v>808</v>
      </c>
      <c r="E58" s="2" t="s">
        <v>659</v>
      </c>
      <c r="F58" s="2" t="s">
        <v>606</v>
      </c>
      <c r="G58" s="2" t="s">
        <v>806</v>
      </c>
      <c r="H58" s="2">
        <v>0</v>
      </c>
      <c r="I58" s="2">
        <v>0.4</v>
      </c>
      <c r="J58" s="6">
        <v>2913559</v>
      </c>
      <c r="K58" s="6">
        <v>15855640</v>
      </c>
      <c r="L58" s="6">
        <v>-12942081</v>
      </c>
      <c r="M58" s="6">
        <v>15565197</v>
      </c>
      <c r="N58" s="6">
        <v>389307</v>
      </c>
      <c r="O58" s="6">
        <v>74826</v>
      </c>
      <c r="P58" s="2">
        <v>0</v>
      </c>
      <c r="Q58" s="6">
        <v>5130</v>
      </c>
      <c r="R58" s="6">
        <v>16024200</v>
      </c>
      <c r="S58" s="6">
        <v>3082119</v>
      </c>
      <c r="T58" s="6">
        <v>168560</v>
      </c>
      <c r="U58" s="7">
        <v>1.06</v>
      </c>
      <c r="V58" s="2">
        <v>0</v>
      </c>
      <c r="W58" s="2" t="s">
        <v>807</v>
      </c>
      <c r="X58" s="2">
        <v>1</v>
      </c>
    </row>
    <row r="59" spans="1:24">
      <c r="A59" s="2" t="s">
        <v>656</v>
      </c>
      <c r="B59" s="2" t="s">
        <v>804</v>
      </c>
      <c r="C59" s="2" t="s">
        <v>815</v>
      </c>
      <c r="E59" s="2" t="s">
        <v>657</v>
      </c>
      <c r="F59" s="2" t="s">
        <v>534</v>
      </c>
      <c r="G59" s="2" t="s">
        <v>532</v>
      </c>
      <c r="H59" s="2">
        <v>0</v>
      </c>
      <c r="I59" s="2">
        <v>0.4</v>
      </c>
      <c r="J59" s="6">
        <v>1977127</v>
      </c>
      <c r="K59" s="6">
        <v>5818563</v>
      </c>
      <c r="L59" s="6">
        <v>-3841436</v>
      </c>
      <c r="M59" s="6">
        <v>5927633</v>
      </c>
      <c r="N59" s="6">
        <v>295284</v>
      </c>
      <c r="O59" s="6">
        <v>36169</v>
      </c>
      <c r="P59" s="2">
        <v>0</v>
      </c>
      <c r="Q59" s="6">
        <v>191299</v>
      </c>
      <c r="R59" s="6">
        <v>6067787</v>
      </c>
      <c r="S59" s="6">
        <v>2226351</v>
      </c>
      <c r="T59" s="6">
        <v>249224</v>
      </c>
      <c r="U59" s="7">
        <v>1.1299999999999999</v>
      </c>
      <c r="V59" s="2">
        <v>0</v>
      </c>
      <c r="W59" s="2" t="s">
        <v>807</v>
      </c>
      <c r="X59" s="2">
        <v>1</v>
      </c>
    </row>
    <row r="60" spans="1:24">
      <c r="A60" s="2" t="s">
        <v>654</v>
      </c>
      <c r="B60" s="2" t="s">
        <v>821</v>
      </c>
      <c r="C60" s="2" t="s">
        <v>815</v>
      </c>
      <c r="E60" s="2" t="s">
        <v>655</v>
      </c>
      <c r="F60" s="2" t="s">
        <v>806</v>
      </c>
      <c r="G60" s="2" t="s">
        <v>728</v>
      </c>
      <c r="H60" s="2">
        <v>0</v>
      </c>
      <c r="I60" s="2">
        <v>0.49</v>
      </c>
      <c r="J60" s="6">
        <v>28105893</v>
      </c>
      <c r="K60" s="6">
        <v>37100686</v>
      </c>
      <c r="L60" s="6">
        <v>-8994793</v>
      </c>
      <c r="M60" s="6">
        <v>37429465</v>
      </c>
      <c r="N60" s="6">
        <v>870329</v>
      </c>
      <c r="O60" s="6">
        <v>148385</v>
      </c>
      <c r="P60" s="2">
        <v>0</v>
      </c>
      <c r="Q60" s="2">
        <v>0</v>
      </c>
      <c r="R60" s="6">
        <v>38448179</v>
      </c>
      <c r="S60" s="6">
        <v>29453386</v>
      </c>
      <c r="T60" s="6">
        <v>1347493</v>
      </c>
      <c r="U60" s="7">
        <v>1.05</v>
      </c>
      <c r="V60" s="2">
        <v>0</v>
      </c>
      <c r="W60" s="2" t="s">
        <v>807</v>
      </c>
      <c r="X60" s="2">
        <v>1</v>
      </c>
    </row>
    <row r="61" spans="1:24">
      <c r="A61" s="2" t="s">
        <v>652</v>
      </c>
      <c r="B61" s="2" t="s">
        <v>804</v>
      </c>
      <c r="C61" s="2" t="s">
        <v>809</v>
      </c>
      <c r="E61" s="2" t="s">
        <v>653</v>
      </c>
      <c r="F61" s="2" t="s">
        <v>402</v>
      </c>
      <c r="G61" s="2" t="s">
        <v>400</v>
      </c>
      <c r="H61" s="2">
        <v>0</v>
      </c>
      <c r="I61" s="2">
        <v>0.4</v>
      </c>
      <c r="J61" s="6">
        <v>3750088</v>
      </c>
      <c r="K61" s="6">
        <v>17215447</v>
      </c>
      <c r="L61" s="6">
        <v>-13465359</v>
      </c>
      <c r="M61" s="6">
        <v>17342363</v>
      </c>
      <c r="N61" s="6">
        <v>511324</v>
      </c>
      <c r="O61" s="6">
        <v>76999</v>
      </c>
      <c r="P61" s="2">
        <v>0</v>
      </c>
      <c r="Q61" s="2">
        <v>0</v>
      </c>
      <c r="R61" s="6">
        <v>17930686</v>
      </c>
      <c r="S61" s="6">
        <v>4465327</v>
      </c>
      <c r="T61" s="6">
        <v>715239</v>
      </c>
      <c r="U61" s="7">
        <v>1.19</v>
      </c>
      <c r="V61" s="2" t="s">
        <v>828</v>
      </c>
      <c r="W61" s="2" t="s">
        <v>811</v>
      </c>
      <c r="X61" s="2">
        <v>2.2790000000000001E-2</v>
      </c>
    </row>
    <row r="62" spans="1:24">
      <c r="A62" s="2" t="s">
        <v>650</v>
      </c>
      <c r="B62" s="2" t="s">
        <v>804</v>
      </c>
      <c r="C62" s="2" t="s">
        <v>815</v>
      </c>
      <c r="E62" s="2" t="s">
        <v>651</v>
      </c>
      <c r="F62" s="2" t="s">
        <v>534</v>
      </c>
      <c r="G62" s="2" t="s">
        <v>532</v>
      </c>
      <c r="H62" s="2">
        <v>0</v>
      </c>
      <c r="I62" s="2">
        <v>0.4</v>
      </c>
      <c r="J62" s="6">
        <v>2977293</v>
      </c>
      <c r="K62" s="6">
        <v>29996621</v>
      </c>
      <c r="L62" s="6">
        <v>-27019328</v>
      </c>
      <c r="M62" s="6">
        <v>30325304</v>
      </c>
      <c r="N62" s="6">
        <v>383388</v>
      </c>
      <c r="O62" s="6">
        <v>81712</v>
      </c>
      <c r="P62" s="6">
        <v>491895</v>
      </c>
      <c r="Q62" s="2">
        <v>0</v>
      </c>
      <c r="R62" s="6">
        <v>31282299</v>
      </c>
      <c r="S62" s="6">
        <v>4262971</v>
      </c>
      <c r="T62" s="6">
        <v>1285678</v>
      </c>
      <c r="U62" s="7">
        <v>1.43</v>
      </c>
      <c r="V62" s="2">
        <v>0</v>
      </c>
      <c r="W62" s="2" t="s">
        <v>807</v>
      </c>
      <c r="X62" s="2">
        <v>1</v>
      </c>
    </row>
    <row r="63" spans="1:24">
      <c r="A63" s="2" t="s">
        <v>648</v>
      </c>
      <c r="B63" s="2" t="s">
        <v>804</v>
      </c>
      <c r="C63" s="2" t="s">
        <v>822</v>
      </c>
      <c r="E63" s="2" t="s">
        <v>649</v>
      </c>
      <c r="F63" s="2" t="s">
        <v>510</v>
      </c>
      <c r="G63" s="2" t="s">
        <v>806</v>
      </c>
      <c r="H63" s="2">
        <v>0</v>
      </c>
      <c r="I63" s="2">
        <v>0.4</v>
      </c>
      <c r="J63" s="6">
        <v>2482240</v>
      </c>
      <c r="K63" s="6">
        <v>20850877</v>
      </c>
      <c r="L63" s="6">
        <v>-18368637</v>
      </c>
      <c r="M63" s="6">
        <v>20596291</v>
      </c>
      <c r="N63" s="6">
        <v>357197</v>
      </c>
      <c r="O63" s="6">
        <v>69210</v>
      </c>
      <c r="P63" s="2">
        <v>0</v>
      </c>
      <c r="Q63" s="6">
        <v>20667</v>
      </c>
      <c r="R63" s="6">
        <v>21002031</v>
      </c>
      <c r="S63" s="6">
        <v>2633395</v>
      </c>
      <c r="T63" s="6">
        <v>151155</v>
      </c>
      <c r="U63" s="7">
        <v>1.06</v>
      </c>
      <c r="V63" s="2" t="s">
        <v>838</v>
      </c>
      <c r="W63" s="2" t="s">
        <v>811</v>
      </c>
      <c r="X63" s="2">
        <v>3.1189999999999999E-2</v>
      </c>
    </row>
    <row r="64" spans="1:24">
      <c r="A64" s="2" t="s">
        <v>646</v>
      </c>
      <c r="B64" s="2" t="s">
        <v>804</v>
      </c>
      <c r="C64" s="2" t="s">
        <v>805</v>
      </c>
      <c r="E64" s="2" t="s">
        <v>647</v>
      </c>
      <c r="F64" s="2" t="s">
        <v>290</v>
      </c>
      <c r="G64" s="2" t="s">
        <v>806</v>
      </c>
      <c r="H64" s="2">
        <v>0</v>
      </c>
      <c r="I64" s="2">
        <v>0.4</v>
      </c>
      <c r="J64" s="6">
        <v>3336078</v>
      </c>
      <c r="K64" s="6">
        <v>26191186</v>
      </c>
      <c r="L64" s="6">
        <v>-22855108</v>
      </c>
      <c r="M64" s="6">
        <v>27069464</v>
      </c>
      <c r="N64" s="6">
        <v>313154</v>
      </c>
      <c r="O64" s="6">
        <v>71719</v>
      </c>
      <c r="P64" s="2">
        <v>0</v>
      </c>
      <c r="Q64" s="6">
        <v>355087</v>
      </c>
      <c r="R64" s="6">
        <v>27099250</v>
      </c>
      <c r="S64" s="6">
        <v>4244142</v>
      </c>
      <c r="T64" s="6">
        <v>908064</v>
      </c>
      <c r="U64" s="7">
        <v>1.27</v>
      </c>
      <c r="V64" s="2">
        <v>0</v>
      </c>
      <c r="W64" s="2" t="s">
        <v>807</v>
      </c>
      <c r="X64" s="2">
        <v>1</v>
      </c>
    </row>
    <row r="65" spans="1:24">
      <c r="A65" s="2" t="s">
        <v>644</v>
      </c>
      <c r="B65" s="2" t="s">
        <v>821</v>
      </c>
      <c r="C65" s="2" t="s">
        <v>808</v>
      </c>
      <c r="E65" s="2" t="s">
        <v>645</v>
      </c>
      <c r="F65" s="2" t="s">
        <v>806</v>
      </c>
      <c r="G65" s="2" t="s">
        <v>642</v>
      </c>
      <c r="H65" s="2">
        <v>0</v>
      </c>
      <c r="I65" s="2">
        <v>0.49</v>
      </c>
      <c r="J65" s="6">
        <v>37159120</v>
      </c>
      <c r="K65" s="6">
        <v>64926165</v>
      </c>
      <c r="L65" s="6">
        <v>-27767045</v>
      </c>
      <c r="M65" s="6">
        <v>68118484</v>
      </c>
      <c r="N65" s="6">
        <v>1628375</v>
      </c>
      <c r="O65" s="6">
        <v>250807</v>
      </c>
      <c r="P65" s="2">
        <v>0</v>
      </c>
      <c r="Q65" s="6">
        <v>121978</v>
      </c>
      <c r="R65" s="6">
        <v>69875688</v>
      </c>
      <c r="S65" s="6">
        <v>42108643</v>
      </c>
      <c r="T65" s="6">
        <v>4949523</v>
      </c>
      <c r="U65" s="7">
        <v>1.1299999999999999</v>
      </c>
      <c r="V65" s="2">
        <v>0</v>
      </c>
      <c r="W65" s="2" t="s">
        <v>807</v>
      </c>
      <c r="X65" s="2">
        <v>1</v>
      </c>
    </row>
    <row r="66" spans="1:24">
      <c r="A66" s="2" t="s">
        <v>642</v>
      </c>
      <c r="B66" s="2" t="s">
        <v>812</v>
      </c>
      <c r="C66" s="2">
        <v>0</v>
      </c>
      <c r="E66" s="2" t="s">
        <v>839</v>
      </c>
      <c r="F66" s="2">
        <v>0</v>
      </c>
      <c r="G66" s="2">
        <v>0</v>
      </c>
      <c r="H66" s="2" t="s">
        <v>814</v>
      </c>
      <c r="I66" s="2">
        <v>0.01</v>
      </c>
      <c r="J66" s="6">
        <v>8272071</v>
      </c>
      <c r="K66" s="6">
        <v>4289043</v>
      </c>
      <c r="L66" s="6">
        <v>3983028</v>
      </c>
      <c r="M66" s="6">
        <v>4408915</v>
      </c>
      <c r="N66" s="6">
        <v>75361</v>
      </c>
      <c r="O66" s="6">
        <v>14328</v>
      </c>
      <c r="P66" s="2">
        <v>0</v>
      </c>
      <c r="Q66" s="2">
        <v>0</v>
      </c>
      <c r="R66" s="6">
        <v>4498604</v>
      </c>
      <c r="S66" s="6">
        <v>8481632</v>
      </c>
      <c r="T66" s="6">
        <v>209561</v>
      </c>
      <c r="U66" s="7">
        <v>1.03</v>
      </c>
      <c r="V66" s="2">
        <v>0</v>
      </c>
      <c r="W66" s="2" t="s">
        <v>807</v>
      </c>
      <c r="X66" s="2">
        <v>1</v>
      </c>
    </row>
    <row r="67" spans="1:24">
      <c r="A67" s="2" t="s">
        <v>640</v>
      </c>
      <c r="B67" s="2" t="s">
        <v>821</v>
      </c>
      <c r="C67" s="2" t="s">
        <v>808</v>
      </c>
      <c r="E67" s="2" t="s">
        <v>840</v>
      </c>
      <c r="F67" s="2" t="s">
        <v>806</v>
      </c>
      <c r="G67" s="2" t="s">
        <v>642</v>
      </c>
      <c r="H67" s="2">
        <v>0</v>
      </c>
      <c r="I67" s="2">
        <v>0.49</v>
      </c>
      <c r="J67" s="6">
        <v>46258676</v>
      </c>
      <c r="K67" s="6">
        <v>70909037</v>
      </c>
      <c r="L67" s="6">
        <v>-24650361</v>
      </c>
      <c r="M67" s="6">
        <v>73464146</v>
      </c>
      <c r="N67" s="6">
        <v>1176741</v>
      </c>
      <c r="O67" s="6">
        <v>241374</v>
      </c>
      <c r="P67" s="2">
        <v>0</v>
      </c>
      <c r="Q67" s="6">
        <v>586202</v>
      </c>
      <c r="R67" s="6">
        <v>74296059</v>
      </c>
      <c r="S67" s="6">
        <v>49645698</v>
      </c>
      <c r="T67" s="6">
        <v>3387022</v>
      </c>
      <c r="U67" s="7">
        <v>1.07</v>
      </c>
      <c r="V67" s="2">
        <v>0</v>
      </c>
      <c r="W67" s="2" t="s">
        <v>807</v>
      </c>
      <c r="X67" s="2">
        <v>1</v>
      </c>
    </row>
    <row r="68" spans="1:24">
      <c r="A68" s="2" t="s">
        <v>638</v>
      </c>
      <c r="B68" s="2" t="s">
        <v>804</v>
      </c>
      <c r="C68" s="2" t="s">
        <v>809</v>
      </c>
      <c r="E68" s="2" t="s">
        <v>639</v>
      </c>
      <c r="F68" s="2" t="s">
        <v>594</v>
      </c>
      <c r="G68" s="2" t="s">
        <v>590</v>
      </c>
      <c r="H68" s="2">
        <v>0</v>
      </c>
      <c r="I68" s="2">
        <v>0.4</v>
      </c>
      <c r="J68" s="6">
        <v>2947054</v>
      </c>
      <c r="K68" s="6">
        <v>13581959</v>
      </c>
      <c r="L68" s="6">
        <v>-10634905</v>
      </c>
      <c r="M68" s="6">
        <v>13736508</v>
      </c>
      <c r="N68" s="6">
        <v>426229</v>
      </c>
      <c r="O68" s="6">
        <v>77123</v>
      </c>
      <c r="P68" s="2">
        <v>0</v>
      </c>
      <c r="Q68" s="6">
        <v>108061</v>
      </c>
      <c r="R68" s="6">
        <v>14131799</v>
      </c>
      <c r="S68" s="6">
        <v>3496894</v>
      </c>
      <c r="T68" s="6">
        <v>549840</v>
      </c>
      <c r="U68" s="7">
        <v>1.19</v>
      </c>
      <c r="V68" s="2">
        <v>0</v>
      </c>
      <c r="W68" s="2" t="s">
        <v>807</v>
      </c>
      <c r="X68" s="2">
        <v>1</v>
      </c>
    </row>
    <row r="69" spans="1:24">
      <c r="A69" s="2" t="s">
        <v>636</v>
      </c>
      <c r="B69" s="2" t="s">
        <v>804</v>
      </c>
      <c r="C69" s="2" t="s">
        <v>805</v>
      </c>
      <c r="E69" s="2" t="s">
        <v>637</v>
      </c>
      <c r="F69" s="2" t="s">
        <v>39</v>
      </c>
      <c r="G69" s="2" t="s">
        <v>806</v>
      </c>
      <c r="H69" s="2">
        <v>0</v>
      </c>
      <c r="I69" s="2">
        <v>0.4</v>
      </c>
      <c r="J69" s="6">
        <v>1967227</v>
      </c>
      <c r="K69" s="6">
        <v>16694642</v>
      </c>
      <c r="L69" s="6">
        <v>-14727415</v>
      </c>
      <c r="M69" s="6">
        <v>16627610</v>
      </c>
      <c r="N69" s="6">
        <v>463817</v>
      </c>
      <c r="O69" s="6">
        <v>96048</v>
      </c>
      <c r="P69" s="2">
        <v>0</v>
      </c>
      <c r="Q69" s="6">
        <v>123066</v>
      </c>
      <c r="R69" s="6">
        <v>17064409</v>
      </c>
      <c r="S69" s="6">
        <v>2336994</v>
      </c>
      <c r="T69" s="6">
        <v>369767</v>
      </c>
      <c r="U69" s="7">
        <v>1.19</v>
      </c>
      <c r="V69" s="2">
        <v>0</v>
      </c>
      <c r="W69" s="2" t="s">
        <v>807</v>
      </c>
      <c r="X69" s="2">
        <v>1</v>
      </c>
    </row>
    <row r="70" spans="1:24">
      <c r="A70" s="2" t="s">
        <v>634</v>
      </c>
      <c r="B70" s="2" t="s">
        <v>804</v>
      </c>
      <c r="C70" s="2" t="s">
        <v>805</v>
      </c>
      <c r="E70" s="2" t="s">
        <v>635</v>
      </c>
      <c r="F70" s="2" t="s">
        <v>680</v>
      </c>
      <c r="G70" s="2" t="s">
        <v>678</v>
      </c>
      <c r="H70" s="2">
        <v>0</v>
      </c>
      <c r="I70" s="2">
        <v>0.4</v>
      </c>
      <c r="J70" s="6">
        <v>1304439</v>
      </c>
      <c r="K70" s="6">
        <v>7907679</v>
      </c>
      <c r="L70" s="6">
        <v>-6603240</v>
      </c>
      <c r="M70" s="6">
        <v>8266104</v>
      </c>
      <c r="N70" s="6">
        <v>227411</v>
      </c>
      <c r="O70" s="6">
        <v>40221</v>
      </c>
      <c r="P70" s="6">
        <v>36137</v>
      </c>
      <c r="Q70" s="2">
        <v>0</v>
      </c>
      <c r="R70" s="6">
        <v>8569873</v>
      </c>
      <c r="S70" s="6">
        <v>1966633</v>
      </c>
      <c r="T70" s="6">
        <v>662194</v>
      </c>
      <c r="U70" s="7">
        <v>1.51</v>
      </c>
      <c r="V70" s="2">
        <v>0</v>
      </c>
      <c r="W70" s="2" t="s">
        <v>807</v>
      </c>
      <c r="X70" s="2">
        <v>1</v>
      </c>
    </row>
    <row r="71" spans="1:24">
      <c r="A71" s="2" t="s">
        <v>632</v>
      </c>
      <c r="B71" s="2" t="s">
        <v>804</v>
      </c>
      <c r="C71" s="2" t="s">
        <v>808</v>
      </c>
      <c r="E71" s="2" t="s">
        <v>633</v>
      </c>
      <c r="F71" s="2" t="s">
        <v>412</v>
      </c>
      <c r="G71" s="2" t="s">
        <v>410</v>
      </c>
      <c r="H71" s="2">
        <v>0</v>
      </c>
      <c r="I71" s="2">
        <v>0.4</v>
      </c>
      <c r="J71" s="6">
        <v>2569254</v>
      </c>
      <c r="K71" s="6">
        <v>10068795</v>
      </c>
      <c r="L71" s="6">
        <v>-7499541</v>
      </c>
      <c r="M71" s="6">
        <v>10410810</v>
      </c>
      <c r="N71" s="6">
        <v>385305</v>
      </c>
      <c r="O71" s="6">
        <v>61903</v>
      </c>
      <c r="P71" s="2">
        <v>0</v>
      </c>
      <c r="Q71" s="6">
        <v>140542</v>
      </c>
      <c r="R71" s="6">
        <v>10717476</v>
      </c>
      <c r="S71" s="6">
        <v>3217935</v>
      </c>
      <c r="T71" s="6">
        <v>648681</v>
      </c>
      <c r="U71" s="7">
        <v>1.25</v>
      </c>
      <c r="V71" s="2">
        <v>0</v>
      </c>
      <c r="W71" s="2" t="s">
        <v>807</v>
      </c>
      <c r="X71" s="2">
        <v>1</v>
      </c>
    </row>
    <row r="72" spans="1:24">
      <c r="A72" s="2" t="s">
        <v>630</v>
      </c>
      <c r="B72" s="2" t="s">
        <v>804</v>
      </c>
      <c r="C72" s="2" t="s">
        <v>822</v>
      </c>
      <c r="E72" s="2" t="s">
        <v>631</v>
      </c>
      <c r="F72" s="2" t="s">
        <v>584</v>
      </c>
      <c r="G72" s="2" t="s">
        <v>829</v>
      </c>
      <c r="H72" s="2">
        <v>0</v>
      </c>
      <c r="I72" s="2">
        <v>0.4</v>
      </c>
      <c r="J72" s="6">
        <v>869628</v>
      </c>
      <c r="K72" s="6">
        <v>6911756</v>
      </c>
      <c r="L72" s="6">
        <v>-6042128</v>
      </c>
      <c r="M72" s="6">
        <v>7025945</v>
      </c>
      <c r="N72" s="6">
        <v>190282</v>
      </c>
      <c r="O72" s="6">
        <v>30373</v>
      </c>
      <c r="P72" s="6">
        <v>268563</v>
      </c>
      <c r="Q72" s="2">
        <v>0</v>
      </c>
      <c r="R72" s="6">
        <v>7515163</v>
      </c>
      <c r="S72" s="6">
        <v>1473035</v>
      </c>
      <c r="T72" s="6">
        <v>603407</v>
      </c>
      <c r="U72" s="7">
        <v>1.69</v>
      </c>
      <c r="V72" s="2">
        <v>0</v>
      </c>
      <c r="W72" s="2" t="s">
        <v>807</v>
      </c>
      <c r="X72" s="2">
        <v>1</v>
      </c>
    </row>
    <row r="73" spans="1:24">
      <c r="A73" s="2" t="s">
        <v>626</v>
      </c>
      <c r="B73" s="2" t="s">
        <v>812</v>
      </c>
      <c r="C73" s="2">
        <v>0</v>
      </c>
      <c r="E73" s="2" t="s">
        <v>841</v>
      </c>
      <c r="F73" s="2">
        <v>0</v>
      </c>
      <c r="G73" s="2">
        <v>0</v>
      </c>
      <c r="H73" s="2" t="s">
        <v>814</v>
      </c>
      <c r="I73" s="2">
        <v>0.01</v>
      </c>
      <c r="J73" s="6">
        <v>8181190</v>
      </c>
      <c r="K73" s="6">
        <v>1989914</v>
      </c>
      <c r="L73" s="6">
        <v>6191276</v>
      </c>
      <c r="M73" s="6">
        <v>1915416</v>
      </c>
      <c r="N73" s="6">
        <v>37545</v>
      </c>
      <c r="O73" s="6">
        <v>6971</v>
      </c>
      <c r="P73" s="2">
        <v>0</v>
      </c>
      <c r="Q73" s="2">
        <v>0</v>
      </c>
      <c r="R73" s="6">
        <v>1959932</v>
      </c>
      <c r="S73" s="6">
        <v>8151208</v>
      </c>
      <c r="T73" s="6">
        <v>-29982</v>
      </c>
      <c r="U73" s="7">
        <v>1</v>
      </c>
      <c r="V73" s="2">
        <v>0</v>
      </c>
      <c r="W73" s="2" t="s">
        <v>807</v>
      </c>
      <c r="X73" s="2">
        <v>1</v>
      </c>
    </row>
    <row r="74" spans="1:24">
      <c r="A74" s="2" t="s">
        <v>624</v>
      </c>
      <c r="B74" s="2" t="s">
        <v>804</v>
      </c>
      <c r="C74" s="2" t="s">
        <v>815</v>
      </c>
      <c r="E74" s="2" t="s">
        <v>625</v>
      </c>
      <c r="F74" s="2" t="s">
        <v>534</v>
      </c>
      <c r="G74" s="2" t="s">
        <v>532</v>
      </c>
      <c r="H74" s="2">
        <v>0</v>
      </c>
      <c r="I74" s="2">
        <v>0.4</v>
      </c>
      <c r="J74" s="6">
        <v>3779919</v>
      </c>
      <c r="K74" s="6">
        <v>22984520</v>
      </c>
      <c r="L74" s="6">
        <v>-19204601</v>
      </c>
      <c r="M74" s="6">
        <v>23025310</v>
      </c>
      <c r="N74" s="6">
        <v>464150</v>
      </c>
      <c r="O74" s="6">
        <v>80919</v>
      </c>
      <c r="P74" s="2">
        <v>0</v>
      </c>
      <c r="Q74" s="6">
        <v>421935</v>
      </c>
      <c r="R74" s="6">
        <v>23148444</v>
      </c>
      <c r="S74" s="6">
        <v>3943843</v>
      </c>
      <c r="T74" s="6">
        <v>163924</v>
      </c>
      <c r="U74" s="7">
        <v>1.04</v>
      </c>
      <c r="V74" s="2">
        <v>0</v>
      </c>
      <c r="W74" s="2" t="s">
        <v>807</v>
      </c>
      <c r="X74" s="2">
        <v>1</v>
      </c>
    </row>
    <row r="75" spans="1:24">
      <c r="A75" s="2" t="s">
        <v>622</v>
      </c>
      <c r="B75" s="2" t="s">
        <v>804</v>
      </c>
      <c r="C75" s="2" t="s">
        <v>808</v>
      </c>
      <c r="E75" s="2" t="s">
        <v>623</v>
      </c>
      <c r="F75" s="2" t="s">
        <v>606</v>
      </c>
      <c r="G75" s="2" t="s">
        <v>806</v>
      </c>
      <c r="H75" s="2">
        <v>0</v>
      </c>
      <c r="I75" s="2">
        <v>0.4</v>
      </c>
      <c r="J75" s="6">
        <v>2203040</v>
      </c>
      <c r="K75" s="6">
        <v>15890902</v>
      </c>
      <c r="L75" s="6">
        <v>-13687862</v>
      </c>
      <c r="M75" s="6">
        <v>13505932</v>
      </c>
      <c r="N75" s="6">
        <v>223080</v>
      </c>
      <c r="O75" s="6">
        <v>35375</v>
      </c>
      <c r="P75" s="6">
        <v>7397713</v>
      </c>
      <c r="Q75" s="2">
        <v>0</v>
      </c>
      <c r="R75" s="6">
        <v>21162100</v>
      </c>
      <c r="S75" s="6">
        <v>7474238</v>
      </c>
      <c r="T75" s="6">
        <v>5271198</v>
      </c>
      <c r="U75" s="7">
        <v>3.39</v>
      </c>
      <c r="V75" s="2">
        <v>0</v>
      </c>
      <c r="W75" s="2" t="s">
        <v>807</v>
      </c>
      <c r="X75" s="2">
        <v>1</v>
      </c>
    </row>
    <row r="76" spans="1:24">
      <c r="A76" s="2" t="s">
        <v>620</v>
      </c>
      <c r="B76" s="2" t="s">
        <v>804</v>
      </c>
      <c r="C76" s="2" t="s">
        <v>809</v>
      </c>
      <c r="E76" s="2" t="s">
        <v>621</v>
      </c>
      <c r="F76" s="2" t="s">
        <v>310</v>
      </c>
      <c r="G76" s="2" t="s">
        <v>806</v>
      </c>
      <c r="H76" s="2">
        <v>0</v>
      </c>
      <c r="I76" s="2">
        <v>0.4</v>
      </c>
      <c r="J76" s="6">
        <v>1847219</v>
      </c>
      <c r="K76" s="6">
        <v>11942746</v>
      </c>
      <c r="L76" s="6">
        <v>-10095527</v>
      </c>
      <c r="M76" s="6">
        <v>13502902</v>
      </c>
      <c r="N76" s="6">
        <v>78047</v>
      </c>
      <c r="O76" s="6">
        <v>122501</v>
      </c>
      <c r="P76" s="2">
        <v>0</v>
      </c>
      <c r="Q76" s="6">
        <v>26922</v>
      </c>
      <c r="R76" s="6">
        <v>13676528</v>
      </c>
      <c r="S76" s="6">
        <v>3581001</v>
      </c>
      <c r="T76" s="6">
        <v>1733782</v>
      </c>
      <c r="U76" s="7">
        <v>1.94</v>
      </c>
      <c r="V76" s="2" t="s">
        <v>842</v>
      </c>
      <c r="W76" s="2" t="s">
        <v>811</v>
      </c>
      <c r="X76" s="2">
        <v>1.915E-2</v>
      </c>
    </row>
    <row r="77" spans="1:24">
      <c r="A77" s="2" t="s">
        <v>618</v>
      </c>
      <c r="B77" s="2" t="s">
        <v>821</v>
      </c>
      <c r="C77" s="2" t="s">
        <v>822</v>
      </c>
      <c r="E77" s="2" t="s">
        <v>619</v>
      </c>
      <c r="F77" s="2" t="s">
        <v>806</v>
      </c>
      <c r="G77" s="2" t="s">
        <v>806</v>
      </c>
      <c r="H77" s="2">
        <v>0</v>
      </c>
      <c r="I77" s="2">
        <v>0.5</v>
      </c>
      <c r="J77" s="6">
        <v>97960042</v>
      </c>
      <c r="K77" s="6">
        <v>77885886</v>
      </c>
      <c r="L77" s="6">
        <v>20074156</v>
      </c>
      <c r="M77" s="6">
        <v>77050305</v>
      </c>
      <c r="N77" s="6">
        <v>4247426</v>
      </c>
      <c r="O77" s="6">
        <v>894170</v>
      </c>
      <c r="P77" s="2">
        <v>0</v>
      </c>
      <c r="Q77" s="2">
        <v>0</v>
      </c>
      <c r="R77" s="6">
        <v>82191901</v>
      </c>
      <c r="S77" s="6">
        <v>102266057</v>
      </c>
      <c r="T77" s="6">
        <v>4306015</v>
      </c>
      <c r="U77" s="7">
        <v>1.04</v>
      </c>
      <c r="V77" s="2">
        <v>0</v>
      </c>
      <c r="W77" s="2" t="s">
        <v>807</v>
      </c>
      <c r="X77" s="2">
        <v>1</v>
      </c>
    </row>
    <row r="78" spans="1:24">
      <c r="A78" s="2" t="s">
        <v>616</v>
      </c>
      <c r="B78" s="2" t="s">
        <v>804</v>
      </c>
      <c r="C78" s="2" t="s">
        <v>822</v>
      </c>
      <c r="E78" s="2" t="s">
        <v>617</v>
      </c>
      <c r="F78" s="2" t="s">
        <v>510</v>
      </c>
      <c r="G78" s="2" t="s">
        <v>806</v>
      </c>
      <c r="H78" s="2">
        <v>0</v>
      </c>
      <c r="I78" s="2">
        <v>0.4</v>
      </c>
      <c r="J78" s="6">
        <v>1640867</v>
      </c>
      <c r="K78" s="6">
        <v>11481432</v>
      </c>
      <c r="L78" s="6">
        <v>-9840565</v>
      </c>
      <c r="M78" s="6">
        <v>11484876</v>
      </c>
      <c r="N78" s="6">
        <v>426782</v>
      </c>
      <c r="O78" s="6">
        <v>74687</v>
      </c>
      <c r="P78" s="2">
        <v>0</v>
      </c>
      <c r="Q78" s="6">
        <v>13662</v>
      </c>
      <c r="R78" s="6">
        <v>11972683</v>
      </c>
      <c r="S78" s="6">
        <v>2132119</v>
      </c>
      <c r="T78" s="6">
        <v>491252</v>
      </c>
      <c r="U78" s="7">
        <v>1.3</v>
      </c>
      <c r="V78" s="2" t="s">
        <v>838</v>
      </c>
      <c r="W78" s="2" t="s">
        <v>811</v>
      </c>
      <c r="X78" s="2">
        <v>2.0619999999999999E-2</v>
      </c>
    </row>
    <row r="79" spans="1:24">
      <c r="A79" s="2" t="s">
        <v>614</v>
      </c>
      <c r="B79" s="2" t="s">
        <v>819</v>
      </c>
      <c r="C79" s="2" t="s">
        <v>825</v>
      </c>
      <c r="E79" s="2" t="s">
        <v>615</v>
      </c>
      <c r="F79" s="2" t="s">
        <v>806</v>
      </c>
      <c r="G79" s="2" t="s">
        <v>45</v>
      </c>
      <c r="H79" s="2">
        <v>0</v>
      </c>
      <c r="I79" s="2">
        <v>0.49</v>
      </c>
      <c r="J79" s="6">
        <v>70640689</v>
      </c>
      <c r="K79" s="6">
        <v>55281023</v>
      </c>
      <c r="L79" s="6">
        <v>15359666</v>
      </c>
      <c r="M79" s="6">
        <v>53056070</v>
      </c>
      <c r="N79" s="6">
        <v>1000852</v>
      </c>
      <c r="O79" s="6">
        <v>194667</v>
      </c>
      <c r="P79" s="2">
        <v>0</v>
      </c>
      <c r="Q79" s="2">
        <v>0</v>
      </c>
      <c r="R79" s="6">
        <v>54251589</v>
      </c>
      <c r="S79" s="6">
        <v>69611255</v>
      </c>
      <c r="T79" s="6">
        <v>-1029434</v>
      </c>
      <c r="U79" s="7">
        <v>0.99</v>
      </c>
      <c r="V79" s="2" t="s">
        <v>843</v>
      </c>
      <c r="W79" s="2" t="s">
        <v>811</v>
      </c>
      <c r="X79" s="2">
        <v>0.50888</v>
      </c>
    </row>
    <row r="80" spans="1:24">
      <c r="A80" s="2" t="s">
        <v>612</v>
      </c>
      <c r="B80" s="2" t="s">
        <v>804</v>
      </c>
      <c r="C80" s="2" t="s">
        <v>820</v>
      </c>
      <c r="E80" s="2" t="s">
        <v>613</v>
      </c>
      <c r="F80" s="2" t="s">
        <v>316</v>
      </c>
      <c r="G80" s="2" t="s">
        <v>314</v>
      </c>
      <c r="H80" s="2">
        <v>0</v>
      </c>
      <c r="I80" s="2">
        <v>0.4</v>
      </c>
      <c r="J80" s="6">
        <v>1297739</v>
      </c>
      <c r="K80" s="6">
        <v>6906620</v>
      </c>
      <c r="L80" s="6">
        <v>-5608881</v>
      </c>
      <c r="M80" s="6">
        <v>7489068</v>
      </c>
      <c r="N80" s="6">
        <v>238482</v>
      </c>
      <c r="O80" s="6">
        <v>172976</v>
      </c>
      <c r="P80" s="2">
        <v>0</v>
      </c>
      <c r="Q80" s="6">
        <v>16918</v>
      </c>
      <c r="R80" s="6">
        <v>7883608</v>
      </c>
      <c r="S80" s="6">
        <v>2274727</v>
      </c>
      <c r="T80" s="6">
        <v>976988</v>
      </c>
      <c r="U80" s="7">
        <v>1.75</v>
      </c>
      <c r="V80" s="2">
        <v>0</v>
      </c>
      <c r="W80" s="2" t="s">
        <v>807</v>
      </c>
      <c r="X80" s="2">
        <v>1</v>
      </c>
    </row>
    <row r="81" spans="1:24">
      <c r="A81" s="2" t="s">
        <v>610</v>
      </c>
      <c r="B81" s="2" t="s">
        <v>804</v>
      </c>
      <c r="C81" s="2" t="s">
        <v>805</v>
      </c>
      <c r="E81" s="2" t="s">
        <v>611</v>
      </c>
      <c r="F81" s="2" t="s">
        <v>39</v>
      </c>
      <c r="G81" s="2" t="s">
        <v>806</v>
      </c>
      <c r="H81" s="2">
        <v>0</v>
      </c>
      <c r="I81" s="2">
        <v>0.4</v>
      </c>
      <c r="J81" s="6">
        <v>3182403</v>
      </c>
      <c r="K81" s="6">
        <v>43288696</v>
      </c>
      <c r="L81" s="6">
        <v>-40106293</v>
      </c>
      <c r="M81" s="6">
        <v>42018130</v>
      </c>
      <c r="N81" s="6">
        <v>127426</v>
      </c>
      <c r="O81" s="6">
        <v>16368</v>
      </c>
      <c r="P81" s="6">
        <v>442706</v>
      </c>
      <c r="Q81" s="2">
        <v>0</v>
      </c>
      <c r="R81" s="6">
        <v>42604630</v>
      </c>
      <c r="S81" s="6">
        <v>2498337</v>
      </c>
      <c r="T81" s="6">
        <v>-684066</v>
      </c>
      <c r="U81" s="7">
        <v>0.79</v>
      </c>
      <c r="V81" s="2">
        <v>0</v>
      </c>
      <c r="W81" s="2" t="s">
        <v>807</v>
      </c>
      <c r="X81" s="2">
        <v>1</v>
      </c>
    </row>
    <row r="82" spans="1:24">
      <c r="A82" s="2" t="s">
        <v>608</v>
      </c>
      <c r="B82" s="2" t="s">
        <v>817</v>
      </c>
      <c r="C82" s="2" t="s">
        <v>818</v>
      </c>
      <c r="E82" s="2" t="s">
        <v>609</v>
      </c>
      <c r="F82" s="2" t="s">
        <v>514</v>
      </c>
      <c r="G82" s="2" t="s">
        <v>806</v>
      </c>
      <c r="H82" s="2">
        <v>0</v>
      </c>
      <c r="I82" s="2">
        <v>0.3</v>
      </c>
      <c r="J82" s="6">
        <v>64683864</v>
      </c>
      <c r="K82" s="6">
        <v>32962149</v>
      </c>
      <c r="L82" s="6">
        <v>31721715</v>
      </c>
      <c r="M82" s="6">
        <v>33171558</v>
      </c>
      <c r="N82" s="6">
        <v>682773</v>
      </c>
      <c r="O82" s="6">
        <v>941151</v>
      </c>
      <c r="P82" s="2">
        <v>0</v>
      </c>
      <c r="Q82" s="2">
        <v>0</v>
      </c>
      <c r="R82" s="6">
        <v>34795482</v>
      </c>
      <c r="S82" s="6">
        <v>66517197</v>
      </c>
      <c r="T82" s="6">
        <v>1833333</v>
      </c>
      <c r="U82" s="7">
        <v>1.03</v>
      </c>
      <c r="V82" s="2">
        <v>0</v>
      </c>
      <c r="W82" s="2" t="s">
        <v>807</v>
      </c>
      <c r="X82" s="2">
        <v>1</v>
      </c>
    </row>
    <row r="83" spans="1:24">
      <c r="A83" s="2" t="s">
        <v>606</v>
      </c>
      <c r="B83" s="2" t="s">
        <v>844</v>
      </c>
      <c r="C83" s="2" t="s">
        <v>808</v>
      </c>
      <c r="E83" s="2" t="s">
        <v>607</v>
      </c>
      <c r="F83" s="2">
        <v>0</v>
      </c>
      <c r="G83" s="2">
        <v>0</v>
      </c>
      <c r="H83" s="2" t="s">
        <v>833</v>
      </c>
      <c r="I83" s="2">
        <v>0.1</v>
      </c>
      <c r="J83" s="6">
        <v>77617216</v>
      </c>
      <c r="K83" s="6">
        <v>18391885</v>
      </c>
      <c r="L83" s="6">
        <v>59225331</v>
      </c>
      <c r="M83" s="6">
        <v>17888618</v>
      </c>
      <c r="N83" s="6">
        <v>655935</v>
      </c>
      <c r="O83" s="6">
        <v>114234</v>
      </c>
      <c r="P83" s="2">
        <v>0</v>
      </c>
      <c r="Q83" s="2">
        <v>0</v>
      </c>
      <c r="R83" s="6">
        <v>18658787</v>
      </c>
      <c r="S83" s="6">
        <v>77884118</v>
      </c>
      <c r="T83" s="6">
        <v>266902</v>
      </c>
      <c r="U83" s="7">
        <v>1</v>
      </c>
      <c r="V83" s="2">
        <v>0</v>
      </c>
      <c r="W83" s="2" t="s">
        <v>807</v>
      </c>
      <c r="X83" s="2">
        <v>1</v>
      </c>
    </row>
    <row r="84" spans="1:24">
      <c r="A84" s="2" t="s">
        <v>604</v>
      </c>
      <c r="B84" s="2" t="s">
        <v>804</v>
      </c>
      <c r="C84" s="2" t="s">
        <v>815</v>
      </c>
      <c r="E84" s="2" t="s">
        <v>605</v>
      </c>
      <c r="F84" s="2" t="s">
        <v>460</v>
      </c>
      <c r="G84" s="2" t="s">
        <v>806</v>
      </c>
      <c r="H84" s="2">
        <v>0</v>
      </c>
      <c r="I84" s="2">
        <v>0.4</v>
      </c>
      <c r="J84" s="6">
        <v>2635721</v>
      </c>
      <c r="K84" s="6">
        <v>23720388</v>
      </c>
      <c r="L84" s="6">
        <v>-21084667</v>
      </c>
      <c r="M84" s="6">
        <v>24505080</v>
      </c>
      <c r="N84" s="6">
        <v>162940</v>
      </c>
      <c r="O84" s="6">
        <v>244269</v>
      </c>
      <c r="P84" s="6">
        <v>831812</v>
      </c>
      <c r="Q84" s="2">
        <v>0</v>
      </c>
      <c r="R84" s="6">
        <v>25744101</v>
      </c>
      <c r="S84" s="6">
        <v>4659434</v>
      </c>
      <c r="T84" s="6">
        <v>2023713</v>
      </c>
      <c r="U84" s="7">
        <v>1.77</v>
      </c>
      <c r="V84" s="2">
        <v>0</v>
      </c>
      <c r="W84" s="2" t="s">
        <v>807</v>
      </c>
      <c r="X84" s="2">
        <v>1</v>
      </c>
    </row>
    <row r="85" spans="1:24">
      <c r="A85" s="2" t="s">
        <v>602</v>
      </c>
      <c r="B85" s="2" t="s">
        <v>821</v>
      </c>
      <c r="C85" s="2" t="s">
        <v>845</v>
      </c>
      <c r="E85" s="2" t="s">
        <v>603</v>
      </c>
      <c r="F85" s="2" t="s">
        <v>806</v>
      </c>
      <c r="G85" s="2" t="s">
        <v>576</v>
      </c>
      <c r="H85" s="2">
        <v>0</v>
      </c>
      <c r="I85" s="2">
        <v>0.49</v>
      </c>
      <c r="J85" s="6">
        <v>20011051</v>
      </c>
      <c r="K85" s="6">
        <v>16181226</v>
      </c>
      <c r="L85" s="6">
        <v>3829825</v>
      </c>
      <c r="M85" s="6">
        <v>16234388</v>
      </c>
      <c r="N85" s="6">
        <v>437284</v>
      </c>
      <c r="O85" s="6">
        <v>67191</v>
      </c>
      <c r="P85" s="2">
        <v>0</v>
      </c>
      <c r="Q85" s="2">
        <v>0</v>
      </c>
      <c r="R85" s="6">
        <v>16738863</v>
      </c>
      <c r="S85" s="6">
        <v>20568688</v>
      </c>
      <c r="T85" s="6">
        <v>557637</v>
      </c>
      <c r="U85" s="7">
        <v>1.03</v>
      </c>
      <c r="V85" s="2">
        <v>0</v>
      </c>
      <c r="W85" s="2" t="s">
        <v>807</v>
      </c>
      <c r="X85" s="2">
        <v>1</v>
      </c>
    </row>
    <row r="86" spans="1:24">
      <c r="A86" s="2" t="s">
        <v>600</v>
      </c>
      <c r="B86" s="2" t="s">
        <v>804</v>
      </c>
      <c r="C86" s="2" t="s">
        <v>805</v>
      </c>
      <c r="E86" s="2" t="s">
        <v>601</v>
      </c>
      <c r="F86" s="2" t="s">
        <v>430</v>
      </c>
      <c r="G86" s="2" t="s">
        <v>428</v>
      </c>
      <c r="H86" s="2">
        <v>0</v>
      </c>
      <c r="I86" s="2">
        <v>0.4</v>
      </c>
      <c r="J86" s="6">
        <v>2372574</v>
      </c>
      <c r="K86" s="6">
        <v>31490643</v>
      </c>
      <c r="L86" s="6">
        <v>-29118069</v>
      </c>
      <c r="M86" s="6">
        <v>31303081</v>
      </c>
      <c r="N86" s="6">
        <v>234464</v>
      </c>
      <c r="O86" s="6">
        <v>32797</v>
      </c>
      <c r="P86" s="6">
        <v>1965719</v>
      </c>
      <c r="Q86" s="2">
        <v>0</v>
      </c>
      <c r="R86" s="6">
        <v>33536061</v>
      </c>
      <c r="S86" s="6">
        <v>4417992</v>
      </c>
      <c r="T86" s="6">
        <v>2045418</v>
      </c>
      <c r="U86" s="7">
        <v>1.86</v>
      </c>
      <c r="V86" s="2">
        <v>0</v>
      </c>
      <c r="W86" s="2" t="s">
        <v>807</v>
      </c>
      <c r="X86" s="2">
        <v>1</v>
      </c>
    </row>
    <row r="87" spans="1:24">
      <c r="A87" s="2" t="s">
        <v>598</v>
      </c>
      <c r="B87" s="2" t="s">
        <v>804</v>
      </c>
      <c r="C87" s="2" t="s">
        <v>809</v>
      </c>
      <c r="E87" s="2" t="s">
        <v>599</v>
      </c>
      <c r="F87" s="2" t="s">
        <v>310</v>
      </c>
      <c r="G87" s="2" t="s">
        <v>806</v>
      </c>
      <c r="H87" s="2">
        <v>0</v>
      </c>
      <c r="I87" s="2">
        <v>0.4</v>
      </c>
      <c r="J87" s="6">
        <v>1850130</v>
      </c>
      <c r="K87" s="6">
        <v>14088965</v>
      </c>
      <c r="L87" s="6">
        <v>-12238835</v>
      </c>
      <c r="M87" s="6">
        <v>15213902</v>
      </c>
      <c r="N87" s="6">
        <v>227428</v>
      </c>
      <c r="O87" s="6">
        <v>57768</v>
      </c>
      <c r="P87" s="2">
        <v>0</v>
      </c>
      <c r="Q87" s="6">
        <v>26964</v>
      </c>
      <c r="R87" s="6">
        <v>15472134</v>
      </c>
      <c r="S87" s="6">
        <v>3233298</v>
      </c>
      <c r="T87" s="6">
        <v>1383168</v>
      </c>
      <c r="U87" s="7">
        <v>1.75</v>
      </c>
      <c r="V87" s="2" t="s">
        <v>842</v>
      </c>
      <c r="W87" s="2" t="s">
        <v>811</v>
      </c>
      <c r="X87" s="2">
        <v>1.9179999999999999E-2</v>
      </c>
    </row>
    <row r="88" spans="1:24">
      <c r="A88" s="2" t="s">
        <v>596</v>
      </c>
      <c r="B88" s="2" t="s">
        <v>821</v>
      </c>
      <c r="C88" s="2" t="s">
        <v>809</v>
      </c>
      <c r="E88" s="2" t="s">
        <v>597</v>
      </c>
      <c r="F88" s="2" t="s">
        <v>806</v>
      </c>
      <c r="G88" s="2" t="s">
        <v>590</v>
      </c>
      <c r="H88" s="2">
        <v>0</v>
      </c>
      <c r="I88" s="2">
        <v>0.49</v>
      </c>
      <c r="J88" s="6">
        <v>50423689</v>
      </c>
      <c r="K88" s="6">
        <v>37757126</v>
      </c>
      <c r="L88" s="6">
        <v>12666563</v>
      </c>
      <c r="M88" s="6">
        <v>37768344</v>
      </c>
      <c r="N88" s="6">
        <v>790156</v>
      </c>
      <c r="O88" s="6">
        <v>139246</v>
      </c>
      <c r="P88" s="2">
        <v>0</v>
      </c>
      <c r="Q88" s="2">
        <v>0</v>
      </c>
      <c r="R88" s="6">
        <v>38697746</v>
      </c>
      <c r="S88" s="6">
        <v>51364309</v>
      </c>
      <c r="T88" s="6">
        <v>940620</v>
      </c>
      <c r="U88" s="7">
        <v>1.02</v>
      </c>
      <c r="V88" s="2">
        <v>0</v>
      </c>
      <c r="W88" s="2" t="s">
        <v>807</v>
      </c>
      <c r="X88" s="2">
        <v>1</v>
      </c>
    </row>
    <row r="89" spans="1:24">
      <c r="A89" s="2" t="s">
        <v>594</v>
      </c>
      <c r="B89" s="2" t="s">
        <v>832</v>
      </c>
      <c r="C89" s="2" t="s">
        <v>809</v>
      </c>
      <c r="E89" s="2" t="s">
        <v>595</v>
      </c>
      <c r="F89" s="2">
        <v>0</v>
      </c>
      <c r="G89" s="2">
        <v>0</v>
      </c>
      <c r="H89" s="2" t="s">
        <v>833</v>
      </c>
      <c r="I89" s="2">
        <v>0.09</v>
      </c>
      <c r="J89" s="6">
        <v>98605427</v>
      </c>
      <c r="K89" s="6">
        <v>16078053</v>
      </c>
      <c r="L89" s="6">
        <v>82527374</v>
      </c>
      <c r="M89" s="6">
        <v>16498262</v>
      </c>
      <c r="N89" s="6">
        <v>618582</v>
      </c>
      <c r="O89" s="6">
        <v>111809</v>
      </c>
      <c r="P89" s="2">
        <v>0</v>
      </c>
      <c r="Q89" s="2">
        <v>0</v>
      </c>
      <c r="R89" s="6">
        <v>17228653</v>
      </c>
      <c r="S89" s="6">
        <v>99756027</v>
      </c>
      <c r="T89" s="6">
        <v>1150600</v>
      </c>
      <c r="U89" s="7">
        <v>1.01</v>
      </c>
      <c r="V89" s="2">
        <v>0</v>
      </c>
      <c r="W89" s="2" t="s">
        <v>807</v>
      </c>
      <c r="X89" s="2">
        <v>1</v>
      </c>
    </row>
    <row r="90" spans="1:24">
      <c r="A90" s="2" t="s">
        <v>592</v>
      </c>
      <c r="B90" s="2" t="s">
        <v>804</v>
      </c>
      <c r="C90" s="2" t="s">
        <v>809</v>
      </c>
      <c r="E90" s="2" t="s">
        <v>593</v>
      </c>
      <c r="F90" s="2" t="s">
        <v>594</v>
      </c>
      <c r="G90" s="2" t="s">
        <v>590</v>
      </c>
      <c r="H90" s="2">
        <v>0</v>
      </c>
      <c r="I90" s="2">
        <v>0.4</v>
      </c>
      <c r="J90" s="6">
        <v>1463345</v>
      </c>
      <c r="K90" s="6">
        <v>6718917</v>
      </c>
      <c r="L90" s="6">
        <v>-5255572</v>
      </c>
      <c r="M90" s="6">
        <v>6611526</v>
      </c>
      <c r="N90" s="6">
        <v>396939</v>
      </c>
      <c r="O90" s="6">
        <v>95344</v>
      </c>
      <c r="P90" s="2">
        <v>0</v>
      </c>
      <c r="Q90" s="6">
        <v>153006</v>
      </c>
      <c r="R90" s="6">
        <v>6950803</v>
      </c>
      <c r="S90" s="6">
        <v>1695231</v>
      </c>
      <c r="T90" s="6">
        <v>231886</v>
      </c>
      <c r="U90" s="7">
        <v>1.1599999999999999</v>
      </c>
      <c r="V90" s="2">
        <v>0</v>
      </c>
      <c r="W90" s="2" t="s">
        <v>807</v>
      </c>
      <c r="X90" s="2">
        <v>1</v>
      </c>
    </row>
    <row r="91" spans="1:24">
      <c r="A91" s="2" t="s">
        <v>590</v>
      </c>
      <c r="B91" s="2" t="s">
        <v>812</v>
      </c>
      <c r="C91" s="2">
        <v>0</v>
      </c>
      <c r="E91" s="2" t="s">
        <v>846</v>
      </c>
      <c r="F91" s="2">
        <v>0</v>
      </c>
      <c r="G91" s="2">
        <v>0</v>
      </c>
      <c r="H91" s="2" t="s">
        <v>814</v>
      </c>
      <c r="I91" s="2">
        <v>0.01</v>
      </c>
      <c r="J91" s="6">
        <v>7847551</v>
      </c>
      <c r="K91" s="6">
        <v>2557004</v>
      </c>
      <c r="L91" s="6">
        <v>5290547</v>
      </c>
      <c r="M91" s="6">
        <v>2603923</v>
      </c>
      <c r="N91" s="6">
        <v>84858</v>
      </c>
      <c r="O91" s="6">
        <v>15264</v>
      </c>
      <c r="P91" s="2">
        <v>0</v>
      </c>
      <c r="Q91" s="2">
        <v>0</v>
      </c>
      <c r="R91" s="6">
        <v>2704045</v>
      </c>
      <c r="S91" s="6">
        <v>7994592</v>
      </c>
      <c r="T91" s="6">
        <v>147041</v>
      </c>
      <c r="U91" s="7">
        <v>1.02</v>
      </c>
      <c r="V91" s="2">
        <v>0</v>
      </c>
      <c r="W91" s="2" t="s">
        <v>807</v>
      </c>
      <c r="X91" s="2">
        <v>1</v>
      </c>
    </row>
    <row r="92" spans="1:24">
      <c r="A92" s="2" t="s">
        <v>588</v>
      </c>
      <c r="B92" s="2" t="s">
        <v>832</v>
      </c>
      <c r="C92" s="2" t="s">
        <v>822</v>
      </c>
      <c r="E92" s="2" t="s">
        <v>589</v>
      </c>
      <c r="F92" s="2">
        <v>0</v>
      </c>
      <c r="G92" s="2">
        <v>0</v>
      </c>
      <c r="H92" s="2" t="s">
        <v>833</v>
      </c>
      <c r="I92" s="2">
        <v>0.09</v>
      </c>
      <c r="J92" s="6">
        <v>89674088</v>
      </c>
      <c r="K92" s="6">
        <v>20842327</v>
      </c>
      <c r="L92" s="6">
        <v>68831761</v>
      </c>
      <c r="M92" s="6">
        <v>21670769</v>
      </c>
      <c r="N92" s="6">
        <v>848643</v>
      </c>
      <c r="O92" s="6">
        <v>150754</v>
      </c>
      <c r="P92" s="2">
        <v>0</v>
      </c>
      <c r="Q92" s="2">
        <v>0</v>
      </c>
      <c r="R92" s="6">
        <v>22670166</v>
      </c>
      <c r="S92" s="6">
        <v>91501927</v>
      </c>
      <c r="T92" s="6">
        <v>1827839</v>
      </c>
      <c r="U92" s="7">
        <v>1.02</v>
      </c>
      <c r="V92" s="2" t="s">
        <v>847</v>
      </c>
      <c r="W92" s="2" t="s">
        <v>811</v>
      </c>
      <c r="X92" s="2">
        <v>0.47771999999999998</v>
      </c>
    </row>
    <row r="93" spans="1:24">
      <c r="A93" s="2" t="s">
        <v>274</v>
      </c>
      <c r="B93" s="2" t="s">
        <v>812</v>
      </c>
      <c r="C93" s="2">
        <v>0</v>
      </c>
      <c r="E93" s="2" t="s">
        <v>848</v>
      </c>
      <c r="F93" s="2">
        <v>0</v>
      </c>
      <c r="G93" s="2">
        <v>0</v>
      </c>
      <c r="H93" s="2" t="s">
        <v>814</v>
      </c>
      <c r="I93" s="2">
        <v>0.01</v>
      </c>
      <c r="J93" s="6">
        <v>13916130</v>
      </c>
      <c r="K93" s="6">
        <v>5083073</v>
      </c>
      <c r="L93" s="6">
        <v>8833057</v>
      </c>
      <c r="M93" s="6">
        <v>5194697</v>
      </c>
      <c r="N93" s="6">
        <v>182492</v>
      </c>
      <c r="O93" s="6">
        <v>30524</v>
      </c>
      <c r="P93" s="2">
        <v>0</v>
      </c>
      <c r="Q93" s="2">
        <v>0</v>
      </c>
      <c r="R93" s="6">
        <v>5407713</v>
      </c>
      <c r="S93" s="6">
        <v>14240770</v>
      </c>
      <c r="T93" s="6">
        <v>324640</v>
      </c>
      <c r="U93" s="7">
        <v>1.02</v>
      </c>
      <c r="V93" s="2">
        <v>0</v>
      </c>
      <c r="W93" s="2" t="s">
        <v>807</v>
      </c>
      <c r="X93" s="2">
        <v>1</v>
      </c>
    </row>
    <row r="94" spans="1:24">
      <c r="A94" s="2" t="s">
        <v>586</v>
      </c>
      <c r="B94" s="2" t="s">
        <v>819</v>
      </c>
      <c r="C94" s="2" t="s">
        <v>820</v>
      </c>
      <c r="E94" s="2" t="s">
        <v>587</v>
      </c>
      <c r="F94" s="2" t="s">
        <v>806</v>
      </c>
      <c r="G94" s="2" t="s">
        <v>175</v>
      </c>
      <c r="H94" s="2">
        <v>0</v>
      </c>
      <c r="I94" s="2">
        <v>0.49</v>
      </c>
      <c r="J94" s="6">
        <v>66712659</v>
      </c>
      <c r="K94" s="6">
        <v>40752075</v>
      </c>
      <c r="L94" s="6">
        <v>25960584</v>
      </c>
      <c r="M94" s="6">
        <v>42134778</v>
      </c>
      <c r="N94" s="6">
        <v>1162609</v>
      </c>
      <c r="O94" s="6">
        <v>196059</v>
      </c>
      <c r="P94" s="2">
        <v>0</v>
      </c>
      <c r="Q94" s="2">
        <v>0</v>
      </c>
      <c r="R94" s="6">
        <v>43493446</v>
      </c>
      <c r="S94" s="6">
        <v>69454030</v>
      </c>
      <c r="T94" s="6">
        <v>2741371</v>
      </c>
      <c r="U94" s="7">
        <v>1.04</v>
      </c>
      <c r="V94" s="2">
        <v>0</v>
      </c>
      <c r="W94" s="2" t="s">
        <v>807</v>
      </c>
      <c r="X94" s="2">
        <v>1</v>
      </c>
    </row>
    <row r="95" spans="1:24">
      <c r="A95" s="2" t="s">
        <v>584</v>
      </c>
      <c r="B95" s="2" t="s">
        <v>832</v>
      </c>
      <c r="C95" s="2" t="s">
        <v>822</v>
      </c>
      <c r="E95" s="2" t="s">
        <v>585</v>
      </c>
      <c r="F95" s="2">
        <v>0</v>
      </c>
      <c r="G95" s="2">
        <v>0</v>
      </c>
      <c r="H95" s="2" t="s">
        <v>833</v>
      </c>
      <c r="I95" s="2">
        <v>0.09</v>
      </c>
      <c r="J95" s="6">
        <v>35028899</v>
      </c>
      <c r="K95" s="6">
        <v>10253776</v>
      </c>
      <c r="L95" s="6">
        <v>24775123</v>
      </c>
      <c r="M95" s="6">
        <v>9995831</v>
      </c>
      <c r="N95" s="6">
        <v>427237</v>
      </c>
      <c r="O95" s="6">
        <v>79568</v>
      </c>
      <c r="P95" s="2">
        <v>0</v>
      </c>
      <c r="Q95" s="2">
        <v>0</v>
      </c>
      <c r="R95" s="6">
        <v>10502636</v>
      </c>
      <c r="S95" s="6">
        <v>35277759</v>
      </c>
      <c r="T95" s="6">
        <v>248860</v>
      </c>
      <c r="U95" s="7">
        <v>1.01</v>
      </c>
      <c r="V95" s="2">
        <v>0</v>
      </c>
      <c r="W95" s="2" t="s">
        <v>807</v>
      </c>
      <c r="X95" s="2">
        <v>1</v>
      </c>
    </row>
    <row r="96" spans="1:24">
      <c r="A96" s="2" t="s">
        <v>829</v>
      </c>
      <c r="B96" s="2" t="s">
        <v>812</v>
      </c>
      <c r="C96" s="2">
        <v>0</v>
      </c>
      <c r="E96" s="2" t="s">
        <v>849</v>
      </c>
      <c r="F96" s="2">
        <v>0</v>
      </c>
      <c r="G96" s="2">
        <v>0</v>
      </c>
      <c r="H96" s="2" t="s">
        <v>814</v>
      </c>
      <c r="I96" s="2">
        <v>0.01</v>
      </c>
      <c r="J96" s="6">
        <v>4998557</v>
      </c>
      <c r="K96" s="6">
        <v>2384263</v>
      </c>
      <c r="L96" s="6">
        <v>2614294</v>
      </c>
      <c r="M96" s="6">
        <v>2354734</v>
      </c>
      <c r="N96" s="6">
        <v>78425</v>
      </c>
      <c r="O96" s="6">
        <v>13590</v>
      </c>
      <c r="P96" s="2">
        <v>0</v>
      </c>
      <c r="Q96" s="2">
        <v>0</v>
      </c>
      <c r="R96" s="6">
        <v>2446749</v>
      </c>
      <c r="S96" s="6">
        <v>5061043</v>
      </c>
      <c r="T96" s="6">
        <v>62486</v>
      </c>
      <c r="U96" s="7">
        <v>1.01</v>
      </c>
      <c r="V96" s="2">
        <v>0</v>
      </c>
      <c r="W96" s="2" t="s">
        <v>807</v>
      </c>
      <c r="X96" s="2">
        <v>1</v>
      </c>
    </row>
    <row r="97" spans="1:24">
      <c r="A97" s="2" t="s">
        <v>582</v>
      </c>
      <c r="B97" s="2" t="s">
        <v>804</v>
      </c>
      <c r="C97" s="2" t="s">
        <v>805</v>
      </c>
      <c r="E97" s="2" t="s">
        <v>583</v>
      </c>
      <c r="F97" s="2" t="s">
        <v>430</v>
      </c>
      <c r="G97" s="2" t="s">
        <v>428</v>
      </c>
      <c r="H97" s="2">
        <v>0</v>
      </c>
      <c r="I97" s="2">
        <v>0.4</v>
      </c>
      <c r="J97" s="6">
        <v>3236643</v>
      </c>
      <c r="K97" s="6">
        <v>13359156</v>
      </c>
      <c r="L97" s="6">
        <v>-10122513</v>
      </c>
      <c r="M97" s="6">
        <v>13234497</v>
      </c>
      <c r="N97" s="6">
        <v>349807</v>
      </c>
      <c r="O97" s="6">
        <v>76182</v>
      </c>
      <c r="P97" s="6">
        <v>945086</v>
      </c>
      <c r="Q97" s="2">
        <v>0</v>
      </c>
      <c r="R97" s="6">
        <v>14605572</v>
      </c>
      <c r="S97" s="6">
        <v>4483059</v>
      </c>
      <c r="T97" s="6">
        <v>1246416</v>
      </c>
      <c r="U97" s="7">
        <v>1.39</v>
      </c>
      <c r="V97" s="2">
        <v>0</v>
      </c>
      <c r="W97" s="2" t="s">
        <v>807</v>
      </c>
      <c r="X97" s="2">
        <v>1</v>
      </c>
    </row>
    <row r="98" spans="1:24">
      <c r="A98" s="2" t="s">
        <v>580</v>
      </c>
      <c r="B98" s="2" t="s">
        <v>819</v>
      </c>
      <c r="C98" s="2" t="s">
        <v>825</v>
      </c>
      <c r="E98" s="2" t="s">
        <v>581</v>
      </c>
      <c r="F98" s="2" t="s">
        <v>806</v>
      </c>
      <c r="G98" s="2" t="s">
        <v>45</v>
      </c>
      <c r="H98" s="2">
        <v>0</v>
      </c>
      <c r="I98" s="2">
        <v>0.49</v>
      </c>
      <c r="J98" s="6">
        <v>60169511</v>
      </c>
      <c r="K98" s="6">
        <v>45567967</v>
      </c>
      <c r="L98" s="6">
        <v>14601544</v>
      </c>
      <c r="M98" s="6">
        <v>43813538</v>
      </c>
      <c r="N98" s="6">
        <v>1298562</v>
      </c>
      <c r="O98" s="6">
        <v>240938</v>
      </c>
      <c r="P98" s="2">
        <v>0</v>
      </c>
      <c r="Q98" s="2">
        <v>0</v>
      </c>
      <c r="R98" s="6">
        <v>45353038</v>
      </c>
      <c r="S98" s="6">
        <v>59954582</v>
      </c>
      <c r="T98" s="6">
        <v>-214929</v>
      </c>
      <c r="U98" s="7">
        <v>1</v>
      </c>
      <c r="V98" s="2">
        <v>0</v>
      </c>
      <c r="W98" s="2" t="s">
        <v>807</v>
      </c>
      <c r="X98" s="2">
        <v>1</v>
      </c>
    </row>
    <row r="99" spans="1:24">
      <c r="A99" s="2" t="s">
        <v>578</v>
      </c>
      <c r="B99" s="2" t="s">
        <v>821</v>
      </c>
      <c r="C99" s="2" t="s">
        <v>845</v>
      </c>
      <c r="E99" s="2" t="s">
        <v>579</v>
      </c>
      <c r="F99" s="2" t="s">
        <v>806</v>
      </c>
      <c r="G99" s="2" t="s">
        <v>576</v>
      </c>
      <c r="H99" s="2">
        <v>0</v>
      </c>
      <c r="I99" s="2">
        <v>0.49</v>
      </c>
      <c r="J99" s="6">
        <v>111208226</v>
      </c>
      <c r="K99" s="6">
        <v>52985367</v>
      </c>
      <c r="L99" s="6">
        <v>58222859</v>
      </c>
      <c r="M99" s="6">
        <v>52956600</v>
      </c>
      <c r="N99" s="6">
        <v>1856974</v>
      </c>
      <c r="O99" s="6">
        <v>333849</v>
      </c>
      <c r="P99" s="2">
        <v>0</v>
      </c>
      <c r="Q99" s="2">
        <v>0</v>
      </c>
      <c r="R99" s="6">
        <v>55147423</v>
      </c>
      <c r="S99" s="6">
        <v>113370282</v>
      </c>
      <c r="T99" s="6">
        <v>2162056</v>
      </c>
      <c r="U99" s="7">
        <v>1.02</v>
      </c>
      <c r="V99" s="2">
        <v>0</v>
      </c>
      <c r="W99" s="2" t="s">
        <v>807</v>
      </c>
      <c r="X99" s="2">
        <v>1</v>
      </c>
    </row>
    <row r="100" spans="1:24">
      <c r="A100" s="2" t="s">
        <v>576</v>
      </c>
      <c r="B100" s="2" t="s">
        <v>812</v>
      </c>
      <c r="C100" s="2">
        <v>0</v>
      </c>
      <c r="E100" s="2" t="s">
        <v>850</v>
      </c>
      <c r="F100" s="2">
        <v>0</v>
      </c>
      <c r="G100" s="2">
        <v>0</v>
      </c>
      <c r="H100" s="2" t="s">
        <v>814</v>
      </c>
      <c r="I100" s="2">
        <v>0.01</v>
      </c>
      <c r="J100" s="6">
        <v>6222511</v>
      </c>
      <c r="K100" s="6">
        <v>1411563</v>
      </c>
      <c r="L100" s="6">
        <v>4810948</v>
      </c>
      <c r="M100" s="6">
        <v>1412061</v>
      </c>
      <c r="N100" s="6">
        <v>46821</v>
      </c>
      <c r="O100" s="6">
        <v>8185</v>
      </c>
      <c r="P100" s="2">
        <v>0</v>
      </c>
      <c r="Q100" s="2">
        <v>0</v>
      </c>
      <c r="R100" s="6">
        <v>1467067</v>
      </c>
      <c r="S100" s="6">
        <v>6278015</v>
      </c>
      <c r="T100" s="6">
        <v>55504</v>
      </c>
      <c r="U100" s="7">
        <v>1.01</v>
      </c>
      <c r="V100" s="2">
        <v>0</v>
      </c>
      <c r="W100" s="2" t="s">
        <v>807</v>
      </c>
      <c r="X100" s="2">
        <v>1</v>
      </c>
    </row>
    <row r="101" spans="1:24">
      <c r="A101" s="2" t="s">
        <v>574</v>
      </c>
      <c r="B101" s="2" t="s">
        <v>817</v>
      </c>
      <c r="C101" s="2" t="s">
        <v>818</v>
      </c>
      <c r="E101" s="2" t="s">
        <v>575</v>
      </c>
      <c r="F101" s="2" t="s">
        <v>514</v>
      </c>
      <c r="G101" s="2" t="s">
        <v>806</v>
      </c>
      <c r="H101" s="2">
        <v>0</v>
      </c>
      <c r="I101" s="2">
        <v>0.3</v>
      </c>
      <c r="J101" s="6">
        <v>67357685</v>
      </c>
      <c r="K101" s="6">
        <v>39190144</v>
      </c>
      <c r="L101" s="6">
        <v>28167541</v>
      </c>
      <c r="M101" s="6">
        <v>38298396</v>
      </c>
      <c r="N101" s="6">
        <v>510797</v>
      </c>
      <c r="O101" s="6">
        <v>110591</v>
      </c>
      <c r="P101" s="2">
        <v>0</v>
      </c>
      <c r="Q101" s="2">
        <v>0</v>
      </c>
      <c r="R101" s="6">
        <v>38919784</v>
      </c>
      <c r="S101" s="6">
        <v>67087325</v>
      </c>
      <c r="T101" s="6">
        <v>-270360</v>
      </c>
      <c r="U101" s="7">
        <v>1</v>
      </c>
      <c r="V101" s="2">
        <v>0</v>
      </c>
      <c r="W101" s="2" t="s">
        <v>807</v>
      </c>
      <c r="X101" s="2">
        <v>1</v>
      </c>
    </row>
    <row r="102" spans="1:24">
      <c r="A102" s="2" t="s">
        <v>572</v>
      </c>
      <c r="B102" s="2" t="s">
        <v>804</v>
      </c>
      <c r="C102" s="2" t="s">
        <v>815</v>
      </c>
      <c r="E102" s="2" t="s">
        <v>573</v>
      </c>
      <c r="F102" s="2" t="s">
        <v>668</v>
      </c>
      <c r="G102" s="2" t="s">
        <v>666</v>
      </c>
      <c r="H102" s="2">
        <v>0</v>
      </c>
      <c r="I102" s="2">
        <v>0.4</v>
      </c>
      <c r="J102" s="6">
        <v>2154347</v>
      </c>
      <c r="K102" s="6">
        <v>6719704</v>
      </c>
      <c r="L102" s="6">
        <v>-4565357</v>
      </c>
      <c r="M102" s="6">
        <v>6860129</v>
      </c>
      <c r="N102" s="6">
        <v>254089</v>
      </c>
      <c r="O102" s="6">
        <v>36944</v>
      </c>
      <c r="P102" s="2">
        <v>0</v>
      </c>
      <c r="Q102" s="2">
        <v>0</v>
      </c>
      <c r="R102" s="6">
        <v>7151162</v>
      </c>
      <c r="S102" s="6">
        <v>2585805</v>
      </c>
      <c r="T102" s="6">
        <v>431458</v>
      </c>
      <c r="U102" s="7">
        <v>1.2</v>
      </c>
      <c r="V102" s="2">
        <v>0</v>
      </c>
      <c r="W102" s="2" t="s">
        <v>807</v>
      </c>
      <c r="X102" s="2">
        <v>1</v>
      </c>
    </row>
    <row r="103" spans="1:24">
      <c r="A103" s="2" t="s">
        <v>570</v>
      </c>
      <c r="B103" s="2" t="s">
        <v>804</v>
      </c>
      <c r="C103" s="2" t="s">
        <v>822</v>
      </c>
      <c r="E103" s="2" t="s">
        <v>571</v>
      </c>
      <c r="F103" s="2" t="s">
        <v>588</v>
      </c>
      <c r="G103" s="2" t="s">
        <v>274</v>
      </c>
      <c r="H103" s="2">
        <v>0</v>
      </c>
      <c r="I103" s="2">
        <v>0.4</v>
      </c>
      <c r="J103" s="6">
        <v>2330125</v>
      </c>
      <c r="K103" s="6">
        <v>12281141</v>
      </c>
      <c r="L103" s="6">
        <v>-9951016</v>
      </c>
      <c r="M103" s="6">
        <v>12931919</v>
      </c>
      <c r="N103" s="6">
        <v>656822</v>
      </c>
      <c r="O103" s="6">
        <v>117544</v>
      </c>
      <c r="P103" s="2">
        <v>0</v>
      </c>
      <c r="Q103" s="2">
        <v>0</v>
      </c>
      <c r="R103" s="6">
        <v>13706285</v>
      </c>
      <c r="S103" s="6">
        <v>3755269</v>
      </c>
      <c r="T103" s="6">
        <v>1425144</v>
      </c>
      <c r="U103" s="7">
        <v>1.61</v>
      </c>
      <c r="V103" s="2" t="s">
        <v>847</v>
      </c>
      <c r="W103" s="2" t="s">
        <v>811</v>
      </c>
      <c r="X103" s="2">
        <v>1.2409999999999999E-2</v>
      </c>
    </row>
    <row r="104" spans="1:24">
      <c r="A104" s="2" t="s">
        <v>568</v>
      </c>
      <c r="B104" s="2" t="s">
        <v>804</v>
      </c>
      <c r="C104" s="2" t="s">
        <v>822</v>
      </c>
      <c r="E104" s="2" t="s">
        <v>569</v>
      </c>
      <c r="F104" s="2" t="s">
        <v>584</v>
      </c>
      <c r="G104" s="2" t="s">
        <v>829</v>
      </c>
      <c r="H104" s="2">
        <v>0</v>
      </c>
      <c r="I104" s="2">
        <v>0.4</v>
      </c>
      <c r="J104" s="6">
        <v>1206625</v>
      </c>
      <c r="K104" s="6">
        <v>8317267</v>
      </c>
      <c r="L104" s="6">
        <v>-7110642</v>
      </c>
      <c r="M104" s="6">
        <v>8335431</v>
      </c>
      <c r="N104" s="6">
        <v>311000</v>
      </c>
      <c r="O104" s="6">
        <v>59446</v>
      </c>
      <c r="P104" s="6">
        <v>10321</v>
      </c>
      <c r="Q104" s="2">
        <v>0</v>
      </c>
      <c r="R104" s="6">
        <v>8716198</v>
      </c>
      <c r="S104" s="6">
        <v>1605556</v>
      </c>
      <c r="T104" s="6">
        <v>398931</v>
      </c>
      <c r="U104" s="7">
        <v>1.33</v>
      </c>
      <c r="V104" s="2">
        <v>0</v>
      </c>
      <c r="W104" s="2" t="s">
        <v>807</v>
      </c>
      <c r="X104" s="2">
        <v>1</v>
      </c>
    </row>
    <row r="105" spans="1:24">
      <c r="A105" s="2" t="s">
        <v>566</v>
      </c>
      <c r="B105" s="2" t="s">
        <v>804</v>
      </c>
      <c r="C105" s="2" t="s">
        <v>805</v>
      </c>
      <c r="E105" s="2" t="s">
        <v>567</v>
      </c>
      <c r="F105" s="2" t="s">
        <v>488</v>
      </c>
      <c r="G105" s="2" t="s">
        <v>486</v>
      </c>
      <c r="H105" s="2">
        <v>0</v>
      </c>
      <c r="I105" s="2">
        <v>0.4</v>
      </c>
      <c r="J105" s="6">
        <v>1656071</v>
      </c>
      <c r="K105" s="6">
        <v>11049976</v>
      </c>
      <c r="L105" s="6">
        <v>-9393905</v>
      </c>
      <c r="M105" s="6">
        <v>11323011</v>
      </c>
      <c r="N105" s="6">
        <v>204505</v>
      </c>
      <c r="O105" s="6">
        <v>263866</v>
      </c>
      <c r="P105" s="2">
        <v>0</v>
      </c>
      <c r="Q105" s="6">
        <v>69274</v>
      </c>
      <c r="R105" s="6">
        <v>11722108</v>
      </c>
      <c r="S105" s="6">
        <v>2328203</v>
      </c>
      <c r="T105" s="6">
        <v>672132</v>
      </c>
      <c r="U105" s="7">
        <v>1.41</v>
      </c>
      <c r="V105" s="2">
        <v>0</v>
      </c>
      <c r="W105" s="2" t="s">
        <v>807</v>
      </c>
      <c r="X105" s="2">
        <v>1</v>
      </c>
    </row>
    <row r="106" spans="1:24">
      <c r="A106" s="2" t="s">
        <v>564</v>
      </c>
      <c r="B106" s="2" t="s">
        <v>804</v>
      </c>
      <c r="C106" s="2" t="s">
        <v>815</v>
      </c>
      <c r="E106" s="2" t="s">
        <v>565</v>
      </c>
      <c r="F106" s="2" t="s">
        <v>460</v>
      </c>
      <c r="G106" s="2" t="s">
        <v>806</v>
      </c>
      <c r="H106" s="2">
        <v>0</v>
      </c>
      <c r="I106" s="2">
        <v>0.4</v>
      </c>
      <c r="J106" s="6">
        <v>2376601</v>
      </c>
      <c r="K106" s="6">
        <v>17244597</v>
      </c>
      <c r="L106" s="6">
        <v>-14867996</v>
      </c>
      <c r="M106" s="6">
        <v>17235043</v>
      </c>
      <c r="N106" s="6">
        <v>395062</v>
      </c>
      <c r="O106" s="6">
        <v>89027</v>
      </c>
      <c r="P106" s="6">
        <v>165152</v>
      </c>
      <c r="Q106" s="2">
        <v>0</v>
      </c>
      <c r="R106" s="6">
        <v>17884284</v>
      </c>
      <c r="S106" s="6">
        <v>3016288</v>
      </c>
      <c r="T106" s="6">
        <v>639687</v>
      </c>
      <c r="U106" s="7">
        <v>1.27</v>
      </c>
      <c r="V106" s="2">
        <v>0</v>
      </c>
      <c r="W106" s="2" t="s">
        <v>807</v>
      </c>
      <c r="X106" s="2">
        <v>1</v>
      </c>
    </row>
    <row r="107" spans="1:24">
      <c r="A107" s="2" t="s">
        <v>562</v>
      </c>
      <c r="B107" s="2" t="s">
        <v>804</v>
      </c>
      <c r="C107" s="2" t="s">
        <v>809</v>
      </c>
      <c r="E107" s="2" t="s">
        <v>563</v>
      </c>
      <c r="F107" s="2" t="s">
        <v>390</v>
      </c>
      <c r="G107" s="2" t="s">
        <v>806</v>
      </c>
      <c r="H107" s="2">
        <v>0</v>
      </c>
      <c r="I107" s="2">
        <v>0.4</v>
      </c>
      <c r="J107" s="6">
        <v>5373440</v>
      </c>
      <c r="K107" s="6">
        <v>12308904</v>
      </c>
      <c r="L107" s="6">
        <v>-6935464</v>
      </c>
      <c r="M107" s="6">
        <v>12720747</v>
      </c>
      <c r="N107" s="6">
        <v>740913</v>
      </c>
      <c r="O107" s="6">
        <v>113588</v>
      </c>
      <c r="P107" s="2">
        <v>0</v>
      </c>
      <c r="Q107" s="6">
        <v>417220</v>
      </c>
      <c r="R107" s="6">
        <v>13158028</v>
      </c>
      <c r="S107" s="6">
        <v>6222564</v>
      </c>
      <c r="T107" s="6">
        <v>849124</v>
      </c>
      <c r="U107" s="7">
        <v>1.1599999999999999</v>
      </c>
      <c r="V107" s="2">
        <v>0</v>
      </c>
      <c r="W107" s="2" t="s">
        <v>807</v>
      </c>
      <c r="X107" s="2">
        <v>1</v>
      </c>
    </row>
    <row r="108" spans="1:24">
      <c r="A108" s="2" t="s">
        <v>560</v>
      </c>
      <c r="B108" s="2" t="s">
        <v>804</v>
      </c>
      <c r="C108" s="2" t="s">
        <v>809</v>
      </c>
      <c r="E108" s="2" t="s">
        <v>561</v>
      </c>
      <c r="F108" s="2" t="s">
        <v>310</v>
      </c>
      <c r="G108" s="2" t="s">
        <v>806</v>
      </c>
      <c r="H108" s="2">
        <v>0</v>
      </c>
      <c r="I108" s="2">
        <v>0.4</v>
      </c>
      <c r="J108" s="6">
        <v>2105267</v>
      </c>
      <c r="K108" s="6">
        <v>7733536</v>
      </c>
      <c r="L108" s="6">
        <v>-5628269</v>
      </c>
      <c r="M108" s="6">
        <v>8520675</v>
      </c>
      <c r="N108" s="6">
        <v>360477</v>
      </c>
      <c r="O108" s="6">
        <v>-11848</v>
      </c>
      <c r="P108" s="2">
        <v>0</v>
      </c>
      <c r="Q108" s="6">
        <v>30683</v>
      </c>
      <c r="R108" s="6">
        <v>8838621</v>
      </c>
      <c r="S108" s="6">
        <v>3210352</v>
      </c>
      <c r="T108" s="6">
        <v>1105085</v>
      </c>
      <c r="U108" s="7">
        <v>1.52</v>
      </c>
      <c r="V108" s="2" t="s">
        <v>842</v>
      </c>
      <c r="W108" s="2" t="s">
        <v>811</v>
      </c>
      <c r="X108" s="2">
        <v>2.1819999999999999E-2</v>
      </c>
    </row>
    <row r="109" spans="1:24">
      <c r="A109" s="2" t="s">
        <v>558</v>
      </c>
      <c r="B109" s="2" t="s">
        <v>821</v>
      </c>
      <c r="C109" s="2" t="s">
        <v>820</v>
      </c>
      <c r="E109" s="2" t="s">
        <v>559</v>
      </c>
      <c r="F109" s="2" t="s">
        <v>806</v>
      </c>
      <c r="G109" s="2" t="s">
        <v>446</v>
      </c>
      <c r="H109" s="2">
        <v>0</v>
      </c>
      <c r="I109" s="2">
        <v>0.49</v>
      </c>
      <c r="J109" s="6">
        <v>46500139</v>
      </c>
      <c r="K109" s="6">
        <v>40885194</v>
      </c>
      <c r="L109" s="6">
        <v>5614945</v>
      </c>
      <c r="M109" s="6">
        <v>45885656</v>
      </c>
      <c r="N109" s="6">
        <v>1438803</v>
      </c>
      <c r="O109" s="6">
        <v>306322</v>
      </c>
      <c r="P109" s="2">
        <v>0</v>
      </c>
      <c r="Q109" s="2">
        <v>0</v>
      </c>
      <c r="R109" s="6">
        <v>47630781</v>
      </c>
      <c r="S109" s="6">
        <v>53245726</v>
      </c>
      <c r="T109" s="6">
        <v>6745587</v>
      </c>
      <c r="U109" s="7">
        <v>1.1499999999999999</v>
      </c>
      <c r="V109" s="2">
        <v>0</v>
      </c>
      <c r="W109" s="2" t="s">
        <v>807</v>
      </c>
      <c r="X109" s="2">
        <v>1</v>
      </c>
    </row>
    <row r="110" spans="1:24">
      <c r="A110" s="2" t="s">
        <v>556</v>
      </c>
      <c r="B110" s="2" t="s">
        <v>804</v>
      </c>
      <c r="C110" s="2" t="s">
        <v>825</v>
      </c>
      <c r="E110" s="2" t="s">
        <v>557</v>
      </c>
      <c r="F110" s="2" t="s">
        <v>157</v>
      </c>
      <c r="G110" s="2" t="s">
        <v>155</v>
      </c>
      <c r="H110" s="2">
        <v>0</v>
      </c>
      <c r="I110" s="2">
        <v>0.4</v>
      </c>
      <c r="J110" s="6">
        <v>2794861</v>
      </c>
      <c r="K110" s="6">
        <v>20773826</v>
      </c>
      <c r="L110" s="6">
        <v>-17978965</v>
      </c>
      <c r="M110" s="6">
        <v>21548360</v>
      </c>
      <c r="N110" s="6">
        <v>197195</v>
      </c>
      <c r="O110" s="6">
        <v>278334</v>
      </c>
      <c r="P110" s="2">
        <v>0</v>
      </c>
      <c r="Q110" s="2">
        <v>0</v>
      </c>
      <c r="R110" s="6">
        <v>22023889</v>
      </c>
      <c r="S110" s="6">
        <v>4044924</v>
      </c>
      <c r="T110" s="6">
        <v>1250063</v>
      </c>
      <c r="U110" s="7">
        <v>1.45</v>
      </c>
      <c r="V110" s="2" t="s">
        <v>826</v>
      </c>
      <c r="W110" s="2" t="s">
        <v>811</v>
      </c>
      <c r="X110" s="2">
        <v>7.9399999999999991E-3</v>
      </c>
    </row>
    <row r="111" spans="1:24">
      <c r="A111" s="2" t="s">
        <v>554</v>
      </c>
      <c r="B111" s="2" t="s">
        <v>832</v>
      </c>
      <c r="C111" s="2" t="s">
        <v>805</v>
      </c>
      <c r="E111" s="2" t="s">
        <v>555</v>
      </c>
      <c r="F111" s="2">
        <v>0</v>
      </c>
      <c r="G111" s="2">
        <v>0</v>
      </c>
      <c r="H111" s="2" t="s">
        <v>833</v>
      </c>
      <c r="I111" s="2">
        <v>0.09</v>
      </c>
      <c r="J111" s="6">
        <v>65575071</v>
      </c>
      <c r="K111" s="6">
        <v>10877712</v>
      </c>
      <c r="L111" s="6">
        <v>54697359</v>
      </c>
      <c r="M111" s="6">
        <v>11033332</v>
      </c>
      <c r="N111" s="6">
        <v>503086</v>
      </c>
      <c r="O111" s="6">
        <v>84522</v>
      </c>
      <c r="P111" s="2">
        <v>0</v>
      </c>
      <c r="Q111" s="2">
        <v>0</v>
      </c>
      <c r="R111" s="6">
        <v>11620940</v>
      </c>
      <c r="S111" s="6">
        <v>66318299</v>
      </c>
      <c r="T111" s="6">
        <v>743228</v>
      </c>
      <c r="U111" s="7">
        <v>1.01</v>
      </c>
      <c r="V111" s="2">
        <v>0</v>
      </c>
      <c r="W111" s="2" t="s">
        <v>807</v>
      </c>
      <c r="X111" s="2">
        <v>1</v>
      </c>
    </row>
    <row r="112" spans="1:24">
      <c r="A112" s="2" t="s">
        <v>552</v>
      </c>
      <c r="B112" s="2" t="s">
        <v>812</v>
      </c>
      <c r="C112" s="2">
        <v>0</v>
      </c>
      <c r="E112" s="2" t="s">
        <v>851</v>
      </c>
      <c r="F112" s="2">
        <v>0</v>
      </c>
      <c r="G112" s="2">
        <v>0</v>
      </c>
      <c r="H112" s="2" t="s">
        <v>814</v>
      </c>
      <c r="I112" s="2">
        <v>0.01</v>
      </c>
      <c r="J112" s="6">
        <v>6782148</v>
      </c>
      <c r="K112" s="6">
        <v>2230654</v>
      </c>
      <c r="L112" s="6">
        <v>4551494</v>
      </c>
      <c r="M112" s="6">
        <v>2087853</v>
      </c>
      <c r="N112" s="6">
        <v>80860</v>
      </c>
      <c r="O112" s="6">
        <v>13324</v>
      </c>
      <c r="P112" s="2">
        <v>0</v>
      </c>
      <c r="Q112" s="2">
        <v>0</v>
      </c>
      <c r="R112" s="6">
        <v>2182037</v>
      </c>
      <c r="S112" s="6">
        <v>6733531</v>
      </c>
      <c r="T112" s="6">
        <v>-48617</v>
      </c>
      <c r="U112" s="7">
        <v>0.99</v>
      </c>
      <c r="V112" s="2">
        <v>0</v>
      </c>
      <c r="W112" s="2" t="s">
        <v>807</v>
      </c>
      <c r="X112" s="2">
        <v>1</v>
      </c>
    </row>
    <row r="113" spans="1:24">
      <c r="A113" s="2" t="s">
        <v>550</v>
      </c>
      <c r="B113" s="2" t="s">
        <v>804</v>
      </c>
      <c r="C113" s="2" t="s">
        <v>805</v>
      </c>
      <c r="E113" s="2" t="s">
        <v>551</v>
      </c>
      <c r="F113" s="2" t="s">
        <v>554</v>
      </c>
      <c r="G113" s="2" t="s">
        <v>552</v>
      </c>
      <c r="H113" s="2">
        <v>0</v>
      </c>
      <c r="I113" s="2">
        <v>0.4</v>
      </c>
      <c r="J113" s="6">
        <v>3190491</v>
      </c>
      <c r="K113" s="6">
        <v>12854185</v>
      </c>
      <c r="L113" s="6">
        <v>-9663694</v>
      </c>
      <c r="M113" s="6">
        <v>13479456</v>
      </c>
      <c r="N113" s="6">
        <v>316082</v>
      </c>
      <c r="O113" s="6">
        <v>59643</v>
      </c>
      <c r="P113" s="2">
        <v>0</v>
      </c>
      <c r="Q113" s="2">
        <v>0</v>
      </c>
      <c r="R113" s="6">
        <v>13855181</v>
      </c>
      <c r="S113" s="6">
        <v>4191487</v>
      </c>
      <c r="T113" s="6">
        <v>1000996</v>
      </c>
      <c r="U113" s="7">
        <v>1.31</v>
      </c>
      <c r="V113" s="2">
        <v>0</v>
      </c>
      <c r="W113" s="2" t="s">
        <v>807</v>
      </c>
      <c r="X113" s="2">
        <v>1</v>
      </c>
    </row>
    <row r="114" spans="1:24">
      <c r="A114" s="2" t="s">
        <v>548</v>
      </c>
      <c r="B114" s="2" t="s">
        <v>804</v>
      </c>
      <c r="C114" s="2" t="s">
        <v>805</v>
      </c>
      <c r="E114" s="2" t="s">
        <v>549</v>
      </c>
      <c r="F114" s="2" t="s">
        <v>488</v>
      </c>
      <c r="G114" s="2" t="s">
        <v>486</v>
      </c>
      <c r="H114" s="2">
        <v>0</v>
      </c>
      <c r="I114" s="2">
        <v>0.4</v>
      </c>
      <c r="J114" s="6">
        <v>2257002</v>
      </c>
      <c r="K114" s="6">
        <v>21808922</v>
      </c>
      <c r="L114" s="6">
        <v>-19551920</v>
      </c>
      <c r="M114" s="6">
        <v>21060368</v>
      </c>
      <c r="N114" s="6">
        <v>258343</v>
      </c>
      <c r="O114" s="6">
        <v>41057</v>
      </c>
      <c r="P114" s="6">
        <v>1070813</v>
      </c>
      <c r="Q114" s="2">
        <v>0</v>
      </c>
      <c r="R114" s="6">
        <v>22430581</v>
      </c>
      <c r="S114" s="6">
        <v>2878661</v>
      </c>
      <c r="T114" s="6">
        <v>621659</v>
      </c>
      <c r="U114" s="7">
        <v>1.28</v>
      </c>
      <c r="V114" s="2">
        <v>0</v>
      </c>
      <c r="W114" s="2" t="s">
        <v>807</v>
      </c>
      <c r="X114" s="2">
        <v>1</v>
      </c>
    </row>
    <row r="115" spans="1:24">
      <c r="A115" s="2" t="s">
        <v>546</v>
      </c>
      <c r="B115" s="2" t="s">
        <v>804</v>
      </c>
      <c r="C115" s="2" t="s">
        <v>808</v>
      </c>
      <c r="E115" s="2" t="s">
        <v>547</v>
      </c>
      <c r="F115" s="2" t="s">
        <v>606</v>
      </c>
      <c r="G115" s="2" t="s">
        <v>806</v>
      </c>
      <c r="H115" s="2">
        <v>0</v>
      </c>
      <c r="I115" s="2">
        <v>0.4</v>
      </c>
      <c r="J115" s="6">
        <v>1498756</v>
      </c>
      <c r="K115" s="6">
        <v>7672792</v>
      </c>
      <c r="L115" s="6">
        <v>-6174036</v>
      </c>
      <c r="M115" s="6">
        <v>7976305</v>
      </c>
      <c r="N115" s="6">
        <v>342141</v>
      </c>
      <c r="O115" s="6">
        <v>53893</v>
      </c>
      <c r="P115" s="2">
        <v>0</v>
      </c>
      <c r="Q115" s="6">
        <v>360664</v>
      </c>
      <c r="R115" s="6">
        <v>8011675</v>
      </c>
      <c r="S115" s="6">
        <v>1837639</v>
      </c>
      <c r="T115" s="6">
        <v>338883</v>
      </c>
      <c r="U115" s="7">
        <v>1.23</v>
      </c>
      <c r="V115" s="2">
        <v>0</v>
      </c>
      <c r="W115" s="2" t="s">
        <v>807</v>
      </c>
      <c r="X115" s="2">
        <v>1</v>
      </c>
    </row>
    <row r="116" spans="1:24">
      <c r="A116" s="2" t="s">
        <v>544</v>
      </c>
      <c r="B116" s="2" t="s">
        <v>804</v>
      </c>
      <c r="C116" s="2" t="s">
        <v>805</v>
      </c>
      <c r="E116" s="2" t="s">
        <v>545</v>
      </c>
      <c r="F116" s="2" t="s">
        <v>133</v>
      </c>
      <c r="G116" s="2" t="s">
        <v>806</v>
      </c>
      <c r="H116" s="2">
        <v>0</v>
      </c>
      <c r="I116" s="2">
        <v>0.4</v>
      </c>
      <c r="J116" s="6">
        <v>2033997</v>
      </c>
      <c r="K116" s="6">
        <v>20094882</v>
      </c>
      <c r="L116" s="6">
        <v>-18060885</v>
      </c>
      <c r="M116" s="6">
        <v>20350138</v>
      </c>
      <c r="N116" s="6">
        <v>298697</v>
      </c>
      <c r="O116" s="6">
        <v>58190</v>
      </c>
      <c r="P116" s="2">
        <v>0</v>
      </c>
      <c r="Q116" s="6">
        <v>556192</v>
      </c>
      <c r="R116" s="6">
        <v>20150833</v>
      </c>
      <c r="S116" s="6">
        <v>2089948</v>
      </c>
      <c r="T116" s="6">
        <v>55951</v>
      </c>
      <c r="U116" s="7">
        <v>1.03</v>
      </c>
      <c r="V116" s="2">
        <v>0</v>
      </c>
      <c r="W116" s="2" t="s">
        <v>807</v>
      </c>
      <c r="X116" s="2">
        <v>1</v>
      </c>
    </row>
    <row r="117" spans="1:24">
      <c r="A117" s="2" t="s">
        <v>542</v>
      </c>
      <c r="B117" s="2" t="s">
        <v>817</v>
      </c>
      <c r="C117" s="2" t="s">
        <v>818</v>
      </c>
      <c r="E117" s="2" t="s">
        <v>543</v>
      </c>
      <c r="F117" s="2" t="s">
        <v>514</v>
      </c>
      <c r="G117" s="2" t="s">
        <v>806</v>
      </c>
      <c r="H117" s="2">
        <v>0</v>
      </c>
      <c r="I117" s="2">
        <v>0.3</v>
      </c>
      <c r="J117" s="6">
        <v>64788592</v>
      </c>
      <c r="K117" s="6">
        <v>30834220</v>
      </c>
      <c r="L117" s="6">
        <v>33954372</v>
      </c>
      <c r="M117" s="6">
        <v>31882351</v>
      </c>
      <c r="N117" s="6">
        <v>476131</v>
      </c>
      <c r="O117" s="6">
        <v>71992</v>
      </c>
      <c r="P117" s="2">
        <v>0</v>
      </c>
      <c r="Q117" s="2">
        <v>0</v>
      </c>
      <c r="R117" s="6">
        <v>32430474</v>
      </c>
      <c r="S117" s="6">
        <v>66384846</v>
      </c>
      <c r="T117" s="6">
        <v>1596254</v>
      </c>
      <c r="U117" s="7">
        <v>1.02</v>
      </c>
      <c r="V117" s="2">
        <v>0</v>
      </c>
      <c r="W117" s="2" t="s">
        <v>807</v>
      </c>
      <c r="X117" s="2">
        <v>1</v>
      </c>
    </row>
    <row r="118" spans="1:24">
      <c r="A118" s="2" t="s">
        <v>540</v>
      </c>
      <c r="B118" s="2" t="s">
        <v>804</v>
      </c>
      <c r="C118" s="2" t="s">
        <v>815</v>
      </c>
      <c r="E118" s="2" t="s">
        <v>541</v>
      </c>
      <c r="F118" s="2" t="s">
        <v>534</v>
      </c>
      <c r="G118" s="2" t="s">
        <v>532</v>
      </c>
      <c r="H118" s="2">
        <v>0</v>
      </c>
      <c r="I118" s="2">
        <v>0.4</v>
      </c>
      <c r="J118" s="6">
        <v>2909272</v>
      </c>
      <c r="K118" s="6">
        <v>12755334</v>
      </c>
      <c r="L118" s="6">
        <v>-9846062</v>
      </c>
      <c r="M118" s="6">
        <v>12758952</v>
      </c>
      <c r="N118" s="6">
        <v>374888</v>
      </c>
      <c r="O118" s="6">
        <v>71361</v>
      </c>
      <c r="P118" s="2">
        <v>0</v>
      </c>
      <c r="Q118" s="6">
        <v>28426</v>
      </c>
      <c r="R118" s="6">
        <v>13176775</v>
      </c>
      <c r="S118" s="6">
        <v>3330713</v>
      </c>
      <c r="T118" s="6">
        <v>421441</v>
      </c>
      <c r="U118" s="7">
        <v>1.1399999999999999</v>
      </c>
      <c r="V118" s="2">
        <v>0</v>
      </c>
      <c r="W118" s="2" t="s">
        <v>807</v>
      </c>
      <c r="X118" s="2">
        <v>1</v>
      </c>
    </row>
    <row r="119" spans="1:24">
      <c r="A119" s="2" t="s">
        <v>538</v>
      </c>
      <c r="B119" s="2" t="s">
        <v>804</v>
      </c>
      <c r="C119" s="2" t="s">
        <v>805</v>
      </c>
      <c r="E119" s="2" t="s">
        <v>539</v>
      </c>
      <c r="F119" s="2" t="s">
        <v>133</v>
      </c>
      <c r="G119" s="2" t="s">
        <v>806</v>
      </c>
      <c r="H119" s="2">
        <v>0</v>
      </c>
      <c r="I119" s="2">
        <v>0.4</v>
      </c>
      <c r="J119" s="6">
        <v>1240245</v>
      </c>
      <c r="K119" s="6">
        <v>9123208</v>
      </c>
      <c r="L119" s="6">
        <v>-7882963</v>
      </c>
      <c r="M119" s="6">
        <v>9211620</v>
      </c>
      <c r="N119" s="6">
        <v>157936</v>
      </c>
      <c r="O119" s="6">
        <v>33333</v>
      </c>
      <c r="P119" s="6">
        <v>309956</v>
      </c>
      <c r="Q119" s="2">
        <v>0</v>
      </c>
      <c r="R119" s="6">
        <v>9712845</v>
      </c>
      <c r="S119" s="6">
        <v>1829882</v>
      </c>
      <c r="T119" s="6">
        <v>589637</v>
      </c>
      <c r="U119" s="7">
        <v>1.48</v>
      </c>
      <c r="V119" s="2">
        <v>0</v>
      </c>
      <c r="W119" s="2" t="s">
        <v>807</v>
      </c>
      <c r="X119" s="2">
        <v>1</v>
      </c>
    </row>
    <row r="120" spans="1:24">
      <c r="A120" s="2" t="s">
        <v>536</v>
      </c>
      <c r="B120" s="2" t="s">
        <v>804</v>
      </c>
      <c r="C120" s="2" t="s">
        <v>809</v>
      </c>
      <c r="E120" s="2" t="s">
        <v>537</v>
      </c>
      <c r="F120" s="2" t="s">
        <v>594</v>
      </c>
      <c r="G120" s="2" t="s">
        <v>590</v>
      </c>
      <c r="H120" s="2">
        <v>0</v>
      </c>
      <c r="I120" s="2">
        <v>0.4</v>
      </c>
      <c r="J120" s="6">
        <v>2903898</v>
      </c>
      <c r="K120" s="6">
        <v>9227264</v>
      </c>
      <c r="L120" s="6">
        <v>-6323366</v>
      </c>
      <c r="M120" s="6">
        <v>9512514</v>
      </c>
      <c r="N120" s="6">
        <v>405173</v>
      </c>
      <c r="O120" s="6">
        <v>59797</v>
      </c>
      <c r="P120" s="2">
        <v>0</v>
      </c>
      <c r="Q120" s="6">
        <v>312689</v>
      </c>
      <c r="R120" s="6">
        <v>9664795</v>
      </c>
      <c r="S120" s="6">
        <v>3341429</v>
      </c>
      <c r="T120" s="6">
        <v>437531</v>
      </c>
      <c r="U120" s="7">
        <v>1.1499999999999999</v>
      </c>
      <c r="V120" s="2">
        <v>0</v>
      </c>
      <c r="W120" s="2" t="s">
        <v>807</v>
      </c>
      <c r="X120" s="2">
        <v>1</v>
      </c>
    </row>
    <row r="121" spans="1:24">
      <c r="A121" s="2" t="s">
        <v>534</v>
      </c>
      <c r="B121" s="2" t="s">
        <v>832</v>
      </c>
      <c r="C121" s="2" t="s">
        <v>815</v>
      </c>
      <c r="E121" s="2" t="s">
        <v>535</v>
      </c>
      <c r="F121" s="2">
        <v>0</v>
      </c>
      <c r="G121" s="2">
        <v>0</v>
      </c>
      <c r="H121" s="2" t="s">
        <v>833</v>
      </c>
      <c r="I121" s="2">
        <v>0.09</v>
      </c>
      <c r="J121" s="6">
        <v>154306620</v>
      </c>
      <c r="K121" s="6">
        <v>41093664</v>
      </c>
      <c r="L121" s="6">
        <v>113212956</v>
      </c>
      <c r="M121" s="6">
        <v>41012809</v>
      </c>
      <c r="N121" s="6">
        <v>944098</v>
      </c>
      <c r="O121" s="6">
        <v>163030</v>
      </c>
      <c r="P121" s="2">
        <v>0</v>
      </c>
      <c r="Q121" s="2">
        <v>0</v>
      </c>
      <c r="R121" s="6">
        <v>42119937</v>
      </c>
      <c r="S121" s="6">
        <v>155332893</v>
      </c>
      <c r="T121" s="6">
        <v>1026273</v>
      </c>
      <c r="U121" s="7">
        <v>1.01</v>
      </c>
      <c r="V121" s="2">
        <v>0</v>
      </c>
      <c r="W121" s="2" t="s">
        <v>807</v>
      </c>
      <c r="X121" s="2">
        <v>1</v>
      </c>
    </row>
    <row r="122" spans="1:24">
      <c r="A122" s="2" t="s">
        <v>532</v>
      </c>
      <c r="B122" s="2" t="s">
        <v>812</v>
      </c>
      <c r="C122" s="2">
        <v>0</v>
      </c>
      <c r="E122" s="2" t="s">
        <v>852</v>
      </c>
      <c r="F122" s="2">
        <v>0</v>
      </c>
      <c r="G122" s="2">
        <v>0</v>
      </c>
      <c r="H122" s="2" t="s">
        <v>814</v>
      </c>
      <c r="I122" s="2">
        <v>0.01</v>
      </c>
      <c r="J122" s="6">
        <v>14430913</v>
      </c>
      <c r="K122" s="6">
        <v>6066543</v>
      </c>
      <c r="L122" s="6">
        <v>8364370</v>
      </c>
      <c r="M122" s="6">
        <v>6045687</v>
      </c>
      <c r="N122" s="6">
        <v>132414</v>
      </c>
      <c r="O122" s="6">
        <v>22509</v>
      </c>
      <c r="P122" s="2">
        <v>0</v>
      </c>
      <c r="Q122" s="2">
        <v>0</v>
      </c>
      <c r="R122" s="6">
        <v>6200610</v>
      </c>
      <c r="S122" s="6">
        <v>14564980</v>
      </c>
      <c r="T122" s="6">
        <v>134067</v>
      </c>
      <c r="U122" s="7">
        <v>1.01</v>
      </c>
      <c r="V122" s="2">
        <v>0</v>
      </c>
      <c r="W122" s="2" t="s">
        <v>807</v>
      </c>
      <c r="X122" s="2">
        <v>1</v>
      </c>
    </row>
    <row r="123" spans="1:24">
      <c r="A123" s="2" t="s">
        <v>530</v>
      </c>
      <c r="B123" s="2" t="s">
        <v>804</v>
      </c>
      <c r="C123" s="2" t="s">
        <v>822</v>
      </c>
      <c r="E123" s="2" t="s">
        <v>531</v>
      </c>
      <c r="F123" s="2" t="s">
        <v>588</v>
      </c>
      <c r="G123" s="2" t="s">
        <v>274</v>
      </c>
      <c r="H123" s="2">
        <v>0</v>
      </c>
      <c r="I123" s="2">
        <v>0.4</v>
      </c>
      <c r="J123" s="6">
        <v>3607931</v>
      </c>
      <c r="K123" s="6">
        <v>28990125</v>
      </c>
      <c r="L123" s="6">
        <v>-25382194</v>
      </c>
      <c r="M123" s="6">
        <v>30511598</v>
      </c>
      <c r="N123" s="6">
        <v>325493</v>
      </c>
      <c r="O123" s="6">
        <v>66862</v>
      </c>
      <c r="P123" s="2">
        <v>0</v>
      </c>
      <c r="Q123" s="2">
        <v>0</v>
      </c>
      <c r="R123" s="6">
        <v>30903953</v>
      </c>
      <c r="S123" s="6">
        <v>5521759</v>
      </c>
      <c r="T123" s="6">
        <v>1913828</v>
      </c>
      <c r="U123" s="7">
        <v>1.53</v>
      </c>
      <c r="V123" s="2" t="s">
        <v>847</v>
      </c>
      <c r="W123" s="2" t="s">
        <v>811</v>
      </c>
      <c r="X123" s="2">
        <v>1.9220000000000001E-2</v>
      </c>
    </row>
    <row r="124" spans="1:24">
      <c r="A124" s="2" t="s">
        <v>528</v>
      </c>
      <c r="B124" s="2" t="s">
        <v>804</v>
      </c>
      <c r="C124" s="2" t="s">
        <v>805</v>
      </c>
      <c r="E124" s="2" t="s">
        <v>529</v>
      </c>
      <c r="F124" s="2" t="s">
        <v>488</v>
      </c>
      <c r="G124" s="2" t="s">
        <v>486</v>
      </c>
      <c r="H124" s="2">
        <v>0</v>
      </c>
      <c r="I124" s="2">
        <v>0.4</v>
      </c>
      <c r="J124" s="6">
        <v>1684805</v>
      </c>
      <c r="K124" s="6">
        <v>16265235</v>
      </c>
      <c r="L124" s="6">
        <v>-14580430</v>
      </c>
      <c r="M124" s="6">
        <v>14467999</v>
      </c>
      <c r="N124" s="6">
        <v>259820</v>
      </c>
      <c r="O124" s="6">
        <v>43676</v>
      </c>
      <c r="P124" s="6">
        <v>1309408</v>
      </c>
      <c r="Q124" s="2">
        <v>0</v>
      </c>
      <c r="R124" s="6">
        <v>16080903</v>
      </c>
      <c r="S124" s="6">
        <v>1500473</v>
      </c>
      <c r="T124" s="6">
        <v>-184332</v>
      </c>
      <c r="U124" s="7">
        <v>0.89</v>
      </c>
      <c r="V124" s="2">
        <v>0</v>
      </c>
      <c r="W124" s="2" t="s">
        <v>807</v>
      </c>
      <c r="X124" s="2">
        <v>1</v>
      </c>
    </row>
    <row r="125" spans="1:24">
      <c r="A125" s="2" t="s">
        <v>526</v>
      </c>
      <c r="B125" s="2" t="s">
        <v>804</v>
      </c>
      <c r="C125" s="2" t="s">
        <v>815</v>
      </c>
      <c r="E125" s="2" t="s">
        <v>527</v>
      </c>
      <c r="F125" s="2" t="s">
        <v>668</v>
      </c>
      <c r="G125" s="2" t="s">
        <v>666</v>
      </c>
      <c r="H125" s="2">
        <v>0</v>
      </c>
      <c r="I125" s="2">
        <v>0.4</v>
      </c>
      <c r="J125" s="6">
        <v>3233902</v>
      </c>
      <c r="K125" s="6">
        <v>9333035</v>
      </c>
      <c r="L125" s="6">
        <v>-6099133</v>
      </c>
      <c r="M125" s="6">
        <v>9340941</v>
      </c>
      <c r="N125" s="6">
        <v>355009</v>
      </c>
      <c r="O125" s="6">
        <v>61026</v>
      </c>
      <c r="P125" s="2">
        <v>0</v>
      </c>
      <c r="Q125" s="6">
        <v>206263</v>
      </c>
      <c r="R125" s="6">
        <v>9550713</v>
      </c>
      <c r="S125" s="6">
        <v>3451580</v>
      </c>
      <c r="T125" s="6">
        <v>217678</v>
      </c>
      <c r="U125" s="7">
        <v>1.07</v>
      </c>
      <c r="V125" s="2">
        <v>0</v>
      </c>
      <c r="W125" s="2" t="s">
        <v>807</v>
      </c>
      <c r="X125" s="2">
        <v>1</v>
      </c>
    </row>
    <row r="126" spans="1:24">
      <c r="A126" s="2" t="s">
        <v>524</v>
      </c>
      <c r="B126" s="2" t="s">
        <v>804</v>
      </c>
      <c r="C126" s="2" t="s">
        <v>815</v>
      </c>
      <c r="E126" s="2" t="s">
        <v>525</v>
      </c>
      <c r="F126" s="2" t="s">
        <v>139</v>
      </c>
      <c r="G126" s="2" t="s">
        <v>806</v>
      </c>
      <c r="H126" s="2">
        <v>0</v>
      </c>
      <c r="I126" s="2">
        <v>0.4</v>
      </c>
      <c r="J126" s="6">
        <v>1750751</v>
      </c>
      <c r="K126" s="6">
        <v>8454979</v>
      </c>
      <c r="L126" s="6">
        <v>-6704228</v>
      </c>
      <c r="M126" s="6">
        <v>8641256</v>
      </c>
      <c r="N126" s="6">
        <v>213767</v>
      </c>
      <c r="O126" s="6">
        <v>32277</v>
      </c>
      <c r="P126" s="2">
        <v>0</v>
      </c>
      <c r="Q126" s="6">
        <v>4707</v>
      </c>
      <c r="R126" s="6">
        <v>8882593</v>
      </c>
      <c r="S126" s="6">
        <v>2178364</v>
      </c>
      <c r="T126" s="6">
        <v>427613</v>
      </c>
      <c r="U126" s="7">
        <v>1.24</v>
      </c>
      <c r="V126" s="2" t="s">
        <v>816</v>
      </c>
      <c r="W126" s="2" t="s">
        <v>811</v>
      </c>
      <c r="X126" s="2">
        <v>1.6299999999999999E-2</v>
      </c>
    </row>
    <row r="127" spans="1:24">
      <c r="A127" s="2" t="s">
        <v>522</v>
      </c>
      <c r="B127" s="2" t="s">
        <v>804</v>
      </c>
      <c r="C127" s="2" t="s">
        <v>822</v>
      </c>
      <c r="E127" s="2" t="s">
        <v>523</v>
      </c>
      <c r="F127" s="2" t="s">
        <v>510</v>
      </c>
      <c r="G127" s="2" t="s">
        <v>806</v>
      </c>
      <c r="H127" s="2">
        <v>0</v>
      </c>
      <c r="I127" s="2">
        <v>0.4</v>
      </c>
      <c r="J127" s="6">
        <v>2264481</v>
      </c>
      <c r="K127" s="6">
        <v>4527110</v>
      </c>
      <c r="L127" s="6">
        <v>-2262629</v>
      </c>
      <c r="M127" s="6">
        <v>4522688</v>
      </c>
      <c r="N127" s="6">
        <v>351455</v>
      </c>
      <c r="O127" s="6">
        <v>61773</v>
      </c>
      <c r="P127" s="2">
        <v>0</v>
      </c>
      <c r="Q127" s="6">
        <v>18854</v>
      </c>
      <c r="R127" s="6">
        <v>4917062</v>
      </c>
      <c r="S127" s="6">
        <v>2654434</v>
      </c>
      <c r="T127" s="6">
        <v>389953</v>
      </c>
      <c r="U127" s="7">
        <v>1.17</v>
      </c>
      <c r="V127" s="2" t="s">
        <v>838</v>
      </c>
      <c r="W127" s="2" t="s">
        <v>811</v>
      </c>
      <c r="X127" s="2">
        <v>2.845E-2</v>
      </c>
    </row>
    <row r="128" spans="1:24">
      <c r="A128" s="2" t="s">
        <v>520</v>
      </c>
      <c r="B128" s="2" t="s">
        <v>804</v>
      </c>
      <c r="C128" s="2" t="s">
        <v>808</v>
      </c>
      <c r="E128" s="2" t="s">
        <v>521</v>
      </c>
      <c r="F128" s="2" t="s">
        <v>412</v>
      </c>
      <c r="G128" s="2" t="s">
        <v>410</v>
      </c>
      <c r="H128" s="2">
        <v>0</v>
      </c>
      <c r="I128" s="2">
        <v>0.4</v>
      </c>
      <c r="J128" s="6">
        <v>1690670</v>
      </c>
      <c r="K128" s="6">
        <v>9562718</v>
      </c>
      <c r="L128" s="6">
        <v>-7872048</v>
      </c>
      <c r="M128" s="6">
        <v>9654053</v>
      </c>
      <c r="N128" s="6">
        <v>318946</v>
      </c>
      <c r="O128" s="6">
        <v>55110</v>
      </c>
      <c r="P128" s="2">
        <v>0</v>
      </c>
      <c r="Q128" s="6">
        <v>26778</v>
      </c>
      <c r="R128" s="6">
        <v>10001331</v>
      </c>
      <c r="S128" s="6">
        <v>2129283</v>
      </c>
      <c r="T128" s="6">
        <v>438613</v>
      </c>
      <c r="U128" s="7">
        <v>1.26</v>
      </c>
      <c r="V128" s="2">
        <v>0</v>
      </c>
      <c r="W128" s="2" t="s">
        <v>807</v>
      </c>
      <c r="X128" s="2">
        <v>1</v>
      </c>
    </row>
    <row r="129" spans="1:24">
      <c r="A129" s="2" t="s">
        <v>518</v>
      </c>
      <c r="B129" s="2" t="s">
        <v>819</v>
      </c>
      <c r="C129" s="2" t="s">
        <v>845</v>
      </c>
      <c r="E129" s="2" t="s">
        <v>519</v>
      </c>
      <c r="F129" s="2" t="s">
        <v>806</v>
      </c>
      <c r="G129" s="2" t="s">
        <v>87</v>
      </c>
      <c r="H129" s="2">
        <v>0</v>
      </c>
      <c r="I129" s="2">
        <v>0.49</v>
      </c>
      <c r="J129" s="6">
        <v>51077868</v>
      </c>
      <c r="K129" s="6">
        <v>41578811</v>
      </c>
      <c r="L129" s="6">
        <v>9499057</v>
      </c>
      <c r="M129" s="6">
        <v>42100747</v>
      </c>
      <c r="N129" s="6">
        <v>755677</v>
      </c>
      <c r="O129" s="6">
        <v>125459</v>
      </c>
      <c r="P129" s="2">
        <v>0</v>
      </c>
      <c r="Q129" s="2">
        <v>0</v>
      </c>
      <c r="R129" s="6">
        <v>42981883</v>
      </c>
      <c r="S129" s="6">
        <v>52480940</v>
      </c>
      <c r="T129" s="6">
        <v>1403072</v>
      </c>
      <c r="U129" s="7">
        <v>1.03</v>
      </c>
      <c r="V129" s="2">
        <v>0</v>
      </c>
      <c r="W129" s="2" t="s">
        <v>807</v>
      </c>
      <c r="X129" s="2">
        <v>1</v>
      </c>
    </row>
    <row r="130" spans="1:24">
      <c r="A130" s="2" t="s">
        <v>516</v>
      </c>
      <c r="B130" s="2" t="s">
        <v>804</v>
      </c>
      <c r="C130" s="2" t="s">
        <v>809</v>
      </c>
      <c r="E130" s="2" t="s">
        <v>517</v>
      </c>
      <c r="F130" s="2" t="s">
        <v>302</v>
      </c>
      <c r="G130" s="2" t="s">
        <v>300</v>
      </c>
      <c r="H130" s="2">
        <v>0</v>
      </c>
      <c r="I130" s="2">
        <v>0.4</v>
      </c>
      <c r="J130" s="6">
        <v>2687533</v>
      </c>
      <c r="K130" s="6">
        <v>7964132</v>
      </c>
      <c r="L130" s="6">
        <v>-5276599</v>
      </c>
      <c r="M130" s="6">
        <v>8304332</v>
      </c>
      <c r="N130" s="6">
        <v>266772</v>
      </c>
      <c r="O130" s="6">
        <v>40393</v>
      </c>
      <c r="P130" s="2">
        <v>0</v>
      </c>
      <c r="Q130" s="2">
        <v>0</v>
      </c>
      <c r="R130" s="6">
        <v>8611497</v>
      </c>
      <c r="S130" s="6">
        <v>3334898</v>
      </c>
      <c r="T130" s="6">
        <v>647365</v>
      </c>
      <c r="U130" s="7">
        <v>1.24</v>
      </c>
      <c r="V130" s="2" t="s">
        <v>810</v>
      </c>
      <c r="W130" s="2" t="s">
        <v>811</v>
      </c>
      <c r="X130" s="2">
        <v>2.3199999999999998E-2</v>
      </c>
    </row>
    <row r="131" spans="1:24">
      <c r="A131" s="2" t="s">
        <v>514</v>
      </c>
      <c r="B131" s="2" t="s">
        <v>853</v>
      </c>
      <c r="C131" s="2">
        <v>0</v>
      </c>
      <c r="E131" s="2" t="s">
        <v>854</v>
      </c>
      <c r="F131" s="2">
        <v>0</v>
      </c>
      <c r="G131" s="2">
        <v>0</v>
      </c>
      <c r="H131" s="2" t="s">
        <v>853</v>
      </c>
      <c r="I131" s="2">
        <v>0.2</v>
      </c>
      <c r="J131" s="6">
        <v>943506964</v>
      </c>
      <c r="K131" s="6">
        <v>1285820938</v>
      </c>
      <c r="L131" s="6">
        <v>-342313974</v>
      </c>
      <c r="M131" s="6">
        <v>1251251375</v>
      </c>
      <c r="N131" s="6">
        <v>9269253</v>
      </c>
      <c r="O131" s="6">
        <v>2444659</v>
      </c>
      <c r="P131" s="2">
        <v>0</v>
      </c>
      <c r="Q131" s="2">
        <v>0</v>
      </c>
      <c r="R131" s="6">
        <v>1262965287</v>
      </c>
      <c r="S131" s="6">
        <v>920651313</v>
      </c>
      <c r="T131" s="6">
        <v>-22855651</v>
      </c>
      <c r="U131" s="7">
        <v>0.98</v>
      </c>
      <c r="V131" s="2">
        <v>0</v>
      </c>
      <c r="W131" s="2" t="s">
        <v>807</v>
      </c>
      <c r="X131" s="2">
        <v>1</v>
      </c>
    </row>
    <row r="132" spans="1:24">
      <c r="A132" s="2" t="s">
        <v>512</v>
      </c>
      <c r="B132" s="2" t="s">
        <v>804</v>
      </c>
      <c r="C132" s="2" t="s">
        <v>822</v>
      </c>
      <c r="E132" s="2" t="s">
        <v>513</v>
      </c>
      <c r="F132" s="2" t="s">
        <v>510</v>
      </c>
      <c r="G132" s="2" t="s">
        <v>806</v>
      </c>
      <c r="H132" s="2">
        <v>0</v>
      </c>
      <c r="I132" s="2">
        <v>0.4</v>
      </c>
      <c r="J132" s="6">
        <v>3236212</v>
      </c>
      <c r="K132" s="6">
        <v>19121153</v>
      </c>
      <c r="L132" s="6">
        <v>-15884941</v>
      </c>
      <c r="M132" s="6">
        <v>19839718</v>
      </c>
      <c r="N132" s="6">
        <v>289525</v>
      </c>
      <c r="O132" s="6">
        <v>52518</v>
      </c>
      <c r="P132" s="2">
        <v>0</v>
      </c>
      <c r="Q132" s="6">
        <v>26944</v>
      </c>
      <c r="R132" s="6">
        <v>20154817</v>
      </c>
      <c r="S132" s="6">
        <v>4269876</v>
      </c>
      <c r="T132" s="6">
        <v>1033664</v>
      </c>
      <c r="U132" s="7">
        <v>1.32</v>
      </c>
      <c r="V132" s="2" t="s">
        <v>838</v>
      </c>
      <c r="W132" s="2" t="s">
        <v>811</v>
      </c>
      <c r="X132" s="2">
        <v>4.0660000000000002E-2</v>
      </c>
    </row>
    <row r="133" spans="1:24">
      <c r="A133" s="2" t="s">
        <v>510</v>
      </c>
      <c r="B133" s="2" t="s">
        <v>844</v>
      </c>
      <c r="C133" s="2" t="s">
        <v>822</v>
      </c>
      <c r="E133" s="2" t="s">
        <v>511</v>
      </c>
      <c r="F133" s="2">
        <v>0</v>
      </c>
      <c r="G133" s="2">
        <v>0</v>
      </c>
      <c r="H133" s="2" t="s">
        <v>833</v>
      </c>
      <c r="I133" s="2">
        <v>0.1</v>
      </c>
      <c r="J133" s="6">
        <v>66190735</v>
      </c>
      <c r="K133" s="6">
        <v>19693906</v>
      </c>
      <c r="L133" s="6">
        <v>46496829</v>
      </c>
      <c r="M133" s="6">
        <v>20013689</v>
      </c>
      <c r="N133" s="6">
        <v>527746</v>
      </c>
      <c r="O133" s="6">
        <v>96524</v>
      </c>
      <c r="P133" s="2">
        <v>0</v>
      </c>
      <c r="Q133" s="6">
        <v>551092</v>
      </c>
      <c r="R133" s="6">
        <v>20086867</v>
      </c>
      <c r="S133" s="6">
        <v>66583697</v>
      </c>
      <c r="T133" s="6">
        <v>392962</v>
      </c>
      <c r="U133" s="7">
        <v>1.01</v>
      </c>
      <c r="V133" s="2" t="s">
        <v>838</v>
      </c>
      <c r="W133" s="2" t="s">
        <v>811</v>
      </c>
      <c r="X133" s="2">
        <v>0.83169999999999999</v>
      </c>
    </row>
    <row r="134" spans="1:24">
      <c r="A134" s="2" t="s">
        <v>508</v>
      </c>
      <c r="B134" s="2" t="s">
        <v>804</v>
      </c>
      <c r="C134" s="2" t="s">
        <v>805</v>
      </c>
      <c r="E134" s="2" t="s">
        <v>509</v>
      </c>
      <c r="F134" s="2" t="s">
        <v>488</v>
      </c>
      <c r="G134" s="2" t="s">
        <v>486</v>
      </c>
      <c r="H134" s="2">
        <v>0</v>
      </c>
      <c r="I134" s="2">
        <v>0.4</v>
      </c>
      <c r="J134" s="6">
        <v>2188268</v>
      </c>
      <c r="K134" s="6">
        <v>5548998</v>
      </c>
      <c r="L134" s="6">
        <v>-3360730</v>
      </c>
      <c r="M134" s="6">
        <v>4412208</v>
      </c>
      <c r="N134" s="6">
        <v>212726</v>
      </c>
      <c r="O134" s="6">
        <v>46886</v>
      </c>
      <c r="P134" s="6">
        <v>596952</v>
      </c>
      <c r="Q134" s="2">
        <v>0</v>
      </c>
      <c r="R134" s="6">
        <v>5268772</v>
      </c>
      <c r="S134" s="6">
        <v>1908042</v>
      </c>
      <c r="T134" s="6">
        <v>-280226</v>
      </c>
      <c r="U134" s="7">
        <v>0.87</v>
      </c>
      <c r="V134" s="2">
        <v>0</v>
      </c>
      <c r="W134" s="2" t="s">
        <v>807</v>
      </c>
      <c r="X134" s="2">
        <v>1</v>
      </c>
    </row>
    <row r="135" spans="1:24">
      <c r="A135" s="2" t="s">
        <v>506</v>
      </c>
      <c r="B135" s="2" t="s">
        <v>804</v>
      </c>
      <c r="C135" s="2" t="s">
        <v>805</v>
      </c>
      <c r="E135" s="2" t="s">
        <v>507</v>
      </c>
      <c r="F135" s="2" t="s">
        <v>430</v>
      </c>
      <c r="G135" s="2" t="s">
        <v>428</v>
      </c>
      <c r="H135" s="2">
        <v>0</v>
      </c>
      <c r="I135" s="2">
        <v>0.4</v>
      </c>
      <c r="J135" s="6">
        <v>2590013</v>
      </c>
      <c r="K135" s="6">
        <v>8749182</v>
      </c>
      <c r="L135" s="6">
        <v>-6159169</v>
      </c>
      <c r="M135" s="6">
        <v>8934012</v>
      </c>
      <c r="N135" s="6">
        <v>231496</v>
      </c>
      <c r="O135" s="6">
        <v>50313</v>
      </c>
      <c r="P135" s="2">
        <v>0</v>
      </c>
      <c r="Q135" s="2">
        <v>0</v>
      </c>
      <c r="R135" s="6">
        <v>9215821</v>
      </c>
      <c r="S135" s="6">
        <v>3056652</v>
      </c>
      <c r="T135" s="6">
        <v>466639</v>
      </c>
      <c r="U135" s="7">
        <v>1.18</v>
      </c>
      <c r="V135" s="2">
        <v>0</v>
      </c>
      <c r="W135" s="2" t="s">
        <v>807</v>
      </c>
      <c r="X135" s="2">
        <v>1</v>
      </c>
    </row>
    <row r="136" spans="1:24">
      <c r="A136" s="2" t="s">
        <v>504</v>
      </c>
      <c r="B136" s="2" t="s">
        <v>804</v>
      </c>
      <c r="C136" s="2" t="s">
        <v>815</v>
      </c>
      <c r="E136" s="2" t="s">
        <v>505</v>
      </c>
      <c r="F136" s="2" t="s">
        <v>342</v>
      </c>
      <c r="G136" s="2" t="s">
        <v>806</v>
      </c>
      <c r="H136" s="2">
        <v>0</v>
      </c>
      <c r="I136" s="2">
        <v>0.4</v>
      </c>
      <c r="J136" s="6">
        <v>3355158</v>
      </c>
      <c r="K136" s="6">
        <v>11687537</v>
      </c>
      <c r="L136" s="6">
        <v>-8332379</v>
      </c>
      <c r="M136" s="6">
        <v>11066206</v>
      </c>
      <c r="N136" s="6">
        <v>427591</v>
      </c>
      <c r="O136" s="6">
        <v>67626</v>
      </c>
      <c r="P136" s="6">
        <v>3506729</v>
      </c>
      <c r="Q136" s="2">
        <v>0</v>
      </c>
      <c r="R136" s="6">
        <v>15068152</v>
      </c>
      <c r="S136" s="6">
        <v>6735773</v>
      </c>
      <c r="T136" s="6">
        <v>3380615</v>
      </c>
      <c r="U136" s="7">
        <v>2.0099999999999998</v>
      </c>
      <c r="V136" s="2">
        <v>0</v>
      </c>
      <c r="W136" s="2" t="s">
        <v>807</v>
      </c>
      <c r="X136" s="2">
        <v>1</v>
      </c>
    </row>
    <row r="137" spans="1:24">
      <c r="A137" s="2" t="s">
        <v>502</v>
      </c>
      <c r="B137" s="2" t="s">
        <v>855</v>
      </c>
      <c r="C137" s="2">
        <v>0</v>
      </c>
      <c r="E137" s="2" t="s">
        <v>503</v>
      </c>
      <c r="F137" s="2">
        <v>0</v>
      </c>
      <c r="G137" s="2">
        <v>0</v>
      </c>
      <c r="H137" s="2" t="s">
        <v>814</v>
      </c>
      <c r="I137" s="2">
        <v>0.01</v>
      </c>
      <c r="J137" s="6">
        <v>27986638</v>
      </c>
      <c r="K137" s="6">
        <v>10015490</v>
      </c>
      <c r="L137" s="6">
        <v>17971148</v>
      </c>
      <c r="M137" s="6">
        <v>9837268</v>
      </c>
      <c r="N137" s="6">
        <v>229776</v>
      </c>
      <c r="O137" s="6">
        <v>53353</v>
      </c>
      <c r="P137" s="2">
        <v>0</v>
      </c>
      <c r="Q137" s="2">
        <v>0</v>
      </c>
      <c r="R137" s="6">
        <v>10120397</v>
      </c>
      <c r="S137" s="6">
        <v>28091545</v>
      </c>
      <c r="T137" s="6">
        <v>104907</v>
      </c>
      <c r="U137" s="7">
        <v>1</v>
      </c>
      <c r="V137" s="2">
        <v>0</v>
      </c>
      <c r="W137" s="2" t="s">
        <v>807</v>
      </c>
      <c r="X137" s="2">
        <v>1</v>
      </c>
    </row>
    <row r="138" spans="1:24">
      <c r="A138" s="2" t="s">
        <v>500</v>
      </c>
      <c r="B138" s="2" t="s">
        <v>836</v>
      </c>
      <c r="C138" s="2" t="s">
        <v>818</v>
      </c>
      <c r="E138" s="2" t="s">
        <v>501</v>
      </c>
      <c r="F138" s="2" t="s">
        <v>514</v>
      </c>
      <c r="G138" s="2" t="s">
        <v>806</v>
      </c>
      <c r="H138" s="2">
        <v>0</v>
      </c>
      <c r="I138" s="2">
        <v>0.3</v>
      </c>
      <c r="J138" s="6">
        <v>72932673</v>
      </c>
      <c r="K138" s="6">
        <v>17818810</v>
      </c>
      <c r="L138" s="6">
        <v>55113863</v>
      </c>
      <c r="M138" s="6">
        <v>17830469</v>
      </c>
      <c r="N138" s="6">
        <v>402827</v>
      </c>
      <c r="O138" s="6">
        <v>65961</v>
      </c>
      <c r="P138" s="2">
        <v>0</v>
      </c>
      <c r="Q138" s="2">
        <v>0</v>
      </c>
      <c r="R138" s="6">
        <v>18299257</v>
      </c>
      <c r="S138" s="6">
        <v>73413120</v>
      </c>
      <c r="T138" s="6">
        <v>480447</v>
      </c>
      <c r="U138" s="7">
        <v>1.01</v>
      </c>
      <c r="V138" s="2">
        <v>0</v>
      </c>
      <c r="W138" s="2" t="s">
        <v>807</v>
      </c>
      <c r="X138" s="2">
        <v>1</v>
      </c>
    </row>
    <row r="139" spans="1:24">
      <c r="A139" s="2" t="s">
        <v>498</v>
      </c>
      <c r="B139" s="2" t="s">
        <v>804</v>
      </c>
      <c r="C139" s="2" t="s">
        <v>805</v>
      </c>
      <c r="E139" s="2" t="s">
        <v>499</v>
      </c>
      <c r="F139" s="2" t="s">
        <v>133</v>
      </c>
      <c r="G139" s="2" t="s">
        <v>806</v>
      </c>
      <c r="H139" s="2">
        <v>0</v>
      </c>
      <c r="I139" s="2">
        <v>0.4</v>
      </c>
      <c r="J139" s="6">
        <v>2558316</v>
      </c>
      <c r="K139" s="6">
        <v>29565829</v>
      </c>
      <c r="L139" s="6">
        <v>-27007513</v>
      </c>
      <c r="M139" s="6">
        <v>30153137</v>
      </c>
      <c r="N139" s="6">
        <v>273530</v>
      </c>
      <c r="O139" s="6">
        <v>49575</v>
      </c>
      <c r="P139" s="2">
        <v>0</v>
      </c>
      <c r="Q139" s="6">
        <v>531453</v>
      </c>
      <c r="R139" s="6">
        <v>29944789</v>
      </c>
      <c r="S139" s="6">
        <v>2937276</v>
      </c>
      <c r="T139" s="6">
        <v>378960</v>
      </c>
      <c r="U139" s="7">
        <v>1.1499999999999999</v>
      </c>
      <c r="V139" s="2">
        <v>0</v>
      </c>
      <c r="W139" s="2" t="s">
        <v>807</v>
      </c>
      <c r="X139" s="2">
        <v>1</v>
      </c>
    </row>
    <row r="140" spans="1:24">
      <c r="A140" s="2" t="s">
        <v>496</v>
      </c>
      <c r="B140" s="2" t="s">
        <v>836</v>
      </c>
      <c r="C140" s="2" t="s">
        <v>818</v>
      </c>
      <c r="E140" s="2" t="s">
        <v>497</v>
      </c>
      <c r="F140" s="2" t="s">
        <v>514</v>
      </c>
      <c r="G140" s="2" t="s">
        <v>806</v>
      </c>
      <c r="H140" s="2">
        <v>0</v>
      </c>
      <c r="I140" s="2">
        <v>0.3</v>
      </c>
      <c r="J140" s="6">
        <v>96999527</v>
      </c>
      <c r="K140" s="6">
        <v>25267486</v>
      </c>
      <c r="L140" s="6">
        <v>71732041</v>
      </c>
      <c r="M140" s="6">
        <v>27905906</v>
      </c>
      <c r="N140" s="6">
        <v>648445</v>
      </c>
      <c r="O140" s="6">
        <v>93772</v>
      </c>
      <c r="P140" s="2">
        <v>0</v>
      </c>
      <c r="Q140" s="2">
        <v>0</v>
      </c>
      <c r="R140" s="6">
        <v>28648123</v>
      </c>
      <c r="S140" s="6">
        <v>100380164</v>
      </c>
      <c r="T140" s="6">
        <v>3380637</v>
      </c>
      <c r="U140" s="7">
        <v>1.03</v>
      </c>
      <c r="V140" s="2">
        <v>0</v>
      </c>
      <c r="W140" s="2" t="s">
        <v>807</v>
      </c>
      <c r="X140" s="2">
        <v>1</v>
      </c>
    </row>
    <row r="141" spans="1:24">
      <c r="A141" s="2" t="s">
        <v>494</v>
      </c>
      <c r="B141" s="2" t="s">
        <v>821</v>
      </c>
      <c r="C141" s="2" t="s">
        <v>808</v>
      </c>
      <c r="E141" s="2" t="s">
        <v>495</v>
      </c>
      <c r="F141" s="2" t="s">
        <v>806</v>
      </c>
      <c r="G141" s="2" t="s">
        <v>642</v>
      </c>
      <c r="H141" s="2">
        <v>0</v>
      </c>
      <c r="I141" s="2">
        <v>0.49</v>
      </c>
      <c r="J141" s="6">
        <v>31539720</v>
      </c>
      <c r="K141" s="6">
        <v>24369980</v>
      </c>
      <c r="L141" s="6">
        <v>7169740</v>
      </c>
      <c r="M141" s="6">
        <v>24453989</v>
      </c>
      <c r="N141" s="6">
        <v>353035</v>
      </c>
      <c r="O141" s="6">
        <v>76742</v>
      </c>
      <c r="P141" s="2">
        <v>0</v>
      </c>
      <c r="Q141" s="2">
        <v>0</v>
      </c>
      <c r="R141" s="6">
        <v>24883766</v>
      </c>
      <c r="S141" s="6">
        <v>32053506</v>
      </c>
      <c r="T141" s="6">
        <v>513786</v>
      </c>
      <c r="U141" s="7">
        <v>1.02</v>
      </c>
      <c r="V141" s="2">
        <v>0</v>
      </c>
      <c r="W141" s="2" t="s">
        <v>807</v>
      </c>
      <c r="X141" s="2">
        <v>1</v>
      </c>
    </row>
    <row r="142" spans="1:24">
      <c r="A142" s="2" t="s">
        <v>492</v>
      </c>
      <c r="B142" s="2" t="s">
        <v>804</v>
      </c>
      <c r="C142" s="2" t="s">
        <v>820</v>
      </c>
      <c r="E142" s="2" t="s">
        <v>493</v>
      </c>
      <c r="F142" s="2" t="s">
        <v>316</v>
      </c>
      <c r="G142" s="2" t="s">
        <v>314</v>
      </c>
      <c r="H142" s="2">
        <v>0</v>
      </c>
      <c r="I142" s="2">
        <v>0.4</v>
      </c>
      <c r="J142" s="6">
        <v>1823713</v>
      </c>
      <c r="K142" s="6">
        <v>10352561</v>
      </c>
      <c r="L142" s="6">
        <v>-8528848</v>
      </c>
      <c r="M142" s="6">
        <v>10715360</v>
      </c>
      <c r="N142" s="6">
        <v>402490</v>
      </c>
      <c r="O142" s="6">
        <v>72566</v>
      </c>
      <c r="P142" s="2">
        <v>0</v>
      </c>
      <c r="Q142" s="6">
        <v>121752</v>
      </c>
      <c r="R142" s="6">
        <v>11068664</v>
      </c>
      <c r="S142" s="6">
        <v>2539816</v>
      </c>
      <c r="T142" s="6">
        <v>716103</v>
      </c>
      <c r="U142" s="7">
        <v>1.39</v>
      </c>
      <c r="V142" s="2">
        <v>0</v>
      </c>
      <c r="W142" s="2" t="s">
        <v>807</v>
      </c>
      <c r="X142" s="2">
        <v>1</v>
      </c>
    </row>
    <row r="143" spans="1:24">
      <c r="A143" s="2" t="s">
        <v>490</v>
      </c>
      <c r="B143" s="2" t="s">
        <v>836</v>
      </c>
      <c r="C143" s="2" t="s">
        <v>818</v>
      </c>
      <c r="E143" s="2" t="s">
        <v>491</v>
      </c>
      <c r="F143" s="2" t="s">
        <v>514</v>
      </c>
      <c r="G143" s="2" t="s">
        <v>806</v>
      </c>
      <c r="H143" s="2">
        <v>0</v>
      </c>
      <c r="I143" s="2">
        <v>0.3</v>
      </c>
      <c r="J143" s="6">
        <v>54036313</v>
      </c>
      <c r="K143" s="6">
        <v>56863185</v>
      </c>
      <c r="L143" s="6">
        <v>-2826872</v>
      </c>
      <c r="M143" s="6">
        <v>49260696</v>
      </c>
      <c r="N143" s="6">
        <v>247907</v>
      </c>
      <c r="O143" s="6">
        <v>67173</v>
      </c>
      <c r="P143" s="6">
        <v>9255962</v>
      </c>
      <c r="Q143" s="2">
        <v>0</v>
      </c>
      <c r="R143" s="6">
        <v>58831738</v>
      </c>
      <c r="S143" s="6">
        <v>56004866</v>
      </c>
      <c r="T143" s="6">
        <v>1968553</v>
      </c>
      <c r="U143" s="7">
        <v>1.04</v>
      </c>
      <c r="V143" s="2">
        <v>0</v>
      </c>
      <c r="W143" s="2" t="s">
        <v>807</v>
      </c>
      <c r="X143" s="2">
        <v>1</v>
      </c>
    </row>
    <row r="144" spans="1:24">
      <c r="A144" s="2" t="s">
        <v>488</v>
      </c>
      <c r="B144" s="2" t="s">
        <v>832</v>
      </c>
      <c r="C144" s="2" t="s">
        <v>805</v>
      </c>
      <c r="E144" s="2" t="s">
        <v>489</v>
      </c>
      <c r="F144" s="2">
        <v>0</v>
      </c>
      <c r="G144" s="2">
        <v>0</v>
      </c>
      <c r="H144" s="2" t="s">
        <v>833</v>
      </c>
      <c r="I144" s="2">
        <v>0.09</v>
      </c>
      <c r="J144" s="6">
        <v>105051752</v>
      </c>
      <c r="K144" s="6">
        <v>41841370</v>
      </c>
      <c r="L144" s="6">
        <v>63210382</v>
      </c>
      <c r="M144" s="6">
        <v>40645972</v>
      </c>
      <c r="N144" s="6">
        <v>741466</v>
      </c>
      <c r="O144" s="6">
        <v>187947</v>
      </c>
      <c r="P144" s="2">
        <v>0</v>
      </c>
      <c r="Q144" s="2">
        <v>0</v>
      </c>
      <c r="R144" s="6">
        <v>41575385</v>
      </c>
      <c r="S144" s="6">
        <v>104785767</v>
      </c>
      <c r="T144" s="6">
        <v>-265985</v>
      </c>
      <c r="U144" s="7">
        <v>1</v>
      </c>
      <c r="V144" s="2">
        <v>0</v>
      </c>
      <c r="W144" s="2" t="s">
        <v>807</v>
      </c>
      <c r="X144" s="2">
        <v>1</v>
      </c>
    </row>
    <row r="145" spans="1:24">
      <c r="A145" s="2" t="s">
        <v>486</v>
      </c>
      <c r="B145" s="2" t="s">
        <v>812</v>
      </c>
      <c r="C145" s="2">
        <v>0</v>
      </c>
      <c r="E145" s="2" t="s">
        <v>856</v>
      </c>
      <c r="F145" s="2">
        <v>0</v>
      </c>
      <c r="G145" s="2">
        <v>0</v>
      </c>
      <c r="H145" s="2" t="s">
        <v>814</v>
      </c>
      <c r="I145" s="2">
        <v>0.01</v>
      </c>
      <c r="J145" s="6">
        <v>12725597</v>
      </c>
      <c r="K145" s="6">
        <v>6381632</v>
      </c>
      <c r="L145" s="6">
        <v>6343965</v>
      </c>
      <c r="M145" s="6">
        <v>6318415</v>
      </c>
      <c r="N145" s="6">
        <v>109940</v>
      </c>
      <c r="O145" s="6">
        <v>25495</v>
      </c>
      <c r="P145" s="2">
        <v>0</v>
      </c>
      <c r="Q145" s="2">
        <v>0</v>
      </c>
      <c r="R145" s="6">
        <v>6453850</v>
      </c>
      <c r="S145" s="6">
        <v>12797815</v>
      </c>
      <c r="T145" s="6">
        <v>72218</v>
      </c>
      <c r="U145" s="7">
        <v>1.01</v>
      </c>
      <c r="V145" s="2">
        <v>0</v>
      </c>
      <c r="W145" s="2" t="s">
        <v>807</v>
      </c>
      <c r="X145" s="2">
        <v>1</v>
      </c>
    </row>
    <row r="146" spans="1:24">
      <c r="A146" s="2" t="s">
        <v>484</v>
      </c>
      <c r="B146" s="2" t="s">
        <v>804</v>
      </c>
      <c r="C146" s="2" t="s">
        <v>809</v>
      </c>
      <c r="E146" s="2" t="s">
        <v>485</v>
      </c>
      <c r="F146" s="2" t="s">
        <v>402</v>
      </c>
      <c r="G146" s="2" t="s">
        <v>400</v>
      </c>
      <c r="H146" s="2">
        <v>0</v>
      </c>
      <c r="I146" s="2">
        <v>0.4</v>
      </c>
      <c r="J146" s="6">
        <v>1546746</v>
      </c>
      <c r="K146" s="6">
        <v>13014009</v>
      </c>
      <c r="L146" s="6">
        <v>-11467263</v>
      </c>
      <c r="M146" s="6">
        <v>14206886</v>
      </c>
      <c r="N146" s="6">
        <v>261925</v>
      </c>
      <c r="O146" s="6">
        <v>49705</v>
      </c>
      <c r="P146" s="2">
        <v>0</v>
      </c>
      <c r="Q146" s="2">
        <v>0</v>
      </c>
      <c r="R146" s="6">
        <v>14518516</v>
      </c>
      <c r="S146" s="6">
        <v>3051253</v>
      </c>
      <c r="T146" s="6">
        <v>1504507</v>
      </c>
      <c r="U146" s="7">
        <v>1.97</v>
      </c>
      <c r="V146" s="2" t="s">
        <v>828</v>
      </c>
      <c r="W146" s="2" t="s">
        <v>811</v>
      </c>
      <c r="X146" s="2">
        <v>9.4000000000000004E-3</v>
      </c>
    </row>
    <row r="147" spans="1:24">
      <c r="A147" s="2" t="s">
        <v>482</v>
      </c>
      <c r="B147" s="2" t="s">
        <v>817</v>
      </c>
      <c r="C147" s="2" t="s">
        <v>818</v>
      </c>
      <c r="E147" s="2" t="s">
        <v>483</v>
      </c>
      <c r="F147" s="2" t="s">
        <v>514</v>
      </c>
      <c r="G147" s="2" t="s">
        <v>806</v>
      </c>
      <c r="H147" s="2">
        <v>0</v>
      </c>
      <c r="I147" s="2">
        <v>0.3</v>
      </c>
      <c r="J147" s="6">
        <v>71624506</v>
      </c>
      <c r="K147" s="6">
        <v>18914782</v>
      </c>
      <c r="L147" s="6">
        <v>52709724</v>
      </c>
      <c r="M147" s="6">
        <v>18577160</v>
      </c>
      <c r="N147" s="6">
        <v>493007</v>
      </c>
      <c r="O147" s="6">
        <v>92893</v>
      </c>
      <c r="P147" s="2">
        <v>0</v>
      </c>
      <c r="Q147" s="2">
        <v>0</v>
      </c>
      <c r="R147" s="6">
        <v>19163060</v>
      </c>
      <c r="S147" s="6">
        <v>71872784</v>
      </c>
      <c r="T147" s="6">
        <v>248278</v>
      </c>
      <c r="U147" s="7">
        <v>1</v>
      </c>
      <c r="V147" s="2">
        <v>0</v>
      </c>
      <c r="W147" s="2" t="s">
        <v>807</v>
      </c>
      <c r="X147" s="2">
        <v>1</v>
      </c>
    </row>
    <row r="148" spans="1:24">
      <c r="A148" s="2" t="s">
        <v>480</v>
      </c>
      <c r="B148" s="2" t="s">
        <v>804</v>
      </c>
      <c r="C148" s="2" t="s">
        <v>815</v>
      </c>
      <c r="E148" s="2" t="s">
        <v>481</v>
      </c>
      <c r="F148" s="2" t="s">
        <v>534</v>
      </c>
      <c r="G148" s="2" t="s">
        <v>532</v>
      </c>
      <c r="H148" s="2">
        <v>0</v>
      </c>
      <c r="I148" s="2">
        <v>0.4</v>
      </c>
      <c r="J148" s="6">
        <v>2723997</v>
      </c>
      <c r="K148" s="6">
        <v>17852886</v>
      </c>
      <c r="L148" s="6">
        <v>-15128889</v>
      </c>
      <c r="M148" s="6">
        <v>17911062</v>
      </c>
      <c r="N148" s="6">
        <v>139632</v>
      </c>
      <c r="O148" s="6">
        <v>25561</v>
      </c>
      <c r="P148" s="6">
        <v>2330573</v>
      </c>
      <c r="Q148" s="2">
        <v>0</v>
      </c>
      <c r="R148" s="6">
        <v>20406828</v>
      </c>
      <c r="S148" s="6">
        <v>5277939</v>
      </c>
      <c r="T148" s="6">
        <v>2553942</v>
      </c>
      <c r="U148" s="7">
        <v>1.94</v>
      </c>
      <c r="V148" s="2">
        <v>0</v>
      </c>
      <c r="W148" s="2" t="s">
        <v>807</v>
      </c>
      <c r="X148" s="2">
        <v>1</v>
      </c>
    </row>
    <row r="149" spans="1:24">
      <c r="A149" s="2" t="s">
        <v>478</v>
      </c>
      <c r="B149" s="2" t="s">
        <v>804</v>
      </c>
      <c r="C149" s="2" t="s">
        <v>820</v>
      </c>
      <c r="E149" s="2" t="s">
        <v>479</v>
      </c>
      <c r="F149" s="2" t="s">
        <v>316</v>
      </c>
      <c r="G149" s="2" t="s">
        <v>314</v>
      </c>
      <c r="H149" s="2">
        <v>0</v>
      </c>
      <c r="I149" s="2">
        <v>0.4</v>
      </c>
      <c r="J149" s="6">
        <v>3269434</v>
      </c>
      <c r="K149" s="6">
        <v>23409298</v>
      </c>
      <c r="L149" s="6">
        <v>-20139864</v>
      </c>
      <c r="M149" s="6">
        <v>23515320</v>
      </c>
      <c r="N149" s="6">
        <v>731853</v>
      </c>
      <c r="O149" s="6">
        <v>131687</v>
      </c>
      <c r="P149" s="2">
        <v>0</v>
      </c>
      <c r="Q149" s="2">
        <v>0</v>
      </c>
      <c r="R149" s="6">
        <v>24378860</v>
      </c>
      <c r="S149" s="6">
        <v>4238996</v>
      </c>
      <c r="T149" s="6">
        <v>969562</v>
      </c>
      <c r="U149" s="7">
        <v>1.3</v>
      </c>
      <c r="V149" s="2" t="s">
        <v>830</v>
      </c>
      <c r="W149" s="2" t="s">
        <v>811</v>
      </c>
      <c r="X149" s="2">
        <v>7.1300000000000001E-3</v>
      </c>
    </row>
    <row r="150" spans="1:24">
      <c r="A150" s="2" t="s">
        <v>476</v>
      </c>
      <c r="B150" s="2" t="s">
        <v>817</v>
      </c>
      <c r="C150" s="2" t="s">
        <v>818</v>
      </c>
      <c r="E150" s="2" t="s">
        <v>477</v>
      </c>
      <c r="F150" s="2" t="s">
        <v>514</v>
      </c>
      <c r="G150" s="2" t="s">
        <v>806</v>
      </c>
      <c r="H150" s="2">
        <v>0</v>
      </c>
      <c r="I150" s="2">
        <v>0.3</v>
      </c>
      <c r="J150" s="6">
        <v>34659897</v>
      </c>
      <c r="K150" s="6">
        <v>14506174</v>
      </c>
      <c r="L150" s="6">
        <v>20153723</v>
      </c>
      <c r="M150" s="6">
        <v>14724972</v>
      </c>
      <c r="N150" s="6">
        <v>348144</v>
      </c>
      <c r="O150" s="6">
        <v>61300</v>
      </c>
      <c r="P150" s="2">
        <v>0</v>
      </c>
      <c r="Q150" s="2">
        <v>0</v>
      </c>
      <c r="R150" s="6">
        <v>15134416</v>
      </c>
      <c r="S150" s="6">
        <v>35288139</v>
      </c>
      <c r="T150" s="6">
        <v>628242</v>
      </c>
      <c r="U150" s="7">
        <v>1.02</v>
      </c>
      <c r="V150" s="2">
        <v>0</v>
      </c>
      <c r="W150" s="2" t="s">
        <v>807</v>
      </c>
      <c r="X150" s="2">
        <v>1</v>
      </c>
    </row>
    <row r="151" spans="1:24">
      <c r="A151" s="2" t="s">
        <v>474</v>
      </c>
      <c r="B151" s="2" t="s">
        <v>804</v>
      </c>
      <c r="C151" s="2" t="s">
        <v>805</v>
      </c>
      <c r="E151" s="2" t="s">
        <v>475</v>
      </c>
      <c r="F151" s="2" t="s">
        <v>488</v>
      </c>
      <c r="G151" s="2" t="s">
        <v>486</v>
      </c>
      <c r="H151" s="2">
        <v>0</v>
      </c>
      <c r="I151" s="2">
        <v>0.4</v>
      </c>
      <c r="J151" s="6">
        <v>1207339</v>
      </c>
      <c r="K151" s="6">
        <v>11377682</v>
      </c>
      <c r="L151" s="6">
        <v>-10170343</v>
      </c>
      <c r="M151" s="6">
        <v>11407766</v>
      </c>
      <c r="N151" s="6">
        <v>169702</v>
      </c>
      <c r="O151" s="6">
        <v>28785</v>
      </c>
      <c r="P151" s="6">
        <v>549024</v>
      </c>
      <c r="Q151" s="2">
        <v>0</v>
      </c>
      <c r="R151" s="6">
        <v>12155277</v>
      </c>
      <c r="S151" s="6">
        <v>1984934</v>
      </c>
      <c r="T151" s="6">
        <v>777595</v>
      </c>
      <c r="U151" s="7">
        <v>1.64</v>
      </c>
      <c r="V151" s="2">
        <v>0</v>
      </c>
      <c r="W151" s="2" t="s">
        <v>807</v>
      </c>
      <c r="X151" s="2">
        <v>1</v>
      </c>
    </row>
    <row r="152" spans="1:24">
      <c r="A152" s="2" t="s">
        <v>472</v>
      </c>
      <c r="B152" s="2" t="s">
        <v>821</v>
      </c>
      <c r="C152" s="2" t="s">
        <v>845</v>
      </c>
      <c r="E152" s="2" t="s">
        <v>473</v>
      </c>
      <c r="F152" s="2" t="s">
        <v>806</v>
      </c>
      <c r="G152" s="2" t="s">
        <v>626</v>
      </c>
      <c r="H152" s="2">
        <v>0</v>
      </c>
      <c r="I152" s="2">
        <v>0.49</v>
      </c>
      <c r="J152" s="6">
        <v>24889234</v>
      </c>
      <c r="K152" s="6">
        <v>17720928</v>
      </c>
      <c r="L152" s="6">
        <v>7168306</v>
      </c>
      <c r="M152" s="6">
        <v>17195290</v>
      </c>
      <c r="N152" s="6">
        <v>373497</v>
      </c>
      <c r="O152" s="6">
        <v>72053</v>
      </c>
      <c r="P152" s="2">
        <v>0</v>
      </c>
      <c r="Q152" s="2">
        <v>0</v>
      </c>
      <c r="R152" s="6">
        <v>17640840</v>
      </c>
      <c r="S152" s="6">
        <v>24809146</v>
      </c>
      <c r="T152" s="6">
        <v>-80088</v>
      </c>
      <c r="U152" s="7">
        <v>1</v>
      </c>
      <c r="V152" s="2">
        <v>0</v>
      </c>
      <c r="W152" s="2" t="s">
        <v>807</v>
      </c>
      <c r="X152" s="2">
        <v>1</v>
      </c>
    </row>
    <row r="153" spans="1:24">
      <c r="A153" s="2" t="s">
        <v>470</v>
      </c>
      <c r="B153" s="2" t="s">
        <v>804</v>
      </c>
      <c r="C153" s="2" t="s">
        <v>805</v>
      </c>
      <c r="E153" s="2" t="s">
        <v>471</v>
      </c>
      <c r="F153" s="2" t="s">
        <v>554</v>
      </c>
      <c r="G153" s="2" t="s">
        <v>552</v>
      </c>
      <c r="H153" s="2">
        <v>0</v>
      </c>
      <c r="I153" s="2">
        <v>0.4</v>
      </c>
      <c r="J153" s="6">
        <v>3336670</v>
      </c>
      <c r="K153" s="6">
        <v>8463160</v>
      </c>
      <c r="L153" s="6">
        <v>-5126490</v>
      </c>
      <c r="M153" s="6">
        <v>8408108</v>
      </c>
      <c r="N153" s="6">
        <v>435852</v>
      </c>
      <c r="O153" s="6">
        <v>5848</v>
      </c>
      <c r="P153" s="2">
        <v>0</v>
      </c>
      <c r="Q153" s="2">
        <v>0</v>
      </c>
      <c r="R153" s="6">
        <v>8849808</v>
      </c>
      <c r="S153" s="6">
        <v>3723318</v>
      </c>
      <c r="T153" s="6">
        <v>386648</v>
      </c>
      <c r="U153" s="7">
        <v>1.1200000000000001</v>
      </c>
      <c r="V153" s="2">
        <v>0</v>
      </c>
      <c r="W153" s="2" t="s">
        <v>807</v>
      </c>
      <c r="X153" s="2">
        <v>1</v>
      </c>
    </row>
    <row r="154" spans="1:24">
      <c r="A154" s="2" t="s">
        <v>468</v>
      </c>
      <c r="B154" s="2" t="s">
        <v>804</v>
      </c>
      <c r="C154" s="2" t="s">
        <v>805</v>
      </c>
      <c r="E154" s="2" t="s">
        <v>469</v>
      </c>
      <c r="F154" s="2" t="s">
        <v>488</v>
      </c>
      <c r="G154" s="2" t="s">
        <v>486</v>
      </c>
      <c r="H154" s="2">
        <v>0</v>
      </c>
      <c r="I154" s="2">
        <v>0.4</v>
      </c>
      <c r="J154" s="6">
        <v>2924607</v>
      </c>
      <c r="K154" s="6">
        <v>12321159</v>
      </c>
      <c r="L154" s="6">
        <v>-9396552</v>
      </c>
      <c r="M154" s="6">
        <v>12499059</v>
      </c>
      <c r="N154" s="6">
        <v>315670</v>
      </c>
      <c r="O154" s="6">
        <v>65062</v>
      </c>
      <c r="P154" s="2">
        <v>0</v>
      </c>
      <c r="Q154" s="6">
        <v>137950</v>
      </c>
      <c r="R154" s="6">
        <v>12741841</v>
      </c>
      <c r="S154" s="6">
        <v>3345289</v>
      </c>
      <c r="T154" s="6">
        <v>420682</v>
      </c>
      <c r="U154" s="7">
        <v>1.1399999999999999</v>
      </c>
      <c r="V154" s="2">
        <v>0</v>
      </c>
      <c r="W154" s="2" t="s">
        <v>807</v>
      </c>
      <c r="X154" s="2">
        <v>1</v>
      </c>
    </row>
    <row r="155" spans="1:24">
      <c r="A155" s="2" t="s">
        <v>466</v>
      </c>
      <c r="B155" s="2" t="s">
        <v>817</v>
      </c>
      <c r="C155" s="2" t="s">
        <v>818</v>
      </c>
      <c r="E155" s="2" t="s">
        <v>467</v>
      </c>
      <c r="F155" s="2" t="s">
        <v>514</v>
      </c>
      <c r="G155" s="2" t="s">
        <v>806</v>
      </c>
      <c r="H155" s="2">
        <v>0</v>
      </c>
      <c r="I155" s="2">
        <v>0.3</v>
      </c>
      <c r="J155" s="6">
        <v>30189045</v>
      </c>
      <c r="K155" s="6">
        <v>21156976</v>
      </c>
      <c r="L155" s="6">
        <v>9032069</v>
      </c>
      <c r="M155" s="6">
        <v>20741507</v>
      </c>
      <c r="N155" s="6">
        <v>394746</v>
      </c>
      <c r="O155" s="6">
        <v>76019</v>
      </c>
      <c r="P155" s="2">
        <v>0</v>
      </c>
      <c r="Q155" s="2">
        <v>0</v>
      </c>
      <c r="R155" s="6">
        <v>21212272</v>
      </c>
      <c r="S155" s="6">
        <v>30244341</v>
      </c>
      <c r="T155" s="6">
        <v>55296</v>
      </c>
      <c r="U155" s="7">
        <v>1</v>
      </c>
      <c r="V155" s="2">
        <v>0</v>
      </c>
      <c r="W155" s="2" t="s">
        <v>807</v>
      </c>
      <c r="X155" s="2">
        <v>1</v>
      </c>
    </row>
    <row r="156" spans="1:24">
      <c r="A156" s="2" t="s">
        <v>464</v>
      </c>
      <c r="B156" s="2" t="s">
        <v>812</v>
      </c>
      <c r="C156" s="2">
        <v>0</v>
      </c>
      <c r="E156" s="2" t="s">
        <v>857</v>
      </c>
      <c r="F156" s="2">
        <v>0</v>
      </c>
      <c r="G156" s="2">
        <v>0</v>
      </c>
      <c r="H156" s="2" t="s">
        <v>814</v>
      </c>
      <c r="I156" s="2">
        <v>0.01</v>
      </c>
      <c r="J156" s="6">
        <v>4968681</v>
      </c>
      <c r="K156" s="6">
        <v>2253356</v>
      </c>
      <c r="L156" s="6">
        <v>2715325</v>
      </c>
      <c r="M156" s="6">
        <v>2318087</v>
      </c>
      <c r="N156" s="6">
        <v>69422</v>
      </c>
      <c r="O156" s="6">
        <v>12765</v>
      </c>
      <c r="P156" s="2">
        <v>0</v>
      </c>
      <c r="Q156" s="2">
        <v>0</v>
      </c>
      <c r="R156" s="6">
        <v>2400274</v>
      </c>
      <c r="S156" s="6">
        <v>5115599</v>
      </c>
      <c r="T156" s="6">
        <v>146918</v>
      </c>
      <c r="U156" s="7">
        <v>1.03</v>
      </c>
      <c r="V156" s="2">
        <v>0</v>
      </c>
      <c r="W156" s="2" t="s">
        <v>807</v>
      </c>
      <c r="X156" s="2">
        <v>1</v>
      </c>
    </row>
    <row r="157" spans="1:24">
      <c r="A157" s="2" t="s">
        <v>462</v>
      </c>
      <c r="B157" s="2" t="s">
        <v>821</v>
      </c>
      <c r="C157" s="2" t="s">
        <v>825</v>
      </c>
      <c r="E157" s="2" t="s">
        <v>463</v>
      </c>
      <c r="F157" s="2" t="s">
        <v>806</v>
      </c>
      <c r="G157" s="2" t="s">
        <v>464</v>
      </c>
      <c r="H157" s="2">
        <v>0</v>
      </c>
      <c r="I157" s="2">
        <v>0.49</v>
      </c>
      <c r="J157" s="6">
        <v>28514537</v>
      </c>
      <c r="K157" s="6">
        <v>21955919</v>
      </c>
      <c r="L157" s="6">
        <v>6558618</v>
      </c>
      <c r="M157" s="6">
        <v>22711033</v>
      </c>
      <c r="N157" s="6">
        <v>1013617</v>
      </c>
      <c r="O157" s="6">
        <v>210075</v>
      </c>
      <c r="P157" s="2">
        <v>0</v>
      </c>
      <c r="Q157" s="2">
        <v>0</v>
      </c>
      <c r="R157" s="6">
        <v>23934725</v>
      </c>
      <c r="S157" s="6">
        <v>30493343</v>
      </c>
      <c r="T157" s="6">
        <v>1978806</v>
      </c>
      <c r="U157" s="7">
        <v>1.07</v>
      </c>
      <c r="V157" s="2">
        <v>0</v>
      </c>
      <c r="W157" s="2" t="s">
        <v>807</v>
      </c>
      <c r="X157" s="2">
        <v>1</v>
      </c>
    </row>
    <row r="158" spans="1:24">
      <c r="A158" s="2" t="s">
        <v>460</v>
      </c>
      <c r="B158" s="2" t="s">
        <v>844</v>
      </c>
      <c r="C158" s="2" t="s">
        <v>815</v>
      </c>
      <c r="E158" s="2" t="s">
        <v>461</v>
      </c>
      <c r="F158" s="2">
        <v>0</v>
      </c>
      <c r="G158" s="2">
        <v>0</v>
      </c>
      <c r="H158" s="2" t="s">
        <v>833</v>
      </c>
      <c r="I158" s="2">
        <v>0.1</v>
      </c>
      <c r="J158" s="6">
        <v>108379084</v>
      </c>
      <c r="K158" s="6">
        <v>47068141</v>
      </c>
      <c r="L158" s="6">
        <v>61310943</v>
      </c>
      <c r="M158" s="6">
        <v>47716047</v>
      </c>
      <c r="N158" s="6">
        <v>573596</v>
      </c>
      <c r="O158" s="6">
        <v>176312</v>
      </c>
      <c r="P158" s="2">
        <v>0</v>
      </c>
      <c r="Q158" s="2">
        <v>0</v>
      </c>
      <c r="R158" s="6">
        <v>48465955</v>
      </c>
      <c r="S158" s="6">
        <v>109776898</v>
      </c>
      <c r="T158" s="6">
        <v>1397814</v>
      </c>
      <c r="U158" s="7">
        <v>1.01</v>
      </c>
      <c r="V158" s="2">
        <v>0</v>
      </c>
      <c r="W158" s="2" t="s">
        <v>807</v>
      </c>
      <c r="X158" s="2">
        <v>1</v>
      </c>
    </row>
    <row r="159" spans="1:24">
      <c r="A159" s="2" t="s">
        <v>458</v>
      </c>
      <c r="B159" s="2" t="s">
        <v>804</v>
      </c>
      <c r="C159" s="2" t="s">
        <v>815</v>
      </c>
      <c r="E159" s="2" t="s">
        <v>459</v>
      </c>
      <c r="F159" s="2" t="s">
        <v>460</v>
      </c>
      <c r="G159" s="2" t="s">
        <v>806</v>
      </c>
      <c r="H159" s="2">
        <v>0</v>
      </c>
      <c r="I159" s="2">
        <v>0.4</v>
      </c>
      <c r="J159" s="6">
        <v>2378568</v>
      </c>
      <c r="K159" s="6">
        <v>16903965</v>
      </c>
      <c r="L159" s="6">
        <v>-14525397</v>
      </c>
      <c r="M159" s="6">
        <v>16993873</v>
      </c>
      <c r="N159" s="6">
        <v>229207</v>
      </c>
      <c r="O159" s="6">
        <v>62765</v>
      </c>
      <c r="P159" s="6">
        <v>1307969</v>
      </c>
      <c r="Q159" s="2">
        <v>0</v>
      </c>
      <c r="R159" s="6">
        <v>18593814</v>
      </c>
      <c r="S159" s="6">
        <v>4068417</v>
      </c>
      <c r="T159" s="6">
        <v>1689849</v>
      </c>
      <c r="U159" s="7">
        <v>1.71</v>
      </c>
      <c r="V159" s="2">
        <v>0</v>
      </c>
      <c r="W159" s="2" t="s">
        <v>807</v>
      </c>
      <c r="X159" s="2">
        <v>1</v>
      </c>
    </row>
    <row r="160" spans="1:24">
      <c r="A160" s="2" t="s">
        <v>456</v>
      </c>
      <c r="B160" s="2" t="s">
        <v>804</v>
      </c>
      <c r="C160" s="2" t="s">
        <v>809</v>
      </c>
      <c r="E160" s="2" t="s">
        <v>457</v>
      </c>
      <c r="F160" s="2" t="s">
        <v>594</v>
      </c>
      <c r="G160" s="2" t="s">
        <v>590</v>
      </c>
      <c r="H160" s="2">
        <v>0</v>
      </c>
      <c r="I160" s="2">
        <v>0.4</v>
      </c>
      <c r="J160" s="6">
        <v>2068398</v>
      </c>
      <c r="K160" s="6">
        <v>8987497</v>
      </c>
      <c r="L160" s="6">
        <v>-6919099</v>
      </c>
      <c r="M160" s="6">
        <v>9259887</v>
      </c>
      <c r="N160" s="6">
        <v>408524</v>
      </c>
      <c r="O160" s="6">
        <v>72904</v>
      </c>
      <c r="P160" s="2">
        <v>0</v>
      </c>
      <c r="Q160" s="6">
        <v>282430</v>
      </c>
      <c r="R160" s="6">
        <v>9458885</v>
      </c>
      <c r="S160" s="6">
        <v>2539786</v>
      </c>
      <c r="T160" s="6">
        <v>471388</v>
      </c>
      <c r="U160" s="7">
        <v>1.23</v>
      </c>
      <c r="V160" s="2">
        <v>0</v>
      </c>
      <c r="W160" s="2" t="s">
        <v>807</v>
      </c>
      <c r="X160" s="2">
        <v>1</v>
      </c>
    </row>
    <row r="161" spans="1:24">
      <c r="A161" s="2" t="s">
        <v>454</v>
      </c>
      <c r="B161" s="2" t="s">
        <v>817</v>
      </c>
      <c r="C161" s="2" t="s">
        <v>818</v>
      </c>
      <c r="E161" s="2" t="s">
        <v>455</v>
      </c>
      <c r="F161" s="2" t="s">
        <v>514</v>
      </c>
      <c r="G161" s="2" t="s">
        <v>806</v>
      </c>
      <c r="H161" s="2">
        <v>0</v>
      </c>
      <c r="I161" s="2">
        <v>0.3</v>
      </c>
      <c r="J161" s="6">
        <v>41251719</v>
      </c>
      <c r="K161" s="6">
        <v>99278985</v>
      </c>
      <c r="L161" s="6">
        <v>-58027266</v>
      </c>
      <c r="M161" s="6">
        <v>99397446</v>
      </c>
      <c r="N161" s="6">
        <v>369203</v>
      </c>
      <c r="O161" s="6">
        <v>72339</v>
      </c>
      <c r="P161" s="2">
        <v>0</v>
      </c>
      <c r="Q161" s="6">
        <v>82267</v>
      </c>
      <c r="R161" s="6">
        <v>99756721</v>
      </c>
      <c r="S161" s="6">
        <v>41729455</v>
      </c>
      <c r="T161" s="6">
        <v>477736</v>
      </c>
      <c r="U161" s="7">
        <v>1.01</v>
      </c>
      <c r="V161" s="2">
        <v>0</v>
      </c>
      <c r="W161" s="2" t="s">
        <v>807</v>
      </c>
      <c r="X161" s="2">
        <v>1</v>
      </c>
    </row>
    <row r="162" spans="1:24">
      <c r="A162" s="2" t="s">
        <v>452</v>
      </c>
      <c r="B162" s="2" t="s">
        <v>804</v>
      </c>
      <c r="C162" s="2" t="s">
        <v>809</v>
      </c>
      <c r="E162" s="2" t="s">
        <v>453</v>
      </c>
      <c r="F162" s="2" t="s">
        <v>402</v>
      </c>
      <c r="G162" s="2" t="s">
        <v>400</v>
      </c>
      <c r="H162" s="2">
        <v>0</v>
      </c>
      <c r="I162" s="2">
        <v>0.4</v>
      </c>
      <c r="J162" s="6">
        <v>2270251</v>
      </c>
      <c r="K162" s="6">
        <v>10901238</v>
      </c>
      <c r="L162" s="6">
        <v>-8630987</v>
      </c>
      <c r="M162" s="6">
        <v>10892420</v>
      </c>
      <c r="N162" s="6">
        <v>359138</v>
      </c>
      <c r="O162" s="6">
        <v>64960</v>
      </c>
      <c r="P162" s="2">
        <v>0</v>
      </c>
      <c r="Q162" s="2">
        <v>0</v>
      </c>
      <c r="R162" s="6">
        <v>11316518</v>
      </c>
      <c r="S162" s="6">
        <v>2685531</v>
      </c>
      <c r="T162" s="6">
        <v>415280</v>
      </c>
      <c r="U162" s="7">
        <v>1.18</v>
      </c>
      <c r="V162" s="2" t="s">
        <v>828</v>
      </c>
      <c r="W162" s="2" t="s">
        <v>811</v>
      </c>
      <c r="X162" s="2">
        <v>1.38E-2</v>
      </c>
    </row>
    <row r="163" spans="1:24">
      <c r="A163" s="2" t="s">
        <v>450</v>
      </c>
      <c r="B163" s="2" t="s">
        <v>804</v>
      </c>
      <c r="C163" s="2" t="s">
        <v>805</v>
      </c>
      <c r="E163" s="2" t="s">
        <v>451</v>
      </c>
      <c r="F163" s="2" t="s">
        <v>39</v>
      </c>
      <c r="G163" s="2" t="s">
        <v>806</v>
      </c>
      <c r="H163" s="2">
        <v>0</v>
      </c>
      <c r="I163" s="2">
        <v>0.4</v>
      </c>
      <c r="J163" s="6">
        <v>1792713</v>
      </c>
      <c r="K163" s="6">
        <v>15225457</v>
      </c>
      <c r="L163" s="6">
        <v>-13432744</v>
      </c>
      <c r="M163" s="6">
        <v>15225457</v>
      </c>
      <c r="N163" s="6">
        <v>406053</v>
      </c>
      <c r="O163" s="6">
        <v>81701</v>
      </c>
      <c r="P163" s="2">
        <v>0</v>
      </c>
      <c r="Q163" s="6">
        <v>74765</v>
      </c>
      <c r="R163" s="6">
        <v>15638446</v>
      </c>
      <c r="S163" s="6">
        <v>2205702</v>
      </c>
      <c r="T163" s="6">
        <v>412989</v>
      </c>
      <c r="U163" s="7">
        <v>1.23</v>
      </c>
      <c r="V163" s="2">
        <v>0</v>
      </c>
      <c r="W163" s="2" t="s">
        <v>807</v>
      </c>
      <c r="X163" s="2">
        <v>1</v>
      </c>
    </row>
    <row r="164" spans="1:24">
      <c r="A164" s="2" t="s">
        <v>448</v>
      </c>
      <c r="B164" s="2" t="s">
        <v>817</v>
      </c>
      <c r="C164" s="2" t="s">
        <v>818</v>
      </c>
      <c r="E164" s="2" t="s">
        <v>449</v>
      </c>
      <c r="F164" s="2" t="s">
        <v>514</v>
      </c>
      <c r="G164" s="2" t="s">
        <v>806</v>
      </c>
      <c r="H164" s="2">
        <v>0</v>
      </c>
      <c r="I164" s="2">
        <v>0.3</v>
      </c>
      <c r="J164" s="6">
        <v>43068747</v>
      </c>
      <c r="K164" s="6">
        <v>42561812</v>
      </c>
      <c r="L164" s="6">
        <v>506935</v>
      </c>
      <c r="M164" s="6">
        <v>41809481</v>
      </c>
      <c r="N164" s="6">
        <v>312726</v>
      </c>
      <c r="O164" s="6">
        <v>67629</v>
      </c>
      <c r="P164" s="2">
        <v>0</v>
      </c>
      <c r="Q164" s="2">
        <v>0</v>
      </c>
      <c r="R164" s="6">
        <v>42189836</v>
      </c>
      <c r="S164" s="6">
        <v>42696771</v>
      </c>
      <c r="T164" s="6">
        <v>-371976</v>
      </c>
      <c r="U164" s="7">
        <v>0.99</v>
      </c>
      <c r="V164" s="2">
        <v>0</v>
      </c>
      <c r="W164" s="2" t="s">
        <v>807</v>
      </c>
      <c r="X164" s="2">
        <v>1</v>
      </c>
    </row>
    <row r="165" spans="1:24">
      <c r="A165" s="2" t="s">
        <v>446</v>
      </c>
      <c r="B165" s="2" t="s">
        <v>812</v>
      </c>
      <c r="C165" s="2">
        <v>0</v>
      </c>
      <c r="E165" s="2" t="s">
        <v>858</v>
      </c>
      <c r="F165" s="2">
        <v>0</v>
      </c>
      <c r="G165" s="2">
        <v>0</v>
      </c>
      <c r="H165" s="2" t="s">
        <v>814</v>
      </c>
      <c r="I165" s="2">
        <v>0.01</v>
      </c>
      <c r="J165" s="6">
        <v>11167759</v>
      </c>
      <c r="K165" s="6">
        <v>3100758</v>
      </c>
      <c r="L165" s="6">
        <v>8067001</v>
      </c>
      <c r="M165" s="6">
        <v>3231007</v>
      </c>
      <c r="N165" s="6">
        <v>77604</v>
      </c>
      <c r="O165" s="6">
        <v>15286</v>
      </c>
      <c r="P165" s="2">
        <v>0</v>
      </c>
      <c r="Q165" s="2">
        <v>0</v>
      </c>
      <c r="R165" s="6">
        <v>3323897</v>
      </c>
      <c r="S165" s="6">
        <v>11390898</v>
      </c>
      <c r="T165" s="6">
        <v>223139</v>
      </c>
      <c r="U165" s="7">
        <v>1.02</v>
      </c>
      <c r="V165" s="2">
        <v>0</v>
      </c>
      <c r="W165" s="2" t="s">
        <v>807</v>
      </c>
      <c r="X165" s="2">
        <v>1</v>
      </c>
    </row>
    <row r="166" spans="1:24">
      <c r="A166" s="2" t="s">
        <v>444</v>
      </c>
      <c r="B166" s="2" t="s">
        <v>804</v>
      </c>
      <c r="C166" s="2" t="s">
        <v>815</v>
      </c>
      <c r="E166" s="2" t="s">
        <v>445</v>
      </c>
      <c r="F166" s="2" t="s">
        <v>668</v>
      </c>
      <c r="G166" s="2" t="s">
        <v>666</v>
      </c>
      <c r="H166" s="2">
        <v>0</v>
      </c>
      <c r="I166" s="2">
        <v>0.4</v>
      </c>
      <c r="J166" s="6">
        <v>4004146</v>
      </c>
      <c r="K166" s="6">
        <v>22128524</v>
      </c>
      <c r="L166" s="6">
        <v>-18124378</v>
      </c>
      <c r="M166" s="6">
        <v>23422051</v>
      </c>
      <c r="N166" s="6">
        <v>463789</v>
      </c>
      <c r="O166" s="6">
        <v>78361</v>
      </c>
      <c r="P166" s="6">
        <v>141906</v>
      </c>
      <c r="Q166" s="2">
        <v>0</v>
      </c>
      <c r="R166" s="6">
        <v>24106107</v>
      </c>
      <c r="S166" s="6">
        <v>5981729</v>
      </c>
      <c r="T166" s="6">
        <v>1977583</v>
      </c>
      <c r="U166" s="7">
        <v>1.49</v>
      </c>
      <c r="V166" s="2">
        <v>0</v>
      </c>
      <c r="W166" s="2" t="s">
        <v>807</v>
      </c>
      <c r="X166" s="2">
        <v>1</v>
      </c>
    </row>
    <row r="167" spans="1:24">
      <c r="A167" s="2" t="s">
        <v>442</v>
      </c>
      <c r="B167" s="2" t="s">
        <v>804</v>
      </c>
      <c r="C167" s="2" t="s">
        <v>808</v>
      </c>
      <c r="E167" s="2" t="s">
        <v>443</v>
      </c>
      <c r="F167" s="2" t="s">
        <v>412</v>
      </c>
      <c r="G167" s="2" t="s">
        <v>410</v>
      </c>
      <c r="H167" s="2">
        <v>0</v>
      </c>
      <c r="I167" s="2">
        <v>0.4</v>
      </c>
      <c r="J167" s="6">
        <v>3145527</v>
      </c>
      <c r="K167" s="6">
        <v>7978618</v>
      </c>
      <c r="L167" s="6">
        <v>-4833091</v>
      </c>
      <c r="M167" s="6">
        <v>8367538</v>
      </c>
      <c r="N167" s="6">
        <v>363270</v>
      </c>
      <c r="O167" s="6">
        <v>75050</v>
      </c>
      <c r="P167" s="2">
        <v>0</v>
      </c>
      <c r="Q167" s="6">
        <v>86256</v>
      </c>
      <c r="R167" s="6">
        <v>8719602</v>
      </c>
      <c r="S167" s="6">
        <v>3886511</v>
      </c>
      <c r="T167" s="6">
        <v>740984</v>
      </c>
      <c r="U167" s="7">
        <v>1.24</v>
      </c>
      <c r="V167" s="2">
        <v>0</v>
      </c>
      <c r="W167" s="2" t="s">
        <v>807</v>
      </c>
      <c r="X167" s="2">
        <v>1</v>
      </c>
    </row>
    <row r="168" spans="1:24">
      <c r="A168" s="2" t="s">
        <v>440</v>
      </c>
      <c r="B168" s="2" t="s">
        <v>804</v>
      </c>
      <c r="C168" s="2" t="s">
        <v>815</v>
      </c>
      <c r="E168" s="2" t="s">
        <v>441</v>
      </c>
      <c r="F168" s="2" t="s">
        <v>139</v>
      </c>
      <c r="G168" s="2" t="s">
        <v>806</v>
      </c>
      <c r="H168" s="2">
        <v>0</v>
      </c>
      <c r="I168" s="2">
        <v>0.4</v>
      </c>
      <c r="J168" s="6">
        <v>3806408</v>
      </c>
      <c r="K168" s="6">
        <v>21061346</v>
      </c>
      <c r="L168" s="6">
        <v>-17254938</v>
      </c>
      <c r="M168" s="6">
        <v>21061204</v>
      </c>
      <c r="N168" s="6">
        <v>362178</v>
      </c>
      <c r="O168" s="6">
        <v>67109</v>
      </c>
      <c r="P168" s="2">
        <v>0</v>
      </c>
      <c r="Q168" s="6">
        <v>10235</v>
      </c>
      <c r="R168" s="6">
        <v>21480256</v>
      </c>
      <c r="S168" s="6">
        <v>4225318</v>
      </c>
      <c r="T168" s="6">
        <v>418910</v>
      </c>
      <c r="U168" s="7">
        <v>1.1100000000000001</v>
      </c>
      <c r="V168" s="2" t="s">
        <v>816</v>
      </c>
      <c r="W168" s="2" t="s">
        <v>811</v>
      </c>
      <c r="X168" s="2">
        <v>3.5450000000000002E-2</v>
      </c>
    </row>
    <row r="169" spans="1:24">
      <c r="A169" s="2" t="s">
        <v>438</v>
      </c>
      <c r="B169" s="2" t="s">
        <v>821</v>
      </c>
      <c r="C169" s="2" t="s">
        <v>805</v>
      </c>
      <c r="E169" s="2" t="s">
        <v>439</v>
      </c>
      <c r="F169" s="2" t="s">
        <v>806</v>
      </c>
      <c r="G169" s="2" t="s">
        <v>806</v>
      </c>
      <c r="H169" s="2">
        <v>0</v>
      </c>
      <c r="I169" s="2">
        <v>0.5</v>
      </c>
      <c r="J169" s="6">
        <v>28627393</v>
      </c>
      <c r="K169" s="6">
        <v>16645123</v>
      </c>
      <c r="L169" s="6">
        <v>11982270</v>
      </c>
      <c r="M169" s="6">
        <v>16882953</v>
      </c>
      <c r="N169" s="6">
        <v>913958</v>
      </c>
      <c r="O169" s="6">
        <v>164314</v>
      </c>
      <c r="P169" s="2">
        <v>0</v>
      </c>
      <c r="Q169" s="2">
        <v>0</v>
      </c>
      <c r="R169" s="6">
        <v>17961225</v>
      </c>
      <c r="S169" s="6">
        <v>29943495</v>
      </c>
      <c r="T169" s="6">
        <v>1316102</v>
      </c>
      <c r="U169" s="7">
        <v>1.05</v>
      </c>
      <c r="V169" s="2">
        <v>0</v>
      </c>
      <c r="W169" s="2" t="s">
        <v>807</v>
      </c>
      <c r="X169" s="2">
        <v>1</v>
      </c>
    </row>
    <row r="170" spans="1:24">
      <c r="A170" s="2" t="s">
        <v>436</v>
      </c>
      <c r="B170" s="2" t="s">
        <v>821</v>
      </c>
      <c r="C170" s="2" t="s">
        <v>822</v>
      </c>
      <c r="E170" s="2" t="s">
        <v>437</v>
      </c>
      <c r="F170" s="2" t="s">
        <v>806</v>
      </c>
      <c r="G170" s="2" t="s">
        <v>806</v>
      </c>
      <c r="H170" s="2">
        <v>0</v>
      </c>
      <c r="I170" s="2">
        <v>0.5</v>
      </c>
      <c r="J170" s="6">
        <v>1331699</v>
      </c>
      <c r="K170" s="6">
        <v>852280</v>
      </c>
      <c r="L170" s="6">
        <v>479419</v>
      </c>
      <c r="M170" s="6">
        <v>827919</v>
      </c>
      <c r="N170" s="6">
        <v>57243</v>
      </c>
      <c r="O170" s="6">
        <v>17556</v>
      </c>
      <c r="P170" s="2">
        <v>0</v>
      </c>
      <c r="Q170" s="2">
        <v>0</v>
      </c>
      <c r="R170" s="6">
        <v>902718</v>
      </c>
      <c r="S170" s="6">
        <v>1382137</v>
      </c>
      <c r="T170" s="6">
        <v>50438</v>
      </c>
      <c r="U170" s="7">
        <v>1.04</v>
      </c>
      <c r="V170" s="2">
        <v>0</v>
      </c>
      <c r="W170" s="2" t="s">
        <v>807</v>
      </c>
      <c r="X170" s="2">
        <v>1</v>
      </c>
    </row>
    <row r="171" spans="1:24">
      <c r="A171" s="2" t="s">
        <v>434</v>
      </c>
      <c r="B171" s="2" t="s">
        <v>836</v>
      </c>
      <c r="C171" s="2" t="s">
        <v>818</v>
      </c>
      <c r="E171" s="2" t="s">
        <v>435</v>
      </c>
      <c r="F171" s="2" t="s">
        <v>514</v>
      </c>
      <c r="G171" s="2" t="s">
        <v>806</v>
      </c>
      <c r="H171" s="2">
        <v>0</v>
      </c>
      <c r="I171" s="2">
        <v>0.3</v>
      </c>
      <c r="J171" s="6">
        <v>74476375</v>
      </c>
      <c r="K171" s="6">
        <v>54860590</v>
      </c>
      <c r="L171" s="6">
        <v>19615785</v>
      </c>
      <c r="M171" s="6">
        <v>54845485</v>
      </c>
      <c r="N171" s="6">
        <v>375072</v>
      </c>
      <c r="O171" s="6">
        <v>63093</v>
      </c>
      <c r="P171" s="2">
        <v>0</v>
      </c>
      <c r="Q171" s="2">
        <v>0</v>
      </c>
      <c r="R171" s="6">
        <v>55283650</v>
      </c>
      <c r="S171" s="6">
        <v>74899435</v>
      </c>
      <c r="T171" s="6">
        <v>423060</v>
      </c>
      <c r="U171" s="7">
        <v>1.01</v>
      </c>
      <c r="V171" s="2">
        <v>0</v>
      </c>
      <c r="W171" s="2" t="s">
        <v>807</v>
      </c>
      <c r="X171" s="2">
        <v>1</v>
      </c>
    </row>
    <row r="172" spans="1:24">
      <c r="A172" s="2" t="s">
        <v>432</v>
      </c>
      <c r="B172" s="2" t="s">
        <v>836</v>
      </c>
      <c r="C172" s="2" t="s">
        <v>818</v>
      </c>
      <c r="E172" s="2" t="s">
        <v>433</v>
      </c>
      <c r="F172" s="2" t="s">
        <v>514</v>
      </c>
      <c r="G172" s="2" t="s">
        <v>806</v>
      </c>
      <c r="H172" s="2">
        <v>0</v>
      </c>
      <c r="I172" s="2">
        <v>0.3</v>
      </c>
      <c r="J172" s="6">
        <v>46063747</v>
      </c>
      <c r="K172" s="6">
        <v>80458942</v>
      </c>
      <c r="L172" s="6">
        <v>-34395195</v>
      </c>
      <c r="M172" s="6">
        <v>78546685</v>
      </c>
      <c r="N172" s="6">
        <v>160453</v>
      </c>
      <c r="O172" s="6">
        <v>48057</v>
      </c>
      <c r="P172" s="2">
        <v>0</v>
      </c>
      <c r="Q172" s="2">
        <v>0</v>
      </c>
      <c r="R172" s="6">
        <v>78755195</v>
      </c>
      <c r="S172" s="6">
        <v>44360000</v>
      </c>
      <c r="T172" s="6">
        <v>-1703747</v>
      </c>
      <c r="U172" s="7">
        <v>0.96</v>
      </c>
      <c r="V172" s="2">
        <v>0</v>
      </c>
      <c r="W172" s="2" t="s">
        <v>807</v>
      </c>
      <c r="X172" s="2">
        <v>1</v>
      </c>
    </row>
    <row r="173" spans="1:24">
      <c r="A173" s="2" t="s">
        <v>430</v>
      </c>
      <c r="B173" s="2" t="s">
        <v>832</v>
      </c>
      <c r="C173" s="2" t="s">
        <v>805</v>
      </c>
      <c r="E173" s="2" t="s">
        <v>431</v>
      </c>
      <c r="F173" s="2">
        <v>0</v>
      </c>
      <c r="G173" s="2">
        <v>0</v>
      </c>
      <c r="H173" s="2" t="s">
        <v>833</v>
      </c>
      <c r="I173" s="2">
        <v>0.09</v>
      </c>
      <c r="J173" s="6">
        <v>164144666</v>
      </c>
      <c r="K173" s="6">
        <v>45815825</v>
      </c>
      <c r="L173" s="6">
        <v>118328841</v>
      </c>
      <c r="M173" s="6">
        <v>46164984</v>
      </c>
      <c r="N173" s="6">
        <v>1013500</v>
      </c>
      <c r="O173" s="6">
        <v>205457</v>
      </c>
      <c r="P173" s="2">
        <v>0</v>
      </c>
      <c r="Q173" s="2">
        <v>0</v>
      </c>
      <c r="R173" s="6">
        <v>47383941</v>
      </c>
      <c r="S173" s="6">
        <v>165712782</v>
      </c>
      <c r="T173" s="6">
        <v>1568116</v>
      </c>
      <c r="U173" s="7">
        <v>1.01</v>
      </c>
      <c r="V173" s="2">
        <v>0</v>
      </c>
      <c r="W173" s="2" t="s">
        <v>807</v>
      </c>
      <c r="X173" s="2">
        <v>1</v>
      </c>
    </row>
    <row r="174" spans="1:24">
      <c r="A174" s="2" t="s">
        <v>428</v>
      </c>
      <c r="B174" s="2" t="s">
        <v>812</v>
      </c>
      <c r="C174" s="2">
        <v>0</v>
      </c>
      <c r="E174" s="2" t="s">
        <v>859</v>
      </c>
      <c r="F174" s="2">
        <v>0</v>
      </c>
      <c r="G174" s="2">
        <v>0</v>
      </c>
      <c r="H174" s="2" t="s">
        <v>814</v>
      </c>
      <c r="I174" s="2">
        <v>0.01</v>
      </c>
      <c r="J174" s="6">
        <v>13019137</v>
      </c>
      <c r="K174" s="6">
        <v>5941791</v>
      </c>
      <c r="L174" s="6">
        <v>7077346</v>
      </c>
      <c r="M174" s="6">
        <v>5942404</v>
      </c>
      <c r="N174" s="6">
        <v>127954</v>
      </c>
      <c r="O174" s="6">
        <v>25638</v>
      </c>
      <c r="P174" s="2">
        <v>0</v>
      </c>
      <c r="Q174" s="2">
        <v>0</v>
      </c>
      <c r="R174" s="6">
        <v>6095996</v>
      </c>
      <c r="S174" s="6">
        <v>13173342</v>
      </c>
      <c r="T174" s="6">
        <v>154205</v>
      </c>
      <c r="U174" s="7">
        <v>1.01</v>
      </c>
      <c r="V174" s="2">
        <v>0</v>
      </c>
      <c r="W174" s="2" t="s">
        <v>807</v>
      </c>
      <c r="X174" s="2">
        <v>1</v>
      </c>
    </row>
    <row r="175" spans="1:24">
      <c r="A175" s="2" t="s">
        <v>426</v>
      </c>
      <c r="B175" s="2" t="s">
        <v>804</v>
      </c>
      <c r="C175" s="2" t="s">
        <v>809</v>
      </c>
      <c r="E175" s="2" t="s">
        <v>427</v>
      </c>
      <c r="F175" s="2" t="s">
        <v>310</v>
      </c>
      <c r="G175" s="2" t="s">
        <v>806</v>
      </c>
      <c r="H175" s="2">
        <v>0</v>
      </c>
      <c r="I175" s="2">
        <v>0.4</v>
      </c>
      <c r="J175" s="6">
        <v>2205222</v>
      </c>
      <c r="K175" s="6">
        <v>10856696</v>
      </c>
      <c r="L175" s="6">
        <v>-8651474</v>
      </c>
      <c r="M175" s="6">
        <v>11597961</v>
      </c>
      <c r="N175" s="6">
        <v>266545</v>
      </c>
      <c r="O175" s="6">
        <v>32252</v>
      </c>
      <c r="P175" s="2">
        <v>0</v>
      </c>
      <c r="Q175" s="6">
        <v>32140</v>
      </c>
      <c r="R175" s="6">
        <v>11864618</v>
      </c>
      <c r="S175" s="6">
        <v>3213145</v>
      </c>
      <c r="T175" s="6">
        <v>1007923</v>
      </c>
      <c r="U175" s="7">
        <v>1.46</v>
      </c>
      <c r="V175" s="2" t="s">
        <v>842</v>
      </c>
      <c r="W175" s="2" t="s">
        <v>827</v>
      </c>
      <c r="X175" s="2">
        <v>2.2859999999999998E-2</v>
      </c>
    </row>
    <row r="176" spans="1:24">
      <c r="A176" s="2" t="s">
        <v>424</v>
      </c>
      <c r="B176" s="2" t="s">
        <v>804</v>
      </c>
      <c r="C176" s="2" t="s">
        <v>815</v>
      </c>
      <c r="E176" s="2" t="s">
        <v>860</v>
      </c>
      <c r="F176" s="2" t="s">
        <v>342</v>
      </c>
      <c r="G176" s="2" t="s">
        <v>806</v>
      </c>
      <c r="H176" s="2">
        <v>0</v>
      </c>
      <c r="I176" s="2">
        <v>0.4</v>
      </c>
      <c r="J176" s="6">
        <v>4797047</v>
      </c>
      <c r="K176" s="6">
        <v>16079616</v>
      </c>
      <c r="L176" s="6">
        <v>-11282569</v>
      </c>
      <c r="M176" s="6">
        <v>15896945</v>
      </c>
      <c r="N176" s="6">
        <v>427962</v>
      </c>
      <c r="O176" s="6">
        <v>187886</v>
      </c>
      <c r="P176" s="6">
        <v>1311475</v>
      </c>
      <c r="Q176" s="2">
        <v>0</v>
      </c>
      <c r="R176" s="6">
        <v>17824268</v>
      </c>
      <c r="S176" s="6">
        <v>6541699</v>
      </c>
      <c r="T176" s="6">
        <v>1744652</v>
      </c>
      <c r="U176" s="7">
        <v>1.36</v>
      </c>
      <c r="V176" s="2">
        <v>0</v>
      </c>
      <c r="W176" s="2" t="s">
        <v>807</v>
      </c>
      <c r="X176" s="2">
        <v>1</v>
      </c>
    </row>
    <row r="177" spans="1:24">
      <c r="A177" s="2" t="s">
        <v>422</v>
      </c>
      <c r="B177" s="2" t="s">
        <v>821</v>
      </c>
      <c r="C177" s="2" t="s">
        <v>820</v>
      </c>
      <c r="E177" s="2" t="s">
        <v>423</v>
      </c>
      <c r="F177" s="2" t="s">
        <v>806</v>
      </c>
      <c r="G177" s="2" t="s">
        <v>446</v>
      </c>
      <c r="H177" s="2">
        <v>0</v>
      </c>
      <c r="I177" s="2">
        <v>0.49</v>
      </c>
      <c r="J177" s="6">
        <v>71268290</v>
      </c>
      <c r="K177" s="6">
        <v>41313951</v>
      </c>
      <c r="L177" s="6">
        <v>29954339</v>
      </c>
      <c r="M177" s="6">
        <v>41333524</v>
      </c>
      <c r="N177" s="6">
        <v>1071856</v>
      </c>
      <c r="O177" s="6">
        <v>203919</v>
      </c>
      <c r="P177" s="2">
        <v>0</v>
      </c>
      <c r="Q177" s="2">
        <v>0</v>
      </c>
      <c r="R177" s="6">
        <v>42609299</v>
      </c>
      <c r="S177" s="6">
        <v>72563638</v>
      </c>
      <c r="T177" s="6">
        <v>1295348</v>
      </c>
      <c r="U177" s="7">
        <v>1.02</v>
      </c>
      <c r="V177" s="2">
        <v>0</v>
      </c>
      <c r="W177" s="2" t="s">
        <v>807</v>
      </c>
      <c r="X177" s="2">
        <v>1</v>
      </c>
    </row>
    <row r="178" spans="1:24">
      <c r="A178" s="2" t="s">
        <v>420</v>
      </c>
      <c r="B178" s="2" t="s">
        <v>817</v>
      </c>
      <c r="C178" s="2" t="s">
        <v>818</v>
      </c>
      <c r="E178" s="2" t="s">
        <v>421</v>
      </c>
      <c r="F178" s="2" t="s">
        <v>514</v>
      </c>
      <c r="G178" s="2" t="s">
        <v>806</v>
      </c>
      <c r="H178" s="2">
        <v>0</v>
      </c>
      <c r="I178" s="2">
        <v>0.3</v>
      </c>
      <c r="J178" s="6">
        <v>19275630</v>
      </c>
      <c r="K178" s="6">
        <v>23564602</v>
      </c>
      <c r="L178" s="6">
        <v>-4288972</v>
      </c>
      <c r="M178" s="6">
        <v>22781543</v>
      </c>
      <c r="N178" s="6">
        <v>292428</v>
      </c>
      <c r="O178" s="6">
        <v>51400</v>
      </c>
      <c r="P178" s="2">
        <v>0</v>
      </c>
      <c r="Q178" s="2">
        <v>0</v>
      </c>
      <c r="R178" s="6">
        <v>23125371</v>
      </c>
      <c r="S178" s="6">
        <v>18836399</v>
      </c>
      <c r="T178" s="6">
        <v>-439231</v>
      </c>
      <c r="U178" s="7">
        <v>0.98</v>
      </c>
      <c r="V178" s="2">
        <v>0</v>
      </c>
      <c r="W178" s="2" t="s">
        <v>807</v>
      </c>
      <c r="X178" s="2">
        <v>1</v>
      </c>
    </row>
    <row r="179" spans="1:24">
      <c r="A179" s="2" t="s">
        <v>418</v>
      </c>
      <c r="B179" s="2" t="s">
        <v>819</v>
      </c>
      <c r="C179" s="2" t="s">
        <v>820</v>
      </c>
      <c r="E179" s="2" t="s">
        <v>419</v>
      </c>
      <c r="F179" s="2" t="s">
        <v>806</v>
      </c>
      <c r="G179" s="2" t="s">
        <v>37</v>
      </c>
      <c r="H179" s="2">
        <v>0</v>
      </c>
      <c r="I179" s="2">
        <v>0.49</v>
      </c>
      <c r="J179" s="6">
        <v>72226764</v>
      </c>
      <c r="K179" s="6">
        <v>51771574</v>
      </c>
      <c r="L179" s="6">
        <v>20455190</v>
      </c>
      <c r="M179" s="6">
        <v>51177812</v>
      </c>
      <c r="N179" s="6">
        <v>2358065</v>
      </c>
      <c r="O179" s="6">
        <v>398242</v>
      </c>
      <c r="P179" s="2">
        <v>0</v>
      </c>
      <c r="Q179" s="2">
        <v>0</v>
      </c>
      <c r="R179" s="6">
        <v>53934119</v>
      </c>
      <c r="S179" s="6">
        <v>74389309</v>
      </c>
      <c r="T179" s="6">
        <v>2162545</v>
      </c>
      <c r="U179" s="7">
        <v>1.03</v>
      </c>
      <c r="V179" s="2" t="s">
        <v>830</v>
      </c>
      <c r="W179" s="2" t="s">
        <v>811</v>
      </c>
      <c r="X179" s="2">
        <v>0.15747</v>
      </c>
    </row>
    <row r="180" spans="1:24">
      <c r="A180" s="2" t="s">
        <v>416</v>
      </c>
      <c r="B180" s="2" t="s">
        <v>819</v>
      </c>
      <c r="C180" s="2" t="s">
        <v>808</v>
      </c>
      <c r="E180" s="2" t="s">
        <v>417</v>
      </c>
      <c r="F180" s="2" t="s">
        <v>806</v>
      </c>
      <c r="G180" s="2" t="s">
        <v>368</v>
      </c>
      <c r="H180" s="2">
        <v>0</v>
      </c>
      <c r="I180" s="2">
        <v>0.49</v>
      </c>
      <c r="J180" s="6">
        <v>54500744</v>
      </c>
      <c r="K180" s="6">
        <v>19331596</v>
      </c>
      <c r="L180" s="6">
        <v>35169148</v>
      </c>
      <c r="M180" s="6">
        <v>19332142</v>
      </c>
      <c r="N180" s="6">
        <v>326159</v>
      </c>
      <c r="O180" s="6">
        <v>78901</v>
      </c>
      <c r="P180" s="6">
        <v>2234401</v>
      </c>
      <c r="Q180" s="2">
        <v>0</v>
      </c>
      <c r="R180" s="6">
        <v>21971603</v>
      </c>
      <c r="S180" s="6">
        <v>57140751</v>
      </c>
      <c r="T180" s="6">
        <v>2640007</v>
      </c>
      <c r="U180" s="7">
        <v>1.05</v>
      </c>
      <c r="V180" s="2">
        <v>0</v>
      </c>
      <c r="W180" s="2" t="s">
        <v>807</v>
      </c>
      <c r="X180" s="2">
        <v>1</v>
      </c>
    </row>
    <row r="181" spans="1:24">
      <c r="A181" s="2" t="s">
        <v>414</v>
      </c>
      <c r="B181" s="2" t="s">
        <v>836</v>
      </c>
      <c r="C181" s="2" t="s">
        <v>818</v>
      </c>
      <c r="E181" s="2" t="s">
        <v>415</v>
      </c>
      <c r="F181" s="2" t="s">
        <v>514</v>
      </c>
      <c r="G181" s="2" t="s">
        <v>806</v>
      </c>
      <c r="H181" s="2">
        <v>0</v>
      </c>
      <c r="I181" s="2">
        <v>0.3</v>
      </c>
      <c r="J181" s="6">
        <v>97428963</v>
      </c>
      <c r="K181" s="6">
        <v>34512248</v>
      </c>
      <c r="L181" s="6">
        <v>62916715</v>
      </c>
      <c r="M181" s="6">
        <v>33645890</v>
      </c>
      <c r="N181" s="6">
        <v>655510</v>
      </c>
      <c r="O181" s="6">
        <v>119230</v>
      </c>
      <c r="P181" s="2">
        <v>0</v>
      </c>
      <c r="Q181" s="2">
        <v>0</v>
      </c>
      <c r="R181" s="6">
        <v>34420630</v>
      </c>
      <c r="S181" s="6">
        <v>97337345</v>
      </c>
      <c r="T181" s="6">
        <v>-91618</v>
      </c>
      <c r="U181" s="7">
        <v>1</v>
      </c>
      <c r="V181" s="2">
        <v>0</v>
      </c>
      <c r="W181" s="2" t="s">
        <v>807</v>
      </c>
      <c r="X181" s="2">
        <v>1</v>
      </c>
    </row>
    <row r="182" spans="1:24">
      <c r="A182" s="2" t="s">
        <v>412</v>
      </c>
      <c r="B182" s="2" t="s">
        <v>832</v>
      </c>
      <c r="C182" s="2" t="s">
        <v>808</v>
      </c>
      <c r="E182" s="2" t="s">
        <v>413</v>
      </c>
      <c r="F182" s="2">
        <v>0</v>
      </c>
      <c r="G182" s="2">
        <v>0</v>
      </c>
      <c r="H182" s="2" t="s">
        <v>833</v>
      </c>
      <c r="I182" s="2">
        <v>0.09</v>
      </c>
      <c r="J182" s="6">
        <v>165525692</v>
      </c>
      <c r="K182" s="6">
        <v>31820199</v>
      </c>
      <c r="L182" s="6">
        <v>133705493</v>
      </c>
      <c r="M182" s="6">
        <v>32138323</v>
      </c>
      <c r="N182" s="6">
        <v>1063728</v>
      </c>
      <c r="O182" s="6">
        <v>177658</v>
      </c>
      <c r="P182" s="2">
        <v>0</v>
      </c>
      <c r="Q182" s="2">
        <v>0</v>
      </c>
      <c r="R182" s="6">
        <v>33379709</v>
      </c>
      <c r="S182" s="6">
        <v>167085202</v>
      </c>
      <c r="T182" s="6">
        <v>1559510</v>
      </c>
      <c r="U182" s="7">
        <v>1.01</v>
      </c>
      <c r="V182" s="2">
        <v>0</v>
      </c>
      <c r="W182" s="2" t="s">
        <v>807</v>
      </c>
      <c r="X182" s="2">
        <v>1</v>
      </c>
    </row>
    <row r="183" spans="1:24">
      <c r="A183" s="2" t="s">
        <v>410</v>
      </c>
      <c r="B183" s="2" t="s">
        <v>812</v>
      </c>
      <c r="C183" s="2">
        <v>0</v>
      </c>
      <c r="E183" s="2" t="s">
        <v>861</v>
      </c>
      <c r="F183" s="2">
        <v>0</v>
      </c>
      <c r="G183" s="2">
        <v>0</v>
      </c>
      <c r="H183" s="2" t="s">
        <v>814</v>
      </c>
      <c r="I183" s="2">
        <v>0.01</v>
      </c>
      <c r="J183" s="6">
        <v>13699122</v>
      </c>
      <c r="K183" s="6">
        <v>4464678</v>
      </c>
      <c r="L183" s="6">
        <v>9234444</v>
      </c>
      <c r="M183" s="6">
        <v>4498523</v>
      </c>
      <c r="N183" s="6">
        <v>163466</v>
      </c>
      <c r="O183" s="6">
        <v>26436</v>
      </c>
      <c r="P183" s="2">
        <v>0</v>
      </c>
      <c r="Q183" s="2">
        <v>0</v>
      </c>
      <c r="R183" s="6">
        <v>4688425</v>
      </c>
      <c r="S183" s="6">
        <v>13922869</v>
      </c>
      <c r="T183" s="6">
        <v>223747</v>
      </c>
      <c r="U183" s="7">
        <v>1.02</v>
      </c>
      <c r="V183" s="2">
        <v>0</v>
      </c>
      <c r="W183" s="2" t="s">
        <v>807</v>
      </c>
      <c r="X183" s="2">
        <v>1</v>
      </c>
    </row>
    <row r="184" spans="1:24">
      <c r="A184" s="2" t="s">
        <v>408</v>
      </c>
      <c r="B184" s="2" t="s">
        <v>804</v>
      </c>
      <c r="C184" s="2" t="s">
        <v>808</v>
      </c>
      <c r="E184" s="2" t="s">
        <v>409</v>
      </c>
      <c r="F184" s="2" t="s">
        <v>412</v>
      </c>
      <c r="G184" s="2" t="s">
        <v>410</v>
      </c>
      <c r="H184" s="2">
        <v>0</v>
      </c>
      <c r="I184" s="2">
        <v>0.4</v>
      </c>
      <c r="J184" s="6">
        <v>5011544</v>
      </c>
      <c r="K184" s="6">
        <v>24033380</v>
      </c>
      <c r="L184" s="6">
        <v>-19021836</v>
      </c>
      <c r="M184" s="6">
        <v>24744865</v>
      </c>
      <c r="N184" s="6">
        <v>547294</v>
      </c>
      <c r="O184" s="6">
        <v>73737</v>
      </c>
      <c r="P184" s="2">
        <v>0</v>
      </c>
      <c r="Q184" s="6">
        <v>9499</v>
      </c>
      <c r="R184" s="6">
        <v>25356397</v>
      </c>
      <c r="S184" s="6">
        <v>6334561</v>
      </c>
      <c r="T184" s="6">
        <v>1323017</v>
      </c>
      <c r="U184" s="7">
        <v>1.26</v>
      </c>
      <c r="V184" s="2">
        <v>0</v>
      </c>
      <c r="W184" s="2" t="s">
        <v>807</v>
      </c>
      <c r="X184" s="2">
        <v>1</v>
      </c>
    </row>
    <row r="185" spans="1:24">
      <c r="A185" s="2" t="s">
        <v>406</v>
      </c>
      <c r="B185" s="2" t="s">
        <v>819</v>
      </c>
      <c r="C185" s="2" t="s">
        <v>820</v>
      </c>
      <c r="E185" s="2" t="s">
        <v>407</v>
      </c>
      <c r="F185" s="2" t="s">
        <v>806</v>
      </c>
      <c r="G185" s="2" t="s">
        <v>37</v>
      </c>
      <c r="H185" s="2">
        <v>0</v>
      </c>
      <c r="I185" s="2">
        <v>0.49</v>
      </c>
      <c r="J185" s="6">
        <v>138405785</v>
      </c>
      <c r="K185" s="6">
        <v>170049780</v>
      </c>
      <c r="L185" s="6">
        <v>-31643995</v>
      </c>
      <c r="M185" s="6">
        <v>175296170</v>
      </c>
      <c r="N185" s="6">
        <v>3206282</v>
      </c>
      <c r="O185" s="6">
        <v>503055</v>
      </c>
      <c r="P185" s="2">
        <v>0</v>
      </c>
      <c r="Q185" s="2">
        <v>0</v>
      </c>
      <c r="R185" s="6">
        <v>179005507</v>
      </c>
      <c r="S185" s="6">
        <v>147361512</v>
      </c>
      <c r="T185" s="6">
        <v>8955727</v>
      </c>
      <c r="U185" s="7">
        <v>1.06</v>
      </c>
      <c r="V185" s="2" t="s">
        <v>830</v>
      </c>
      <c r="W185" s="2" t="s">
        <v>827</v>
      </c>
      <c r="X185" s="2">
        <v>0.30175999999999997</v>
      </c>
    </row>
    <row r="186" spans="1:24">
      <c r="A186" s="2" t="s">
        <v>404</v>
      </c>
      <c r="B186" s="2" t="s">
        <v>821</v>
      </c>
      <c r="C186" s="2" t="s">
        <v>809</v>
      </c>
      <c r="E186" s="2" t="s">
        <v>405</v>
      </c>
      <c r="F186" s="2" t="s">
        <v>806</v>
      </c>
      <c r="G186" s="2" t="s">
        <v>400</v>
      </c>
      <c r="H186" s="2">
        <v>0</v>
      </c>
      <c r="I186" s="2">
        <v>0.49</v>
      </c>
      <c r="J186" s="6">
        <v>88517197</v>
      </c>
      <c r="K186" s="6">
        <v>46310310</v>
      </c>
      <c r="L186" s="6">
        <v>42206887</v>
      </c>
      <c r="M186" s="6">
        <v>45976119</v>
      </c>
      <c r="N186" s="6">
        <v>1630407</v>
      </c>
      <c r="O186" s="6">
        <v>281696</v>
      </c>
      <c r="P186" s="2">
        <v>0</v>
      </c>
      <c r="Q186" s="2">
        <v>0</v>
      </c>
      <c r="R186" s="6">
        <v>47888222</v>
      </c>
      <c r="S186" s="6">
        <v>90095109</v>
      </c>
      <c r="T186" s="6">
        <v>1577912</v>
      </c>
      <c r="U186" s="7">
        <v>1.02</v>
      </c>
      <c r="V186" s="2" t="s">
        <v>828</v>
      </c>
      <c r="W186" s="2" t="s">
        <v>811</v>
      </c>
      <c r="X186" s="2">
        <v>0.53790000000000004</v>
      </c>
    </row>
    <row r="187" spans="1:24">
      <c r="A187" s="2" t="s">
        <v>402</v>
      </c>
      <c r="B187" s="2" t="s">
        <v>832</v>
      </c>
      <c r="C187" s="2" t="s">
        <v>809</v>
      </c>
      <c r="E187" s="2" t="s">
        <v>403</v>
      </c>
      <c r="F187" s="2">
        <v>0</v>
      </c>
      <c r="G187" s="2">
        <v>0</v>
      </c>
      <c r="H187" s="2" t="s">
        <v>833</v>
      </c>
      <c r="I187" s="2">
        <v>0.09</v>
      </c>
      <c r="J187" s="6">
        <v>54052687</v>
      </c>
      <c r="K187" s="6">
        <v>18979979</v>
      </c>
      <c r="L187" s="6">
        <v>35072708</v>
      </c>
      <c r="M187" s="6">
        <v>19274836</v>
      </c>
      <c r="N187" s="6">
        <v>437725</v>
      </c>
      <c r="O187" s="6">
        <v>77366</v>
      </c>
      <c r="P187" s="2">
        <v>0</v>
      </c>
      <c r="Q187" s="2">
        <v>0</v>
      </c>
      <c r="R187" s="6">
        <v>19789927</v>
      </c>
      <c r="S187" s="6">
        <v>54862635</v>
      </c>
      <c r="T187" s="6">
        <v>809948</v>
      </c>
      <c r="U187" s="7">
        <v>1.01</v>
      </c>
      <c r="V187" s="2" t="s">
        <v>828</v>
      </c>
      <c r="W187" s="2" t="s">
        <v>827</v>
      </c>
      <c r="X187" s="2">
        <v>0.32846999999999998</v>
      </c>
    </row>
    <row r="188" spans="1:24">
      <c r="A188" s="2" t="s">
        <v>400</v>
      </c>
      <c r="B188" s="2" t="s">
        <v>812</v>
      </c>
      <c r="C188" s="2">
        <v>0</v>
      </c>
      <c r="E188" s="2" t="s">
        <v>862</v>
      </c>
      <c r="F188" s="2">
        <v>0</v>
      </c>
      <c r="G188" s="2">
        <v>0</v>
      </c>
      <c r="H188" s="2" t="s">
        <v>814</v>
      </c>
      <c r="I188" s="2">
        <v>0.01</v>
      </c>
      <c r="J188" s="6">
        <v>7868908</v>
      </c>
      <c r="K188" s="6">
        <v>3148923</v>
      </c>
      <c r="L188" s="6">
        <v>4719985</v>
      </c>
      <c r="M188" s="6">
        <v>3178467</v>
      </c>
      <c r="N188" s="6">
        <v>85284</v>
      </c>
      <c r="O188" s="6">
        <v>15001</v>
      </c>
      <c r="P188" s="2">
        <v>0</v>
      </c>
      <c r="Q188" s="2">
        <v>0</v>
      </c>
      <c r="R188" s="6">
        <v>3278752</v>
      </c>
      <c r="S188" s="6">
        <v>7998737</v>
      </c>
      <c r="T188" s="6">
        <v>129829</v>
      </c>
      <c r="U188" s="7">
        <v>1.02</v>
      </c>
      <c r="V188" s="2" t="s">
        <v>828</v>
      </c>
      <c r="W188" s="2" t="s">
        <v>811</v>
      </c>
      <c r="X188" s="2">
        <v>4.7820000000000001E-2</v>
      </c>
    </row>
    <row r="189" spans="1:24">
      <c r="A189" s="2" t="s">
        <v>398</v>
      </c>
      <c r="B189" s="2" t="s">
        <v>804</v>
      </c>
      <c r="C189" s="2" t="s">
        <v>805</v>
      </c>
      <c r="E189" s="2" t="s">
        <v>399</v>
      </c>
      <c r="F189" s="2" t="s">
        <v>554</v>
      </c>
      <c r="G189" s="2" t="s">
        <v>552</v>
      </c>
      <c r="H189" s="2">
        <v>0</v>
      </c>
      <c r="I189" s="2">
        <v>0.4</v>
      </c>
      <c r="J189" s="6">
        <v>1959328</v>
      </c>
      <c r="K189" s="6">
        <v>9022243</v>
      </c>
      <c r="L189" s="6">
        <v>-7062915</v>
      </c>
      <c r="M189" s="6">
        <v>9322243</v>
      </c>
      <c r="N189" s="6">
        <v>342203</v>
      </c>
      <c r="O189" s="6">
        <v>76571</v>
      </c>
      <c r="P189" s="2">
        <v>0</v>
      </c>
      <c r="Q189" s="6">
        <v>212397</v>
      </c>
      <c r="R189" s="6">
        <v>9528620</v>
      </c>
      <c r="S189" s="6">
        <v>2465705</v>
      </c>
      <c r="T189" s="6">
        <v>506377</v>
      </c>
      <c r="U189" s="7">
        <v>1.26</v>
      </c>
      <c r="V189" s="2">
        <v>0</v>
      </c>
      <c r="W189" s="2" t="s">
        <v>807</v>
      </c>
      <c r="X189" s="2">
        <v>1</v>
      </c>
    </row>
    <row r="190" spans="1:24">
      <c r="A190" s="2" t="s">
        <v>396</v>
      </c>
      <c r="B190" s="2" t="s">
        <v>836</v>
      </c>
      <c r="C190" s="2" t="s">
        <v>818</v>
      </c>
      <c r="E190" s="2" t="s">
        <v>397</v>
      </c>
      <c r="F190" s="2" t="s">
        <v>514</v>
      </c>
      <c r="G190" s="2" t="s">
        <v>806</v>
      </c>
      <c r="H190" s="2">
        <v>0</v>
      </c>
      <c r="I190" s="2">
        <v>0.3</v>
      </c>
      <c r="J190" s="6">
        <v>83124407</v>
      </c>
      <c r="K190" s="6">
        <v>14809713</v>
      </c>
      <c r="L190" s="6">
        <v>68314694</v>
      </c>
      <c r="M190" s="6">
        <v>14457040</v>
      </c>
      <c r="N190" s="6">
        <v>587849</v>
      </c>
      <c r="O190" s="6">
        <v>100625</v>
      </c>
      <c r="P190" s="2">
        <v>0</v>
      </c>
      <c r="Q190" s="2">
        <v>0</v>
      </c>
      <c r="R190" s="6">
        <v>15145514</v>
      </c>
      <c r="S190" s="6">
        <v>83460208</v>
      </c>
      <c r="T190" s="6">
        <v>335801</v>
      </c>
      <c r="U190" s="7">
        <v>1</v>
      </c>
      <c r="V190" s="2">
        <v>0</v>
      </c>
      <c r="W190" s="2" t="s">
        <v>807</v>
      </c>
      <c r="X190" s="2">
        <v>1</v>
      </c>
    </row>
    <row r="191" spans="1:24">
      <c r="A191" s="2" t="s">
        <v>394</v>
      </c>
      <c r="B191" s="2" t="s">
        <v>804</v>
      </c>
      <c r="C191" s="2" t="s">
        <v>825</v>
      </c>
      <c r="E191" s="2" t="s">
        <v>395</v>
      </c>
      <c r="F191" s="2" t="s">
        <v>157</v>
      </c>
      <c r="G191" s="2" t="s">
        <v>155</v>
      </c>
      <c r="H191" s="2">
        <v>0</v>
      </c>
      <c r="I191" s="2">
        <v>0.4</v>
      </c>
      <c r="J191" s="6">
        <v>1849161</v>
      </c>
      <c r="K191" s="6">
        <v>12606321</v>
      </c>
      <c r="L191" s="6">
        <v>-10757160</v>
      </c>
      <c r="M191" s="6">
        <v>12606288</v>
      </c>
      <c r="N191" s="6">
        <v>234198</v>
      </c>
      <c r="O191" s="6">
        <v>75416</v>
      </c>
      <c r="P191" s="2">
        <v>0</v>
      </c>
      <c r="Q191" s="2">
        <v>0</v>
      </c>
      <c r="R191" s="6">
        <v>12915902</v>
      </c>
      <c r="S191" s="6">
        <v>2158742</v>
      </c>
      <c r="T191" s="6">
        <v>309581</v>
      </c>
      <c r="U191" s="7">
        <v>1.17</v>
      </c>
      <c r="V191" s="2" t="s">
        <v>826</v>
      </c>
      <c r="W191" s="2" t="s">
        <v>811</v>
      </c>
      <c r="X191" s="2">
        <v>5.2500000000000003E-3</v>
      </c>
    </row>
    <row r="192" spans="1:24">
      <c r="A192" s="2" t="s">
        <v>392</v>
      </c>
      <c r="B192" s="2" t="s">
        <v>804</v>
      </c>
      <c r="C192" s="2" t="s">
        <v>809</v>
      </c>
      <c r="E192" s="2" t="s">
        <v>393</v>
      </c>
      <c r="F192" s="2" t="s">
        <v>390</v>
      </c>
      <c r="G192" s="2" t="s">
        <v>806</v>
      </c>
      <c r="H192" s="2">
        <v>0</v>
      </c>
      <c r="I192" s="2">
        <v>0.4</v>
      </c>
      <c r="J192" s="6">
        <v>3332014</v>
      </c>
      <c r="K192" s="6">
        <v>15680126</v>
      </c>
      <c r="L192" s="6">
        <v>-12348112</v>
      </c>
      <c r="M192" s="6">
        <v>16478666</v>
      </c>
      <c r="N192" s="6">
        <v>305275</v>
      </c>
      <c r="O192" s="6">
        <v>46904</v>
      </c>
      <c r="P192" s="2">
        <v>0</v>
      </c>
      <c r="Q192" s="6">
        <v>206551</v>
      </c>
      <c r="R192" s="6">
        <v>16624294</v>
      </c>
      <c r="S192" s="6">
        <v>4276182</v>
      </c>
      <c r="T192" s="6">
        <v>944168</v>
      </c>
      <c r="U192" s="7">
        <v>1.28</v>
      </c>
      <c r="V192" s="2">
        <v>0</v>
      </c>
      <c r="W192" s="2" t="s">
        <v>807</v>
      </c>
      <c r="X192" s="2">
        <v>1</v>
      </c>
    </row>
    <row r="193" spans="1:24">
      <c r="A193" s="2" t="s">
        <v>390</v>
      </c>
      <c r="B193" s="2" t="s">
        <v>844</v>
      </c>
      <c r="C193" s="2" t="s">
        <v>809</v>
      </c>
      <c r="E193" s="2" t="s">
        <v>391</v>
      </c>
      <c r="F193" s="2">
        <v>0</v>
      </c>
      <c r="G193" s="2">
        <v>0</v>
      </c>
      <c r="H193" s="2" t="s">
        <v>833</v>
      </c>
      <c r="I193" s="2">
        <v>0.1</v>
      </c>
      <c r="J193" s="6">
        <v>97373098</v>
      </c>
      <c r="K193" s="6">
        <v>18693949</v>
      </c>
      <c r="L193" s="6">
        <v>78679149</v>
      </c>
      <c r="M193" s="6">
        <v>19156555</v>
      </c>
      <c r="N193" s="6">
        <v>648356</v>
      </c>
      <c r="O193" s="6">
        <v>111561</v>
      </c>
      <c r="P193" s="2">
        <v>0</v>
      </c>
      <c r="Q193" s="2">
        <v>0</v>
      </c>
      <c r="R193" s="6">
        <v>19916472</v>
      </c>
      <c r="S193" s="6">
        <v>98595621</v>
      </c>
      <c r="T193" s="6">
        <v>1222523</v>
      </c>
      <c r="U193" s="7">
        <v>1.01</v>
      </c>
      <c r="V193" s="2" t="s">
        <v>863</v>
      </c>
      <c r="W193" s="2" t="s">
        <v>811</v>
      </c>
      <c r="X193" s="2">
        <v>0.94521999999999995</v>
      </c>
    </row>
    <row r="194" spans="1:24">
      <c r="A194" s="2" t="s">
        <v>388</v>
      </c>
      <c r="B194" s="2" t="s">
        <v>819</v>
      </c>
      <c r="C194" s="2" t="s">
        <v>808</v>
      </c>
      <c r="E194" s="2" t="s">
        <v>389</v>
      </c>
      <c r="F194" s="2" t="s">
        <v>806</v>
      </c>
      <c r="G194" s="2" t="s">
        <v>368</v>
      </c>
      <c r="H194" s="2">
        <v>0</v>
      </c>
      <c r="I194" s="2">
        <v>0.49</v>
      </c>
      <c r="J194" s="6">
        <v>154368238</v>
      </c>
      <c r="K194" s="6">
        <v>92208014</v>
      </c>
      <c r="L194" s="6">
        <v>62160224</v>
      </c>
      <c r="M194" s="6">
        <v>92208014</v>
      </c>
      <c r="N194" s="6">
        <v>1749637</v>
      </c>
      <c r="O194" s="6">
        <v>249817</v>
      </c>
      <c r="P194" s="2">
        <v>0</v>
      </c>
      <c r="Q194" s="2">
        <v>0</v>
      </c>
      <c r="R194" s="6">
        <v>94207468</v>
      </c>
      <c r="S194" s="6">
        <v>156367692</v>
      </c>
      <c r="T194" s="6">
        <v>1999454</v>
      </c>
      <c r="U194" s="7">
        <v>1.01</v>
      </c>
      <c r="V194" s="2">
        <v>0</v>
      </c>
      <c r="W194" s="2" t="s">
        <v>807</v>
      </c>
      <c r="X194" s="2">
        <v>1</v>
      </c>
    </row>
    <row r="195" spans="1:24">
      <c r="A195" s="2" t="s">
        <v>386</v>
      </c>
      <c r="B195" s="2" t="s">
        <v>821</v>
      </c>
      <c r="C195" s="2" t="s">
        <v>815</v>
      </c>
      <c r="E195" s="2" t="s">
        <v>387</v>
      </c>
      <c r="F195" s="2" t="s">
        <v>806</v>
      </c>
      <c r="G195" s="2" t="s">
        <v>728</v>
      </c>
      <c r="H195" s="2">
        <v>0</v>
      </c>
      <c r="I195" s="2">
        <v>0.49</v>
      </c>
      <c r="J195" s="6">
        <v>42574009</v>
      </c>
      <c r="K195" s="6">
        <v>32225710</v>
      </c>
      <c r="L195" s="6">
        <v>10348299</v>
      </c>
      <c r="M195" s="6">
        <v>31069632</v>
      </c>
      <c r="N195" s="6">
        <v>540257</v>
      </c>
      <c r="O195" s="6">
        <v>97405</v>
      </c>
      <c r="P195" s="2">
        <v>0</v>
      </c>
      <c r="Q195" s="2">
        <v>0</v>
      </c>
      <c r="R195" s="6">
        <v>31707294</v>
      </c>
      <c r="S195" s="6">
        <v>42055593</v>
      </c>
      <c r="T195" s="6">
        <v>-518416</v>
      </c>
      <c r="U195" s="7">
        <v>0.99</v>
      </c>
      <c r="V195" s="2">
        <v>0</v>
      </c>
      <c r="W195" s="2" t="s">
        <v>807</v>
      </c>
      <c r="X195" s="2">
        <v>1</v>
      </c>
    </row>
    <row r="196" spans="1:24">
      <c r="A196" s="2" t="s">
        <v>384</v>
      </c>
      <c r="B196" s="2" t="s">
        <v>804</v>
      </c>
      <c r="C196" s="2" t="s">
        <v>805</v>
      </c>
      <c r="E196" s="2" t="s">
        <v>385</v>
      </c>
      <c r="F196" s="2" t="s">
        <v>430</v>
      </c>
      <c r="G196" s="2" t="s">
        <v>428</v>
      </c>
      <c r="H196" s="2">
        <v>0</v>
      </c>
      <c r="I196" s="2">
        <v>0.4</v>
      </c>
      <c r="J196" s="6">
        <v>2847735</v>
      </c>
      <c r="K196" s="6">
        <v>21608085</v>
      </c>
      <c r="L196" s="6">
        <v>-18760350</v>
      </c>
      <c r="M196" s="6">
        <v>21966217</v>
      </c>
      <c r="N196" s="6">
        <v>350436</v>
      </c>
      <c r="O196" s="6">
        <v>88344</v>
      </c>
      <c r="P196" s="2">
        <v>0</v>
      </c>
      <c r="Q196" s="6">
        <v>377060</v>
      </c>
      <c r="R196" s="6">
        <v>22027937</v>
      </c>
      <c r="S196" s="6">
        <v>3267587</v>
      </c>
      <c r="T196" s="6">
        <v>419852</v>
      </c>
      <c r="U196" s="7">
        <v>1.1499999999999999</v>
      </c>
      <c r="V196" s="2">
        <v>0</v>
      </c>
      <c r="W196" s="2" t="s">
        <v>807</v>
      </c>
      <c r="X196" s="2">
        <v>1</v>
      </c>
    </row>
    <row r="197" spans="1:24">
      <c r="A197" s="2" t="s">
        <v>382</v>
      </c>
      <c r="B197" s="2" t="s">
        <v>804</v>
      </c>
      <c r="C197" s="2" t="s">
        <v>815</v>
      </c>
      <c r="E197" s="2" t="s">
        <v>383</v>
      </c>
      <c r="F197" s="2" t="s">
        <v>534</v>
      </c>
      <c r="G197" s="2" t="s">
        <v>532</v>
      </c>
      <c r="H197" s="2">
        <v>0</v>
      </c>
      <c r="I197" s="2">
        <v>0.4</v>
      </c>
      <c r="J197" s="6">
        <v>1338755</v>
      </c>
      <c r="K197" s="6">
        <v>5012807</v>
      </c>
      <c r="L197" s="6">
        <v>-3674052</v>
      </c>
      <c r="M197" s="6">
        <v>5093941</v>
      </c>
      <c r="N197" s="6">
        <v>282198</v>
      </c>
      <c r="O197" s="6">
        <v>57257</v>
      </c>
      <c r="P197" s="2">
        <v>0</v>
      </c>
      <c r="Q197" s="6">
        <v>251257</v>
      </c>
      <c r="R197" s="6">
        <v>5182139</v>
      </c>
      <c r="S197" s="6">
        <v>1508087</v>
      </c>
      <c r="T197" s="6">
        <v>169332</v>
      </c>
      <c r="U197" s="7">
        <v>1.1299999999999999</v>
      </c>
      <c r="V197" s="2">
        <v>0</v>
      </c>
      <c r="W197" s="2" t="s">
        <v>807</v>
      </c>
      <c r="X197" s="2">
        <v>1</v>
      </c>
    </row>
    <row r="198" spans="1:24">
      <c r="A198" s="2" t="s">
        <v>380</v>
      </c>
      <c r="B198" s="2" t="s">
        <v>804</v>
      </c>
      <c r="C198" s="2" t="s">
        <v>825</v>
      </c>
      <c r="E198" s="2" t="s">
        <v>381</v>
      </c>
      <c r="F198" s="2" t="s">
        <v>13</v>
      </c>
      <c r="G198" s="2" t="s">
        <v>464</v>
      </c>
      <c r="H198" s="2">
        <v>0</v>
      </c>
      <c r="I198" s="2">
        <v>0.4</v>
      </c>
      <c r="J198" s="6">
        <v>1597240</v>
      </c>
      <c r="K198" s="6">
        <v>6225256</v>
      </c>
      <c r="L198" s="6">
        <v>-4628016</v>
      </c>
      <c r="M198" s="6">
        <v>6126341</v>
      </c>
      <c r="N198" s="6">
        <v>325962</v>
      </c>
      <c r="O198" s="6">
        <v>50912</v>
      </c>
      <c r="P198" s="2">
        <v>0</v>
      </c>
      <c r="Q198" s="2">
        <v>18</v>
      </c>
      <c r="R198" s="6">
        <v>6503197</v>
      </c>
      <c r="S198" s="6">
        <v>1875181</v>
      </c>
      <c r="T198" s="6">
        <v>277941</v>
      </c>
      <c r="U198" s="7">
        <v>1.17</v>
      </c>
      <c r="V198" s="2" t="s">
        <v>864</v>
      </c>
      <c r="W198" s="2" t="s">
        <v>811</v>
      </c>
      <c r="X198" s="2">
        <v>2.4899999999999999E-2</v>
      </c>
    </row>
    <row r="199" spans="1:24">
      <c r="A199" s="2" t="s">
        <v>378</v>
      </c>
      <c r="B199" s="2" t="s">
        <v>819</v>
      </c>
      <c r="C199" s="2" t="s">
        <v>808</v>
      </c>
      <c r="E199" s="2" t="s">
        <v>379</v>
      </c>
      <c r="F199" s="2" t="s">
        <v>806</v>
      </c>
      <c r="G199" s="2" t="s">
        <v>502</v>
      </c>
      <c r="H199" s="2">
        <v>0</v>
      </c>
      <c r="I199" s="2">
        <v>0.49</v>
      </c>
      <c r="J199" s="6">
        <v>156168393</v>
      </c>
      <c r="K199" s="6">
        <v>148938122</v>
      </c>
      <c r="L199" s="6">
        <v>7230271</v>
      </c>
      <c r="M199" s="6">
        <v>138171527</v>
      </c>
      <c r="N199" s="6">
        <v>1730475</v>
      </c>
      <c r="O199" s="6">
        <v>492921</v>
      </c>
      <c r="P199" s="6">
        <v>37650177</v>
      </c>
      <c r="Q199" s="2">
        <v>0</v>
      </c>
      <c r="R199" s="6">
        <v>178045100</v>
      </c>
      <c r="S199" s="6">
        <v>185275371</v>
      </c>
      <c r="T199" s="6">
        <v>29106978</v>
      </c>
      <c r="U199" s="7">
        <v>1.19</v>
      </c>
      <c r="V199" s="2">
        <v>0</v>
      </c>
      <c r="W199" s="2" t="s">
        <v>807</v>
      </c>
      <c r="X199" s="2">
        <v>1</v>
      </c>
    </row>
    <row r="200" spans="1:24">
      <c r="A200" s="2" t="s">
        <v>376</v>
      </c>
      <c r="B200" s="2" t="s">
        <v>804</v>
      </c>
      <c r="C200" s="2" t="s">
        <v>809</v>
      </c>
      <c r="E200" s="2" t="s">
        <v>377</v>
      </c>
      <c r="F200" s="2" t="s">
        <v>302</v>
      </c>
      <c r="G200" s="2" t="s">
        <v>300</v>
      </c>
      <c r="H200" s="2">
        <v>0</v>
      </c>
      <c r="I200" s="2">
        <v>0.4</v>
      </c>
      <c r="J200" s="6">
        <v>3260236</v>
      </c>
      <c r="K200" s="6">
        <v>10396439</v>
      </c>
      <c r="L200" s="6">
        <v>-7136203</v>
      </c>
      <c r="M200" s="6">
        <v>11798339</v>
      </c>
      <c r="N200" s="6">
        <v>129492</v>
      </c>
      <c r="O200" s="6">
        <v>191827</v>
      </c>
      <c r="P200" s="2">
        <v>0</v>
      </c>
      <c r="Q200" s="2">
        <v>0</v>
      </c>
      <c r="R200" s="6">
        <v>12119658</v>
      </c>
      <c r="S200" s="6">
        <v>4983455</v>
      </c>
      <c r="T200" s="6">
        <v>1723219</v>
      </c>
      <c r="U200" s="7">
        <v>1.53</v>
      </c>
      <c r="V200" s="2" t="s">
        <v>810</v>
      </c>
      <c r="W200" s="2" t="s">
        <v>811</v>
      </c>
      <c r="X200" s="2">
        <v>2.8139999999999998E-2</v>
      </c>
    </row>
    <row r="201" spans="1:24">
      <c r="A201" s="2" t="s">
        <v>374</v>
      </c>
      <c r="B201" s="2" t="s">
        <v>821</v>
      </c>
      <c r="C201" s="2" t="s">
        <v>805</v>
      </c>
      <c r="E201" s="2" t="s">
        <v>375</v>
      </c>
      <c r="F201" s="2" t="s">
        <v>806</v>
      </c>
      <c r="G201" s="2" t="s">
        <v>428</v>
      </c>
      <c r="H201" s="2">
        <v>0</v>
      </c>
      <c r="I201" s="2">
        <v>0.49</v>
      </c>
      <c r="J201" s="6">
        <v>42119148</v>
      </c>
      <c r="K201" s="6">
        <v>41706028</v>
      </c>
      <c r="L201" s="6">
        <v>413120</v>
      </c>
      <c r="M201" s="6">
        <v>39835122</v>
      </c>
      <c r="N201" s="6">
        <v>751843</v>
      </c>
      <c r="O201" s="6">
        <v>137606</v>
      </c>
      <c r="P201" s="2">
        <v>0</v>
      </c>
      <c r="Q201" s="2">
        <v>0</v>
      </c>
      <c r="R201" s="6">
        <v>40724571</v>
      </c>
      <c r="S201" s="6">
        <v>41137691</v>
      </c>
      <c r="T201" s="6">
        <v>-981457</v>
      </c>
      <c r="U201" s="7">
        <v>0.98</v>
      </c>
      <c r="V201" s="2">
        <v>0</v>
      </c>
      <c r="W201" s="2" t="s">
        <v>807</v>
      </c>
      <c r="X201" s="2">
        <v>1</v>
      </c>
    </row>
    <row r="202" spans="1:24">
      <c r="A202" s="2" t="s">
        <v>372</v>
      </c>
      <c r="B202" s="2" t="s">
        <v>804</v>
      </c>
      <c r="C202" s="2" t="s">
        <v>809</v>
      </c>
      <c r="E202" s="2" t="s">
        <v>373</v>
      </c>
      <c r="F202" s="2" t="s">
        <v>402</v>
      </c>
      <c r="G202" s="2" t="s">
        <v>400</v>
      </c>
      <c r="H202" s="2">
        <v>0</v>
      </c>
      <c r="I202" s="2">
        <v>0.4</v>
      </c>
      <c r="J202" s="6">
        <v>1159797</v>
      </c>
      <c r="K202" s="6">
        <v>4967082</v>
      </c>
      <c r="L202" s="6">
        <v>-3807285</v>
      </c>
      <c r="M202" s="6">
        <v>5124465</v>
      </c>
      <c r="N202" s="6">
        <v>167596</v>
      </c>
      <c r="O202" s="6">
        <v>33941</v>
      </c>
      <c r="P202" s="2">
        <v>0</v>
      </c>
      <c r="Q202" s="2">
        <v>0</v>
      </c>
      <c r="R202" s="6">
        <v>5326002</v>
      </c>
      <c r="S202" s="6">
        <v>1518717</v>
      </c>
      <c r="T202" s="6">
        <v>358920</v>
      </c>
      <c r="U202" s="7">
        <v>1.31</v>
      </c>
      <c r="V202" s="2" t="s">
        <v>828</v>
      </c>
      <c r="W202" s="2" t="s">
        <v>811</v>
      </c>
      <c r="X202" s="2">
        <v>7.0499999999999998E-3</v>
      </c>
    </row>
    <row r="203" spans="1:24">
      <c r="A203" s="2" t="s">
        <v>370</v>
      </c>
      <c r="B203" s="2" t="s">
        <v>804</v>
      </c>
      <c r="C203" s="2" t="s">
        <v>822</v>
      </c>
      <c r="E203" s="2" t="s">
        <v>371</v>
      </c>
      <c r="F203" s="2" t="s">
        <v>207</v>
      </c>
      <c r="G203" s="2" t="s">
        <v>274</v>
      </c>
      <c r="H203" s="2">
        <v>0</v>
      </c>
      <c r="I203" s="2">
        <v>0.4</v>
      </c>
      <c r="J203" s="6">
        <v>2539006</v>
      </c>
      <c r="K203" s="6">
        <v>12125123</v>
      </c>
      <c r="L203" s="6">
        <v>-9586117</v>
      </c>
      <c r="M203" s="6">
        <v>12650600</v>
      </c>
      <c r="N203" s="6">
        <v>464081</v>
      </c>
      <c r="O203" s="6">
        <v>104428</v>
      </c>
      <c r="P203" s="2">
        <v>0</v>
      </c>
      <c r="Q203" s="6">
        <v>365327</v>
      </c>
      <c r="R203" s="6">
        <v>12853782</v>
      </c>
      <c r="S203" s="6">
        <v>3267665</v>
      </c>
      <c r="T203" s="6">
        <v>728659</v>
      </c>
      <c r="U203" s="7">
        <v>1.29</v>
      </c>
      <c r="V203" s="2">
        <v>0</v>
      </c>
      <c r="W203" s="2" t="s">
        <v>807</v>
      </c>
      <c r="X203" s="2">
        <v>1</v>
      </c>
    </row>
    <row r="204" spans="1:24">
      <c r="A204" s="2" t="s">
        <v>368</v>
      </c>
      <c r="B204" s="2" t="s">
        <v>855</v>
      </c>
      <c r="C204" s="2">
        <v>0</v>
      </c>
      <c r="E204" s="2" t="s">
        <v>369</v>
      </c>
      <c r="F204" s="2">
        <v>0</v>
      </c>
      <c r="G204" s="2">
        <v>0</v>
      </c>
      <c r="H204" s="2" t="s">
        <v>814</v>
      </c>
      <c r="I204" s="2">
        <v>0.01</v>
      </c>
      <c r="J204" s="6">
        <v>17590490</v>
      </c>
      <c r="K204" s="6">
        <v>4069332</v>
      </c>
      <c r="L204" s="6">
        <v>13521158</v>
      </c>
      <c r="M204" s="6">
        <v>4084110</v>
      </c>
      <c r="N204" s="6">
        <v>101552</v>
      </c>
      <c r="O204" s="6">
        <v>13500</v>
      </c>
      <c r="P204" s="2">
        <v>0</v>
      </c>
      <c r="Q204" s="2">
        <v>0</v>
      </c>
      <c r="R204" s="6">
        <v>4199162</v>
      </c>
      <c r="S204" s="6">
        <v>17720320</v>
      </c>
      <c r="T204" s="6">
        <v>129830</v>
      </c>
      <c r="U204" s="7">
        <v>1.01</v>
      </c>
      <c r="V204" s="2">
        <v>0</v>
      </c>
      <c r="W204" s="2" t="s">
        <v>807</v>
      </c>
      <c r="X204" s="2">
        <v>1</v>
      </c>
    </row>
    <row r="205" spans="1:24">
      <c r="A205" s="2" t="s">
        <v>366</v>
      </c>
      <c r="B205" s="2" t="s">
        <v>817</v>
      </c>
      <c r="C205" s="2" t="s">
        <v>818</v>
      </c>
      <c r="E205" s="2" t="s">
        <v>367</v>
      </c>
      <c r="F205" s="2" t="s">
        <v>514</v>
      </c>
      <c r="G205" s="2" t="s">
        <v>806</v>
      </c>
      <c r="H205" s="2">
        <v>0</v>
      </c>
      <c r="I205" s="2">
        <v>0.3</v>
      </c>
      <c r="J205" s="6">
        <v>31414734</v>
      </c>
      <c r="K205" s="6">
        <v>23867753</v>
      </c>
      <c r="L205" s="6">
        <v>7546981</v>
      </c>
      <c r="M205" s="6">
        <v>24472499</v>
      </c>
      <c r="N205" s="6">
        <v>345860</v>
      </c>
      <c r="O205" s="6">
        <v>54926</v>
      </c>
      <c r="P205" s="2">
        <v>0</v>
      </c>
      <c r="Q205" s="2">
        <v>0</v>
      </c>
      <c r="R205" s="6">
        <v>24873285</v>
      </c>
      <c r="S205" s="6">
        <v>32420266</v>
      </c>
      <c r="T205" s="6">
        <v>1005532</v>
      </c>
      <c r="U205" s="7">
        <v>1.03</v>
      </c>
      <c r="V205" s="2">
        <v>0</v>
      </c>
      <c r="W205" s="2" t="s">
        <v>807</v>
      </c>
      <c r="X205" s="2">
        <v>1</v>
      </c>
    </row>
    <row r="206" spans="1:24">
      <c r="A206" s="2" t="s">
        <v>364</v>
      </c>
      <c r="B206" s="2" t="s">
        <v>804</v>
      </c>
      <c r="C206" s="2" t="s">
        <v>822</v>
      </c>
      <c r="E206" s="2" t="s">
        <v>365</v>
      </c>
      <c r="F206" s="2" t="s">
        <v>588</v>
      </c>
      <c r="G206" s="2" t="s">
        <v>274</v>
      </c>
      <c r="H206" s="2">
        <v>0</v>
      </c>
      <c r="I206" s="2">
        <v>0.4</v>
      </c>
      <c r="J206" s="6">
        <v>1933308</v>
      </c>
      <c r="K206" s="6">
        <v>5843655</v>
      </c>
      <c r="L206" s="6">
        <v>-3910347</v>
      </c>
      <c r="M206" s="6">
        <v>5816972</v>
      </c>
      <c r="N206" s="6">
        <v>317768</v>
      </c>
      <c r="O206" s="6">
        <v>52960</v>
      </c>
      <c r="P206" s="2">
        <v>0</v>
      </c>
      <c r="Q206" s="2">
        <v>0</v>
      </c>
      <c r="R206" s="6">
        <v>6187700</v>
      </c>
      <c r="S206" s="6">
        <v>2277353</v>
      </c>
      <c r="T206" s="6">
        <v>344045</v>
      </c>
      <c r="U206" s="7">
        <v>1.18</v>
      </c>
      <c r="V206" s="2" t="s">
        <v>847</v>
      </c>
      <c r="W206" s="2" t="s">
        <v>811</v>
      </c>
      <c r="X206" s="2">
        <v>1.03E-2</v>
      </c>
    </row>
    <row r="207" spans="1:24">
      <c r="A207" s="2" t="s">
        <v>362</v>
      </c>
      <c r="B207" s="2" t="s">
        <v>804</v>
      </c>
      <c r="C207" s="2" t="s">
        <v>815</v>
      </c>
      <c r="E207" s="2" t="s">
        <v>363</v>
      </c>
      <c r="F207" s="2" t="s">
        <v>139</v>
      </c>
      <c r="G207" s="2" t="s">
        <v>806</v>
      </c>
      <c r="H207" s="2">
        <v>0</v>
      </c>
      <c r="I207" s="2">
        <v>0.4</v>
      </c>
      <c r="J207" s="6">
        <v>1986703</v>
      </c>
      <c r="K207" s="6">
        <v>8301220</v>
      </c>
      <c r="L207" s="6">
        <v>-6314517</v>
      </c>
      <c r="M207" s="6">
        <v>8300512</v>
      </c>
      <c r="N207" s="6">
        <v>271782</v>
      </c>
      <c r="O207" s="6">
        <v>87160</v>
      </c>
      <c r="P207" s="2">
        <v>0</v>
      </c>
      <c r="Q207" s="6">
        <v>5342</v>
      </c>
      <c r="R207" s="6">
        <v>8654112</v>
      </c>
      <c r="S207" s="6">
        <v>2339595</v>
      </c>
      <c r="T207" s="6">
        <v>352892</v>
      </c>
      <c r="U207" s="7">
        <v>1.18</v>
      </c>
      <c r="V207" s="2" t="s">
        <v>816</v>
      </c>
      <c r="W207" s="2" t="s">
        <v>811</v>
      </c>
      <c r="X207" s="2">
        <v>1.8499999999999999E-2</v>
      </c>
    </row>
    <row r="208" spans="1:24">
      <c r="A208" s="2" t="s">
        <v>360</v>
      </c>
      <c r="B208" s="2" t="s">
        <v>804</v>
      </c>
      <c r="C208" s="2" t="s">
        <v>805</v>
      </c>
      <c r="E208" s="2" t="s">
        <v>361</v>
      </c>
      <c r="F208" s="2" t="s">
        <v>39</v>
      </c>
      <c r="G208" s="2" t="s">
        <v>806</v>
      </c>
      <c r="H208" s="2">
        <v>0</v>
      </c>
      <c r="I208" s="2">
        <v>0.4</v>
      </c>
      <c r="J208" s="6">
        <v>1871455</v>
      </c>
      <c r="K208" s="6">
        <v>16180984</v>
      </c>
      <c r="L208" s="6">
        <v>-14309529</v>
      </c>
      <c r="M208" s="6">
        <v>16157626</v>
      </c>
      <c r="N208" s="6">
        <v>354436</v>
      </c>
      <c r="O208" s="6">
        <v>81305</v>
      </c>
      <c r="P208" s="2">
        <v>0</v>
      </c>
      <c r="Q208" s="6">
        <v>91823</v>
      </c>
      <c r="R208" s="6">
        <v>16501544</v>
      </c>
      <c r="S208" s="6">
        <v>2192015</v>
      </c>
      <c r="T208" s="6">
        <v>320560</v>
      </c>
      <c r="U208" s="7">
        <v>1.17</v>
      </c>
      <c r="V208" s="2">
        <v>0</v>
      </c>
      <c r="W208" s="2" t="s">
        <v>807</v>
      </c>
      <c r="X208" s="2">
        <v>1</v>
      </c>
    </row>
    <row r="209" spans="1:24">
      <c r="A209" s="2" t="s">
        <v>358</v>
      </c>
      <c r="B209" s="2" t="s">
        <v>821</v>
      </c>
      <c r="C209" s="2" t="s">
        <v>845</v>
      </c>
      <c r="E209" s="2" t="s">
        <v>359</v>
      </c>
      <c r="F209" s="2" t="s">
        <v>806</v>
      </c>
      <c r="G209" s="2" t="s">
        <v>626</v>
      </c>
      <c r="H209" s="2">
        <v>0</v>
      </c>
      <c r="I209" s="2">
        <v>0.49</v>
      </c>
      <c r="J209" s="6">
        <v>40200538</v>
      </c>
      <c r="K209" s="6">
        <v>19381548</v>
      </c>
      <c r="L209" s="6">
        <v>20818990</v>
      </c>
      <c r="M209" s="6">
        <v>18896526</v>
      </c>
      <c r="N209" s="6">
        <v>466036</v>
      </c>
      <c r="O209" s="6">
        <v>77947</v>
      </c>
      <c r="P209" s="2">
        <v>0</v>
      </c>
      <c r="Q209" s="2">
        <v>0</v>
      </c>
      <c r="R209" s="6">
        <v>19440509</v>
      </c>
      <c r="S209" s="6">
        <v>40259499</v>
      </c>
      <c r="T209" s="6">
        <v>58961</v>
      </c>
      <c r="U209" s="7">
        <v>1</v>
      </c>
      <c r="V209" s="2">
        <v>0</v>
      </c>
      <c r="W209" s="2" t="s">
        <v>807</v>
      </c>
      <c r="X209" s="2">
        <v>1</v>
      </c>
    </row>
    <row r="210" spans="1:24">
      <c r="A210" s="2" t="s">
        <v>356</v>
      </c>
      <c r="B210" s="2" t="s">
        <v>821</v>
      </c>
      <c r="C210" s="2" t="s">
        <v>805</v>
      </c>
      <c r="E210" s="2" t="s">
        <v>357</v>
      </c>
      <c r="F210" s="2" t="s">
        <v>806</v>
      </c>
      <c r="G210" s="2" t="s">
        <v>678</v>
      </c>
      <c r="H210" s="2">
        <v>0</v>
      </c>
      <c r="I210" s="2">
        <v>0.49</v>
      </c>
      <c r="J210" s="6">
        <v>40596143</v>
      </c>
      <c r="K210" s="6">
        <v>67239768</v>
      </c>
      <c r="L210" s="6">
        <v>-26643625</v>
      </c>
      <c r="M210" s="6">
        <v>67914208</v>
      </c>
      <c r="N210" s="6">
        <v>597177</v>
      </c>
      <c r="O210" s="6">
        <v>136370</v>
      </c>
      <c r="P210" s="6">
        <v>3735269</v>
      </c>
      <c r="Q210" s="2">
        <v>0</v>
      </c>
      <c r="R210" s="6">
        <v>72383024</v>
      </c>
      <c r="S210" s="6">
        <v>45739399</v>
      </c>
      <c r="T210" s="6">
        <v>5143256</v>
      </c>
      <c r="U210" s="7">
        <v>1.1299999999999999</v>
      </c>
      <c r="V210" s="2">
        <v>0</v>
      </c>
      <c r="W210" s="2" t="s">
        <v>807</v>
      </c>
      <c r="X210" s="2">
        <v>1</v>
      </c>
    </row>
    <row r="211" spans="1:24">
      <c r="A211" s="2" t="s">
        <v>354</v>
      </c>
      <c r="B211" s="2" t="s">
        <v>804</v>
      </c>
      <c r="C211" s="2" t="s">
        <v>805</v>
      </c>
      <c r="E211" s="2" t="s">
        <v>355</v>
      </c>
      <c r="F211" s="2" t="s">
        <v>133</v>
      </c>
      <c r="G211" s="2" t="s">
        <v>806</v>
      </c>
      <c r="H211" s="2">
        <v>0</v>
      </c>
      <c r="I211" s="2">
        <v>0.4</v>
      </c>
      <c r="J211" s="6">
        <v>1123613</v>
      </c>
      <c r="K211" s="6">
        <v>13944499</v>
      </c>
      <c r="L211" s="6">
        <v>-12820886</v>
      </c>
      <c r="M211" s="6">
        <v>14031587</v>
      </c>
      <c r="N211" s="6">
        <v>271334</v>
      </c>
      <c r="O211" s="6">
        <v>65227</v>
      </c>
      <c r="P211" s="2">
        <v>0</v>
      </c>
      <c r="Q211" s="6">
        <v>106039</v>
      </c>
      <c r="R211" s="6">
        <v>14262109</v>
      </c>
      <c r="S211" s="6">
        <v>1441223</v>
      </c>
      <c r="T211" s="6">
        <v>317610</v>
      </c>
      <c r="U211" s="7">
        <v>1.28</v>
      </c>
      <c r="V211" s="2">
        <v>0</v>
      </c>
      <c r="W211" s="2" t="s">
        <v>807</v>
      </c>
      <c r="X211" s="2">
        <v>1</v>
      </c>
    </row>
    <row r="212" spans="1:24">
      <c r="A212" s="2" t="s">
        <v>352</v>
      </c>
      <c r="B212" s="2" t="s">
        <v>804</v>
      </c>
      <c r="C212" s="2" t="s">
        <v>805</v>
      </c>
      <c r="E212" s="2" t="s">
        <v>353</v>
      </c>
      <c r="F212" s="2" t="s">
        <v>488</v>
      </c>
      <c r="G212" s="2" t="s">
        <v>486</v>
      </c>
      <c r="H212" s="2">
        <v>0</v>
      </c>
      <c r="I212" s="2">
        <v>0.4</v>
      </c>
      <c r="J212" s="6">
        <v>3492063</v>
      </c>
      <c r="K212" s="6">
        <v>24857300</v>
      </c>
      <c r="L212" s="6">
        <v>-21365237</v>
      </c>
      <c r="M212" s="6">
        <v>22625450</v>
      </c>
      <c r="N212" s="6">
        <v>704008</v>
      </c>
      <c r="O212" s="6">
        <v>95004</v>
      </c>
      <c r="P212" s="6">
        <v>1500109</v>
      </c>
      <c r="Q212" s="2">
        <v>0</v>
      </c>
      <c r="R212" s="6">
        <v>24924571</v>
      </c>
      <c r="S212" s="6">
        <v>3559334</v>
      </c>
      <c r="T212" s="6">
        <v>67271</v>
      </c>
      <c r="U212" s="7">
        <v>1.02</v>
      </c>
      <c r="V212" s="2">
        <v>0</v>
      </c>
      <c r="W212" s="2" t="s">
        <v>807</v>
      </c>
      <c r="X212" s="2">
        <v>1</v>
      </c>
    </row>
    <row r="213" spans="1:24">
      <c r="A213" s="2" t="s">
        <v>350</v>
      </c>
      <c r="B213" s="2" t="s">
        <v>804</v>
      </c>
      <c r="C213" s="2" t="s">
        <v>809</v>
      </c>
      <c r="E213" s="2" t="s">
        <v>351</v>
      </c>
      <c r="F213" s="2" t="s">
        <v>302</v>
      </c>
      <c r="G213" s="2" t="s">
        <v>300</v>
      </c>
      <c r="H213" s="2">
        <v>0</v>
      </c>
      <c r="I213" s="2">
        <v>0.4</v>
      </c>
      <c r="J213" s="6">
        <v>3212812</v>
      </c>
      <c r="K213" s="6">
        <v>13269375</v>
      </c>
      <c r="L213" s="6">
        <v>-10056563</v>
      </c>
      <c r="M213" s="6">
        <v>15240485</v>
      </c>
      <c r="N213" s="6">
        <v>389064</v>
      </c>
      <c r="O213" s="6">
        <v>64378</v>
      </c>
      <c r="P213" s="2">
        <v>0</v>
      </c>
      <c r="Q213" s="2">
        <v>0</v>
      </c>
      <c r="R213" s="6">
        <v>15693927</v>
      </c>
      <c r="S213" s="6">
        <v>5637364</v>
      </c>
      <c r="T213" s="6">
        <v>2424552</v>
      </c>
      <c r="U213" s="7">
        <v>1.75</v>
      </c>
      <c r="V213" s="2" t="s">
        <v>810</v>
      </c>
      <c r="W213" s="2" t="s">
        <v>811</v>
      </c>
      <c r="X213" s="2">
        <v>2.7730000000000001E-2</v>
      </c>
    </row>
    <row r="214" spans="1:24">
      <c r="A214" s="2" t="s">
        <v>348</v>
      </c>
      <c r="B214" s="2" t="s">
        <v>819</v>
      </c>
      <c r="C214" s="2" t="s">
        <v>845</v>
      </c>
      <c r="E214" s="2" t="s">
        <v>349</v>
      </c>
      <c r="F214" s="2" t="s">
        <v>806</v>
      </c>
      <c r="G214" s="2" t="s">
        <v>87</v>
      </c>
      <c r="H214" s="2">
        <v>0</v>
      </c>
      <c r="I214" s="2">
        <v>0.49</v>
      </c>
      <c r="J214" s="6">
        <v>78964890</v>
      </c>
      <c r="K214" s="6">
        <v>71166202</v>
      </c>
      <c r="L214" s="6">
        <v>7798688</v>
      </c>
      <c r="M214" s="6">
        <v>70681599</v>
      </c>
      <c r="N214" s="6">
        <v>927143</v>
      </c>
      <c r="O214" s="6">
        <v>185942</v>
      </c>
      <c r="P214" s="2">
        <v>0</v>
      </c>
      <c r="Q214" s="2">
        <v>0</v>
      </c>
      <c r="R214" s="6">
        <v>71794684</v>
      </c>
      <c r="S214" s="6">
        <v>79593372</v>
      </c>
      <c r="T214" s="6">
        <v>628482</v>
      </c>
      <c r="U214" s="7">
        <v>1.01</v>
      </c>
      <c r="V214" s="2">
        <v>0</v>
      </c>
      <c r="W214" s="2" t="s">
        <v>807</v>
      </c>
      <c r="X214" s="2">
        <v>1</v>
      </c>
    </row>
    <row r="215" spans="1:24">
      <c r="A215" s="2" t="s">
        <v>346</v>
      </c>
      <c r="B215" s="2" t="s">
        <v>804</v>
      </c>
      <c r="C215" s="2" t="s">
        <v>825</v>
      </c>
      <c r="E215" s="2" t="s">
        <v>347</v>
      </c>
      <c r="F215" s="2" t="s">
        <v>157</v>
      </c>
      <c r="G215" s="2" t="s">
        <v>155</v>
      </c>
      <c r="H215" s="2">
        <v>0</v>
      </c>
      <c r="I215" s="2">
        <v>0.4</v>
      </c>
      <c r="J215" s="6">
        <v>3263726</v>
      </c>
      <c r="K215" s="6">
        <v>12414950</v>
      </c>
      <c r="L215" s="6">
        <v>-9151224</v>
      </c>
      <c r="M215" s="6">
        <v>13748831</v>
      </c>
      <c r="N215" s="6">
        <v>336838</v>
      </c>
      <c r="O215" s="6">
        <v>74652</v>
      </c>
      <c r="P215" s="2">
        <v>0</v>
      </c>
      <c r="Q215" s="2">
        <v>0</v>
      </c>
      <c r="R215" s="6">
        <v>14160321</v>
      </c>
      <c r="S215" s="6">
        <v>5009097</v>
      </c>
      <c r="T215" s="6">
        <v>1745371</v>
      </c>
      <c r="U215" s="7">
        <v>1.53</v>
      </c>
      <c r="V215" s="2" t="s">
        <v>865</v>
      </c>
      <c r="W215" s="2" t="s">
        <v>811</v>
      </c>
      <c r="X215" s="2">
        <v>1.9140000000000001E-2</v>
      </c>
    </row>
    <row r="216" spans="1:24">
      <c r="A216" s="2" t="s">
        <v>344</v>
      </c>
      <c r="B216" s="2" t="s">
        <v>817</v>
      </c>
      <c r="C216" s="2" t="s">
        <v>818</v>
      </c>
      <c r="E216" s="2" t="s">
        <v>345</v>
      </c>
      <c r="F216" s="2" t="s">
        <v>514</v>
      </c>
      <c r="G216" s="2" t="s">
        <v>806</v>
      </c>
      <c r="H216" s="2">
        <v>0</v>
      </c>
      <c r="I216" s="2">
        <v>0.3</v>
      </c>
      <c r="J216" s="6">
        <v>97378888</v>
      </c>
      <c r="K216" s="6">
        <v>29435489</v>
      </c>
      <c r="L216" s="6">
        <v>67943399</v>
      </c>
      <c r="M216" s="6">
        <v>38690902</v>
      </c>
      <c r="N216" s="6">
        <v>247039</v>
      </c>
      <c r="O216" s="6">
        <v>377615</v>
      </c>
      <c r="P216" s="2">
        <v>0</v>
      </c>
      <c r="Q216" s="2">
        <v>0</v>
      </c>
      <c r="R216" s="6">
        <v>39315556</v>
      </c>
      <c r="S216" s="6">
        <v>107258955</v>
      </c>
      <c r="T216" s="6">
        <v>9880067</v>
      </c>
      <c r="U216" s="7">
        <v>1.1000000000000001</v>
      </c>
      <c r="V216" s="2">
        <v>0</v>
      </c>
      <c r="W216" s="2" t="s">
        <v>807</v>
      </c>
      <c r="X216" s="2">
        <v>1</v>
      </c>
    </row>
    <row r="217" spans="1:24">
      <c r="A217" s="2" t="s">
        <v>342</v>
      </c>
      <c r="B217" s="2" t="s">
        <v>844</v>
      </c>
      <c r="C217" s="2" t="s">
        <v>815</v>
      </c>
      <c r="E217" s="2" t="s">
        <v>343</v>
      </c>
      <c r="F217" s="2">
        <v>0</v>
      </c>
      <c r="G217" s="2">
        <v>0</v>
      </c>
      <c r="H217" s="2" t="s">
        <v>833</v>
      </c>
      <c r="I217" s="2">
        <v>0.1</v>
      </c>
      <c r="J217" s="6">
        <v>135421739</v>
      </c>
      <c r="K217" s="6">
        <v>24994701</v>
      </c>
      <c r="L217" s="6">
        <v>110427038</v>
      </c>
      <c r="M217" s="6">
        <v>24971747</v>
      </c>
      <c r="N217" s="6">
        <v>814172</v>
      </c>
      <c r="O217" s="6">
        <v>178494</v>
      </c>
      <c r="P217" s="2">
        <v>0</v>
      </c>
      <c r="Q217" s="2">
        <v>0</v>
      </c>
      <c r="R217" s="6">
        <v>25964413</v>
      </c>
      <c r="S217" s="6">
        <v>136391451</v>
      </c>
      <c r="T217" s="6">
        <v>969712</v>
      </c>
      <c r="U217" s="7">
        <v>1.01</v>
      </c>
      <c r="V217" s="2" t="s">
        <v>831</v>
      </c>
      <c r="W217" s="2" t="s">
        <v>827</v>
      </c>
      <c r="X217" s="2">
        <v>0.98179000000000005</v>
      </c>
    </row>
    <row r="218" spans="1:24">
      <c r="A218" s="2" t="s">
        <v>340</v>
      </c>
      <c r="B218" s="2" t="s">
        <v>804</v>
      </c>
      <c r="C218" s="2" t="s">
        <v>822</v>
      </c>
      <c r="E218" s="2" t="s">
        <v>341</v>
      </c>
      <c r="F218" s="2" t="s">
        <v>588</v>
      </c>
      <c r="G218" s="2" t="s">
        <v>274</v>
      </c>
      <c r="H218" s="2">
        <v>0</v>
      </c>
      <c r="I218" s="2">
        <v>0.4</v>
      </c>
      <c r="J218" s="6">
        <v>2612666</v>
      </c>
      <c r="K218" s="6">
        <v>12497174</v>
      </c>
      <c r="L218" s="6">
        <v>-9884508</v>
      </c>
      <c r="M218" s="6">
        <v>13193456</v>
      </c>
      <c r="N218" s="6">
        <v>635489</v>
      </c>
      <c r="O218" s="6">
        <v>113699</v>
      </c>
      <c r="P218" s="2">
        <v>0</v>
      </c>
      <c r="Q218" s="2">
        <v>0</v>
      </c>
      <c r="R218" s="6">
        <v>13942644</v>
      </c>
      <c r="S218" s="6">
        <v>4058136</v>
      </c>
      <c r="T218" s="6">
        <v>1445470</v>
      </c>
      <c r="U218" s="7">
        <v>1.55</v>
      </c>
      <c r="V218" s="2" t="s">
        <v>847</v>
      </c>
      <c r="W218" s="2" t="s">
        <v>811</v>
      </c>
      <c r="X218" s="2">
        <v>1.392E-2</v>
      </c>
    </row>
    <row r="219" spans="1:24">
      <c r="A219" s="2" t="s">
        <v>338</v>
      </c>
      <c r="B219" s="2" t="s">
        <v>804</v>
      </c>
      <c r="C219" s="2" t="s">
        <v>822</v>
      </c>
      <c r="E219" s="2" t="s">
        <v>339</v>
      </c>
      <c r="F219" s="2" t="s">
        <v>584</v>
      </c>
      <c r="G219" s="2" t="s">
        <v>829</v>
      </c>
      <c r="H219" s="2">
        <v>0</v>
      </c>
      <c r="I219" s="2">
        <v>0.4</v>
      </c>
      <c r="J219" s="6">
        <v>1449561</v>
      </c>
      <c r="K219" s="6">
        <v>5620027</v>
      </c>
      <c r="L219" s="6">
        <v>-4170466</v>
      </c>
      <c r="M219" s="6">
        <v>5278655</v>
      </c>
      <c r="N219" s="6">
        <v>275171</v>
      </c>
      <c r="O219" s="6">
        <v>53061</v>
      </c>
      <c r="P219" s="6">
        <v>147419</v>
      </c>
      <c r="Q219" s="2">
        <v>0</v>
      </c>
      <c r="R219" s="6">
        <v>5754306</v>
      </c>
      <c r="S219" s="6">
        <v>1583840</v>
      </c>
      <c r="T219" s="6">
        <v>134279</v>
      </c>
      <c r="U219" s="7">
        <v>1.0900000000000001</v>
      </c>
      <c r="V219" s="2">
        <v>0</v>
      </c>
      <c r="W219" s="2" t="s">
        <v>807</v>
      </c>
      <c r="X219" s="2">
        <v>1</v>
      </c>
    </row>
    <row r="220" spans="1:24">
      <c r="A220" s="2" t="s">
        <v>336</v>
      </c>
      <c r="B220" s="2" t="s">
        <v>804</v>
      </c>
      <c r="C220" s="2" t="s">
        <v>809</v>
      </c>
      <c r="E220" s="2" t="s">
        <v>337</v>
      </c>
      <c r="F220" s="2" t="s">
        <v>594</v>
      </c>
      <c r="G220" s="2" t="s">
        <v>590</v>
      </c>
      <c r="H220" s="2">
        <v>0</v>
      </c>
      <c r="I220" s="2">
        <v>0.4</v>
      </c>
      <c r="J220" s="6">
        <v>2447708</v>
      </c>
      <c r="K220" s="6">
        <v>5318090</v>
      </c>
      <c r="L220" s="6">
        <v>-2870382</v>
      </c>
      <c r="M220" s="6">
        <v>6118044</v>
      </c>
      <c r="N220" s="6">
        <v>258585</v>
      </c>
      <c r="O220" s="6">
        <v>53897</v>
      </c>
      <c r="P220" s="2">
        <v>0</v>
      </c>
      <c r="Q220" s="6">
        <v>392120</v>
      </c>
      <c r="R220" s="6">
        <v>6038406</v>
      </c>
      <c r="S220" s="6">
        <v>3168024</v>
      </c>
      <c r="T220" s="6">
        <v>720316</v>
      </c>
      <c r="U220" s="7">
        <v>1.29</v>
      </c>
      <c r="V220" s="2">
        <v>0</v>
      </c>
      <c r="W220" s="2" t="s">
        <v>807</v>
      </c>
      <c r="X220" s="2">
        <v>1</v>
      </c>
    </row>
    <row r="221" spans="1:24">
      <c r="A221" s="2" t="s">
        <v>334</v>
      </c>
      <c r="B221" s="2" t="s">
        <v>821</v>
      </c>
      <c r="C221" s="2" t="s">
        <v>820</v>
      </c>
      <c r="E221" s="2" t="s">
        <v>335</v>
      </c>
      <c r="F221" s="2" t="s">
        <v>806</v>
      </c>
      <c r="G221" s="2" t="s">
        <v>446</v>
      </c>
      <c r="H221" s="2">
        <v>0</v>
      </c>
      <c r="I221" s="2">
        <v>0.49</v>
      </c>
      <c r="J221" s="6">
        <v>34708968</v>
      </c>
      <c r="K221" s="6">
        <v>31308416</v>
      </c>
      <c r="L221" s="6">
        <v>3400552</v>
      </c>
      <c r="M221" s="6">
        <v>31359002</v>
      </c>
      <c r="N221" s="6">
        <v>625277</v>
      </c>
      <c r="O221" s="6">
        <v>121711</v>
      </c>
      <c r="P221" s="2">
        <v>0</v>
      </c>
      <c r="Q221" s="2">
        <v>0</v>
      </c>
      <c r="R221" s="6">
        <v>32105990</v>
      </c>
      <c r="S221" s="6">
        <v>35506542</v>
      </c>
      <c r="T221" s="6">
        <v>797574</v>
      </c>
      <c r="U221" s="7">
        <v>1.02</v>
      </c>
      <c r="V221" s="2">
        <v>0</v>
      </c>
      <c r="W221" s="2" t="s">
        <v>807</v>
      </c>
      <c r="X221" s="2">
        <v>1</v>
      </c>
    </row>
    <row r="222" spans="1:24">
      <c r="A222" s="2" t="s">
        <v>332</v>
      </c>
      <c r="B222" s="2" t="s">
        <v>804</v>
      </c>
      <c r="C222" s="2" t="s">
        <v>815</v>
      </c>
      <c r="E222" s="2" t="s">
        <v>333</v>
      </c>
      <c r="F222" s="2" t="s">
        <v>460</v>
      </c>
      <c r="G222" s="2" t="s">
        <v>806</v>
      </c>
      <c r="H222" s="2">
        <v>0</v>
      </c>
      <c r="I222" s="2">
        <v>0.4</v>
      </c>
      <c r="J222" s="6">
        <v>2381348</v>
      </c>
      <c r="K222" s="6">
        <v>14647134</v>
      </c>
      <c r="L222" s="6">
        <v>-12265786</v>
      </c>
      <c r="M222" s="6">
        <v>14858242</v>
      </c>
      <c r="N222" s="6">
        <v>372826</v>
      </c>
      <c r="O222" s="6">
        <v>71959</v>
      </c>
      <c r="P222" s="2">
        <v>0</v>
      </c>
      <c r="Q222" s="2">
        <v>0</v>
      </c>
      <c r="R222" s="6">
        <v>15303027</v>
      </c>
      <c r="S222" s="6">
        <v>3037241</v>
      </c>
      <c r="T222" s="6">
        <v>655893</v>
      </c>
      <c r="U222" s="7">
        <v>1.28</v>
      </c>
      <c r="V222" s="2">
        <v>0</v>
      </c>
      <c r="W222" s="2" t="s">
        <v>807</v>
      </c>
      <c r="X222" s="2">
        <v>1</v>
      </c>
    </row>
    <row r="223" spans="1:24">
      <c r="A223" s="2" t="s">
        <v>330</v>
      </c>
      <c r="B223" s="2" t="s">
        <v>804</v>
      </c>
      <c r="C223" s="2" t="s">
        <v>809</v>
      </c>
      <c r="E223" s="2" t="s">
        <v>331</v>
      </c>
      <c r="F223" s="2" t="s">
        <v>390</v>
      </c>
      <c r="G223" s="2" t="s">
        <v>806</v>
      </c>
      <c r="H223" s="2">
        <v>0</v>
      </c>
      <c r="I223" s="2">
        <v>0.4</v>
      </c>
      <c r="J223" s="6">
        <v>2720096</v>
      </c>
      <c r="K223" s="6">
        <v>8655802</v>
      </c>
      <c r="L223" s="6">
        <v>-5935706</v>
      </c>
      <c r="M223" s="6">
        <v>8850270</v>
      </c>
      <c r="N223" s="6">
        <v>368506</v>
      </c>
      <c r="O223" s="6">
        <v>52100</v>
      </c>
      <c r="P223" s="2">
        <v>0</v>
      </c>
      <c r="Q223" s="2">
        <v>0</v>
      </c>
      <c r="R223" s="6">
        <v>9270876</v>
      </c>
      <c r="S223" s="6">
        <v>3335170</v>
      </c>
      <c r="T223" s="6">
        <v>615074</v>
      </c>
      <c r="U223" s="7">
        <v>1.23</v>
      </c>
      <c r="V223" s="2" t="s">
        <v>863</v>
      </c>
      <c r="W223" s="2" t="s">
        <v>827</v>
      </c>
      <c r="X223" s="2">
        <v>2.64E-2</v>
      </c>
    </row>
    <row r="224" spans="1:24">
      <c r="A224" s="2" t="s">
        <v>328</v>
      </c>
      <c r="B224" s="2" t="s">
        <v>821</v>
      </c>
      <c r="C224" s="2" t="s">
        <v>820</v>
      </c>
      <c r="E224" s="2" t="s">
        <v>329</v>
      </c>
      <c r="F224" s="2" t="s">
        <v>806</v>
      </c>
      <c r="G224" s="2" t="s">
        <v>446</v>
      </c>
      <c r="H224" s="2">
        <v>0</v>
      </c>
      <c r="I224" s="2">
        <v>0.49</v>
      </c>
      <c r="J224" s="6">
        <v>28977665</v>
      </c>
      <c r="K224" s="6">
        <v>38429571</v>
      </c>
      <c r="L224" s="6">
        <v>-9451906</v>
      </c>
      <c r="M224" s="6">
        <v>39741172</v>
      </c>
      <c r="N224" s="6">
        <v>666629</v>
      </c>
      <c r="O224" s="6">
        <v>117098</v>
      </c>
      <c r="P224" s="2">
        <v>0</v>
      </c>
      <c r="Q224" s="6">
        <v>519179</v>
      </c>
      <c r="R224" s="6">
        <v>40005720</v>
      </c>
      <c r="S224" s="6">
        <v>30553814</v>
      </c>
      <c r="T224" s="6">
        <v>1576149</v>
      </c>
      <c r="U224" s="7">
        <v>1.05</v>
      </c>
      <c r="V224" s="2">
        <v>0</v>
      </c>
      <c r="W224" s="2" t="s">
        <v>807</v>
      </c>
      <c r="X224" s="2">
        <v>1</v>
      </c>
    </row>
    <row r="225" spans="1:24">
      <c r="A225" s="2" t="s">
        <v>326</v>
      </c>
      <c r="B225" s="2" t="s">
        <v>804</v>
      </c>
      <c r="C225" s="2" t="s">
        <v>815</v>
      </c>
      <c r="E225" s="2" t="s">
        <v>327</v>
      </c>
      <c r="F225" s="2" t="s">
        <v>342</v>
      </c>
      <c r="G225" s="2" t="s">
        <v>806</v>
      </c>
      <c r="H225" s="2">
        <v>0</v>
      </c>
      <c r="I225" s="2">
        <v>0.4</v>
      </c>
      <c r="J225" s="6">
        <v>2817506</v>
      </c>
      <c r="K225" s="6">
        <v>9313236</v>
      </c>
      <c r="L225" s="6">
        <v>-6495730</v>
      </c>
      <c r="M225" s="6">
        <v>9390564</v>
      </c>
      <c r="N225" s="6">
        <v>673966</v>
      </c>
      <c r="O225" s="6">
        <v>118139</v>
      </c>
      <c r="P225" s="2">
        <v>0</v>
      </c>
      <c r="Q225" s="6">
        <v>403860</v>
      </c>
      <c r="R225" s="6">
        <v>9778809</v>
      </c>
      <c r="S225" s="6">
        <v>3283079</v>
      </c>
      <c r="T225" s="6">
        <v>465573</v>
      </c>
      <c r="U225" s="7">
        <v>1.17</v>
      </c>
      <c r="V225" s="2">
        <v>0</v>
      </c>
      <c r="W225" s="2" t="s">
        <v>807</v>
      </c>
      <c r="X225" s="2">
        <v>1</v>
      </c>
    </row>
    <row r="226" spans="1:24">
      <c r="A226" s="2" t="s">
        <v>324</v>
      </c>
      <c r="B226" s="2" t="s">
        <v>821</v>
      </c>
      <c r="C226" s="2" t="s">
        <v>822</v>
      </c>
      <c r="E226" s="2" t="s">
        <v>325</v>
      </c>
      <c r="F226" s="2" t="s">
        <v>806</v>
      </c>
      <c r="G226" s="2" t="s">
        <v>752</v>
      </c>
      <c r="H226" s="2">
        <v>0</v>
      </c>
      <c r="I226" s="2">
        <v>0.49</v>
      </c>
      <c r="J226" s="6">
        <v>27765161</v>
      </c>
      <c r="K226" s="6">
        <v>27458089</v>
      </c>
      <c r="L226" s="6">
        <v>307072</v>
      </c>
      <c r="M226" s="6">
        <v>27458068</v>
      </c>
      <c r="N226" s="6">
        <v>763166</v>
      </c>
      <c r="O226" s="6">
        <v>130350</v>
      </c>
      <c r="P226" s="2">
        <v>0</v>
      </c>
      <c r="Q226" s="2">
        <v>0</v>
      </c>
      <c r="R226" s="6">
        <v>28351584</v>
      </c>
      <c r="S226" s="6">
        <v>28658656</v>
      </c>
      <c r="T226" s="6">
        <v>893495</v>
      </c>
      <c r="U226" s="7">
        <v>1.03</v>
      </c>
      <c r="V226" s="2">
        <v>0</v>
      </c>
      <c r="W226" s="2" t="s">
        <v>807</v>
      </c>
      <c r="X226" s="2">
        <v>1</v>
      </c>
    </row>
    <row r="227" spans="1:24">
      <c r="A227" s="2" t="s">
        <v>322</v>
      </c>
      <c r="B227" s="2" t="s">
        <v>819</v>
      </c>
      <c r="C227" s="2" t="s">
        <v>845</v>
      </c>
      <c r="E227" s="2" t="s">
        <v>323</v>
      </c>
      <c r="F227" s="2" t="s">
        <v>806</v>
      </c>
      <c r="G227" s="2" t="s">
        <v>87</v>
      </c>
      <c r="H227" s="2">
        <v>0</v>
      </c>
      <c r="I227" s="2">
        <v>0.49</v>
      </c>
      <c r="J227" s="6">
        <v>42195265</v>
      </c>
      <c r="K227" s="6">
        <v>27234229</v>
      </c>
      <c r="L227" s="6">
        <v>14961036</v>
      </c>
      <c r="M227" s="6">
        <v>28321763</v>
      </c>
      <c r="N227" s="6">
        <v>670563</v>
      </c>
      <c r="O227" s="6">
        <v>116449</v>
      </c>
      <c r="P227" s="2">
        <v>0</v>
      </c>
      <c r="Q227" s="2">
        <v>0</v>
      </c>
      <c r="R227" s="6">
        <v>29108775</v>
      </c>
      <c r="S227" s="6">
        <v>44069811</v>
      </c>
      <c r="T227" s="6">
        <v>1874546</v>
      </c>
      <c r="U227" s="7">
        <v>1.04</v>
      </c>
      <c r="V227" s="2">
        <v>0</v>
      </c>
      <c r="W227" s="2" t="s">
        <v>807</v>
      </c>
      <c r="X227" s="2">
        <v>1</v>
      </c>
    </row>
    <row r="228" spans="1:24">
      <c r="A228" s="2" t="s">
        <v>320</v>
      </c>
      <c r="B228" s="2" t="s">
        <v>804</v>
      </c>
      <c r="C228" s="2" t="s">
        <v>825</v>
      </c>
      <c r="E228" s="2" t="s">
        <v>321</v>
      </c>
      <c r="F228" s="2" t="s">
        <v>69</v>
      </c>
      <c r="G228" s="2" t="s">
        <v>806</v>
      </c>
      <c r="H228" s="2">
        <v>0</v>
      </c>
      <c r="I228" s="2">
        <v>0.4</v>
      </c>
      <c r="J228" s="6">
        <v>1678728</v>
      </c>
      <c r="K228" s="6">
        <v>15662148</v>
      </c>
      <c r="L228" s="6">
        <v>-13983420</v>
      </c>
      <c r="M228" s="6">
        <v>15692041</v>
      </c>
      <c r="N228" s="6">
        <v>204542</v>
      </c>
      <c r="O228" s="6">
        <v>35775</v>
      </c>
      <c r="P228" s="2">
        <v>0</v>
      </c>
      <c r="Q228" s="2">
        <v>0</v>
      </c>
      <c r="R228" s="6">
        <v>15932358</v>
      </c>
      <c r="S228" s="6">
        <v>1948938</v>
      </c>
      <c r="T228" s="6">
        <v>270210</v>
      </c>
      <c r="U228" s="7">
        <v>1.1599999999999999</v>
      </c>
      <c r="V228" s="2" t="s">
        <v>843</v>
      </c>
      <c r="W228" s="2" t="s">
        <v>811</v>
      </c>
      <c r="X228" s="2">
        <v>1.209E-2</v>
      </c>
    </row>
    <row r="229" spans="1:24">
      <c r="A229" s="2" t="s">
        <v>318</v>
      </c>
      <c r="B229" s="2" t="s">
        <v>804</v>
      </c>
      <c r="C229" s="2" t="s">
        <v>809</v>
      </c>
      <c r="E229" s="2" t="s">
        <v>319</v>
      </c>
      <c r="F229" s="2" t="s">
        <v>402</v>
      </c>
      <c r="G229" s="2" t="s">
        <v>400</v>
      </c>
      <c r="H229" s="2">
        <v>0</v>
      </c>
      <c r="I229" s="2">
        <v>0.4</v>
      </c>
      <c r="J229" s="6">
        <v>2099762</v>
      </c>
      <c r="K229" s="6">
        <v>18301114</v>
      </c>
      <c r="L229" s="6">
        <v>-16201352</v>
      </c>
      <c r="M229" s="6">
        <v>18043687</v>
      </c>
      <c r="N229" s="6">
        <v>304923</v>
      </c>
      <c r="O229" s="6">
        <v>39766</v>
      </c>
      <c r="P229" s="2">
        <v>0</v>
      </c>
      <c r="Q229" s="2">
        <v>0</v>
      </c>
      <c r="R229" s="6">
        <v>18388376</v>
      </c>
      <c r="S229" s="6">
        <v>2187024</v>
      </c>
      <c r="T229" s="6">
        <v>87262</v>
      </c>
      <c r="U229" s="7">
        <v>1.04</v>
      </c>
      <c r="V229" s="2" t="s">
        <v>828</v>
      </c>
      <c r="W229" s="2" t="s">
        <v>811</v>
      </c>
      <c r="X229" s="2">
        <v>1.2760000000000001E-2</v>
      </c>
    </row>
    <row r="230" spans="1:24">
      <c r="A230" s="2" t="s">
        <v>316</v>
      </c>
      <c r="B230" s="2" t="s">
        <v>832</v>
      </c>
      <c r="C230" s="2" t="s">
        <v>820</v>
      </c>
      <c r="E230" s="2" t="s">
        <v>317</v>
      </c>
      <c r="F230" s="2">
        <v>0</v>
      </c>
      <c r="G230" s="2">
        <v>0</v>
      </c>
      <c r="H230" s="2" t="s">
        <v>833</v>
      </c>
      <c r="I230" s="2">
        <v>0.09</v>
      </c>
      <c r="J230" s="6">
        <v>59155988</v>
      </c>
      <c r="K230" s="6">
        <v>18165133</v>
      </c>
      <c r="L230" s="6">
        <v>40990855</v>
      </c>
      <c r="M230" s="6">
        <v>18774862</v>
      </c>
      <c r="N230" s="6">
        <v>694621</v>
      </c>
      <c r="O230" s="6">
        <v>142360</v>
      </c>
      <c r="P230" s="2">
        <v>0</v>
      </c>
      <c r="Q230" s="2">
        <v>0</v>
      </c>
      <c r="R230" s="6">
        <v>19611843</v>
      </c>
      <c r="S230" s="6">
        <v>60602698</v>
      </c>
      <c r="T230" s="6">
        <v>1446710</v>
      </c>
      <c r="U230" s="7">
        <v>1.02</v>
      </c>
      <c r="V230" s="2">
        <v>0</v>
      </c>
      <c r="W230" s="2" t="s">
        <v>807</v>
      </c>
      <c r="X230" s="2">
        <v>1</v>
      </c>
    </row>
    <row r="231" spans="1:24">
      <c r="A231" s="2" t="s">
        <v>314</v>
      </c>
      <c r="B231" s="2" t="s">
        <v>812</v>
      </c>
      <c r="C231" s="2">
        <v>0</v>
      </c>
      <c r="E231" s="2" t="s">
        <v>866</v>
      </c>
      <c r="F231" s="2">
        <v>0</v>
      </c>
      <c r="G231" s="2">
        <v>0</v>
      </c>
      <c r="H231" s="2" t="s">
        <v>814</v>
      </c>
      <c r="I231" s="2">
        <v>0.01</v>
      </c>
      <c r="J231" s="6">
        <v>5376661</v>
      </c>
      <c r="K231" s="6">
        <v>2938792</v>
      </c>
      <c r="L231" s="6">
        <v>2437869</v>
      </c>
      <c r="M231" s="6">
        <v>3011879</v>
      </c>
      <c r="N231" s="6">
        <v>89724</v>
      </c>
      <c r="O231" s="6">
        <v>18220</v>
      </c>
      <c r="P231" s="2">
        <v>0</v>
      </c>
      <c r="Q231" s="2">
        <v>0</v>
      </c>
      <c r="R231" s="6">
        <v>3119823</v>
      </c>
      <c r="S231" s="6">
        <v>5557692</v>
      </c>
      <c r="T231" s="6">
        <v>181031</v>
      </c>
      <c r="U231" s="7">
        <v>1.03</v>
      </c>
      <c r="V231" s="2">
        <v>0</v>
      </c>
      <c r="W231" s="2" t="s">
        <v>807</v>
      </c>
      <c r="X231" s="2">
        <v>1</v>
      </c>
    </row>
    <row r="232" spans="1:24">
      <c r="A232" s="2" t="s">
        <v>312</v>
      </c>
      <c r="B232" s="2" t="s">
        <v>804</v>
      </c>
      <c r="C232" s="2" t="s">
        <v>809</v>
      </c>
      <c r="E232" s="2" t="s">
        <v>313</v>
      </c>
      <c r="F232" s="2" t="s">
        <v>310</v>
      </c>
      <c r="G232" s="2" t="s">
        <v>806</v>
      </c>
      <c r="H232" s="2">
        <v>0</v>
      </c>
      <c r="I232" s="2">
        <v>0.4</v>
      </c>
      <c r="J232" s="6">
        <v>5968059</v>
      </c>
      <c r="K232" s="6">
        <v>37467795</v>
      </c>
      <c r="L232" s="6">
        <v>-31499736</v>
      </c>
      <c r="M232" s="6">
        <v>40086301</v>
      </c>
      <c r="N232" s="6">
        <v>565966</v>
      </c>
      <c r="O232" s="6">
        <v>126774</v>
      </c>
      <c r="P232" s="2">
        <v>0</v>
      </c>
      <c r="Q232" s="6">
        <v>86980</v>
      </c>
      <c r="R232" s="6">
        <v>40692061</v>
      </c>
      <c r="S232" s="6">
        <v>9192325</v>
      </c>
      <c r="T232" s="6">
        <v>3224266</v>
      </c>
      <c r="U232" s="7">
        <v>1.54</v>
      </c>
      <c r="V232" s="2" t="s">
        <v>842</v>
      </c>
      <c r="W232" s="2" t="s">
        <v>811</v>
      </c>
      <c r="X232" s="2">
        <v>6.1859999999999998E-2</v>
      </c>
    </row>
    <row r="233" spans="1:24">
      <c r="A233" s="2" t="s">
        <v>310</v>
      </c>
      <c r="B233" s="2" t="s">
        <v>844</v>
      </c>
      <c r="C233" s="2" t="s">
        <v>809</v>
      </c>
      <c r="E233" s="2" t="s">
        <v>311</v>
      </c>
      <c r="F233" s="2">
        <v>0</v>
      </c>
      <c r="G233" s="2">
        <v>0</v>
      </c>
      <c r="H233" s="2" t="s">
        <v>833</v>
      </c>
      <c r="I233" s="2">
        <v>0.1</v>
      </c>
      <c r="J233" s="6">
        <v>80385044</v>
      </c>
      <c r="K233" s="6">
        <v>25068772</v>
      </c>
      <c r="L233" s="6">
        <v>55316272</v>
      </c>
      <c r="M233" s="6">
        <v>27147746</v>
      </c>
      <c r="N233" s="6">
        <v>520423</v>
      </c>
      <c r="O233" s="6">
        <v>101204</v>
      </c>
      <c r="P233" s="2">
        <v>0</v>
      </c>
      <c r="Q233" s="6">
        <v>1171559</v>
      </c>
      <c r="R233" s="6">
        <v>26597814</v>
      </c>
      <c r="S233" s="6">
        <v>81914087</v>
      </c>
      <c r="T233" s="6">
        <v>1529043</v>
      </c>
      <c r="U233" s="7">
        <v>1.02</v>
      </c>
      <c r="V233" s="2" t="s">
        <v>842</v>
      </c>
      <c r="W233" s="2" t="s">
        <v>811</v>
      </c>
      <c r="X233" s="2">
        <v>0.83321999999999996</v>
      </c>
    </row>
    <row r="234" spans="1:24">
      <c r="A234" s="2" t="s">
        <v>308</v>
      </c>
      <c r="B234" s="2" t="s">
        <v>821</v>
      </c>
      <c r="C234" s="2" t="s">
        <v>845</v>
      </c>
      <c r="E234" s="2" t="s">
        <v>309</v>
      </c>
      <c r="F234" s="2" t="s">
        <v>806</v>
      </c>
      <c r="G234" s="2" t="s">
        <v>806</v>
      </c>
      <c r="H234" s="2">
        <v>0</v>
      </c>
      <c r="I234" s="2">
        <v>0.5</v>
      </c>
      <c r="J234" s="6">
        <v>60202640</v>
      </c>
      <c r="K234" s="6">
        <v>37238477</v>
      </c>
      <c r="L234" s="6">
        <v>22964163</v>
      </c>
      <c r="M234" s="6">
        <v>36402281</v>
      </c>
      <c r="N234" s="6">
        <v>1499303</v>
      </c>
      <c r="O234" s="6">
        <v>267538</v>
      </c>
      <c r="P234" s="2">
        <v>0</v>
      </c>
      <c r="Q234" s="2">
        <v>0</v>
      </c>
      <c r="R234" s="6">
        <v>38169122</v>
      </c>
      <c r="S234" s="6">
        <v>61133285</v>
      </c>
      <c r="T234" s="6">
        <v>930645</v>
      </c>
      <c r="U234" s="7">
        <v>1.02</v>
      </c>
      <c r="V234" s="2">
        <v>0</v>
      </c>
      <c r="W234" s="2" t="s">
        <v>807</v>
      </c>
      <c r="X234" s="2">
        <v>1</v>
      </c>
    </row>
    <row r="235" spans="1:24">
      <c r="A235" s="2" t="s">
        <v>306</v>
      </c>
      <c r="B235" s="2" t="s">
        <v>804</v>
      </c>
      <c r="C235" s="2" t="s">
        <v>815</v>
      </c>
      <c r="E235" s="2" t="s">
        <v>307</v>
      </c>
      <c r="F235" s="2" t="s">
        <v>342</v>
      </c>
      <c r="G235" s="2" t="s">
        <v>806</v>
      </c>
      <c r="H235" s="2">
        <v>0</v>
      </c>
      <c r="I235" s="2">
        <v>0.4</v>
      </c>
      <c r="J235" s="6">
        <v>5229784</v>
      </c>
      <c r="K235" s="6">
        <v>30144312</v>
      </c>
      <c r="L235" s="6">
        <v>-24914528</v>
      </c>
      <c r="M235" s="6">
        <v>30109392</v>
      </c>
      <c r="N235" s="6">
        <v>507182</v>
      </c>
      <c r="O235" s="6">
        <v>92987</v>
      </c>
      <c r="P235" s="2">
        <v>0</v>
      </c>
      <c r="Q235" s="6">
        <v>29767</v>
      </c>
      <c r="R235" s="6">
        <v>30679794</v>
      </c>
      <c r="S235" s="6">
        <v>5765266</v>
      </c>
      <c r="T235" s="6">
        <v>535482</v>
      </c>
      <c r="U235" s="7">
        <v>1.1000000000000001</v>
      </c>
      <c r="V235" s="2">
        <v>0</v>
      </c>
      <c r="W235" s="2" t="s">
        <v>807</v>
      </c>
      <c r="X235" s="2">
        <v>1</v>
      </c>
    </row>
    <row r="236" spans="1:24">
      <c r="A236" s="2" t="s">
        <v>304</v>
      </c>
      <c r="B236" s="2" t="s">
        <v>821</v>
      </c>
      <c r="C236" s="2" t="s">
        <v>809</v>
      </c>
      <c r="E236" s="2" t="s">
        <v>305</v>
      </c>
      <c r="F236" s="2" t="s">
        <v>806</v>
      </c>
      <c r="G236" s="2" t="s">
        <v>300</v>
      </c>
      <c r="H236" s="2">
        <v>0</v>
      </c>
      <c r="I236" s="2">
        <v>0.49</v>
      </c>
      <c r="J236" s="6">
        <v>84369505</v>
      </c>
      <c r="K236" s="6">
        <v>58085160</v>
      </c>
      <c r="L236" s="6">
        <v>26284345</v>
      </c>
      <c r="M236" s="6">
        <v>53750289</v>
      </c>
      <c r="N236" s="6">
        <v>1002744</v>
      </c>
      <c r="O236" s="6">
        <v>233242</v>
      </c>
      <c r="P236" s="2">
        <v>0</v>
      </c>
      <c r="Q236" s="2">
        <v>0</v>
      </c>
      <c r="R236" s="6">
        <v>54986275</v>
      </c>
      <c r="S236" s="6">
        <v>81270620</v>
      </c>
      <c r="T236" s="6">
        <v>-3098885</v>
      </c>
      <c r="U236" s="7">
        <v>0.96</v>
      </c>
      <c r="V236" s="2">
        <v>0</v>
      </c>
      <c r="W236" s="2" t="s">
        <v>807</v>
      </c>
      <c r="X236" s="2">
        <v>1</v>
      </c>
    </row>
    <row r="237" spans="1:24">
      <c r="A237" s="2" t="s">
        <v>302</v>
      </c>
      <c r="B237" s="2" t="s">
        <v>832</v>
      </c>
      <c r="C237" s="2" t="s">
        <v>809</v>
      </c>
      <c r="E237" s="2" t="s">
        <v>303</v>
      </c>
      <c r="F237" s="2">
        <v>0</v>
      </c>
      <c r="G237" s="2">
        <v>0</v>
      </c>
      <c r="H237" s="2" t="s">
        <v>833</v>
      </c>
      <c r="I237" s="2">
        <v>0.09</v>
      </c>
      <c r="J237" s="6">
        <v>95132076</v>
      </c>
      <c r="K237" s="6">
        <v>18500917</v>
      </c>
      <c r="L237" s="6">
        <v>76631159</v>
      </c>
      <c r="M237" s="6">
        <v>19524117</v>
      </c>
      <c r="N237" s="6">
        <v>410691</v>
      </c>
      <c r="O237" s="6">
        <v>154721</v>
      </c>
      <c r="P237" s="2">
        <v>0</v>
      </c>
      <c r="Q237" s="2">
        <v>0</v>
      </c>
      <c r="R237" s="6">
        <v>20089529</v>
      </c>
      <c r="S237" s="6">
        <v>96720688</v>
      </c>
      <c r="T237" s="6">
        <v>1588612</v>
      </c>
      <c r="U237" s="7">
        <v>1.02</v>
      </c>
      <c r="V237" s="2" t="s">
        <v>810</v>
      </c>
      <c r="W237" s="2" t="s">
        <v>827</v>
      </c>
      <c r="X237" s="2">
        <v>0.82121</v>
      </c>
    </row>
    <row r="238" spans="1:24">
      <c r="A238" s="2" t="s">
        <v>300</v>
      </c>
      <c r="B238" s="2" t="s">
        <v>812</v>
      </c>
      <c r="C238" s="2">
        <v>0</v>
      </c>
      <c r="E238" s="2" t="s">
        <v>867</v>
      </c>
      <c r="F238" s="2">
        <v>0</v>
      </c>
      <c r="G238" s="2">
        <v>0</v>
      </c>
      <c r="H238" s="2" t="s">
        <v>814</v>
      </c>
      <c r="I238" s="2">
        <v>0.01</v>
      </c>
      <c r="J238" s="6">
        <v>9475256</v>
      </c>
      <c r="K238" s="6">
        <v>3241069</v>
      </c>
      <c r="L238" s="6">
        <v>6234187</v>
      </c>
      <c r="M238" s="6">
        <v>3266291</v>
      </c>
      <c r="N238" s="6">
        <v>66096</v>
      </c>
      <c r="O238" s="6">
        <v>19912</v>
      </c>
      <c r="P238" s="2">
        <v>0</v>
      </c>
      <c r="Q238" s="2">
        <v>0</v>
      </c>
      <c r="R238" s="6">
        <v>3352299</v>
      </c>
      <c r="S238" s="6">
        <v>9586486</v>
      </c>
      <c r="T238" s="6">
        <v>111230</v>
      </c>
      <c r="U238" s="7">
        <v>1.01</v>
      </c>
      <c r="V238" s="2">
        <v>0</v>
      </c>
      <c r="W238" s="2" t="s">
        <v>807</v>
      </c>
      <c r="X238" s="2">
        <v>1</v>
      </c>
    </row>
    <row r="239" spans="1:24">
      <c r="A239" s="2" t="s">
        <v>298</v>
      </c>
      <c r="B239" s="2" t="s">
        <v>804</v>
      </c>
      <c r="C239" s="2" t="s">
        <v>825</v>
      </c>
      <c r="E239" s="2" t="s">
        <v>299</v>
      </c>
      <c r="F239" s="2" t="s">
        <v>69</v>
      </c>
      <c r="G239" s="2" t="s">
        <v>806</v>
      </c>
      <c r="H239" s="2">
        <v>0</v>
      </c>
      <c r="I239" s="2">
        <v>0.4</v>
      </c>
      <c r="J239" s="6">
        <v>3225030</v>
      </c>
      <c r="K239" s="6">
        <v>12673211</v>
      </c>
      <c r="L239" s="6">
        <v>-9448181</v>
      </c>
      <c r="M239" s="6">
        <v>13226606</v>
      </c>
      <c r="N239" s="6">
        <v>273332</v>
      </c>
      <c r="O239" s="6">
        <v>69543</v>
      </c>
      <c r="P239" s="2">
        <v>0</v>
      </c>
      <c r="Q239" s="2">
        <v>0</v>
      </c>
      <c r="R239" s="6">
        <v>13569481</v>
      </c>
      <c r="S239" s="6">
        <v>4121300</v>
      </c>
      <c r="T239" s="6">
        <v>896270</v>
      </c>
      <c r="U239" s="7">
        <v>1.28</v>
      </c>
      <c r="V239" s="2" t="s">
        <v>843</v>
      </c>
      <c r="W239" s="2" t="s">
        <v>811</v>
      </c>
      <c r="X239" s="2">
        <v>2.3230000000000001E-2</v>
      </c>
    </row>
    <row r="240" spans="1:24">
      <c r="A240" s="2" t="s">
        <v>296</v>
      </c>
      <c r="B240" s="2" t="s">
        <v>804</v>
      </c>
      <c r="C240" s="2" t="s">
        <v>809</v>
      </c>
      <c r="E240" s="2" t="s">
        <v>297</v>
      </c>
      <c r="F240" s="2" t="s">
        <v>402</v>
      </c>
      <c r="G240" s="2" t="s">
        <v>400</v>
      </c>
      <c r="H240" s="2">
        <v>0</v>
      </c>
      <c r="I240" s="2">
        <v>0.4</v>
      </c>
      <c r="J240" s="6">
        <v>1347305</v>
      </c>
      <c r="K240" s="6">
        <v>4727514</v>
      </c>
      <c r="L240" s="6">
        <v>-3380209</v>
      </c>
      <c r="M240" s="6">
        <v>4519250</v>
      </c>
      <c r="N240" s="6">
        <v>154912</v>
      </c>
      <c r="O240" s="6">
        <v>43505</v>
      </c>
      <c r="P240" s="2">
        <v>0</v>
      </c>
      <c r="Q240" s="2">
        <v>0</v>
      </c>
      <c r="R240" s="6">
        <v>4717667</v>
      </c>
      <c r="S240" s="6">
        <v>1337458</v>
      </c>
      <c r="T240" s="6">
        <v>-9847</v>
      </c>
      <c r="U240" s="7">
        <v>0.99</v>
      </c>
      <c r="V240" s="2" t="s">
        <v>828</v>
      </c>
      <c r="W240" s="2" t="s">
        <v>811</v>
      </c>
      <c r="X240" s="2">
        <v>8.1899999999999994E-3</v>
      </c>
    </row>
    <row r="241" spans="1:24">
      <c r="A241" s="2" t="s">
        <v>294</v>
      </c>
      <c r="B241" s="2" t="s">
        <v>819</v>
      </c>
      <c r="C241" s="2" t="s">
        <v>808</v>
      </c>
      <c r="E241" s="2" t="s">
        <v>295</v>
      </c>
      <c r="F241" s="2" t="s">
        <v>806</v>
      </c>
      <c r="G241" s="2" t="s">
        <v>502</v>
      </c>
      <c r="H241" s="2">
        <v>0</v>
      </c>
      <c r="I241" s="2">
        <v>0.49</v>
      </c>
      <c r="J241" s="6">
        <v>56601460</v>
      </c>
      <c r="K241" s="6">
        <v>27738996</v>
      </c>
      <c r="L241" s="6">
        <v>28862464</v>
      </c>
      <c r="M241" s="6">
        <v>27738996</v>
      </c>
      <c r="N241" s="6">
        <v>1100969</v>
      </c>
      <c r="O241" s="6">
        <v>206165</v>
      </c>
      <c r="P241" s="2">
        <v>0</v>
      </c>
      <c r="Q241" s="2">
        <v>0</v>
      </c>
      <c r="R241" s="6">
        <v>29046130</v>
      </c>
      <c r="S241" s="6">
        <v>57908594</v>
      </c>
      <c r="T241" s="6">
        <v>1307134</v>
      </c>
      <c r="U241" s="7">
        <v>1.02</v>
      </c>
      <c r="V241" s="2">
        <v>0</v>
      </c>
      <c r="W241" s="2" t="s">
        <v>807</v>
      </c>
      <c r="X241" s="2">
        <v>1</v>
      </c>
    </row>
    <row r="242" spans="1:24">
      <c r="A242" s="2" t="s">
        <v>292</v>
      </c>
      <c r="B242" s="2" t="s">
        <v>804</v>
      </c>
      <c r="C242" s="2" t="s">
        <v>805</v>
      </c>
      <c r="E242" s="2" t="s">
        <v>293</v>
      </c>
      <c r="F242" s="2" t="s">
        <v>290</v>
      </c>
      <c r="G242" s="2" t="s">
        <v>806</v>
      </c>
      <c r="H242" s="2">
        <v>0</v>
      </c>
      <c r="I242" s="2">
        <v>0.4</v>
      </c>
      <c r="J242" s="6">
        <v>5468484</v>
      </c>
      <c r="K242" s="6">
        <v>31918237</v>
      </c>
      <c r="L242" s="6">
        <v>-26449753</v>
      </c>
      <c r="M242" s="6">
        <v>32303064</v>
      </c>
      <c r="N242" s="6">
        <v>189954</v>
      </c>
      <c r="O242" s="6">
        <v>28340</v>
      </c>
      <c r="P242" s="2">
        <v>0</v>
      </c>
      <c r="Q242" s="6">
        <v>1734</v>
      </c>
      <c r="R242" s="6">
        <v>32519624</v>
      </c>
      <c r="S242" s="6">
        <v>6069871</v>
      </c>
      <c r="T242" s="6">
        <v>601387</v>
      </c>
      <c r="U242" s="7">
        <v>1.1100000000000001</v>
      </c>
      <c r="V242" s="2">
        <v>0</v>
      </c>
      <c r="W242" s="2" t="s">
        <v>807</v>
      </c>
      <c r="X242" s="2">
        <v>1</v>
      </c>
    </row>
    <row r="243" spans="1:24">
      <c r="A243" s="2" t="s">
        <v>290</v>
      </c>
      <c r="B243" s="2" t="s">
        <v>844</v>
      </c>
      <c r="C243" s="2" t="s">
        <v>805</v>
      </c>
      <c r="E243" s="2" t="s">
        <v>291</v>
      </c>
      <c r="F243" s="2">
        <v>0</v>
      </c>
      <c r="G243" s="2">
        <v>0</v>
      </c>
      <c r="H243" s="2" t="s">
        <v>833</v>
      </c>
      <c r="I243" s="2">
        <v>0.1</v>
      </c>
      <c r="J243" s="6">
        <v>62859500</v>
      </c>
      <c r="K243" s="6">
        <v>27165317</v>
      </c>
      <c r="L243" s="6">
        <v>35694183</v>
      </c>
      <c r="M243" s="6">
        <v>27256172</v>
      </c>
      <c r="N243" s="6">
        <v>380816</v>
      </c>
      <c r="O243" s="6">
        <v>73304</v>
      </c>
      <c r="P243" s="2">
        <v>0</v>
      </c>
      <c r="Q243" s="2">
        <v>0</v>
      </c>
      <c r="R243" s="6">
        <v>27710292</v>
      </c>
      <c r="S243" s="6">
        <v>63404475</v>
      </c>
      <c r="T243" s="6">
        <v>544975</v>
      </c>
      <c r="U243" s="7">
        <v>1.01</v>
      </c>
      <c r="V243" s="2">
        <v>0</v>
      </c>
      <c r="W243" s="2" t="s">
        <v>807</v>
      </c>
      <c r="X243" s="2">
        <v>1</v>
      </c>
    </row>
    <row r="244" spans="1:24">
      <c r="A244" s="2" t="s">
        <v>288</v>
      </c>
      <c r="B244" s="2" t="s">
        <v>804</v>
      </c>
      <c r="C244" s="2" t="s">
        <v>808</v>
      </c>
      <c r="E244" s="2" t="s">
        <v>289</v>
      </c>
      <c r="F244" s="2" t="s">
        <v>412</v>
      </c>
      <c r="G244" s="2" t="s">
        <v>410</v>
      </c>
      <c r="H244" s="2">
        <v>0</v>
      </c>
      <c r="I244" s="2">
        <v>0.4</v>
      </c>
      <c r="J244" s="6">
        <v>3556700</v>
      </c>
      <c r="K244" s="6">
        <v>7464444</v>
      </c>
      <c r="L244" s="6">
        <v>-3907744</v>
      </c>
      <c r="M244" s="6">
        <v>7212272</v>
      </c>
      <c r="N244" s="6">
        <v>408770</v>
      </c>
      <c r="O244" s="6">
        <v>88807</v>
      </c>
      <c r="P244" s="2">
        <v>0</v>
      </c>
      <c r="Q244" s="2">
        <v>0</v>
      </c>
      <c r="R244" s="6">
        <v>7709849</v>
      </c>
      <c r="S244" s="6">
        <v>3802105</v>
      </c>
      <c r="T244" s="6">
        <v>245405</v>
      </c>
      <c r="U244" s="7">
        <v>1.07</v>
      </c>
      <c r="V244" s="2">
        <v>0</v>
      </c>
      <c r="W244" s="2" t="s">
        <v>807</v>
      </c>
      <c r="X244" s="2">
        <v>1</v>
      </c>
    </row>
    <row r="245" spans="1:24">
      <c r="A245" s="2" t="s">
        <v>286</v>
      </c>
      <c r="B245" s="2" t="s">
        <v>821</v>
      </c>
      <c r="C245" s="2" t="s">
        <v>815</v>
      </c>
      <c r="E245" s="2" t="s">
        <v>287</v>
      </c>
      <c r="F245" s="2" t="s">
        <v>806</v>
      </c>
      <c r="G245" s="2" t="s">
        <v>666</v>
      </c>
      <c r="H245" s="2">
        <v>0</v>
      </c>
      <c r="I245" s="2">
        <v>0.49</v>
      </c>
      <c r="J245" s="6">
        <v>36700265</v>
      </c>
      <c r="K245" s="6">
        <v>43130361</v>
      </c>
      <c r="L245" s="6">
        <v>-6430096</v>
      </c>
      <c r="M245" s="6">
        <v>43130327</v>
      </c>
      <c r="N245" s="6">
        <v>574236</v>
      </c>
      <c r="O245" s="6">
        <v>122285</v>
      </c>
      <c r="P245" s="2">
        <v>0</v>
      </c>
      <c r="Q245" s="6">
        <v>144466</v>
      </c>
      <c r="R245" s="6">
        <v>43682382</v>
      </c>
      <c r="S245" s="6">
        <v>37252286</v>
      </c>
      <c r="T245" s="6">
        <v>552021</v>
      </c>
      <c r="U245" s="7">
        <v>1.02</v>
      </c>
      <c r="V245" s="2">
        <v>0</v>
      </c>
      <c r="W245" s="2" t="s">
        <v>807</v>
      </c>
      <c r="X245" s="2">
        <v>1</v>
      </c>
    </row>
    <row r="246" spans="1:24">
      <c r="A246" s="2" t="s">
        <v>284</v>
      </c>
      <c r="B246" s="2" t="s">
        <v>821</v>
      </c>
      <c r="C246" s="2" t="s">
        <v>822</v>
      </c>
      <c r="E246" s="2" t="s">
        <v>285</v>
      </c>
      <c r="F246" s="2" t="s">
        <v>806</v>
      </c>
      <c r="G246" s="2" t="s">
        <v>274</v>
      </c>
      <c r="H246" s="2">
        <v>0</v>
      </c>
      <c r="I246" s="2">
        <v>0.49</v>
      </c>
      <c r="J246" s="6">
        <v>50960369</v>
      </c>
      <c r="K246" s="6">
        <v>42141744</v>
      </c>
      <c r="L246" s="6">
        <v>8818625</v>
      </c>
      <c r="M246" s="6">
        <v>42134137</v>
      </c>
      <c r="N246" s="6">
        <v>846574</v>
      </c>
      <c r="O246" s="6">
        <v>157741</v>
      </c>
      <c r="P246" s="2">
        <v>0</v>
      </c>
      <c r="Q246" s="2">
        <v>0</v>
      </c>
      <c r="R246" s="6">
        <v>43138452</v>
      </c>
      <c r="S246" s="6">
        <v>51957077</v>
      </c>
      <c r="T246" s="6">
        <v>996708</v>
      </c>
      <c r="U246" s="7">
        <v>1.02</v>
      </c>
      <c r="V246" s="2" t="s">
        <v>847</v>
      </c>
      <c r="W246" s="2" t="s">
        <v>827</v>
      </c>
      <c r="X246" s="2">
        <v>0.27148</v>
      </c>
    </row>
    <row r="247" spans="1:24">
      <c r="A247" s="2" t="s">
        <v>282</v>
      </c>
      <c r="B247" s="2" t="s">
        <v>821</v>
      </c>
      <c r="C247" s="2" t="s">
        <v>822</v>
      </c>
      <c r="E247" s="2" t="s">
        <v>283</v>
      </c>
      <c r="F247" s="2" t="s">
        <v>806</v>
      </c>
      <c r="G247" s="2" t="s">
        <v>829</v>
      </c>
      <c r="H247" s="2">
        <v>0</v>
      </c>
      <c r="I247" s="2">
        <v>0.49</v>
      </c>
      <c r="J247" s="6">
        <v>15157353</v>
      </c>
      <c r="K247" s="6">
        <v>29140562</v>
      </c>
      <c r="L247" s="6">
        <v>-13983209</v>
      </c>
      <c r="M247" s="6">
        <v>29200877</v>
      </c>
      <c r="N247" s="6">
        <v>598386</v>
      </c>
      <c r="O247" s="6">
        <v>101289</v>
      </c>
      <c r="P247" s="2">
        <v>0</v>
      </c>
      <c r="Q247" s="6">
        <v>116469</v>
      </c>
      <c r="R247" s="6">
        <v>29784083</v>
      </c>
      <c r="S247" s="6">
        <v>15800874</v>
      </c>
      <c r="T247" s="6">
        <v>643521</v>
      </c>
      <c r="U247" s="7">
        <v>1.04</v>
      </c>
      <c r="V247" s="2">
        <v>0</v>
      </c>
      <c r="W247" s="2" t="s">
        <v>807</v>
      </c>
      <c r="X247" s="2">
        <v>1</v>
      </c>
    </row>
    <row r="248" spans="1:24">
      <c r="A248" s="2" t="s">
        <v>280</v>
      </c>
      <c r="B248" s="2" t="s">
        <v>821</v>
      </c>
      <c r="C248" s="2" t="s">
        <v>805</v>
      </c>
      <c r="E248" s="2" t="s">
        <v>281</v>
      </c>
      <c r="F248" s="2" t="s">
        <v>806</v>
      </c>
      <c r="G248" s="2" t="s">
        <v>486</v>
      </c>
      <c r="H248" s="2">
        <v>0</v>
      </c>
      <c r="I248" s="2">
        <v>0.49</v>
      </c>
      <c r="J248" s="6">
        <v>42387146</v>
      </c>
      <c r="K248" s="6">
        <v>38088827</v>
      </c>
      <c r="L248" s="6">
        <v>4298319</v>
      </c>
      <c r="M248" s="6">
        <v>38773610</v>
      </c>
      <c r="N248" s="6">
        <v>689011</v>
      </c>
      <c r="O248" s="6">
        <v>118234</v>
      </c>
      <c r="P248" s="6">
        <v>2982935</v>
      </c>
      <c r="Q248" s="2">
        <v>0</v>
      </c>
      <c r="R248" s="6">
        <v>42563790</v>
      </c>
      <c r="S248" s="6">
        <v>46862109</v>
      </c>
      <c r="T248" s="6">
        <v>4474963</v>
      </c>
      <c r="U248" s="7">
        <v>1.1100000000000001</v>
      </c>
      <c r="V248" s="2">
        <v>0</v>
      </c>
      <c r="W248" s="2" t="s">
        <v>807</v>
      </c>
      <c r="X248" s="2">
        <v>1</v>
      </c>
    </row>
    <row r="249" spans="1:24">
      <c r="A249" s="2" t="s">
        <v>278</v>
      </c>
      <c r="B249" s="2" t="s">
        <v>804</v>
      </c>
      <c r="C249" s="2" t="s">
        <v>808</v>
      </c>
      <c r="E249" s="2" t="s">
        <v>279</v>
      </c>
      <c r="F249" s="2" t="s">
        <v>412</v>
      </c>
      <c r="G249" s="2" t="s">
        <v>410</v>
      </c>
      <c r="H249" s="2">
        <v>0</v>
      </c>
      <c r="I249" s="2">
        <v>0.4</v>
      </c>
      <c r="J249" s="6">
        <v>4856765</v>
      </c>
      <c r="K249" s="6">
        <v>25787420</v>
      </c>
      <c r="L249" s="6">
        <v>-20930655</v>
      </c>
      <c r="M249" s="6">
        <v>25484714</v>
      </c>
      <c r="N249" s="6">
        <v>535466</v>
      </c>
      <c r="O249" s="6">
        <v>88712</v>
      </c>
      <c r="P249" s="6">
        <v>1081462</v>
      </c>
      <c r="Q249" s="2">
        <v>0</v>
      </c>
      <c r="R249" s="6">
        <v>27190354</v>
      </c>
      <c r="S249" s="6">
        <v>6259699</v>
      </c>
      <c r="T249" s="6">
        <v>1402934</v>
      </c>
      <c r="U249" s="7">
        <v>1.29</v>
      </c>
      <c r="V249" s="2">
        <v>0</v>
      </c>
      <c r="W249" s="2" t="s">
        <v>807</v>
      </c>
      <c r="X249" s="2">
        <v>1</v>
      </c>
    </row>
    <row r="250" spans="1:24">
      <c r="A250" s="2" t="s">
        <v>276</v>
      </c>
      <c r="B250" s="2" t="s">
        <v>804</v>
      </c>
      <c r="C250" s="2" t="s">
        <v>822</v>
      </c>
      <c r="E250" s="2" t="s">
        <v>277</v>
      </c>
      <c r="F250" s="2" t="s">
        <v>584</v>
      </c>
      <c r="G250" s="2" t="s">
        <v>829</v>
      </c>
      <c r="H250" s="2">
        <v>0</v>
      </c>
      <c r="I250" s="2">
        <v>0.4</v>
      </c>
      <c r="J250" s="6">
        <v>1009625</v>
      </c>
      <c r="K250" s="6">
        <v>6789144</v>
      </c>
      <c r="L250" s="6">
        <v>-5779519</v>
      </c>
      <c r="M250" s="6">
        <v>6781460</v>
      </c>
      <c r="N250" s="6">
        <v>264399</v>
      </c>
      <c r="O250" s="6">
        <v>53708</v>
      </c>
      <c r="P250" s="2">
        <v>0</v>
      </c>
      <c r="Q250" s="6">
        <v>219942</v>
      </c>
      <c r="R250" s="6">
        <v>6879625</v>
      </c>
      <c r="S250" s="6">
        <v>1100106</v>
      </c>
      <c r="T250" s="6">
        <v>90481</v>
      </c>
      <c r="U250" s="7">
        <v>1.0900000000000001</v>
      </c>
      <c r="V250" s="2">
        <v>0</v>
      </c>
      <c r="W250" s="2" t="s">
        <v>807</v>
      </c>
      <c r="X250" s="2">
        <v>1</v>
      </c>
    </row>
    <row r="251" spans="1:24">
      <c r="A251" s="2" t="s">
        <v>271</v>
      </c>
      <c r="B251" s="2" t="s">
        <v>821</v>
      </c>
      <c r="C251" s="2" t="s">
        <v>805</v>
      </c>
      <c r="E251" s="2" t="s">
        <v>272</v>
      </c>
      <c r="F251" s="2" t="s">
        <v>806</v>
      </c>
      <c r="G251" s="2" t="s">
        <v>726</v>
      </c>
      <c r="H251" s="2">
        <v>0</v>
      </c>
      <c r="I251" s="2">
        <v>0.49</v>
      </c>
      <c r="J251" s="6">
        <v>26814651</v>
      </c>
      <c r="K251" s="6">
        <v>48165701</v>
      </c>
      <c r="L251" s="6">
        <v>-21351050</v>
      </c>
      <c r="M251" s="6">
        <v>47963349</v>
      </c>
      <c r="N251" s="6">
        <v>340722</v>
      </c>
      <c r="O251" s="6">
        <v>57537</v>
      </c>
      <c r="P251" s="2">
        <v>0</v>
      </c>
      <c r="Q251" s="6">
        <v>344072</v>
      </c>
      <c r="R251" s="6">
        <v>48017536</v>
      </c>
      <c r="S251" s="6">
        <v>26666486</v>
      </c>
      <c r="T251" s="6">
        <v>-148165</v>
      </c>
      <c r="U251" s="7">
        <v>0.99</v>
      </c>
      <c r="V251" s="2">
        <v>0</v>
      </c>
      <c r="W251" s="2" t="s">
        <v>807</v>
      </c>
      <c r="X251" s="2">
        <v>1</v>
      </c>
    </row>
    <row r="252" spans="1:24">
      <c r="A252" s="2" t="s">
        <v>269</v>
      </c>
      <c r="B252" s="2" t="s">
        <v>817</v>
      </c>
      <c r="C252" s="2" t="s">
        <v>818</v>
      </c>
      <c r="E252" s="2" t="s">
        <v>270</v>
      </c>
      <c r="F252" s="2" t="s">
        <v>514</v>
      </c>
      <c r="G252" s="2" t="s">
        <v>806</v>
      </c>
      <c r="H252" s="2">
        <v>0</v>
      </c>
      <c r="I252" s="2">
        <v>0.3</v>
      </c>
      <c r="J252" s="6">
        <v>46684337</v>
      </c>
      <c r="K252" s="6">
        <v>16423093</v>
      </c>
      <c r="L252" s="6">
        <v>30261244</v>
      </c>
      <c r="M252" s="6">
        <v>15563535</v>
      </c>
      <c r="N252" s="6">
        <v>418111</v>
      </c>
      <c r="O252" s="6">
        <v>98130</v>
      </c>
      <c r="P252" s="2">
        <v>0</v>
      </c>
      <c r="Q252" s="2">
        <v>0</v>
      </c>
      <c r="R252" s="6">
        <v>16079776</v>
      </c>
      <c r="S252" s="6">
        <v>46341020</v>
      </c>
      <c r="T252" s="6">
        <v>-343317</v>
      </c>
      <c r="U252" s="7">
        <v>0.99</v>
      </c>
      <c r="V252" s="2">
        <v>0</v>
      </c>
      <c r="W252" s="2" t="s">
        <v>807</v>
      </c>
      <c r="X252" s="2">
        <v>1</v>
      </c>
    </row>
    <row r="253" spans="1:24">
      <c r="A253" s="2" t="s">
        <v>267</v>
      </c>
      <c r="B253" s="2" t="s">
        <v>821</v>
      </c>
      <c r="C253" s="2" t="s">
        <v>845</v>
      </c>
      <c r="E253" s="2" t="s">
        <v>268</v>
      </c>
      <c r="F253" s="2" t="s">
        <v>806</v>
      </c>
      <c r="G253" s="2" t="s">
        <v>626</v>
      </c>
      <c r="H253" s="2">
        <v>0</v>
      </c>
      <c r="I253" s="2">
        <v>0.49</v>
      </c>
      <c r="J253" s="6">
        <v>31497707</v>
      </c>
      <c r="K253" s="6">
        <v>23346003</v>
      </c>
      <c r="L253" s="6">
        <v>8151704</v>
      </c>
      <c r="M253" s="6">
        <v>19838166</v>
      </c>
      <c r="N253" s="6">
        <v>477046</v>
      </c>
      <c r="O253" s="6">
        <v>84201</v>
      </c>
      <c r="P253" s="2">
        <v>0</v>
      </c>
      <c r="Q253" s="2">
        <v>0</v>
      </c>
      <c r="R253" s="6">
        <v>20399413</v>
      </c>
      <c r="S253" s="6">
        <v>28551117</v>
      </c>
      <c r="T253" s="6">
        <v>-2946590</v>
      </c>
      <c r="U253" s="7">
        <v>0.91</v>
      </c>
      <c r="V253" s="2">
        <v>0</v>
      </c>
      <c r="W253" s="2" t="s">
        <v>807</v>
      </c>
      <c r="X253" s="2">
        <v>1</v>
      </c>
    </row>
    <row r="254" spans="1:24">
      <c r="A254" s="2" t="s">
        <v>265</v>
      </c>
      <c r="B254" s="2" t="s">
        <v>804</v>
      </c>
      <c r="C254" s="2" t="s">
        <v>825</v>
      </c>
      <c r="E254" s="2" t="s">
        <v>266</v>
      </c>
      <c r="F254" s="2" t="s">
        <v>13</v>
      </c>
      <c r="G254" s="2" t="s">
        <v>464</v>
      </c>
      <c r="H254" s="2">
        <v>0</v>
      </c>
      <c r="I254" s="2">
        <v>0.4</v>
      </c>
      <c r="J254" s="6">
        <v>1927460</v>
      </c>
      <c r="K254" s="6">
        <v>13859665</v>
      </c>
      <c r="L254" s="6">
        <v>-11932205</v>
      </c>
      <c r="M254" s="6">
        <v>14349634</v>
      </c>
      <c r="N254" s="6">
        <v>215259</v>
      </c>
      <c r="O254" s="6">
        <v>32840</v>
      </c>
      <c r="P254" s="2">
        <v>0</v>
      </c>
      <c r="Q254" s="2">
        <v>0</v>
      </c>
      <c r="R254" s="6">
        <v>14597733</v>
      </c>
      <c r="S254" s="6">
        <v>2665528</v>
      </c>
      <c r="T254" s="6">
        <v>738068</v>
      </c>
      <c r="U254" s="7">
        <v>1.38</v>
      </c>
      <c r="V254" s="2" t="s">
        <v>826</v>
      </c>
      <c r="W254" s="2" t="s">
        <v>811</v>
      </c>
      <c r="X254" s="2">
        <v>5.47E-3</v>
      </c>
    </row>
    <row r="255" spans="1:24">
      <c r="A255" s="2" t="s">
        <v>263</v>
      </c>
      <c r="B255" s="2" t="s">
        <v>804</v>
      </c>
      <c r="C255" s="2" t="s">
        <v>805</v>
      </c>
      <c r="E255" s="2" t="s">
        <v>264</v>
      </c>
      <c r="F255" s="2" t="s">
        <v>133</v>
      </c>
      <c r="G255" s="2" t="s">
        <v>806</v>
      </c>
      <c r="H255" s="2">
        <v>0</v>
      </c>
      <c r="I255" s="2">
        <v>0.4</v>
      </c>
      <c r="J255" s="6">
        <v>2083987</v>
      </c>
      <c r="K255" s="6">
        <v>18752279</v>
      </c>
      <c r="L255" s="6">
        <v>-16668292</v>
      </c>
      <c r="M255" s="6">
        <v>19395908</v>
      </c>
      <c r="N255" s="6">
        <v>323430</v>
      </c>
      <c r="O255" s="6">
        <v>51984</v>
      </c>
      <c r="P255" s="2">
        <v>0</v>
      </c>
      <c r="Q255" s="6">
        <v>291038</v>
      </c>
      <c r="R255" s="6">
        <v>19480284</v>
      </c>
      <c r="S255" s="6">
        <v>2811992</v>
      </c>
      <c r="T255" s="6">
        <v>728005</v>
      </c>
      <c r="U255" s="7">
        <v>1.35</v>
      </c>
      <c r="V255" s="2">
        <v>0</v>
      </c>
      <c r="W255" s="2" t="s">
        <v>807</v>
      </c>
      <c r="X255" s="2">
        <v>1</v>
      </c>
    </row>
    <row r="256" spans="1:24">
      <c r="A256" s="2" t="s">
        <v>261</v>
      </c>
      <c r="B256" s="2" t="s">
        <v>804</v>
      </c>
      <c r="C256" s="2" t="s">
        <v>808</v>
      </c>
      <c r="E256" s="2" t="s">
        <v>262</v>
      </c>
      <c r="F256" s="2" t="s">
        <v>412</v>
      </c>
      <c r="G256" s="2" t="s">
        <v>410</v>
      </c>
      <c r="H256" s="2">
        <v>0</v>
      </c>
      <c r="I256" s="2">
        <v>0.4</v>
      </c>
      <c r="J256" s="6">
        <v>1183176</v>
      </c>
      <c r="K256" s="6">
        <v>5346419</v>
      </c>
      <c r="L256" s="6">
        <v>-4163243</v>
      </c>
      <c r="M256" s="6">
        <v>5440750</v>
      </c>
      <c r="N256" s="6">
        <v>304271</v>
      </c>
      <c r="O256" s="6">
        <v>51151</v>
      </c>
      <c r="P256" s="2">
        <v>0</v>
      </c>
      <c r="Q256" s="6">
        <v>186476</v>
      </c>
      <c r="R256" s="6">
        <v>5609696</v>
      </c>
      <c r="S256" s="6">
        <v>1446453</v>
      </c>
      <c r="T256" s="6">
        <v>263277</v>
      </c>
      <c r="U256" s="7">
        <v>1.22</v>
      </c>
      <c r="V256" s="2">
        <v>0</v>
      </c>
      <c r="W256" s="2" t="s">
        <v>807</v>
      </c>
      <c r="X256" s="2">
        <v>1</v>
      </c>
    </row>
    <row r="257" spans="1:24">
      <c r="A257" s="2" t="s">
        <v>259</v>
      </c>
      <c r="B257" s="2" t="s">
        <v>817</v>
      </c>
      <c r="C257" s="2" t="s">
        <v>818</v>
      </c>
      <c r="E257" s="2" t="s">
        <v>260</v>
      </c>
      <c r="F257" s="2" t="s">
        <v>514</v>
      </c>
      <c r="G257" s="2" t="s">
        <v>806</v>
      </c>
      <c r="H257" s="2">
        <v>0</v>
      </c>
      <c r="I257" s="2">
        <v>0.3</v>
      </c>
      <c r="J257" s="6">
        <v>19720137</v>
      </c>
      <c r="K257" s="6">
        <v>23340428</v>
      </c>
      <c r="L257" s="6">
        <v>-3620291</v>
      </c>
      <c r="M257" s="6">
        <v>23610745</v>
      </c>
      <c r="N257" s="6">
        <v>274807</v>
      </c>
      <c r="O257" s="6">
        <v>45676</v>
      </c>
      <c r="P257" s="2">
        <v>0</v>
      </c>
      <c r="Q257" s="2">
        <v>0</v>
      </c>
      <c r="R257" s="6">
        <v>23931228</v>
      </c>
      <c r="S257" s="6">
        <v>20310937</v>
      </c>
      <c r="T257" s="6">
        <v>590800</v>
      </c>
      <c r="U257" s="7">
        <v>1.03</v>
      </c>
      <c r="V257" s="2">
        <v>0</v>
      </c>
      <c r="W257" s="2" t="s">
        <v>807</v>
      </c>
      <c r="X257" s="2">
        <v>1</v>
      </c>
    </row>
    <row r="258" spans="1:24">
      <c r="A258" s="2" t="s">
        <v>257</v>
      </c>
      <c r="B258" s="2" t="s">
        <v>804</v>
      </c>
      <c r="C258" s="2" t="s">
        <v>820</v>
      </c>
      <c r="E258" s="2" t="s">
        <v>258</v>
      </c>
      <c r="F258" s="2" t="s">
        <v>316</v>
      </c>
      <c r="G258" s="2" t="s">
        <v>314</v>
      </c>
      <c r="H258" s="2">
        <v>0</v>
      </c>
      <c r="I258" s="2">
        <v>0.4</v>
      </c>
      <c r="J258" s="6">
        <v>1314091</v>
      </c>
      <c r="K258" s="6">
        <v>4905490</v>
      </c>
      <c r="L258" s="6">
        <v>-3591399</v>
      </c>
      <c r="M258" s="6">
        <v>5125453</v>
      </c>
      <c r="N258" s="6">
        <v>282130</v>
      </c>
      <c r="O258" s="6">
        <v>44156</v>
      </c>
      <c r="P258" s="2">
        <v>0</v>
      </c>
      <c r="Q258" s="2">
        <v>0</v>
      </c>
      <c r="R258" s="6">
        <v>5451739</v>
      </c>
      <c r="S258" s="6">
        <v>1860340</v>
      </c>
      <c r="T258" s="6">
        <v>546249</v>
      </c>
      <c r="U258" s="7">
        <v>1.42</v>
      </c>
      <c r="V258" s="2">
        <v>0</v>
      </c>
      <c r="W258" s="2" t="s">
        <v>807</v>
      </c>
      <c r="X258" s="2">
        <v>1</v>
      </c>
    </row>
    <row r="259" spans="1:24">
      <c r="A259" s="2" t="s">
        <v>255</v>
      </c>
      <c r="B259" s="2" t="s">
        <v>819</v>
      </c>
      <c r="C259" s="2" t="s">
        <v>808</v>
      </c>
      <c r="E259" s="2" t="s">
        <v>256</v>
      </c>
      <c r="F259" s="2" t="s">
        <v>806</v>
      </c>
      <c r="G259" s="2" t="s">
        <v>502</v>
      </c>
      <c r="H259" s="2">
        <v>0</v>
      </c>
      <c r="I259" s="2">
        <v>0.49</v>
      </c>
      <c r="J259" s="6">
        <v>53601018</v>
      </c>
      <c r="K259" s="6">
        <v>28970696</v>
      </c>
      <c r="L259" s="6">
        <v>24630322</v>
      </c>
      <c r="M259" s="6">
        <v>29558585</v>
      </c>
      <c r="N259" s="6">
        <v>959257</v>
      </c>
      <c r="O259" s="6">
        <v>209134</v>
      </c>
      <c r="P259" s="2">
        <v>0</v>
      </c>
      <c r="Q259" s="2">
        <v>0</v>
      </c>
      <c r="R259" s="6">
        <v>30726976</v>
      </c>
      <c r="S259" s="6">
        <v>55357298</v>
      </c>
      <c r="T259" s="6">
        <v>1756280</v>
      </c>
      <c r="U259" s="7">
        <v>1.03</v>
      </c>
      <c r="V259" s="2">
        <v>0</v>
      </c>
      <c r="W259" s="2" t="s">
        <v>807</v>
      </c>
      <c r="X259" s="2">
        <v>1</v>
      </c>
    </row>
    <row r="260" spans="1:24">
      <c r="A260" s="2" t="s">
        <v>253</v>
      </c>
      <c r="B260" s="2" t="s">
        <v>804</v>
      </c>
      <c r="C260" s="2" t="s">
        <v>815</v>
      </c>
      <c r="E260" s="2" t="s">
        <v>254</v>
      </c>
      <c r="F260" s="2" t="s">
        <v>534</v>
      </c>
      <c r="G260" s="2" t="s">
        <v>532</v>
      </c>
      <c r="H260" s="2">
        <v>0</v>
      </c>
      <c r="I260" s="2">
        <v>0.4</v>
      </c>
      <c r="J260" s="6">
        <v>1518118</v>
      </c>
      <c r="K260" s="6">
        <v>6180012</v>
      </c>
      <c r="L260" s="6">
        <v>-4661894</v>
      </c>
      <c r="M260" s="6">
        <v>6231997</v>
      </c>
      <c r="N260" s="6">
        <v>252586</v>
      </c>
      <c r="O260" s="6">
        <v>45192</v>
      </c>
      <c r="P260" s="2">
        <v>0</v>
      </c>
      <c r="Q260" s="6">
        <v>99742</v>
      </c>
      <c r="R260" s="6">
        <v>6430033</v>
      </c>
      <c r="S260" s="6">
        <v>1768139</v>
      </c>
      <c r="T260" s="6">
        <v>250021</v>
      </c>
      <c r="U260" s="7">
        <v>1.1599999999999999</v>
      </c>
      <c r="V260" s="2">
        <v>0</v>
      </c>
      <c r="W260" s="2" t="s">
        <v>807</v>
      </c>
      <c r="X260" s="2">
        <v>1</v>
      </c>
    </row>
    <row r="261" spans="1:24">
      <c r="A261" s="2" t="s">
        <v>251</v>
      </c>
      <c r="B261" s="2" t="s">
        <v>804</v>
      </c>
      <c r="C261" s="2" t="s">
        <v>808</v>
      </c>
      <c r="E261" s="2" t="s">
        <v>252</v>
      </c>
      <c r="F261" s="2" t="s">
        <v>412</v>
      </c>
      <c r="G261" s="2" t="s">
        <v>410</v>
      </c>
      <c r="H261" s="2">
        <v>0</v>
      </c>
      <c r="I261" s="2">
        <v>0.4</v>
      </c>
      <c r="J261" s="6">
        <v>1904027</v>
      </c>
      <c r="K261" s="6">
        <v>5059544</v>
      </c>
      <c r="L261" s="6">
        <v>-3155517</v>
      </c>
      <c r="M261" s="6">
        <v>5001262</v>
      </c>
      <c r="N261" s="6">
        <v>333126</v>
      </c>
      <c r="O261" s="6">
        <v>41646</v>
      </c>
      <c r="P261" s="2">
        <v>0</v>
      </c>
      <c r="Q261" s="6">
        <v>82499</v>
      </c>
      <c r="R261" s="6">
        <v>5293535</v>
      </c>
      <c r="S261" s="6">
        <v>2138018</v>
      </c>
      <c r="T261" s="6">
        <v>233991</v>
      </c>
      <c r="U261" s="7">
        <v>1.1200000000000001</v>
      </c>
      <c r="V261" s="2">
        <v>0</v>
      </c>
      <c r="W261" s="2" t="s">
        <v>807</v>
      </c>
      <c r="X261" s="2">
        <v>1</v>
      </c>
    </row>
    <row r="262" spans="1:24">
      <c r="A262" s="2" t="s">
        <v>249</v>
      </c>
      <c r="B262" s="2" t="s">
        <v>804</v>
      </c>
      <c r="C262" s="2" t="s">
        <v>805</v>
      </c>
      <c r="E262" s="2" t="s">
        <v>250</v>
      </c>
      <c r="F262" s="2" t="s">
        <v>554</v>
      </c>
      <c r="G262" s="2" t="s">
        <v>552</v>
      </c>
      <c r="H262" s="2">
        <v>0</v>
      </c>
      <c r="I262" s="2">
        <v>0.4</v>
      </c>
      <c r="J262" s="6">
        <v>2075116</v>
      </c>
      <c r="K262" s="6">
        <v>6464342</v>
      </c>
      <c r="L262" s="6">
        <v>-4389226</v>
      </c>
      <c r="M262" s="6">
        <v>6450070</v>
      </c>
      <c r="N262" s="6">
        <v>438542</v>
      </c>
      <c r="O262" s="6">
        <v>90677</v>
      </c>
      <c r="P262" s="2">
        <v>0</v>
      </c>
      <c r="Q262" s="6">
        <v>73738</v>
      </c>
      <c r="R262" s="6">
        <v>6905551</v>
      </c>
      <c r="S262" s="6">
        <v>2516325</v>
      </c>
      <c r="T262" s="6">
        <v>441209</v>
      </c>
      <c r="U262" s="7">
        <v>1.21</v>
      </c>
      <c r="V262" s="2">
        <v>0</v>
      </c>
      <c r="W262" s="2" t="s">
        <v>807</v>
      </c>
      <c r="X262" s="2">
        <v>1</v>
      </c>
    </row>
    <row r="263" spans="1:24">
      <c r="A263" s="2" t="s">
        <v>247</v>
      </c>
      <c r="B263" s="2" t="s">
        <v>819</v>
      </c>
      <c r="C263" s="2" t="s">
        <v>820</v>
      </c>
      <c r="E263" s="2" t="s">
        <v>248</v>
      </c>
      <c r="F263" s="2" t="s">
        <v>806</v>
      </c>
      <c r="G263" s="2" t="s">
        <v>175</v>
      </c>
      <c r="H263" s="2">
        <v>0</v>
      </c>
      <c r="I263" s="2">
        <v>0.49</v>
      </c>
      <c r="J263" s="6">
        <v>56083929</v>
      </c>
      <c r="K263" s="6">
        <v>34304418</v>
      </c>
      <c r="L263" s="6">
        <v>21779511</v>
      </c>
      <c r="M263" s="6">
        <v>35368001</v>
      </c>
      <c r="N263" s="6">
        <v>978022</v>
      </c>
      <c r="O263" s="6">
        <v>163501</v>
      </c>
      <c r="P263" s="2">
        <v>0</v>
      </c>
      <c r="Q263" s="2">
        <v>0</v>
      </c>
      <c r="R263" s="6">
        <v>36509524</v>
      </c>
      <c r="S263" s="6">
        <v>58289035</v>
      </c>
      <c r="T263" s="6">
        <v>2205106</v>
      </c>
      <c r="U263" s="7">
        <v>1.04</v>
      </c>
      <c r="V263" s="2">
        <v>0</v>
      </c>
      <c r="W263" s="2" t="s">
        <v>807</v>
      </c>
      <c r="X263" s="2">
        <v>1</v>
      </c>
    </row>
    <row r="264" spans="1:24">
      <c r="A264" s="2" t="s">
        <v>245</v>
      </c>
      <c r="B264" s="2" t="s">
        <v>804</v>
      </c>
      <c r="C264" s="2" t="s">
        <v>825</v>
      </c>
      <c r="E264" s="2" t="s">
        <v>246</v>
      </c>
      <c r="F264" s="2" t="s">
        <v>69</v>
      </c>
      <c r="G264" s="2" t="s">
        <v>806</v>
      </c>
      <c r="H264" s="2">
        <v>0</v>
      </c>
      <c r="I264" s="2">
        <v>0.4</v>
      </c>
      <c r="J264" s="6">
        <v>2109146</v>
      </c>
      <c r="K264" s="6">
        <v>15253038</v>
      </c>
      <c r="L264" s="6">
        <v>-13143892</v>
      </c>
      <c r="M264" s="6">
        <v>16177697</v>
      </c>
      <c r="N264" s="6">
        <v>229712</v>
      </c>
      <c r="O264" s="6">
        <v>107320</v>
      </c>
      <c r="P264" s="2">
        <v>0</v>
      </c>
      <c r="Q264" s="2">
        <v>0</v>
      </c>
      <c r="R264" s="6">
        <v>16514729</v>
      </c>
      <c r="S264" s="6">
        <v>3370837</v>
      </c>
      <c r="T264" s="6">
        <v>1261691</v>
      </c>
      <c r="U264" s="7">
        <v>1.6</v>
      </c>
      <c r="V264" s="2" t="s">
        <v>843</v>
      </c>
      <c r="W264" s="2" t="s">
        <v>811</v>
      </c>
      <c r="X264" s="2">
        <v>1.519E-2</v>
      </c>
    </row>
    <row r="265" spans="1:24">
      <c r="A265" s="2" t="s">
        <v>243</v>
      </c>
      <c r="B265" s="2" t="s">
        <v>804</v>
      </c>
      <c r="C265" s="2" t="s">
        <v>805</v>
      </c>
      <c r="E265" s="2" t="s">
        <v>244</v>
      </c>
      <c r="F265" s="2" t="s">
        <v>133</v>
      </c>
      <c r="G265" s="2" t="s">
        <v>806</v>
      </c>
      <c r="H265" s="2">
        <v>0</v>
      </c>
      <c r="I265" s="2">
        <v>0.4</v>
      </c>
      <c r="J265" s="6">
        <v>1619190</v>
      </c>
      <c r="K265" s="6">
        <v>16841687</v>
      </c>
      <c r="L265" s="6">
        <v>-15222497</v>
      </c>
      <c r="M265" s="6">
        <v>17692870</v>
      </c>
      <c r="N265" s="6">
        <v>203560</v>
      </c>
      <c r="O265" s="6">
        <v>35139</v>
      </c>
      <c r="P265" s="6">
        <v>257710</v>
      </c>
      <c r="Q265" s="2">
        <v>0</v>
      </c>
      <c r="R265" s="6">
        <v>18189279</v>
      </c>
      <c r="S265" s="6">
        <v>2966782</v>
      </c>
      <c r="T265" s="6">
        <v>1347592</v>
      </c>
      <c r="U265" s="7">
        <v>1.83</v>
      </c>
      <c r="V265" s="2">
        <v>0</v>
      </c>
      <c r="W265" s="2" t="s">
        <v>807</v>
      </c>
      <c r="X265" s="2">
        <v>1</v>
      </c>
    </row>
    <row r="266" spans="1:24">
      <c r="A266" s="2" t="s">
        <v>241</v>
      </c>
      <c r="B266" s="2" t="s">
        <v>804</v>
      </c>
      <c r="C266" s="2" t="s">
        <v>809</v>
      </c>
      <c r="E266" s="2" t="s">
        <v>242</v>
      </c>
      <c r="F266" s="2" t="s">
        <v>302</v>
      </c>
      <c r="G266" s="2" t="s">
        <v>300</v>
      </c>
      <c r="H266" s="2">
        <v>0</v>
      </c>
      <c r="I266" s="2">
        <v>0.4</v>
      </c>
      <c r="J266" s="6">
        <v>2082907</v>
      </c>
      <c r="K266" s="6">
        <v>10605824</v>
      </c>
      <c r="L266" s="6">
        <v>-8522917</v>
      </c>
      <c r="M266" s="6">
        <v>10742950</v>
      </c>
      <c r="N266" s="6">
        <v>299558</v>
      </c>
      <c r="O266" s="6">
        <v>50082</v>
      </c>
      <c r="P266" s="2">
        <v>0</v>
      </c>
      <c r="Q266" s="2">
        <v>0</v>
      </c>
      <c r="R266" s="6">
        <v>11092590</v>
      </c>
      <c r="S266" s="6">
        <v>2569673</v>
      </c>
      <c r="T266" s="6">
        <v>486766</v>
      </c>
      <c r="U266" s="7">
        <v>1.23</v>
      </c>
      <c r="V266" s="2" t="s">
        <v>810</v>
      </c>
      <c r="W266" s="2" t="s">
        <v>811</v>
      </c>
      <c r="X266" s="2">
        <v>1.7979999999999999E-2</v>
      </c>
    </row>
    <row r="267" spans="1:24">
      <c r="A267" s="2" t="s">
        <v>239</v>
      </c>
      <c r="B267" s="2" t="s">
        <v>804</v>
      </c>
      <c r="C267" s="2" t="s">
        <v>805</v>
      </c>
      <c r="E267" s="2" t="s">
        <v>240</v>
      </c>
      <c r="F267" s="2" t="s">
        <v>488</v>
      </c>
      <c r="G267" s="2" t="s">
        <v>486</v>
      </c>
      <c r="H267" s="2">
        <v>0</v>
      </c>
      <c r="I267" s="2">
        <v>0.4</v>
      </c>
      <c r="J267" s="6">
        <v>2079948</v>
      </c>
      <c r="K267" s="6">
        <v>16689111</v>
      </c>
      <c r="L267" s="6">
        <v>-14609163</v>
      </c>
      <c r="M267" s="6">
        <v>16799067</v>
      </c>
      <c r="N267" s="6">
        <v>198502</v>
      </c>
      <c r="O267" s="6">
        <v>28400</v>
      </c>
      <c r="P267" s="6">
        <v>3358854</v>
      </c>
      <c r="Q267" s="2">
        <v>0</v>
      </c>
      <c r="R267" s="6">
        <v>20384823</v>
      </c>
      <c r="S267" s="6">
        <v>5775660</v>
      </c>
      <c r="T267" s="6">
        <v>3695712</v>
      </c>
      <c r="U267" s="7">
        <v>2.78</v>
      </c>
      <c r="V267" s="2">
        <v>0</v>
      </c>
      <c r="W267" s="2" t="s">
        <v>807</v>
      </c>
      <c r="X267" s="2">
        <v>1</v>
      </c>
    </row>
    <row r="268" spans="1:24">
      <c r="A268" s="2" t="s">
        <v>237</v>
      </c>
      <c r="B268" s="2" t="s">
        <v>821</v>
      </c>
      <c r="C268" s="2" t="s">
        <v>809</v>
      </c>
      <c r="E268" s="2" t="s">
        <v>238</v>
      </c>
      <c r="F268" s="2" t="s">
        <v>806</v>
      </c>
      <c r="G268" s="2" t="s">
        <v>400</v>
      </c>
      <c r="H268" s="2">
        <v>0</v>
      </c>
      <c r="I268" s="2">
        <v>0.49</v>
      </c>
      <c r="J268" s="6">
        <v>3891340</v>
      </c>
      <c r="K268" s="6">
        <v>4651497</v>
      </c>
      <c r="L268" s="6">
        <v>-760157</v>
      </c>
      <c r="M268" s="6">
        <v>4827988</v>
      </c>
      <c r="N268" s="6">
        <v>165341</v>
      </c>
      <c r="O268" s="6">
        <v>32175</v>
      </c>
      <c r="P268" s="2">
        <v>0</v>
      </c>
      <c r="Q268" s="6">
        <v>9216</v>
      </c>
      <c r="R268" s="6">
        <v>5016288</v>
      </c>
      <c r="S268" s="6">
        <v>4256131</v>
      </c>
      <c r="T268" s="6">
        <v>364791</v>
      </c>
      <c r="U268" s="7">
        <v>1.0900000000000001</v>
      </c>
      <c r="V268" s="2">
        <v>0</v>
      </c>
      <c r="W268" s="2" t="s">
        <v>807</v>
      </c>
      <c r="X268" s="2">
        <v>1</v>
      </c>
    </row>
    <row r="269" spans="1:24">
      <c r="A269" s="2" t="s">
        <v>235</v>
      </c>
      <c r="B269" s="2" t="s">
        <v>804</v>
      </c>
      <c r="C269" s="2" t="s">
        <v>820</v>
      </c>
      <c r="E269" s="2" t="s">
        <v>236</v>
      </c>
      <c r="F269" s="2" t="s">
        <v>316</v>
      </c>
      <c r="G269" s="2" t="s">
        <v>314</v>
      </c>
      <c r="H269" s="2">
        <v>0</v>
      </c>
      <c r="I269" s="2">
        <v>0.4</v>
      </c>
      <c r="J269" s="6">
        <v>1431486</v>
      </c>
      <c r="K269" s="6">
        <v>6370112</v>
      </c>
      <c r="L269" s="6">
        <v>-4938626</v>
      </c>
      <c r="M269" s="6">
        <v>6511230</v>
      </c>
      <c r="N269" s="6">
        <v>363348</v>
      </c>
      <c r="O269" s="6">
        <v>31640</v>
      </c>
      <c r="P269" s="6">
        <v>324825</v>
      </c>
      <c r="Q269" s="2">
        <v>0</v>
      </c>
      <c r="R269" s="6">
        <v>7231043</v>
      </c>
      <c r="S269" s="6">
        <v>2292417</v>
      </c>
      <c r="T269" s="6">
        <v>860931</v>
      </c>
      <c r="U269" s="7">
        <v>1.6</v>
      </c>
      <c r="V269" s="2">
        <v>0</v>
      </c>
      <c r="W269" s="2" t="s">
        <v>807</v>
      </c>
      <c r="X269" s="2">
        <v>1</v>
      </c>
    </row>
    <row r="270" spans="1:24">
      <c r="A270" s="2" t="s">
        <v>233</v>
      </c>
      <c r="B270" s="2" t="s">
        <v>819</v>
      </c>
      <c r="C270" s="2" t="s">
        <v>808</v>
      </c>
      <c r="E270" s="2" t="s">
        <v>234</v>
      </c>
      <c r="F270" s="2" t="s">
        <v>806</v>
      </c>
      <c r="G270" s="2" t="s">
        <v>502</v>
      </c>
      <c r="H270" s="2">
        <v>0</v>
      </c>
      <c r="I270" s="2">
        <v>0.49</v>
      </c>
      <c r="J270" s="6">
        <v>63450622</v>
      </c>
      <c r="K270" s="6">
        <v>38959160</v>
      </c>
      <c r="L270" s="6">
        <v>24491462</v>
      </c>
      <c r="M270" s="6">
        <v>39959383</v>
      </c>
      <c r="N270" s="6">
        <v>830119</v>
      </c>
      <c r="O270" s="6">
        <v>177789</v>
      </c>
      <c r="P270" s="2">
        <v>0</v>
      </c>
      <c r="Q270" s="2">
        <v>0</v>
      </c>
      <c r="R270" s="6">
        <v>40967291</v>
      </c>
      <c r="S270" s="6">
        <v>65458753</v>
      </c>
      <c r="T270" s="6">
        <v>2008131</v>
      </c>
      <c r="U270" s="7">
        <v>1.03</v>
      </c>
      <c r="V270" s="2">
        <v>0</v>
      </c>
      <c r="W270" s="2" t="s">
        <v>807</v>
      </c>
      <c r="X270" s="2">
        <v>1</v>
      </c>
    </row>
    <row r="271" spans="1:24">
      <c r="A271" s="2" t="s">
        <v>231</v>
      </c>
      <c r="B271" s="2" t="s">
        <v>819</v>
      </c>
      <c r="C271" s="2" t="s">
        <v>825</v>
      </c>
      <c r="E271" s="2" t="s">
        <v>232</v>
      </c>
      <c r="F271" s="2" t="s">
        <v>806</v>
      </c>
      <c r="G271" s="2" t="s">
        <v>45</v>
      </c>
      <c r="H271" s="2">
        <v>0</v>
      </c>
      <c r="I271" s="2">
        <v>0.49</v>
      </c>
      <c r="J271" s="6">
        <v>88896764</v>
      </c>
      <c r="K271" s="6">
        <v>45940267</v>
      </c>
      <c r="L271" s="6">
        <v>42956497</v>
      </c>
      <c r="M271" s="6">
        <v>47352810</v>
      </c>
      <c r="N271" s="6">
        <v>1292515</v>
      </c>
      <c r="O271" s="6">
        <v>438486</v>
      </c>
      <c r="P271" s="2">
        <v>0</v>
      </c>
      <c r="Q271" s="2">
        <v>0</v>
      </c>
      <c r="R271" s="6">
        <v>49083811</v>
      </c>
      <c r="S271" s="6">
        <v>92040308</v>
      </c>
      <c r="T271" s="6">
        <v>3143544</v>
      </c>
      <c r="U271" s="7">
        <v>1.04</v>
      </c>
      <c r="V271" s="2">
        <v>0</v>
      </c>
      <c r="W271" s="2" t="s">
        <v>807</v>
      </c>
      <c r="X271" s="2">
        <v>1</v>
      </c>
    </row>
    <row r="272" spans="1:24">
      <c r="A272" s="2" t="s">
        <v>229</v>
      </c>
      <c r="B272" s="2" t="s">
        <v>804</v>
      </c>
      <c r="C272" s="2" t="s">
        <v>820</v>
      </c>
      <c r="E272" s="2" t="s">
        <v>230</v>
      </c>
      <c r="F272" s="2" t="s">
        <v>316</v>
      </c>
      <c r="G272" s="2" t="s">
        <v>314</v>
      </c>
      <c r="H272" s="2">
        <v>0</v>
      </c>
      <c r="I272" s="2">
        <v>0.4</v>
      </c>
      <c r="J272" s="6">
        <v>3744241</v>
      </c>
      <c r="K272" s="6">
        <v>12496321</v>
      </c>
      <c r="L272" s="6">
        <v>-8752080</v>
      </c>
      <c r="M272" s="6">
        <v>12534165</v>
      </c>
      <c r="N272" s="6">
        <v>817320</v>
      </c>
      <c r="O272" s="6">
        <v>128007</v>
      </c>
      <c r="P272" s="2">
        <v>0</v>
      </c>
      <c r="Q272" s="6">
        <v>58803</v>
      </c>
      <c r="R272" s="6">
        <v>13420689</v>
      </c>
      <c r="S272" s="6">
        <v>4668609</v>
      </c>
      <c r="T272" s="6">
        <v>924368</v>
      </c>
      <c r="U272" s="7">
        <v>1.25</v>
      </c>
      <c r="V272" s="2">
        <v>0</v>
      </c>
      <c r="W272" s="2" t="s">
        <v>807</v>
      </c>
      <c r="X272" s="2">
        <v>1</v>
      </c>
    </row>
    <row r="273" spans="1:24">
      <c r="A273" s="2" t="s">
        <v>227</v>
      </c>
      <c r="B273" s="2" t="s">
        <v>804</v>
      </c>
      <c r="C273" s="2" t="s">
        <v>822</v>
      </c>
      <c r="E273" s="2" t="s">
        <v>228</v>
      </c>
      <c r="F273" s="2" t="s">
        <v>207</v>
      </c>
      <c r="G273" s="2" t="s">
        <v>274</v>
      </c>
      <c r="H273" s="2">
        <v>0</v>
      </c>
      <c r="I273" s="2">
        <v>0.4</v>
      </c>
      <c r="J273" s="6">
        <v>3103725</v>
      </c>
      <c r="K273" s="6">
        <v>13263040</v>
      </c>
      <c r="L273" s="6">
        <v>-10159315</v>
      </c>
      <c r="M273" s="6">
        <v>13570005</v>
      </c>
      <c r="N273" s="6">
        <v>440093</v>
      </c>
      <c r="O273" s="6">
        <v>74425</v>
      </c>
      <c r="P273" s="2">
        <v>0</v>
      </c>
      <c r="Q273" s="2">
        <v>0</v>
      </c>
      <c r="R273" s="6">
        <v>14084523</v>
      </c>
      <c r="S273" s="6">
        <v>3925208</v>
      </c>
      <c r="T273" s="6">
        <v>821483</v>
      </c>
      <c r="U273" s="7">
        <v>1.26</v>
      </c>
      <c r="V273" s="2">
        <v>0</v>
      </c>
      <c r="W273" s="2" t="s">
        <v>807</v>
      </c>
      <c r="X273" s="2">
        <v>1</v>
      </c>
    </row>
    <row r="274" spans="1:24">
      <c r="A274" s="2" t="s">
        <v>225</v>
      </c>
      <c r="B274" s="2" t="s">
        <v>819</v>
      </c>
      <c r="C274" s="2" t="s">
        <v>808</v>
      </c>
      <c r="E274" s="2" t="s">
        <v>226</v>
      </c>
      <c r="F274" s="2" t="s">
        <v>806</v>
      </c>
      <c r="G274" s="2" t="s">
        <v>368</v>
      </c>
      <c r="H274" s="2">
        <v>0</v>
      </c>
      <c r="I274" s="2">
        <v>0.49</v>
      </c>
      <c r="J274" s="6">
        <v>56730215</v>
      </c>
      <c r="K274" s="6">
        <v>33378261</v>
      </c>
      <c r="L274" s="6">
        <v>23351954</v>
      </c>
      <c r="M274" s="6">
        <v>32117167</v>
      </c>
      <c r="N274" s="6">
        <v>1066126</v>
      </c>
      <c r="O274" s="6">
        <v>232334</v>
      </c>
      <c r="P274" s="2">
        <v>0</v>
      </c>
      <c r="Q274" s="2">
        <v>0</v>
      </c>
      <c r="R274" s="6">
        <v>33415627</v>
      </c>
      <c r="S274" s="6">
        <v>56767581</v>
      </c>
      <c r="T274" s="6">
        <v>37366</v>
      </c>
      <c r="U274" s="7">
        <v>1</v>
      </c>
      <c r="V274" s="2">
        <v>0</v>
      </c>
      <c r="W274" s="2" t="s">
        <v>807</v>
      </c>
      <c r="X274" s="2">
        <v>1</v>
      </c>
    </row>
    <row r="275" spans="1:24">
      <c r="A275" s="2" t="s">
        <v>223</v>
      </c>
      <c r="B275" s="2" t="s">
        <v>804</v>
      </c>
      <c r="C275" s="2" t="s">
        <v>820</v>
      </c>
      <c r="E275" s="2" t="s">
        <v>224</v>
      </c>
      <c r="F275" s="2" t="s">
        <v>316</v>
      </c>
      <c r="G275" s="2" t="s">
        <v>314</v>
      </c>
      <c r="H275" s="2">
        <v>0</v>
      </c>
      <c r="I275" s="2">
        <v>0.4</v>
      </c>
      <c r="J275" s="6">
        <v>2147912</v>
      </c>
      <c r="K275" s="6">
        <v>16293521</v>
      </c>
      <c r="L275" s="6">
        <v>-14145609</v>
      </c>
      <c r="M275" s="6">
        <v>17553238</v>
      </c>
      <c r="N275" s="6">
        <v>251581</v>
      </c>
      <c r="O275" s="6">
        <v>51679</v>
      </c>
      <c r="P275" s="6">
        <v>1387729</v>
      </c>
      <c r="Q275" s="2">
        <v>0</v>
      </c>
      <c r="R275" s="6">
        <v>19244227</v>
      </c>
      <c r="S275" s="6">
        <v>5098618</v>
      </c>
      <c r="T275" s="6">
        <v>2950706</v>
      </c>
      <c r="U275" s="7">
        <v>2.37</v>
      </c>
      <c r="V275" s="2">
        <v>0</v>
      </c>
      <c r="W275" s="2" t="s">
        <v>807</v>
      </c>
      <c r="X275" s="2">
        <v>1</v>
      </c>
    </row>
    <row r="276" spans="1:24">
      <c r="A276" s="2" t="s">
        <v>221</v>
      </c>
      <c r="B276" s="2" t="s">
        <v>804</v>
      </c>
      <c r="C276" s="2" t="s">
        <v>805</v>
      </c>
      <c r="E276" s="2" t="s">
        <v>222</v>
      </c>
      <c r="F276" s="2" t="s">
        <v>430</v>
      </c>
      <c r="G276" s="2" t="s">
        <v>428</v>
      </c>
      <c r="H276" s="2">
        <v>0</v>
      </c>
      <c r="I276" s="2">
        <v>0.4</v>
      </c>
      <c r="J276" s="6">
        <v>2012952</v>
      </c>
      <c r="K276" s="6">
        <v>13571084</v>
      </c>
      <c r="L276" s="6">
        <v>-11558132</v>
      </c>
      <c r="M276" s="6">
        <v>13470747</v>
      </c>
      <c r="N276" s="6">
        <v>373938</v>
      </c>
      <c r="O276" s="6">
        <v>68673</v>
      </c>
      <c r="P276" s="6">
        <v>101306</v>
      </c>
      <c r="Q276" s="2">
        <v>0</v>
      </c>
      <c r="R276" s="6">
        <v>14014664</v>
      </c>
      <c r="S276" s="6">
        <v>2456532</v>
      </c>
      <c r="T276" s="6">
        <v>443580</v>
      </c>
      <c r="U276" s="7">
        <v>1.22</v>
      </c>
      <c r="V276" s="2">
        <v>0</v>
      </c>
      <c r="W276" s="2" t="s">
        <v>807</v>
      </c>
      <c r="X276" s="2">
        <v>1</v>
      </c>
    </row>
    <row r="277" spans="1:24">
      <c r="A277" s="2" t="s">
        <v>219</v>
      </c>
      <c r="B277" s="2" t="s">
        <v>819</v>
      </c>
      <c r="C277" s="2" t="s">
        <v>820</v>
      </c>
      <c r="E277" s="2" t="s">
        <v>220</v>
      </c>
      <c r="F277" s="2" t="s">
        <v>806</v>
      </c>
      <c r="G277" s="2" t="s">
        <v>175</v>
      </c>
      <c r="H277" s="2">
        <v>0</v>
      </c>
      <c r="I277" s="2">
        <v>0.49</v>
      </c>
      <c r="J277" s="6">
        <v>126471812</v>
      </c>
      <c r="K277" s="6">
        <v>98671639</v>
      </c>
      <c r="L277" s="6">
        <v>27800173</v>
      </c>
      <c r="M277" s="6">
        <v>95264810</v>
      </c>
      <c r="N277" s="6">
        <v>2212658</v>
      </c>
      <c r="O277" s="6">
        <v>260295</v>
      </c>
      <c r="P277" s="2">
        <v>0</v>
      </c>
      <c r="Q277" s="2">
        <v>0</v>
      </c>
      <c r="R277" s="6">
        <v>97737763</v>
      </c>
      <c r="S277" s="6">
        <v>125537936</v>
      </c>
      <c r="T277" s="6">
        <v>-933876</v>
      </c>
      <c r="U277" s="7">
        <v>0.99</v>
      </c>
      <c r="V277" s="2">
        <v>0</v>
      </c>
      <c r="W277" s="2" t="s">
        <v>807</v>
      </c>
      <c r="X277" s="2">
        <v>1</v>
      </c>
    </row>
    <row r="278" spans="1:24">
      <c r="A278" s="2" t="s">
        <v>217</v>
      </c>
      <c r="B278" s="2" t="s">
        <v>804</v>
      </c>
      <c r="C278" s="2" t="s">
        <v>805</v>
      </c>
      <c r="E278" s="2" t="s">
        <v>218</v>
      </c>
      <c r="F278" s="2" t="s">
        <v>430</v>
      </c>
      <c r="G278" s="2" t="s">
        <v>428</v>
      </c>
      <c r="H278" s="2">
        <v>0</v>
      </c>
      <c r="I278" s="2">
        <v>0.4</v>
      </c>
      <c r="J278" s="6">
        <v>3260696</v>
      </c>
      <c r="K278" s="6">
        <v>9373544</v>
      </c>
      <c r="L278" s="6">
        <v>-6112848</v>
      </c>
      <c r="M278" s="6">
        <v>10439120</v>
      </c>
      <c r="N278" s="6">
        <v>416136</v>
      </c>
      <c r="O278" s="6">
        <v>75188</v>
      </c>
      <c r="P278" s="2">
        <v>0</v>
      </c>
      <c r="Q278" s="6">
        <v>670026</v>
      </c>
      <c r="R278" s="6">
        <v>10260418</v>
      </c>
      <c r="S278" s="6">
        <v>4147570</v>
      </c>
      <c r="T278" s="6">
        <v>886874</v>
      </c>
      <c r="U278" s="7">
        <v>1.27</v>
      </c>
      <c r="V278" s="2">
        <v>0</v>
      </c>
      <c r="W278" s="2" t="s">
        <v>807</v>
      </c>
      <c r="X278" s="2">
        <v>1</v>
      </c>
    </row>
    <row r="279" spans="1:24">
      <c r="A279" s="2" t="s">
        <v>215</v>
      </c>
      <c r="B279" s="2" t="s">
        <v>821</v>
      </c>
      <c r="C279" s="2" t="s">
        <v>825</v>
      </c>
      <c r="E279" s="2" t="s">
        <v>216</v>
      </c>
      <c r="F279" s="2" t="s">
        <v>806</v>
      </c>
      <c r="G279" s="2" t="s">
        <v>213</v>
      </c>
      <c r="H279" s="2">
        <v>0</v>
      </c>
      <c r="I279" s="2">
        <v>0.49</v>
      </c>
      <c r="J279" s="6">
        <v>44622499</v>
      </c>
      <c r="K279" s="6">
        <v>34962587</v>
      </c>
      <c r="L279" s="6">
        <v>9659912</v>
      </c>
      <c r="M279" s="6">
        <v>37483944</v>
      </c>
      <c r="N279" s="6">
        <v>1569144</v>
      </c>
      <c r="O279" s="6">
        <v>259538</v>
      </c>
      <c r="P279" s="2">
        <v>0</v>
      </c>
      <c r="Q279" s="2">
        <v>0</v>
      </c>
      <c r="R279" s="6">
        <v>39312626</v>
      </c>
      <c r="S279" s="6">
        <v>48972538</v>
      </c>
      <c r="T279" s="6">
        <v>4350039</v>
      </c>
      <c r="U279" s="7">
        <v>1.1000000000000001</v>
      </c>
      <c r="V279" s="2">
        <v>0</v>
      </c>
      <c r="W279" s="2" t="s">
        <v>807</v>
      </c>
      <c r="X279" s="2">
        <v>1</v>
      </c>
    </row>
    <row r="280" spans="1:24">
      <c r="A280" s="2" t="s">
        <v>213</v>
      </c>
      <c r="B280" s="2" t="s">
        <v>812</v>
      </c>
      <c r="C280" s="2">
        <v>0</v>
      </c>
      <c r="E280" s="2" t="s">
        <v>868</v>
      </c>
      <c r="F280" s="2">
        <v>0</v>
      </c>
      <c r="G280" s="2">
        <v>0</v>
      </c>
      <c r="H280" s="2" t="s">
        <v>814</v>
      </c>
      <c r="I280" s="2">
        <v>0.01</v>
      </c>
      <c r="J280" s="6">
        <v>3425726</v>
      </c>
      <c r="K280" s="6">
        <v>1362630</v>
      </c>
      <c r="L280" s="6">
        <v>2063096</v>
      </c>
      <c r="M280" s="6">
        <v>1408814</v>
      </c>
      <c r="N280" s="6">
        <v>42562</v>
      </c>
      <c r="O280" s="6">
        <v>6949</v>
      </c>
      <c r="P280" s="2">
        <v>0</v>
      </c>
      <c r="Q280" s="2">
        <v>0</v>
      </c>
      <c r="R280" s="6">
        <v>1458325</v>
      </c>
      <c r="S280" s="6">
        <v>3521421</v>
      </c>
      <c r="T280" s="6">
        <v>95695</v>
      </c>
      <c r="U280" s="7">
        <v>1.03</v>
      </c>
      <c r="V280" s="2">
        <v>0</v>
      </c>
      <c r="W280" s="2" t="s">
        <v>807</v>
      </c>
      <c r="X280" s="2">
        <v>1</v>
      </c>
    </row>
    <row r="281" spans="1:24">
      <c r="A281" s="2" t="s">
        <v>211</v>
      </c>
      <c r="B281" s="2" t="s">
        <v>821</v>
      </c>
      <c r="C281" s="2" t="s">
        <v>805</v>
      </c>
      <c r="E281" s="2" t="s">
        <v>212</v>
      </c>
      <c r="F281" s="2" t="s">
        <v>806</v>
      </c>
      <c r="G281" s="2" t="s">
        <v>726</v>
      </c>
      <c r="H281" s="2">
        <v>0</v>
      </c>
      <c r="I281" s="2">
        <v>0.49</v>
      </c>
      <c r="J281" s="6">
        <v>26453395</v>
      </c>
      <c r="K281" s="6">
        <v>44166936</v>
      </c>
      <c r="L281" s="6">
        <v>-17713541</v>
      </c>
      <c r="M281" s="6">
        <v>43913481</v>
      </c>
      <c r="N281" s="6">
        <v>210804</v>
      </c>
      <c r="O281" s="6">
        <v>50583</v>
      </c>
      <c r="P281" s="2">
        <v>0</v>
      </c>
      <c r="Q281" s="2">
        <v>0</v>
      </c>
      <c r="R281" s="6">
        <v>44174868</v>
      </c>
      <c r="S281" s="6">
        <v>26461327</v>
      </c>
      <c r="T281" s="6">
        <v>7932</v>
      </c>
      <c r="U281" s="7">
        <v>1</v>
      </c>
      <c r="V281" s="2">
        <v>0</v>
      </c>
      <c r="W281" s="2" t="s">
        <v>807</v>
      </c>
      <c r="X281" s="2">
        <v>1</v>
      </c>
    </row>
    <row r="282" spans="1:24">
      <c r="A282" s="2" t="s">
        <v>209</v>
      </c>
      <c r="B282" s="2" t="s">
        <v>819</v>
      </c>
      <c r="C282" s="2" t="s">
        <v>825</v>
      </c>
      <c r="E282" s="2" t="s">
        <v>210</v>
      </c>
      <c r="F282" s="2" t="s">
        <v>806</v>
      </c>
      <c r="G282" s="2" t="s">
        <v>45</v>
      </c>
      <c r="H282" s="2">
        <v>0</v>
      </c>
      <c r="I282" s="2">
        <v>0.49</v>
      </c>
      <c r="J282" s="6">
        <v>26393841</v>
      </c>
      <c r="K282" s="6">
        <v>51433206</v>
      </c>
      <c r="L282" s="6">
        <v>-25039365</v>
      </c>
      <c r="M282" s="6">
        <v>54954398</v>
      </c>
      <c r="N282" s="6">
        <v>394843</v>
      </c>
      <c r="O282" s="6">
        <v>103972</v>
      </c>
      <c r="P282" s="2">
        <v>0</v>
      </c>
      <c r="Q282" s="2">
        <v>0</v>
      </c>
      <c r="R282" s="6">
        <v>55453213</v>
      </c>
      <c r="S282" s="6">
        <v>30413848</v>
      </c>
      <c r="T282" s="6">
        <v>4020007</v>
      </c>
      <c r="U282" s="7">
        <v>1.1499999999999999</v>
      </c>
      <c r="V282" s="2" t="s">
        <v>826</v>
      </c>
      <c r="W282" s="2" t="s">
        <v>811</v>
      </c>
      <c r="X282" s="2">
        <v>7.4959999999999999E-2</v>
      </c>
    </row>
    <row r="283" spans="1:24">
      <c r="A283" s="2" t="s">
        <v>207</v>
      </c>
      <c r="B283" s="2" t="s">
        <v>832</v>
      </c>
      <c r="C283" s="2" t="s">
        <v>822</v>
      </c>
      <c r="E283" s="2" t="s">
        <v>208</v>
      </c>
      <c r="F283" s="2">
        <v>0</v>
      </c>
      <c r="G283" s="2">
        <v>0</v>
      </c>
      <c r="H283" s="2" t="s">
        <v>833</v>
      </c>
      <c r="I283" s="2">
        <v>0.09</v>
      </c>
      <c r="J283" s="6">
        <v>59667797</v>
      </c>
      <c r="K283" s="6">
        <v>13853465</v>
      </c>
      <c r="L283" s="6">
        <v>45814332</v>
      </c>
      <c r="M283" s="6">
        <v>14061198</v>
      </c>
      <c r="N283" s="6">
        <v>483662</v>
      </c>
      <c r="O283" s="6">
        <v>73146</v>
      </c>
      <c r="P283" s="2">
        <v>0</v>
      </c>
      <c r="Q283" s="2">
        <v>0</v>
      </c>
      <c r="R283" s="6">
        <v>14618006</v>
      </c>
      <c r="S283" s="6">
        <v>60432338</v>
      </c>
      <c r="T283" s="6">
        <v>764541</v>
      </c>
      <c r="U283" s="7">
        <v>1.01</v>
      </c>
      <c r="V283" s="2">
        <v>0</v>
      </c>
      <c r="W283" s="2" t="s">
        <v>807</v>
      </c>
      <c r="X283" s="2">
        <v>1</v>
      </c>
    </row>
    <row r="284" spans="1:24">
      <c r="A284" s="2" t="s">
        <v>205</v>
      </c>
      <c r="B284" s="2" t="s">
        <v>804</v>
      </c>
      <c r="C284" s="2" t="s">
        <v>805</v>
      </c>
      <c r="E284" s="2" t="s">
        <v>206</v>
      </c>
      <c r="F284" s="2" t="s">
        <v>680</v>
      </c>
      <c r="G284" s="2" t="s">
        <v>678</v>
      </c>
      <c r="H284" s="2">
        <v>0</v>
      </c>
      <c r="I284" s="2">
        <v>0.4</v>
      </c>
      <c r="J284" s="6">
        <v>965909</v>
      </c>
      <c r="K284" s="6">
        <v>11477277</v>
      </c>
      <c r="L284" s="6">
        <v>-10511368</v>
      </c>
      <c r="M284" s="6">
        <v>11632675</v>
      </c>
      <c r="N284" s="6">
        <v>144994</v>
      </c>
      <c r="O284" s="6">
        <v>25809</v>
      </c>
      <c r="P284" s="6">
        <v>380443</v>
      </c>
      <c r="Q284" s="2">
        <v>0</v>
      </c>
      <c r="R284" s="6">
        <v>12183921</v>
      </c>
      <c r="S284" s="6">
        <v>1672553</v>
      </c>
      <c r="T284" s="6">
        <v>706644</v>
      </c>
      <c r="U284" s="7">
        <v>1.73</v>
      </c>
      <c r="V284" s="2">
        <v>0</v>
      </c>
      <c r="W284" s="2" t="s">
        <v>807</v>
      </c>
      <c r="X284" s="2">
        <v>1</v>
      </c>
    </row>
    <row r="285" spans="1:24">
      <c r="A285" s="2" t="s">
        <v>203</v>
      </c>
      <c r="B285" s="2" t="s">
        <v>804</v>
      </c>
      <c r="C285" s="2" t="s">
        <v>815</v>
      </c>
      <c r="E285" s="2" t="s">
        <v>204</v>
      </c>
      <c r="F285" s="2" t="s">
        <v>668</v>
      </c>
      <c r="G285" s="2" t="s">
        <v>666</v>
      </c>
      <c r="H285" s="2">
        <v>0</v>
      </c>
      <c r="I285" s="2">
        <v>0.4</v>
      </c>
      <c r="J285" s="6">
        <v>2312516</v>
      </c>
      <c r="K285" s="6">
        <v>25461045</v>
      </c>
      <c r="L285" s="6">
        <v>-23148529</v>
      </c>
      <c r="M285" s="6">
        <v>28048606</v>
      </c>
      <c r="N285" s="6">
        <v>281787</v>
      </c>
      <c r="O285" s="6">
        <v>172179</v>
      </c>
      <c r="P285" s="2">
        <v>0</v>
      </c>
      <c r="Q285" s="6">
        <v>47454</v>
      </c>
      <c r="R285" s="6">
        <v>28455118</v>
      </c>
      <c r="S285" s="6">
        <v>5306589</v>
      </c>
      <c r="T285" s="6">
        <v>2994073</v>
      </c>
      <c r="U285" s="7">
        <v>2.29</v>
      </c>
      <c r="V285" s="2">
        <v>0</v>
      </c>
      <c r="W285" s="2" t="s">
        <v>807</v>
      </c>
      <c r="X285" s="2">
        <v>1</v>
      </c>
    </row>
    <row r="286" spans="1:24">
      <c r="A286" s="2" t="s">
        <v>201</v>
      </c>
      <c r="B286" s="2" t="s">
        <v>804</v>
      </c>
      <c r="C286" s="2" t="s">
        <v>809</v>
      </c>
      <c r="E286" s="2" t="s">
        <v>202</v>
      </c>
      <c r="F286" s="2" t="s">
        <v>594</v>
      </c>
      <c r="G286" s="2" t="s">
        <v>590</v>
      </c>
      <c r="H286" s="2">
        <v>0</v>
      </c>
      <c r="I286" s="2">
        <v>0.4</v>
      </c>
      <c r="J286" s="6">
        <v>2204755</v>
      </c>
      <c r="K286" s="6">
        <v>8172603</v>
      </c>
      <c r="L286" s="6">
        <v>-5967848</v>
      </c>
      <c r="M286" s="6">
        <v>8292031</v>
      </c>
      <c r="N286" s="6">
        <v>227717</v>
      </c>
      <c r="O286" s="6">
        <v>32858</v>
      </c>
      <c r="P286" s="2">
        <v>0</v>
      </c>
      <c r="Q286" s="6">
        <v>12720</v>
      </c>
      <c r="R286" s="6">
        <v>8539886</v>
      </c>
      <c r="S286" s="6">
        <v>2572038</v>
      </c>
      <c r="T286" s="6">
        <v>367283</v>
      </c>
      <c r="U286" s="7">
        <v>1.17</v>
      </c>
      <c r="V286" s="2">
        <v>0</v>
      </c>
      <c r="W286" s="2" t="s">
        <v>807</v>
      </c>
      <c r="X286" s="2">
        <v>1</v>
      </c>
    </row>
    <row r="287" spans="1:24">
      <c r="A287" s="2" t="s">
        <v>199</v>
      </c>
      <c r="B287" s="2" t="s">
        <v>821</v>
      </c>
      <c r="C287" s="2" t="s">
        <v>822</v>
      </c>
      <c r="E287" s="2" t="s">
        <v>200</v>
      </c>
      <c r="F287" s="2" t="s">
        <v>806</v>
      </c>
      <c r="G287" s="2" t="s">
        <v>752</v>
      </c>
      <c r="H287" s="2">
        <v>0</v>
      </c>
      <c r="I287" s="2">
        <v>0.49</v>
      </c>
      <c r="J287" s="6">
        <v>32904471</v>
      </c>
      <c r="K287" s="6">
        <v>62559550</v>
      </c>
      <c r="L287" s="6">
        <v>-29655079</v>
      </c>
      <c r="M287" s="6">
        <v>63795478</v>
      </c>
      <c r="N287" s="6">
        <v>693989</v>
      </c>
      <c r="O287" s="6">
        <v>112726</v>
      </c>
      <c r="P287" s="2">
        <v>0</v>
      </c>
      <c r="Q287" s="2">
        <v>0</v>
      </c>
      <c r="R287" s="6">
        <v>64602193</v>
      </c>
      <c r="S287" s="6">
        <v>34947114</v>
      </c>
      <c r="T287" s="6">
        <v>2042643</v>
      </c>
      <c r="U287" s="7">
        <v>1.06</v>
      </c>
      <c r="V287" s="2">
        <v>0</v>
      </c>
      <c r="W287" s="2" t="s">
        <v>807</v>
      </c>
      <c r="X287" s="2">
        <v>1</v>
      </c>
    </row>
    <row r="288" spans="1:24">
      <c r="A288" s="2" t="s">
        <v>197</v>
      </c>
      <c r="B288" s="2" t="s">
        <v>804</v>
      </c>
      <c r="C288" s="2" t="s">
        <v>822</v>
      </c>
      <c r="E288" s="2" t="s">
        <v>198</v>
      </c>
      <c r="F288" s="2" t="s">
        <v>588</v>
      </c>
      <c r="G288" s="2" t="s">
        <v>274</v>
      </c>
      <c r="H288" s="2">
        <v>0</v>
      </c>
      <c r="I288" s="2">
        <v>0.4</v>
      </c>
      <c r="J288" s="6">
        <v>1684581</v>
      </c>
      <c r="K288" s="6">
        <v>12518976</v>
      </c>
      <c r="L288" s="6">
        <v>-10834395</v>
      </c>
      <c r="M288" s="6">
        <v>12627882</v>
      </c>
      <c r="N288" s="6">
        <v>610194</v>
      </c>
      <c r="O288" s="6">
        <v>102707</v>
      </c>
      <c r="P288" s="2">
        <v>0</v>
      </c>
      <c r="Q288" s="2">
        <v>0</v>
      </c>
      <c r="R288" s="6">
        <v>13340783</v>
      </c>
      <c r="S288" s="6">
        <v>2506388</v>
      </c>
      <c r="T288" s="6">
        <v>821807</v>
      </c>
      <c r="U288" s="7">
        <v>1.49</v>
      </c>
      <c r="V288" s="2" t="s">
        <v>847</v>
      </c>
      <c r="W288" s="2" t="s">
        <v>811</v>
      </c>
      <c r="X288" s="2">
        <v>8.9700000000000005E-3</v>
      </c>
    </row>
    <row r="289" spans="1:24">
      <c r="A289" s="2" t="s">
        <v>195</v>
      </c>
      <c r="B289" s="2" t="s">
        <v>804</v>
      </c>
      <c r="C289" s="2" t="s">
        <v>809</v>
      </c>
      <c r="E289" s="2" t="s">
        <v>196</v>
      </c>
      <c r="F289" s="2" t="s">
        <v>390</v>
      </c>
      <c r="G289" s="2" t="s">
        <v>806</v>
      </c>
      <c r="H289" s="2">
        <v>0</v>
      </c>
      <c r="I289" s="2">
        <v>0.4</v>
      </c>
      <c r="J289" s="6">
        <v>2922783</v>
      </c>
      <c r="K289" s="6">
        <v>9366496</v>
      </c>
      <c r="L289" s="6">
        <v>-6443713</v>
      </c>
      <c r="M289" s="6">
        <v>9777528</v>
      </c>
      <c r="N289" s="6">
        <v>286162</v>
      </c>
      <c r="O289" s="6">
        <v>55156</v>
      </c>
      <c r="P289" s="2">
        <v>0</v>
      </c>
      <c r="Q289" s="2">
        <v>0</v>
      </c>
      <c r="R289" s="6">
        <v>10118846</v>
      </c>
      <c r="S289" s="6">
        <v>3675133</v>
      </c>
      <c r="T289" s="6">
        <v>752350</v>
      </c>
      <c r="U289" s="7">
        <v>1.26</v>
      </c>
      <c r="V289" s="2" t="s">
        <v>863</v>
      </c>
      <c r="W289" s="2" t="s">
        <v>811</v>
      </c>
      <c r="X289" s="2">
        <v>2.8369999999999999E-2</v>
      </c>
    </row>
    <row r="290" spans="1:24">
      <c r="A290" s="2" t="s">
        <v>193</v>
      </c>
      <c r="B290" s="2" t="s">
        <v>804</v>
      </c>
      <c r="C290" s="2" t="s">
        <v>809</v>
      </c>
      <c r="E290" s="2" t="s">
        <v>194</v>
      </c>
      <c r="F290" s="2" t="s">
        <v>390</v>
      </c>
      <c r="G290" s="2" t="s">
        <v>806</v>
      </c>
      <c r="H290" s="2">
        <v>0</v>
      </c>
      <c r="I290" s="2">
        <v>0.4</v>
      </c>
      <c r="J290" s="6">
        <v>3205405</v>
      </c>
      <c r="K290" s="6">
        <v>15491808</v>
      </c>
      <c r="L290" s="6">
        <v>-12286403</v>
      </c>
      <c r="M290" s="6">
        <v>14951416</v>
      </c>
      <c r="N290" s="6">
        <v>400236</v>
      </c>
      <c r="O290" s="6">
        <v>95068</v>
      </c>
      <c r="P290" s="2">
        <v>0</v>
      </c>
      <c r="Q290" s="2">
        <v>0</v>
      </c>
      <c r="R290" s="6">
        <v>15446720</v>
      </c>
      <c r="S290" s="6">
        <v>3160317</v>
      </c>
      <c r="T290" s="6">
        <v>-45088</v>
      </c>
      <c r="U290" s="7">
        <v>0.99</v>
      </c>
      <c r="V290" s="2">
        <v>0</v>
      </c>
      <c r="W290" s="2" t="s">
        <v>807</v>
      </c>
      <c r="X290" s="2">
        <v>1</v>
      </c>
    </row>
    <row r="291" spans="1:24">
      <c r="A291" s="2" t="s">
        <v>191</v>
      </c>
      <c r="B291" s="2" t="s">
        <v>804</v>
      </c>
      <c r="C291" s="2" t="s">
        <v>808</v>
      </c>
      <c r="E291" s="2" t="s">
        <v>192</v>
      </c>
      <c r="F291" s="2" t="s">
        <v>606</v>
      </c>
      <c r="G291" s="2" t="s">
        <v>806</v>
      </c>
      <c r="H291" s="2">
        <v>0</v>
      </c>
      <c r="I291" s="2">
        <v>0.4</v>
      </c>
      <c r="J291" s="6">
        <v>1964817</v>
      </c>
      <c r="K291" s="6">
        <v>15540058</v>
      </c>
      <c r="L291" s="6">
        <v>-13575241</v>
      </c>
      <c r="M291" s="6">
        <v>15420119</v>
      </c>
      <c r="N291" s="6">
        <v>946333</v>
      </c>
      <c r="O291" s="6">
        <v>147232</v>
      </c>
      <c r="P291" s="2">
        <v>0</v>
      </c>
      <c r="Q291" s="6">
        <v>242755</v>
      </c>
      <c r="R291" s="6">
        <v>16270929</v>
      </c>
      <c r="S291" s="6">
        <v>2695688</v>
      </c>
      <c r="T291" s="6">
        <v>730871</v>
      </c>
      <c r="U291" s="7">
        <v>1.37</v>
      </c>
      <c r="V291" s="2">
        <v>0</v>
      </c>
      <c r="W291" s="2" t="s">
        <v>807</v>
      </c>
      <c r="X291" s="2">
        <v>1</v>
      </c>
    </row>
    <row r="292" spans="1:24">
      <c r="A292" s="2" t="s">
        <v>189</v>
      </c>
      <c r="B292" s="2" t="s">
        <v>804</v>
      </c>
      <c r="C292" s="2" t="s">
        <v>815</v>
      </c>
      <c r="E292" s="2" t="s">
        <v>190</v>
      </c>
      <c r="F292" s="2" t="s">
        <v>342</v>
      </c>
      <c r="G292" s="2" t="s">
        <v>806</v>
      </c>
      <c r="H292" s="2">
        <v>0</v>
      </c>
      <c r="I292" s="2">
        <v>0.4</v>
      </c>
      <c r="J292" s="6">
        <v>2726843</v>
      </c>
      <c r="K292" s="6">
        <v>10590735</v>
      </c>
      <c r="L292" s="6">
        <v>-7863892</v>
      </c>
      <c r="M292" s="6">
        <v>11024942</v>
      </c>
      <c r="N292" s="6">
        <v>356218</v>
      </c>
      <c r="O292" s="6">
        <v>99123</v>
      </c>
      <c r="P292" s="2">
        <v>0</v>
      </c>
      <c r="Q292" s="6">
        <v>315342</v>
      </c>
      <c r="R292" s="6">
        <v>11164941</v>
      </c>
      <c r="S292" s="6">
        <v>3301049</v>
      </c>
      <c r="T292" s="6">
        <v>574206</v>
      </c>
      <c r="U292" s="7">
        <v>1.21</v>
      </c>
      <c r="V292" s="2">
        <v>0</v>
      </c>
      <c r="W292" s="2" t="s">
        <v>807</v>
      </c>
      <c r="X292" s="2">
        <v>1</v>
      </c>
    </row>
    <row r="293" spans="1:24">
      <c r="A293" s="2" t="s">
        <v>187</v>
      </c>
      <c r="B293" s="2" t="s">
        <v>804</v>
      </c>
      <c r="C293" s="2" t="s">
        <v>809</v>
      </c>
      <c r="E293" s="2" t="s">
        <v>188</v>
      </c>
      <c r="F293" s="2" t="s">
        <v>310</v>
      </c>
      <c r="G293" s="2" t="s">
        <v>806</v>
      </c>
      <c r="H293" s="2">
        <v>0</v>
      </c>
      <c r="I293" s="2">
        <v>0.4</v>
      </c>
      <c r="J293" s="6">
        <v>1647416</v>
      </c>
      <c r="K293" s="6">
        <v>7752975</v>
      </c>
      <c r="L293" s="6">
        <v>-6105559</v>
      </c>
      <c r="M293" s="6">
        <v>8222053</v>
      </c>
      <c r="N293" s="6">
        <v>269220</v>
      </c>
      <c r="O293" s="6">
        <v>57452</v>
      </c>
      <c r="P293" s="2">
        <v>0</v>
      </c>
      <c r="Q293" s="6">
        <v>205636</v>
      </c>
      <c r="R293" s="6">
        <v>8343089</v>
      </c>
      <c r="S293" s="6">
        <v>2237530</v>
      </c>
      <c r="T293" s="6">
        <v>590114</v>
      </c>
      <c r="U293" s="7">
        <v>1.36</v>
      </c>
      <c r="V293" s="2">
        <v>0</v>
      </c>
      <c r="W293" s="2" t="s">
        <v>807</v>
      </c>
      <c r="X293" s="2">
        <v>1</v>
      </c>
    </row>
    <row r="294" spans="1:24">
      <c r="A294" s="2" t="s">
        <v>185</v>
      </c>
      <c r="B294" s="2" t="s">
        <v>804</v>
      </c>
      <c r="C294" s="2" t="s">
        <v>805</v>
      </c>
      <c r="E294" s="2" t="s">
        <v>186</v>
      </c>
      <c r="F294" s="2" t="s">
        <v>290</v>
      </c>
      <c r="G294" s="2" t="s">
        <v>806</v>
      </c>
      <c r="H294" s="2">
        <v>0</v>
      </c>
      <c r="I294" s="2">
        <v>0.4</v>
      </c>
      <c r="J294" s="6">
        <v>2275592</v>
      </c>
      <c r="K294" s="6">
        <v>16595739</v>
      </c>
      <c r="L294" s="6">
        <v>-14320147</v>
      </c>
      <c r="M294" s="6">
        <v>16330971</v>
      </c>
      <c r="N294" s="6">
        <v>382812</v>
      </c>
      <c r="O294" s="6">
        <v>82258</v>
      </c>
      <c r="P294" s="6">
        <v>12162</v>
      </c>
      <c r="Q294" s="2">
        <v>0</v>
      </c>
      <c r="R294" s="6">
        <v>16808203</v>
      </c>
      <c r="S294" s="6">
        <v>2488056</v>
      </c>
      <c r="T294" s="6">
        <v>212464</v>
      </c>
      <c r="U294" s="7">
        <v>1.0900000000000001</v>
      </c>
      <c r="V294" s="2">
        <v>0</v>
      </c>
      <c r="W294" s="2" t="s">
        <v>807</v>
      </c>
      <c r="X294" s="2">
        <v>1</v>
      </c>
    </row>
    <row r="295" spans="1:24">
      <c r="A295" s="2" t="s">
        <v>183</v>
      </c>
      <c r="B295" s="2" t="s">
        <v>804</v>
      </c>
      <c r="C295" s="2" t="s">
        <v>808</v>
      </c>
      <c r="E295" s="2" t="s">
        <v>184</v>
      </c>
      <c r="F295" s="2" t="s">
        <v>412</v>
      </c>
      <c r="G295" s="2" t="s">
        <v>410</v>
      </c>
      <c r="H295" s="2">
        <v>0</v>
      </c>
      <c r="I295" s="2">
        <v>0.4</v>
      </c>
      <c r="J295" s="6">
        <v>2049820</v>
      </c>
      <c r="K295" s="6">
        <v>13461179</v>
      </c>
      <c r="L295" s="6">
        <v>-11411359</v>
      </c>
      <c r="M295" s="6">
        <v>13871726</v>
      </c>
      <c r="N295" s="6">
        <v>327319</v>
      </c>
      <c r="O295" s="6">
        <v>66098</v>
      </c>
      <c r="P295" s="6">
        <v>13599</v>
      </c>
      <c r="Q295" s="2">
        <v>0</v>
      </c>
      <c r="R295" s="6">
        <v>14278742</v>
      </c>
      <c r="S295" s="6">
        <v>2867383</v>
      </c>
      <c r="T295" s="6">
        <v>817563</v>
      </c>
      <c r="U295" s="7">
        <v>1.4</v>
      </c>
      <c r="V295" s="2">
        <v>0</v>
      </c>
      <c r="W295" s="2" t="s">
        <v>807</v>
      </c>
      <c r="X295" s="2">
        <v>1</v>
      </c>
    </row>
    <row r="296" spans="1:24">
      <c r="A296" s="2" t="s">
        <v>181</v>
      </c>
      <c r="B296" s="2" t="s">
        <v>804</v>
      </c>
      <c r="C296" s="2" t="s">
        <v>822</v>
      </c>
      <c r="E296" s="2" t="s">
        <v>182</v>
      </c>
      <c r="F296" s="2" t="s">
        <v>207</v>
      </c>
      <c r="G296" s="2" t="s">
        <v>274</v>
      </c>
      <c r="H296" s="2">
        <v>0</v>
      </c>
      <c r="I296" s="2">
        <v>0.4</v>
      </c>
      <c r="J296" s="6">
        <v>3203630</v>
      </c>
      <c r="K296" s="6">
        <v>16629676</v>
      </c>
      <c r="L296" s="6">
        <v>-13426046</v>
      </c>
      <c r="M296" s="6">
        <v>16640606</v>
      </c>
      <c r="N296" s="6">
        <v>572430</v>
      </c>
      <c r="O296" s="6">
        <v>119278</v>
      </c>
      <c r="P296" s="2">
        <v>0</v>
      </c>
      <c r="Q296" s="2">
        <v>0</v>
      </c>
      <c r="R296" s="6">
        <v>17332314</v>
      </c>
      <c r="S296" s="6">
        <v>3906268</v>
      </c>
      <c r="T296" s="6">
        <v>702638</v>
      </c>
      <c r="U296" s="7">
        <v>1.22</v>
      </c>
      <c r="V296" s="2">
        <v>0</v>
      </c>
      <c r="W296" s="2" t="s">
        <v>807</v>
      </c>
      <c r="X296" s="2">
        <v>1</v>
      </c>
    </row>
    <row r="297" spans="1:24">
      <c r="A297" s="2" t="s">
        <v>179</v>
      </c>
      <c r="B297" s="2" t="s">
        <v>804</v>
      </c>
      <c r="C297" s="2" t="s">
        <v>825</v>
      </c>
      <c r="E297" s="2" t="s">
        <v>180</v>
      </c>
      <c r="F297" s="2" t="s">
        <v>157</v>
      </c>
      <c r="G297" s="2" t="s">
        <v>155</v>
      </c>
      <c r="H297" s="2">
        <v>0</v>
      </c>
      <c r="I297" s="2">
        <v>0.4</v>
      </c>
      <c r="J297" s="6">
        <v>2051036</v>
      </c>
      <c r="K297" s="6">
        <v>7655119</v>
      </c>
      <c r="L297" s="6">
        <v>-5604083</v>
      </c>
      <c r="M297" s="6">
        <v>7655805</v>
      </c>
      <c r="N297" s="6">
        <v>326372</v>
      </c>
      <c r="O297" s="6">
        <v>50641</v>
      </c>
      <c r="P297" s="2">
        <v>0</v>
      </c>
      <c r="Q297" s="2">
        <v>0</v>
      </c>
      <c r="R297" s="6">
        <v>8032818</v>
      </c>
      <c r="S297" s="6">
        <v>2428735</v>
      </c>
      <c r="T297" s="6">
        <v>377699</v>
      </c>
      <c r="U297" s="7">
        <v>1.18</v>
      </c>
      <c r="V297" s="2" t="s">
        <v>865</v>
      </c>
      <c r="W297" s="2" t="s">
        <v>811</v>
      </c>
      <c r="X297" s="2">
        <v>1.2030000000000001E-2</v>
      </c>
    </row>
    <row r="298" spans="1:24">
      <c r="A298" s="2" t="s">
        <v>177</v>
      </c>
      <c r="B298" s="2" t="s">
        <v>819</v>
      </c>
      <c r="C298" s="2" t="s">
        <v>845</v>
      </c>
      <c r="E298" s="2" t="s">
        <v>178</v>
      </c>
      <c r="F298" s="2" t="s">
        <v>806</v>
      </c>
      <c r="G298" s="2" t="s">
        <v>87</v>
      </c>
      <c r="H298" s="2">
        <v>0</v>
      </c>
      <c r="I298" s="2">
        <v>0.49</v>
      </c>
      <c r="J298" s="6">
        <v>43208008</v>
      </c>
      <c r="K298" s="6">
        <v>14331380</v>
      </c>
      <c r="L298" s="6">
        <v>28876628</v>
      </c>
      <c r="M298" s="6">
        <v>14775182</v>
      </c>
      <c r="N298" s="6">
        <v>505010</v>
      </c>
      <c r="O298" s="6">
        <v>71874</v>
      </c>
      <c r="P298" s="2">
        <v>0</v>
      </c>
      <c r="Q298" s="2">
        <v>0</v>
      </c>
      <c r="R298" s="6">
        <v>15352066</v>
      </c>
      <c r="S298" s="6">
        <v>44228694</v>
      </c>
      <c r="T298" s="6">
        <v>1020686</v>
      </c>
      <c r="U298" s="7">
        <v>1.02</v>
      </c>
      <c r="V298" s="2">
        <v>0</v>
      </c>
      <c r="W298" s="2" t="s">
        <v>807</v>
      </c>
      <c r="X298" s="2">
        <v>1</v>
      </c>
    </row>
    <row r="299" spans="1:24">
      <c r="A299" s="2" t="s">
        <v>175</v>
      </c>
      <c r="B299" s="2" t="s">
        <v>855</v>
      </c>
      <c r="C299" s="2">
        <v>0</v>
      </c>
      <c r="E299" s="2" t="s">
        <v>176</v>
      </c>
      <c r="F299" s="2">
        <v>0</v>
      </c>
      <c r="G299" s="2">
        <v>0</v>
      </c>
      <c r="H299" s="2" t="s">
        <v>814</v>
      </c>
      <c r="I299" s="2">
        <v>0.01</v>
      </c>
      <c r="J299" s="6">
        <v>13692932</v>
      </c>
      <c r="K299" s="6">
        <v>4041260</v>
      </c>
      <c r="L299" s="6">
        <v>9651672</v>
      </c>
      <c r="M299" s="6">
        <v>4021681</v>
      </c>
      <c r="N299" s="6">
        <v>107453</v>
      </c>
      <c r="O299" s="6">
        <v>16002</v>
      </c>
      <c r="P299" s="2">
        <v>0</v>
      </c>
      <c r="Q299" s="2">
        <v>0</v>
      </c>
      <c r="R299" s="6">
        <v>4145136</v>
      </c>
      <c r="S299" s="6">
        <v>13796808</v>
      </c>
      <c r="T299" s="6">
        <v>103876</v>
      </c>
      <c r="U299" s="7">
        <v>1.01</v>
      </c>
      <c r="V299" s="2">
        <v>0</v>
      </c>
      <c r="W299" s="2" t="s">
        <v>807</v>
      </c>
      <c r="X299" s="2">
        <v>1</v>
      </c>
    </row>
    <row r="300" spans="1:24">
      <c r="A300" s="2" t="s">
        <v>173</v>
      </c>
      <c r="B300" s="2" t="s">
        <v>821</v>
      </c>
      <c r="C300" s="2" t="s">
        <v>805</v>
      </c>
      <c r="E300" s="2" t="s">
        <v>174</v>
      </c>
      <c r="F300" s="2" t="s">
        <v>806</v>
      </c>
      <c r="G300" s="2" t="s">
        <v>486</v>
      </c>
      <c r="H300" s="2">
        <v>0</v>
      </c>
      <c r="I300" s="2">
        <v>0.49</v>
      </c>
      <c r="J300" s="6">
        <v>48356899</v>
      </c>
      <c r="K300" s="6">
        <v>46808110</v>
      </c>
      <c r="L300" s="6">
        <v>1548789</v>
      </c>
      <c r="M300" s="6">
        <v>49534027</v>
      </c>
      <c r="N300" s="6">
        <v>661120</v>
      </c>
      <c r="O300" s="6">
        <v>107819</v>
      </c>
      <c r="P300" s="6">
        <v>1593162</v>
      </c>
      <c r="Q300" s="2">
        <v>0</v>
      </c>
      <c r="R300" s="6">
        <v>51896128</v>
      </c>
      <c r="S300" s="6">
        <v>53444917</v>
      </c>
      <c r="T300" s="6">
        <v>5088018</v>
      </c>
      <c r="U300" s="7">
        <v>1.1100000000000001</v>
      </c>
      <c r="V300" s="2">
        <v>0</v>
      </c>
      <c r="W300" s="2" t="s">
        <v>807</v>
      </c>
      <c r="X300" s="2">
        <v>1</v>
      </c>
    </row>
    <row r="301" spans="1:24">
      <c r="A301" s="2" t="s">
        <v>171</v>
      </c>
      <c r="B301" s="2" t="s">
        <v>821</v>
      </c>
      <c r="C301" s="2" t="s">
        <v>815</v>
      </c>
      <c r="E301" s="2" t="s">
        <v>172</v>
      </c>
      <c r="F301" s="2" t="s">
        <v>806</v>
      </c>
      <c r="G301" s="2" t="s">
        <v>532</v>
      </c>
      <c r="H301" s="2">
        <v>0</v>
      </c>
      <c r="I301" s="2">
        <v>0.49</v>
      </c>
      <c r="J301" s="6">
        <v>30832741</v>
      </c>
      <c r="K301" s="6">
        <v>21738332</v>
      </c>
      <c r="L301" s="6">
        <v>9094409</v>
      </c>
      <c r="M301" s="6">
        <v>20746346</v>
      </c>
      <c r="N301" s="6">
        <v>969094</v>
      </c>
      <c r="O301" s="6">
        <v>144848</v>
      </c>
      <c r="P301" s="2">
        <v>0</v>
      </c>
      <c r="Q301" s="2">
        <v>0</v>
      </c>
      <c r="R301" s="6">
        <v>21860288</v>
      </c>
      <c r="S301" s="6">
        <v>30954697</v>
      </c>
      <c r="T301" s="6">
        <v>121956</v>
      </c>
      <c r="U301" s="7">
        <v>1</v>
      </c>
      <c r="V301" s="2">
        <v>0</v>
      </c>
      <c r="W301" s="2" t="s">
        <v>807</v>
      </c>
      <c r="X301" s="2">
        <v>1</v>
      </c>
    </row>
    <row r="302" spans="1:24">
      <c r="A302" s="2" t="s">
        <v>169</v>
      </c>
      <c r="B302" s="2" t="s">
        <v>836</v>
      </c>
      <c r="C302" s="2" t="s">
        <v>818</v>
      </c>
      <c r="E302" s="2" t="s">
        <v>170</v>
      </c>
      <c r="F302" s="2" t="s">
        <v>514</v>
      </c>
      <c r="G302" s="2" t="s">
        <v>806</v>
      </c>
      <c r="H302" s="2">
        <v>0</v>
      </c>
      <c r="I302" s="2">
        <v>0.3</v>
      </c>
      <c r="J302" s="6">
        <v>101221408</v>
      </c>
      <c r="K302" s="6">
        <v>57942930</v>
      </c>
      <c r="L302" s="6">
        <v>43278478</v>
      </c>
      <c r="M302" s="6">
        <v>57175620</v>
      </c>
      <c r="N302" s="6">
        <v>636316</v>
      </c>
      <c r="O302" s="6">
        <v>139710</v>
      </c>
      <c r="P302" s="2">
        <v>0</v>
      </c>
      <c r="Q302" s="2">
        <v>0</v>
      </c>
      <c r="R302" s="6">
        <v>57951646</v>
      </c>
      <c r="S302" s="6">
        <v>101230124</v>
      </c>
      <c r="T302" s="6">
        <v>8716</v>
      </c>
      <c r="U302" s="7">
        <v>1</v>
      </c>
      <c r="V302" s="2">
        <v>0</v>
      </c>
      <c r="W302" s="2" t="s">
        <v>807</v>
      </c>
      <c r="X302" s="2">
        <v>1</v>
      </c>
    </row>
    <row r="303" spans="1:24">
      <c r="A303" s="2" t="s">
        <v>167</v>
      </c>
      <c r="B303" s="2" t="s">
        <v>804</v>
      </c>
      <c r="C303" s="2" t="s">
        <v>805</v>
      </c>
      <c r="E303" s="2" t="s">
        <v>168</v>
      </c>
      <c r="F303" s="2" t="s">
        <v>133</v>
      </c>
      <c r="G303" s="2" t="s">
        <v>806</v>
      </c>
      <c r="H303" s="2">
        <v>0</v>
      </c>
      <c r="I303" s="2">
        <v>0.4</v>
      </c>
      <c r="J303" s="6">
        <v>1685030</v>
      </c>
      <c r="K303" s="6">
        <v>15253526</v>
      </c>
      <c r="L303" s="6">
        <v>-13568496</v>
      </c>
      <c r="M303" s="6">
        <v>16939830</v>
      </c>
      <c r="N303" s="6">
        <v>197395</v>
      </c>
      <c r="O303" s="6">
        <v>33533</v>
      </c>
      <c r="P303" s="2">
        <v>0</v>
      </c>
      <c r="Q303" s="6">
        <v>43050</v>
      </c>
      <c r="R303" s="6">
        <v>17127708</v>
      </c>
      <c r="S303" s="6">
        <v>3559212</v>
      </c>
      <c r="T303" s="6">
        <v>1874182</v>
      </c>
      <c r="U303" s="7">
        <v>2.11</v>
      </c>
      <c r="V303" s="2">
        <v>0</v>
      </c>
      <c r="W303" s="2" t="s">
        <v>807</v>
      </c>
      <c r="X303" s="2">
        <v>1</v>
      </c>
    </row>
    <row r="304" spans="1:24">
      <c r="A304" s="2" t="s">
        <v>165</v>
      </c>
      <c r="B304" s="2" t="s">
        <v>804</v>
      </c>
      <c r="C304" s="2" t="s">
        <v>815</v>
      </c>
      <c r="E304" s="2" t="s">
        <v>166</v>
      </c>
      <c r="F304" s="2" t="s">
        <v>460</v>
      </c>
      <c r="G304" s="2" t="s">
        <v>806</v>
      </c>
      <c r="H304" s="2">
        <v>0</v>
      </c>
      <c r="I304" s="2">
        <v>0.4</v>
      </c>
      <c r="J304" s="6">
        <v>2205850</v>
      </c>
      <c r="K304" s="6">
        <v>24836534</v>
      </c>
      <c r="L304" s="6">
        <v>-22630684</v>
      </c>
      <c r="M304" s="6">
        <v>24954286</v>
      </c>
      <c r="N304" s="6">
        <v>236156</v>
      </c>
      <c r="O304" s="6">
        <v>60047</v>
      </c>
      <c r="P304" s="6">
        <v>1107625</v>
      </c>
      <c r="Q304" s="2">
        <v>0</v>
      </c>
      <c r="R304" s="6">
        <v>26358114</v>
      </c>
      <c r="S304" s="6">
        <v>3727430</v>
      </c>
      <c r="T304" s="6">
        <v>1521580</v>
      </c>
      <c r="U304" s="7">
        <v>1.69</v>
      </c>
      <c r="V304" s="2">
        <v>0</v>
      </c>
      <c r="W304" s="2" t="s">
        <v>807</v>
      </c>
      <c r="X304" s="2">
        <v>1</v>
      </c>
    </row>
    <row r="305" spans="1:24">
      <c r="A305" s="2" t="s">
        <v>163</v>
      </c>
      <c r="B305" s="2" t="s">
        <v>804</v>
      </c>
      <c r="C305" s="2" t="s">
        <v>815</v>
      </c>
      <c r="E305" s="2" t="s">
        <v>164</v>
      </c>
      <c r="F305" s="2" t="s">
        <v>139</v>
      </c>
      <c r="G305" s="2" t="s">
        <v>806</v>
      </c>
      <c r="H305" s="2">
        <v>0</v>
      </c>
      <c r="I305" s="2">
        <v>0.4</v>
      </c>
      <c r="J305" s="6">
        <v>2201119</v>
      </c>
      <c r="K305" s="6">
        <v>17520367</v>
      </c>
      <c r="L305" s="6">
        <v>-15319248</v>
      </c>
      <c r="M305" s="6">
        <v>18185126</v>
      </c>
      <c r="N305" s="6">
        <v>328099</v>
      </c>
      <c r="O305" s="6">
        <v>45343</v>
      </c>
      <c r="P305" s="2">
        <v>0</v>
      </c>
      <c r="Q305" s="6">
        <v>5918</v>
      </c>
      <c r="R305" s="6">
        <v>18552650</v>
      </c>
      <c r="S305" s="6">
        <v>3233402</v>
      </c>
      <c r="T305" s="6">
        <v>1032283</v>
      </c>
      <c r="U305" s="7">
        <v>1.47</v>
      </c>
      <c r="V305" s="2" t="s">
        <v>816</v>
      </c>
      <c r="W305" s="2" t="s">
        <v>811</v>
      </c>
      <c r="X305" s="2">
        <v>2.0500000000000001E-2</v>
      </c>
    </row>
    <row r="306" spans="1:24">
      <c r="A306" s="2" t="s">
        <v>161</v>
      </c>
      <c r="B306" s="2" t="s">
        <v>819</v>
      </c>
      <c r="C306" s="2" t="s">
        <v>808</v>
      </c>
      <c r="E306" s="2" t="s">
        <v>162</v>
      </c>
      <c r="F306" s="2" t="s">
        <v>806</v>
      </c>
      <c r="G306" s="2" t="s">
        <v>368</v>
      </c>
      <c r="H306" s="2">
        <v>0</v>
      </c>
      <c r="I306" s="2">
        <v>0.49</v>
      </c>
      <c r="J306" s="6">
        <v>40377512</v>
      </c>
      <c r="K306" s="6">
        <v>23055780</v>
      </c>
      <c r="L306" s="6">
        <v>17321732</v>
      </c>
      <c r="M306" s="6">
        <v>23328803</v>
      </c>
      <c r="N306" s="6">
        <v>628442</v>
      </c>
      <c r="O306" s="6">
        <v>91578</v>
      </c>
      <c r="P306" s="2">
        <v>0</v>
      </c>
      <c r="Q306" s="2">
        <v>0</v>
      </c>
      <c r="R306" s="6">
        <v>24048823</v>
      </c>
      <c r="S306" s="6">
        <v>41370555</v>
      </c>
      <c r="T306" s="6">
        <v>993043</v>
      </c>
      <c r="U306" s="7">
        <v>1.02</v>
      </c>
      <c r="V306" s="2">
        <v>0</v>
      </c>
      <c r="W306" s="2" t="s">
        <v>807</v>
      </c>
      <c r="X306" s="2">
        <v>1</v>
      </c>
    </row>
    <row r="307" spans="1:24">
      <c r="A307" s="2" t="s">
        <v>159</v>
      </c>
      <c r="B307" s="2" t="s">
        <v>804</v>
      </c>
      <c r="C307" s="2" t="s">
        <v>825</v>
      </c>
      <c r="E307" s="2" t="s">
        <v>160</v>
      </c>
      <c r="F307" s="2" t="s">
        <v>157</v>
      </c>
      <c r="G307" s="2" t="s">
        <v>155</v>
      </c>
      <c r="H307" s="2">
        <v>0</v>
      </c>
      <c r="I307" s="2">
        <v>0.4</v>
      </c>
      <c r="J307" s="6">
        <v>2467371</v>
      </c>
      <c r="K307" s="6">
        <v>16302244</v>
      </c>
      <c r="L307" s="6">
        <v>-13834873</v>
      </c>
      <c r="M307" s="6">
        <v>16717800</v>
      </c>
      <c r="N307" s="6">
        <v>382510</v>
      </c>
      <c r="O307" s="6">
        <v>62690</v>
      </c>
      <c r="P307" s="2">
        <v>0</v>
      </c>
      <c r="Q307" s="2">
        <v>0</v>
      </c>
      <c r="R307" s="6">
        <v>17163000</v>
      </c>
      <c r="S307" s="6">
        <v>3328127</v>
      </c>
      <c r="T307" s="6">
        <v>860756</v>
      </c>
      <c r="U307" s="7">
        <v>1.35</v>
      </c>
      <c r="V307" s="2" t="s">
        <v>865</v>
      </c>
      <c r="W307" s="2" t="s">
        <v>811</v>
      </c>
      <c r="X307" s="2">
        <v>1.447E-2</v>
      </c>
    </row>
    <row r="308" spans="1:24">
      <c r="A308" s="2" t="s">
        <v>157</v>
      </c>
      <c r="B308" s="2" t="s">
        <v>832</v>
      </c>
      <c r="C308" s="2" t="s">
        <v>825</v>
      </c>
      <c r="E308" s="2" t="s">
        <v>158</v>
      </c>
      <c r="F308" s="2">
        <v>0</v>
      </c>
      <c r="G308" s="2">
        <v>0</v>
      </c>
      <c r="H308" s="2" t="s">
        <v>833</v>
      </c>
      <c r="I308" s="2">
        <v>0.09</v>
      </c>
      <c r="J308" s="6">
        <v>88399746</v>
      </c>
      <c r="K308" s="6">
        <v>22855361</v>
      </c>
      <c r="L308" s="6">
        <v>65544385</v>
      </c>
      <c r="M308" s="6">
        <v>23596385</v>
      </c>
      <c r="N308" s="6">
        <v>538910</v>
      </c>
      <c r="O308" s="6">
        <v>157977</v>
      </c>
      <c r="P308" s="2">
        <v>0</v>
      </c>
      <c r="Q308" s="2">
        <v>0</v>
      </c>
      <c r="R308" s="6">
        <v>24293272</v>
      </c>
      <c r="S308" s="6">
        <v>89837657</v>
      </c>
      <c r="T308" s="6">
        <v>1437911</v>
      </c>
      <c r="U308" s="7">
        <v>1.02</v>
      </c>
      <c r="V308" s="2" t="s">
        <v>865</v>
      </c>
      <c r="W308" s="2" t="s">
        <v>827</v>
      </c>
      <c r="X308" s="2">
        <v>0.51837999999999995</v>
      </c>
    </row>
    <row r="309" spans="1:24">
      <c r="A309" s="2" t="s">
        <v>155</v>
      </c>
      <c r="B309" s="2" t="s">
        <v>812</v>
      </c>
      <c r="C309" s="2">
        <v>0</v>
      </c>
      <c r="E309" s="2" t="s">
        <v>869</v>
      </c>
      <c r="F309" s="2">
        <v>0</v>
      </c>
      <c r="G309" s="2">
        <v>0</v>
      </c>
      <c r="H309" s="2" t="s">
        <v>814</v>
      </c>
      <c r="I309" s="2">
        <v>0.01</v>
      </c>
      <c r="J309" s="6">
        <v>8402811</v>
      </c>
      <c r="K309" s="6">
        <v>3339612</v>
      </c>
      <c r="L309" s="6">
        <v>5063199</v>
      </c>
      <c r="M309" s="6">
        <v>3369785</v>
      </c>
      <c r="N309" s="6">
        <v>84340</v>
      </c>
      <c r="O309" s="6">
        <v>21281</v>
      </c>
      <c r="P309" s="2">
        <v>0</v>
      </c>
      <c r="Q309" s="2">
        <v>0</v>
      </c>
      <c r="R309" s="6">
        <v>3475406</v>
      </c>
      <c r="S309" s="6">
        <v>8538605</v>
      </c>
      <c r="T309" s="6">
        <v>135794</v>
      </c>
      <c r="U309" s="7">
        <v>1.02</v>
      </c>
      <c r="V309" s="2" t="s">
        <v>865</v>
      </c>
      <c r="W309" s="2" t="s">
        <v>811</v>
      </c>
      <c r="X309" s="2">
        <v>4.9270000000000001E-2</v>
      </c>
    </row>
    <row r="310" spans="1:24">
      <c r="A310" s="2" t="s">
        <v>153</v>
      </c>
      <c r="B310" s="2" t="s">
        <v>804</v>
      </c>
      <c r="C310" s="2" t="s">
        <v>825</v>
      </c>
      <c r="E310" s="2" t="s">
        <v>154</v>
      </c>
      <c r="F310" s="2" t="s">
        <v>157</v>
      </c>
      <c r="G310" s="2" t="s">
        <v>155</v>
      </c>
      <c r="H310" s="2">
        <v>0</v>
      </c>
      <c r="I310" s="2">
        <v>0.4</v>
      </c>
      <c r="J310" s="6">
        <v>2290910</v>
      </c>
      <c r="K310" s="6">
        <v>6830005</v>
      </c>
      <c r="L310" s="6">
        <v>-4539095</v>
      </c>
      <c r="M310" s="6">
        <v>7061079</v>
      </c>
      <c r="N310" s="6">
        <v>359331</v>
      </c>
      <c r="O310" s="6">
        <v>61054</v>
      </c>
      <c r="P310" s="2">
        <v>0</v>
      </c>
      <c r="Q310" s="2">
        <v>0</v>
      </c>
      <c r="R310" s="6">
        <v>7481464</v>
      </c>
      <c r="S310" s="6">
        <v>2942369</v>
      </c>
      <c r="T310" s="6">
        <v>651459</v>
      </c>
      <c r="U310" s="7">
        <v>1.28</v>
      </c>
      <c r="V310" s="2" t="s">
        <v>865</v>
      </c>
      <c r="W310" s="2" t="s">
        <v>811</v>
      </c>
      <c r="X310" s="2">
        <v>1.3429999999999999E-2</v>
      </c>
    </row>
    <row r="311" spans="1:24">
      <c r="A311" s="2" t="s">
        <v>151</v>
      </c>
      <c r="B311" s="2" t="s">
        <v>804</v>
      </c>
      <c r="C311" s="2" t="s">
        <v>815</v>
      </c>
      <c r="E311" s="2" t="s">
        <v>152</v>
      </c>
      <c r="F311" s="2" t="s">
        <v>460</v>
      </c>
      <c r="G311" s="2" t="s">
        <v>806</v>
      </c>
      <c r="H311" s="2">
        <v>0</v>
      </c>
      <c r="I311" s="2">
        <v>0.4</v>
      </c>
      <c r="J311" s="6">
        <v>2247242</v>
      </c>
      <c r="K311" s="6">
        <v>17876437</v>
      </c>
      <c r="L311" s="6">
        <v>-15629195</v>
      </c>
      <c r="M311" s="6">
        <v>17859933</v>
      </c>
      <c r="N311" s="6">
        <v>135629</v>
      </c>
      <c r="O311" s="6">
        <v>24930</v>
      </c>
      <c r="P311" s="2">
        <v>0</v>
      </c>
      <c r="Q311" s="2">
        <v>0</v>
      </c>
      <c r="R311" s="6">
        <v>18020492</v>
      </c>
      <c r="S311" s="6">
        <v>2391297</v>
      </c>
      <c r="T311" s="6">
        <v>144055</v>
      </c>
      <c r="U311" s="7">
        <v>1.06</v>
      </c>
      <c r="V311" s="2">
        <v>0</v>
      </c>
      <c r="W311" s="2" t="s">
        <v>807</v>
      </c>
      <c r="X311" s="2">
        <v>1</v>
      </c>
    </row>
    <row r="312" spans="1:24">
      <c r="A312" s="2" t="s">
        <v>149</v>
      </c>
      <c r="B312" s="2" t="s">
        <v>819</v>
      </c>
      <c r="C312" s="2" t="s">
        <v>808</v>
      </c>
      <c r="E312" s="2" t="s">
        <v>150</v>
      </c>
      <c r="F312" s="2" t="s">
        <v>806</v>
      </c>
      <c r="G312" s="2" t="s">
        <v>502</v>
      </c>
      <c r="H312" s="2">
        <v>0</v>
      </c>
      <c r="I312" s="2">
        <v>0.49</v>
      </c>
      <c r="J312" s="6">
        <v>41858322</v>
      </c>
      <c r="K312" s="6">
        <v>43491307</v>
      </c>
      <c r="L312" s="6">
        <v>-1632985</v>
      </c>
      <c r="M312" s="6">
        <v>43491307</v>
      </c>
      <c r="N312" s="6">
        <v>1372158</v>
      </c>
      <c r="O312" s="6">
        <v>212354</v>
      </c>
      <c r="P312" s="2">
        <v>0</v>
      </c>
      <c r="Q312" s="2">
        <v>0</v>
      </c>
      <c r="R312" s="6">
        <v>45075819</v>
      </c>
      <c r="S312" s="6">
        <v>43442834</v>
      </c>
      <c r="T312" s="6">
        <v>1584512</v>
      </c>
      <c r="U312" s="7">
        <v>1.04</v>
      </c>
      <c r="V312" s="2">
        <v>0</v>
      </c>
      <c r="W312" s="2" t="s">
        <v>807</v>
      </c>
      <c r="X312" s="2">
        <v>1</v>
      </c>
    </row>
    <row r="313" spans="1:24">
      <c r="A313" s="2" t="s">
        <v>147</v>
      </c>
      <c r="B313" s="2" t="s">
        <v>821</v>
      </c>
      <c r="C313" s="2" t="s">
        <v>845</v>
      </c>
      <c r="E313" s="2" t="s">
        <v>148</v>
      </c>
      <c r="F313" s="2" t="s">
        <v>806</v>
      </c>
      <c r="G313" s="2" t="s">
        <v>626</v>
      </c>
      <c r="H313" s="2">
        <v>0</v>
      </c>
      <c r="I313" s="2">
        <v>0.49</v>
      </c>
      <c r="J313" s="6">
        <v>34655184</v>
      </c>
      <c r="K313" s="6">
        <v>37057317</v>
      </c>
      <c r="L313" s="6">
        <v>-2402133</v>
      </c>
      <c r="M313" s="6">
        <v>37925428</v>
      </c>
      <c r="N313" s="6">
        <v>523117</v>
      </c>
      <c r="O313" s="6">
        <v>107365</v>
      </c>
      <c r="P313" s="2">
        <v>0</v>
      </c>
      <c r="Q313" s="6">
        <v>74828</v>
      </c>
      <c r="R313" s="6">
        <v>38481082</v>
      </c>
      <c r="S313" s="6">
        <v>36078949</v>
      </c>
      <c r="T313" s="6">
        <v>1423765</v>
      </c>
      <c r="U313" s="7">
        <v>1.04</v>
      </c>
      <c r="V313" s="2">
        <v>0</v>
      </c>
      <c r="W313" s="2" t="s">
        <v>807</v>
      </c>
      <c r="X313" s="2">
        <v>1</v>
      </c>
    </row>
    <row r="314" spans="1:24">
      <c r="A314" s="2" t="s">
        <v>145</v>
      </c>
      <c r="B314" s="2" t="s">
        <v>821</v>
      </c>
      <c r="C314" s="2" t="s">
        <v>825</v>
      </c>
      <c r="E314" s="2" t="s">
        <v>146</v>
      </c>
      <c r="F314" s="2" t="s">
        <v>806</v>
      </c>
      <c r="G314" s="2" t="s">
        <v>155</v>
      </c>
      <c r="H314" s="2">
        <v>0</v>
      </c>
      <c r="I314" s="2">
        <v>0.49</v>
      </c>
      <c r="J314" s="6">
        <v>63656161</v>
      </c>
      <c r="K314" s="6">
        <v>39206259</v>
      </c>
      <c r="L314" s="6">
        <v>24449902</v>
      </c>
      <c r="M314" s="6">
        <v>36650303</v>
      </c>
      <c r="N314" s="6">
        <v>1198652</v>
      </c>
      <c r="O314" s="6">
        <v>182666</v>
      </c>
      <c r="P314" s="2">
        <v>0</v>
      </c>
      <c r="Q314" s="2">
        <v>0</v>
      </c>
      <c r="R314" s="6">
        <v>38031621</v>
      </c>
      <c r="S314" s="6">
        <v>62481523</v>
      </c>
      <c r="T314" s="6">
        <v>-1174638</v>
      </c>
      <c r="U314" s="7">
        <v>0.98</v>
      </c>
      <c r="V314" s="2" t="s">
        <v>865</v>
      </c>
      <c r="W314" s="2" t="s">
        <v>811</v>
      </c>
      <c r="X314" s="2">
        <v>0.37328</v>
      </c>
    </row>
    <row r="315" spans="1:24">
      <c r="A315" s="2" t="s">
        <v>143</v>
      </c>
      <c r="B315" s="2" t="s">
        <v>804</v>
      </c>
      <c r="C315" s="2" t="s">
        <v>825</v>
      </c>
      <c r="E315" s="2" t="s">
        <v>144</v>
      </c>
      <c r="F315" s="2" t="s">
        <v>69</v>
      </c>
      <c r="G315" s="2" t="s">
        <v>806</v>
      </c>
      <c r="H315" s="2">
        <v>0</v>
      </c>
      <c r="I315" s="2">
        <v>0.4</v>
      </c>
      <c r="J315" s="6">
        <v>2158112</v>
      </c>
      <c r="K315" s="6">
        <v>20054031</v>
      </c>
      <c r="L315" s="6">
        <v>-17895919</v>
      </c>
      <c r="M315" s="6">
        <v>20163200</v>
      </c>
      <c r="N315" s="6">
        <v>595184</v>
      </c>
      <c r="O315" s="6">
        <v>33014</v>
      </c>
      <c r="P315" s="2">
        <v>0</v>
      </c>
      <c r="Q315" s="2">
        <v>0</v>
      </c>
      <c r="R315" s="6">
        <v>20791398</v>
      </c>
      <c r="S315" s="6">
        <v>2895479</v>
      </c>
      <c r="T315" s="6">
        <v>737367</v>
      </c>
      <c r="U315" s="7">
        <v>1.34</v>
      </c>
      <c r="V315" s="2" t="s">
        <v>843</v>
      </c>
      <c r="W315" s="2" t="s">
        <v>811</v>
      </c>
      <c r="X315" s="2">
        <v>1.555E-2</v>
      </c>
    </row>
    <row r="316" spans="1:24">
      <c r="A316" s="2" t="s">
        <v>141</v>
      </c>
      <c r="B316" s="2" t="s">
        <v>804</v>
      </c>
      <c r="C316" s="2" t="s">
        <v>822</v>
      </c>
      <c r="E316" s="2" t="s">
        <v>142</v>
      </c>
      <c r="F316" s="2" t="s">
        <v>510</v>
      </c>
      <c r="G316" s="2" t="s">
        <v>806</v>
      </c>
      <c r="H316" s="2">
        <v>0</v>
      </c>
      <c r="I316" s="2">
        <v>0.4</v>
      </c>
      <c r="J316" s="6">
        <v>2157896</v>
      </c>
      <c r="K316" s="6">
        <v>9509410</v>
      </c>
      <c r="L316" s="6">
        <v>-7351514</v>
      </c>
      <c r="M316" s="6">
        <v>9671150</v>
      </c>
      <c r="N316" s="6">
        <v>419551</v>
      </c>
      <c r="O316" s="6">
        <v>73361</v>
      </c>
      <c r="P316" s="2">
        <v>0</v>
      </c>
      <c r="Q316" s="6">
        <v>17966</v>
      </c>
      <c r="R316" s="6">
        <v>10146096</v>
      </c>
      <c r="S316" s="6">
        <v>2794582</v>
      </c>
      <c r="T316" s="6">
        <v>636686</v>
      </c>
      <c r="U316" s="7">
        <v>1.3</v>
      </c>
      <c r="V316" s="2" t="s">
        <v>838</v>
      </c>
      <c r="W316" s="2" t="s">
        <v>827</v>
      </c>
      <c r="X316" s="2">
        <v>2.7109999999999999E-2</v>
      </c>
    </row>
    <row r="317" spans="1:24">
      <c r="A317" s="2" t="s">
        <v>139</v>
      </c>
      <c r="B317" s="2" t="s">
        <v>844</v>
      </c>
      <c r="C317" s="2" t="s">
        <v>815</v>
      </c>
      <c r="E317" s="2" t="s">
        <v>140</v>
      </c>
      <c r="F317" s="2">
        <v>0</v>
      </c>
      <c r="G317" s="2">
        <v>0</v>
      </c>
      <c r="H317" s="2" t="s">
        <v>833</v>
      </c>
      <c r="I317" s="2">
        <v>0.1</v>
      </c>
      <c r="J317" s="6">
        <v>89721260</v>
      </c>
      <c r="K317" s="6">
        <v>23322367</v>
      </c>
      <c r="L317" s="6">
        <v>66398893</v>
      </c>
      <c r="M317" s="6">
        <v>24803641</v>
      </c>
      <c r="N317" s="6">
        <v>635231</v>
      </c>
      <c r="O317" s="6">
        <v>134472</v>
      </c>
      <c r="P317" s="2">
        <v>0</v>
      </c>
      <c r="Q317" s="6">
        <v>241246</v>
      </c>
      <c r="R317" s="6">
        <v>25332098</v>
      </c>
      <c r="S317" s="6">
        <v>91730991</v>
      </c>
      <c r="T317" s="6">
        <v>2009731</v>
      </c>
      <c r="U317" s="7">
        <v>1.02</v>
      </c>
      <c r="V317" s="2" t="s">
        <v>816</v>
      </c>
      <c r="W317" s="2" t="s">
        <v>827</v>
      </c>
      <c r="X317" s="2">
        <v>0.83552000000000004</v>
      </c>
    </row>
    <row r="318" spans="1:24">
      <c r="A318" s="2" t="s">
        <v>137</v>
      </c>
      <c r="B318" s="2" t="s">
        <v>804</v>
      </c>
      <c r="C318" s="2" t="s">
        <v>815</v>
      </c>
      <c r="E318" s="2" t="s">
        <v>138</v>
      </c>
      <c r="F318" s="2" t="s">
        <v>139</v>
      </c>
      <c r="G318" s="2" t="s">
        <v>806</v>
      </c>
      <c r="H318" s="2">
        <v>0</v>
      </c>
      <c r="I318" s="2">
        <v>0.4</v>
      </c>
      <c r="J318" s="6">
        <v>2516712</v>
      </c>
      <c r="K318" s="6">
        <v>18855029</v>
      </c>
      <c r="L318" s="6">
        <v>-16338317</v>
      </c>
      <c r="M318" s="6">
        <v>23675535</v>
      </c>
      <c r="N318" s="6">
        <v>577121</v>
      </c>
      <c r="O318" s="6">
        <v>95531</v>
      </c>
      <c r="P318" s="2">
        <v>0</v>
      </c>
      <c r="Q318" s="6">
        <v>6767</v>
      </c>
      <c r="R318" s="6">
        <v>24341420</v>
      </c>
      <c r="S318" s="6">
        <v>8003103</v>
      </c>
      <c r="T318" s="6">
        <v>5486391</v>
      </c>
      <c r="U318" s="7">
        <v>3.18</v>
      </c>
      <c r="V318" s="2" t="s">
        <v>816</v>
      </c>
      <c r="W318" s="2" t="s">
        <v>811</v>
      </c>
      <c r="X318" s="2">
        <v>2.3439999999999999E-2</v>
      </c>
    </row>
    <row r="319" spans="1:24">
      <c r="A319" s="2" t="s">
        <v>135</v>
      </c>
      <c r="B319" s="2" t="s">
        <v>819</v>
      </c>
      <c r="C319" s="2" t="s">
        <v>845</v>
      </c>
      <c r="E319" s="2" t="s">
        <v>136</v>
      </c>
      <c r="F319" s="2" t="s">
        <v>806</v>
      </c>
      <c r="G319" s="2" t="s">
        <v>87</v>
      </c>
      <c r="H319" s="2">
        <v>0</v>
      </c>
      <c r="I319" s="2">
        <v>0.49</v>
      </c>
      <c r="J319" s="6">
        <v>75014173</v>
      </c>
      <c r="K319" s="6">
        <v>40414572</v>
      </c>
      <c r="L319" s="6">
        <v>34599601</v>
      </c>
      <c r="M319" s="6">
        <v>40885578</v>
      </c>
      <c r="N319" s="6">
        <v>894043</v>
      </c>
      <c r="O319" s="6">
        <v>126973</v>
      </c>
      <c r="P319" s="2">
        <v>0</v>
      </c>
      <c r="Q319" s="2">
        <v>0</v>
      </c>
      <c r="R319" s="6">
        <v>41906594</v>
      </c>
      <c r="S319" s="6">
        <v>76506195</v>
      </c>
      <c r="T319" s="6">
        <v>1492022</v>
      </c>
      <c r="U319" s="7">
        <v>1.02</v>
      </c>
      <c r="V319" s="2">
        <v>0</v>
      </c>
      <c r="W319" s="2" t="s">
        <v>807</v>
      </c>
      <c r="X319" s="2">
        <v>1</v>
      </c>
    </row>
    <row r="320" spans="1:24">
      <c r="A320" s="2" t="s">
        <v>133</v>
      </c>
      <c r="B320" s="2" t="s">
        <v>844</v>
      </c>
      <c r="C320" s="2" t="s">
        <v>805</v>
      </c>
      <c r="E320" s="2" t="s">
        <v>134</v>
      </c>
      <c r="F320" s="2">
        <v>0</v>
      </c>
      <c r="G320" s="2">
        <v>0</v>
      </c>
      <c r="H320" s="2" t="s">
        <v>833</v>
      </c>
      <c r="I320" s="2">
        <v>0.1</v>
      </c>
      <c r="J320" s="6">
        <v>100568413</v>
      </c>
      <c r="K320" s="6">
        <v>43862681</v>
      </c>
      <c r="L320" s="6">
        <v>56705732</v>
      </c>
      <c r="M320" s="6">
        <v>45146723</v>
      </c>
      <c r="N320" s="6">
        <v>686421</v>
      </c>
      <c r="O320" s="6">
        <v>128809</v>
      </c>
      <c r="P320" s="2">
        <v>0</v>
      </c>
      <c r="Q320" s="2">
        <v>0</v>
      </c>
      <c r="R320" s="6">
        <v>45961953</v>
      </c>
      <c r="S320" s="6">
        <v>102667685</v>
      </c>
      <c r="T320" s="6">
        <v>2099272</v>
      </c>
      <c r="U320" s="7">
        <v>1.02</v>
      </c>
      <c r="V320" s="2">
        <v>0</v>
      </c>
      <c r="W320" s="2" t="s">
        <v>807</v>
      </c>
      <c r="X320" s="2">
        <v>1</v>
      </c>
    </row>
    <row r="321" spans="1:24">
      <c r="A321" s="2" t="s">
        <v>131</v>
      </c>
      <c r="B321" s="2" t="s">
        <v>804</v>
      </c>
      <c r="C321" s="2" t="s">
        <v>805</v>
      </c>
      <c r="E321" s="2" t="s">
        <v>132</v>
      </c>
      <c r="F321" s="2" t="s">
        <v>133</v>
      </c>
      <c r="G321" s="2" t="s">
        <v>806</v>
      </c>
      <c r="H321" s="2">
        <v>0</v>
      </c>
      <c r="I321" s="2">
        <v>0.4</v>
      </c>
      <c r="J321" s="6">
        <v>1370115</v>
      </c>
      <c r="K321" s="6">
        <v>13100472</v>
      </c>
      <c r="L321" s="6">
        <v>-11730357</v>
      </c>
      <c r="M321" s="6">
        <v>13704046</v>
      </c>
      <c r="N321" s="6">
        <v>196956</v>
      </c>
      <c r="O321" s="6">
        <v>36446</v>
      </c>
      <c r="P321" s="6">
        <v>47134</v>
      </c>
      <c r="Q321" s="2">
        <v>0</v>
      </c>
      <c r="R321" s="6">
        <v>13984582</v>
      </c>
      <c r="S321" s="6">
        <v>2254225</v>
      </c>
      <c r="T321" s="6">
        <v>884110</v>
      </c>
      <c r="U321" s="7">
        <v>1.65</v>
      </c>
      <c r="V321" s="2">
        <v>0</v>
      </c>
      <c r="W321" s="2" t="s">
        <v>807</v>
      </c>
      <c r="X321" s="2">
        <v>1</v>
      </c>
    </row>
    <row r="322" spans="1:24">
      <c r="A322" s="2" t="s">
        <v>129</v>
      </c>
      <c r="B322" s="2" t="s">
        <v>817</v>
      </c>
      <c r="C322" s="2" t="s">
        <v>818</v>
      </c>
      <c r="E322" s="2" t="s">
        <v>130</v>
      </c>
      <c r="F322" s="2" t="s">
        <v>514</v>
      </c>
      <c r="G322" s="2" t="s">
        <v>806</v>
      </c>
      <c r="H322" s="2">
        <v>0</v>
      </c>
      <c r="I322" s="2">
        <v>0.3</v>
      </c>
      <c r="J322" s="6">
        <v>31813583</v>
      </c>
      <c r="K322" s="6">
        <v>14992995</v>
      </c>
      <c r="L322" s="6">
        <v>16820588</v>
      </c>
      <c r="M322" s="6">
        <v>15234899</v>
      </c>
      <c r="N322" s="6">
        <v>341318</v>
      </c>
      <c r="O322" s="6">
        <v>56729</v>
      </c>
      <c r="P322" s="2">
        <v>0</v>
      </c>
      <c r="Q322" s="2">
        <v>0</v>
      </c>
      <c r="R322" s="6">
        <v>15632946</v>
      </c>
      <c r="S322" s="6">
        <v>32453534</v>
      </c>
      <c r="T322" s="6">
        <v>639951</v>
      </c>
      <c r="U322" s="7">
        <v>1.02</v>
      </c>
      <c r="V322" s="2">
        <v>0</v>
      </c>
      <c r="W322" s="2" t="s">
        <v>807</v>
      </c>
      <c r="X322" s="2">
        <v>1</v>
      </c>
    </row>
    <row r="323" spans="1:24">
      <c r="A323" s="2" t="s">
        <v>127</v>
      </c>
      <c r="B323" s="2" t="s">
        <v>804</v>
      </c>
      <c r="C323" s="2" t="s">
        <v>805</v>
      </c>
      <c r="E323" s="2" t="s">
        <v>128</v>
      </c>
      <c r="F323" s="2" t="s">
        <v>430</v>
      </c>
      <c r="G323" s="2" t="s">
        <v>428</v>
      </c>
      <c r="H323" s="2">
        <v>0</v>
      </c>
      <c r="I323" s="2">
        <v>0.4</v>
      </c>
      <c r="J323" s="6">
        <v>3747947</v>
      </c>
      <c r="K323" s="6">
        <v>14834548</v>
      </c>
      <c r="L323" s="6">
        <v>-11086601</v>
      </c>
      <c r="M323" s="6">
        <v>15559882</v>
      </c>
      <c r="N323" s="6">
        <v>474923</v>
      </c>
      <c r="O323" s="6">
        <v>114920</v>
      </c>
      <c r="P323" s="2">
        <v>0</v>
      </c>
      <c r="Q323" s="6">
        <v>624810</v>
      </c>
      <c r="R323" s="6">
        <v>15524915</v>
      </c>
      <c r="S323" s="6">
        <v>4438314</v>
      </c>
      <c r="T323" s="6">
        <v>690367</v>
      </c>
      <c r="U323" s="7">
        <v>1.18</v>
      </c>
      <c r="V323" s="2">
        <v>0</v>
      </c>
      <c r="W323" s="2" t="s">
        <v>807</v>
      </c>
      <c r="X323" s="2">
        <v>1</v>
      </c>
    </row>
    <row r="324" spans="1:24">
      <c r="A324" s="2" t="s">
        <v>125</v>
      </c>
      <c r="B324" s="2" t="s">
        <v>821</v>
      </c>
      <c r="C324" s="2" t="s">
        <v>822</v>
      </c>
      <c r="E324" s="2" t="s">
        <v>126</v>
      </c>
      <c r="F324" s="2" t="s">
        <v>806</v>
      </c>
      <c r="G324" s="2" t="s">
        <v>870</v>
      </c>
      <c r="H324" s="2">
        <v>0</v>
      </c>
      <c r="I324" s="2">
        <v>0.49</v>
      </c>
      <c r="J324" s="6">
        <v>28208503</v>
      </c>
      <c r="K324" s="6">
        <v>49425145</v>
      </c>
      <c r="L324" s="6">
        <v>-21216642</v>
      </c>
      <c r="M324" s="6">
        <v>50255101</v>
      </c>
      <c r="N324" s="6">
        <v>487116</v>
      </c>
      <c r="O324" s="6">
        <v>105558</v>
      </c>
      <c r="P324" s="2">
        <v>0</v>
      </c>
      <c r="Q324" s="2">
        <v>0</v>
      </c>
      <c r="R324" s="6">
        <v>50847775</v>
      </c>
      <c r="S324" s="6">
        <v>29631133</v>
      </c>
      <c r="T324" s="6">
        <v>1422630</v>
      </c>
      <c r="U324" s="7">
        <v>1.05</v>
      </c>
      <c r="V324" s="2">
        <v>0</v>
      </c>
      <c r="W324" s="2" t="s">
        <v>807</v>
      </c>
      <c r="X324" s="2">
        <v>1</v>
      </c>
    </row>
    <row r="325" spans="1:24">
      <c r="A325" s="2" t="s">
        <v>123</v>
      </c>
      <c r="B325" s="2" t="s">
        <v>819</v>
      </c>
      <c r="C325" s="2" t="s">
        <v>808</v>
      </c>
      <c r="E325" s="2" t="s">
        <v>124</v>
      </c>
      <c r="F325" s="2" t="s">
        <v>806</v>
      </c>
      <c r="G325" s="2" t="s">
        <v>502</v>
      </c>
      <c r="H325" s="2">
        <v>0</v>
      </c>
      <c r="I325" s="2">
        <v>0.49</v>
      </c>
      <c r="J325" s="6">
        <v>49181172</v>
      </c>
      <c r="K325" s="6">
        <v>26231482</v>
      </c>
      <c r="L325" s="6">
        <v>22949690</v>
      </c>
      <c r="M325" s="6">
        <v>26302268</v>
      </c>
      <c r="N325" s="6">
        <v>1135467</v>
      </c>
      <c r="O325" s="6">
        <v>196600</v>
      </c>
      <c r="P325" s="2">
        <v>0</v>
      </c>
      <c r="Q325" s="2">
        <v>0</v>
      </c>
      <c r="R325" s="6">
        <v>27634335</v>
      </c>
      <c r="S325" s="6">
        <v>50584025</v>
      </c>
      <c r="T325" s="6">
        <v>1402853</v>
      </c>
      <c r="U325" s="7">
        <v>1.03</v>
      </c>
      <c r="V325" s="2">
        <v>0</v>
      </c>
      <c r="W325" s="2" t="s">
        <v>807</v>
      </c>
      <c r="X325" s="2">
        <v>1</v>
      </c>
    </row>
    <row r="326" spans="1:24">
      <c r="A326" s="2" t="s">
        <v>121</v>
      </c>
      <c r="B326" s="2" t="s">
        <v>804</v>
      </c>
      <c r="C326" s="2" t="s">
        <v>825</v>
      </c>
      <c r="E326" s="2" t="s">
        <v>122</v>
      </c>
      <c r="F326" s="2" t="s">
        <v>157</v>
      </c>
      <c r="G326" s="2" t="s">
        <v>155</v>
      </c>
      <c r="H326" s="2">
        <v>0</v>
      </c>
      <c r="I326" s="2">
        <v>0.4</v>
      </c>
      <c r="J326" s="6">
        <v>2042882</v>
      </c>
      <c r="K326" s="6">
        <v>12199200</v>
      </c>
      <c r="L326" s="6">
        <v>-10156318</v>
      </c>
      <c r="M326" s="6">
        <v>12199806</v>
      </c>
      <c r="N326" s="6">
        <v>176609</v>
      </c>
      <c r="O326" s="6">
        <v>40428</v>
      </c>
      <c r="P326" s="2">
        <v>0</v>
      </c>
      <c r="Q326" s="2">
        <v>0</v>
      </c>
      <c r="R326" s="6">
        <v>12416843</v>
      </c>
      <c r="S326" s="6">
        <v>2260525</v>
      </c>
      <c r="T326" s="6">
        <v>217643</v>
      </c>
      <c r="U326" s="7">
        <v>1.1100000000000001</v>
      </c>
      <c r="V326" s="2" t="s">
        <v>826</v>
      </c>
      <c r="W326" s="2" t="s">
        <v>811</v>
      </c>
      <c r="X326" s="2">
        <v>5.7999999999999996E-3</v>
      </c>
    </row>
    <row r="327" spans="1:24">
      <c r="A327" s="2" t="s">
        <v>119</v>
      </c>
      <c r="B327" s="2" t="s">
        <v>804</v>
      </c>
      <c r="C327" s="2" t="s">
        <v>805</v>
      </c>
      <c r="E327" s="2" t="s">
        <v>120</v>
      </c>
      <c r="F327" s="2" t="s">
        <v>133</v>
      </c>
      <c r="G327" s="2" t="s">
        <v>806</v>
      </c>
      <c r="H327" s="2">
        <v>0</v>
      </c>
      <c r="I327" s="2">
        <v>0.4</v>
      </c>
      <c r="J327" s="6">
        <v>1274699</v>
      </c>
      <c r="K327" s="6">
        <v>8053117</v>
      </c>
      <c r="L327" s="6">
        <v>-6778418</v>
      </c>
      <c r="M327" s="6">
        <v>7992324</v>
      </c>
      <c r="N327" s="6">
        <v>326330</v>
      </c>
      <c r="O327" s="6">
        <v>58962</v>
      </c>
      <c r="P327" s="2">
        <v>0</v>
      </c>
      <c r="Q327" s="2">
        <v>208</v>
      </c>
      <c r="R327" s="6">
        <v>8377408</v>
      </c>
      <c r="S327" s="6">
        <v>1598990</v>
      </c>
      <c r="T327" s="6">
        <v>324291</v>
      </c>
      <c r="U327" s="7">
        <v>1.25</v>
      </c>
      <c r="V327" s="2">
        <v>0</v>
      </c>
      <c r="W327" s="2" t="s">
        <v>807</v>
      </c>
      <c r="X327" s="2">
        <v>1</v>
      </c>
    </row>
    <row r="328" spans="1:24">
      <c r="A328" s="2" t="s">
        <v>117</v>
      </c>
      <c r="B328" s="2" t="s">
        <v>804</v>
      </c>
      <c r="C328" s="2" t="s">
        <v>822</v>
      </c>
      <c r="E328" s="2" t="s">
        <v>118</v>
      </c>
      <c r="F328" s="2" t="s">
        <v>207</v>
      </c>
      <c r="G328" s="2" t="s">
        <v>274</v>
      </c>
      <c r="H328" s="2">
        <v>0</v>
      </c>
      <c r="I328" s="2">
        <v>0.4</v>
      </c>
      <c r="J328" s="6">
        <v>2365778</v>
      </c>
      <c r="K328" s="6">
        <v>15579952</v>
      </c>
      <c r="L328" s="6">
        <v>-13214174</v>
      </c>
      <c r="M328" s="6">
        <v>15478126</v>
      </c>
      <c r="N328" s="6">
        <v>460480</v>
      </c>
      <c r="O328" s="6">
        <v>-9722</v>
      </c>
      <c r="P328" s="6">
        <v>703613</v>
      </c>
      <c r="Q328" s="2">
        <v>0</v>
      </c>
      <c r="R328" s="6">
        <v>16632497</v>
      </c>
      <c r="S328" s="6">
        <v>3418323</v>
      </c>
      <c r="T328" s="6">
        <v>1052545</v>
      </c>
      <c r="U328" s="7">
        <v>1.44</v>
      </c>
      <c r="V328" s="2">
        <v>0</v>
      </c>
      <c r="W328" s="2" t="s">
        <v>807</v>
      </c>
      <c r="X328" s="2">
        <v>1</v>
      </c>
    </row>
    <row r="329" spans="1:24">
      <c r="A329" s="2" t="s">
        <v>115</v>
      </c>
      <c r="B329" s="2" t="s">
        <v>804</v>
      </c>
      <c r="C329" s="2" t="s">
        <v>822</v>
      </c>
      <c r="E329" s="2" t="s">
        <v>116</v>
      </c>
      <c r="F329" s="2" t="s">
        <v>588</v>
      </c>
      <c r="G329" s="2" t="s">
        <v>274</v>
      </c>
      <c r="H329" s="2">
        <v>0</v>
      </c>
      <c r="I329" s="2">
        <v>0.4</v>
      </c>
      <c r="J329" s="6">
        <v>2964765</v>
      </c>
      <c r="K329" s="6">
        <v>11974506</v>
      </c>
      <c r="L329" s="6">
        <v>-9009741</v>
      </c>
      <c r="M329" s="6">
        <v>12688800</v>
      </c>
      <c r="N329" s="6">
        <v>589086</v>
      </c>
      <c r="O329" s="6">
        <v>83206</v>
      </c>
      <c r="P329" s="2">
        <v>0</v>
      </c>
      <c r="Q329" s="2">
        <v>0</v>
      </c>
      <c r="R329" s="6">
        <v>13361092</v>
      </c>
      <c r="S329" s="6">
        <v>4351351</v>
      </c>
      <c r="T329" s="6">
        <v>1386586</v>
      </c>
      <c r="U329" s="7">
        <v>1.47</v>
      </c>
      <c r="V329" s="2" t="s">
        <v>847</v>
      </c>
      <c r="W329" s="2" t="s">
        <v>811</v>
      </c>
      <c r="X329" s="2">
        <v>1.5789999999999998E-2</v>
      </c>
    </row>
    <row r="330" spans="1:24">
      <c r="A330" s="2" t="s">
        <v>113</v>
      </c>
      <c r="B330" s="2" t="s">
        <v>821</v>
      </c>
      <c r="C330" s="2" t="s">
        <v>825</v>
      </c>
      <c r="E330" s="2" t="s">
        <v>114</v>
      </c>
      <c r="F330" s="2" t="s">
        <v>806</v>
      </c>
      <c r="G330" s="2" t="s">
        <v>213</v>
      </c>
      <c r="H330" s="2">
        <v>0</v>
      </c>
      <c r="I330" s="2">
        <v>0.49</v>
      </c>
      <c r="J330" s="6">
        <v>33843042</v>
      </c>
      <c r="K330" s="6">
        <v>31806286</v>
      </c>
      <c r="L330" s="6">
        <v>2036756</v>
      </c>
      <c r="M330" s="6">
        <v>31547944</v>
      </c>
      <c r="N330" s="6">
        <v>516398</v>
      </c>
      <c r="O330" s="6">
        <v>80975</v>
      </c>
      <c r="P330" s="2">
        <v>0</v>
      </c>
      <c r="Q330" s="2">
        <v>0</v>
      </c>
      <c r="R330" s="6">
        <v>32145317</v>
      </c>
      <c r="S330" s="6">
        <v>34182073</v>
      </c>
      <c r="T330" s="6">
        <v>339031</v>
      </c>
      <c r="U330" s="7">
        <v>1.01</v>
      </c>
      <c r="V330" s="2">
        <v>0</v>
      </c>
      <c r="W330" s="2" t="s">
        <v>807</v>
      </c>
      <c r="X330" s="2">
        <v>1</v>
      </c>
    </row>
    <row r="331" spans="1:24">
      <c r="A331" s="2" t="s">
        <v>111</v>
      </c>
      <c r="B331" s="2" t="s">
        <v>804</v>
      </c>
      <c r="C331" s="2" t="s">
        <v>815</v>
      </c>
      <c r="E331" s="2" t="s">
        <v>112</v>
      </c>
      <c r="F331" s="2" t="s">
        <v>534</v>
      </c>
      <c r="G331" s="2" t="s">
        <v>532</v>
      </c>
      <c r="H331" s="2">
        <v>0</v>
      </c>
      <c r="I331" s="2">
        <v>0.4</v>
      </c>
      <c r="J331" s="6">
        <v>4419396</v>
      </c>
      <c r="K331" s="6">
        <v>9510360</v>
      </c>
      <c r="L331" s="6">
        <v>-5090964</v>
      </c>
      <c r="M331" s="6">
        <v>9678469</v>
      </c>
      <c r="N331" s="6">
        <v>703119</v>
      </c>
      <c r="O331" s="6">
        <v>108740</v>
      </c>
      <c r="P331" s="2">
        <v>0</v>
      </c>
      <c r="Q331" s="6">
        <v>457637</v>
      </c>
      <c r="R331" s="6">
        <v>10032691</v>
      </c>
      <c r="S331" s="6">
        <v>4941727</v>
      </c>
      <c r="T331" s="6">
        <v>522331</v>
      </c>
      <c r="U331" s="7">
        <v>1.1200000000000001</v>
      </c>
      <c r="V331" s="2">
        <v>0</v>
      </c>
      <c r="W331" s="2" t="s">
        <v>807</v>
      </c>
      <c r="X331" s="2">
        <v>1</v>
      </c>
    </row>
    <row r="332" spans="1:24">
      <c r="A332" s="2" t="s">
        <v>109</v>
      </c>
      <c r="B332" s="2" t="s">
        <v>804</v>
      </c>
      <c r="C332" s="2" t="s">
        <v>805</v>
      </c>
      <c r="E332" s="2" t="s">
        <v>110</v>
      </c>
      <c r="F332" s="2" t="s">
        <v>488</v>
      </c>
      <c r="G332" s="2" t="s">
        <v>486</v>
      </c>
      <c r="H332" s="2">
        <v>0</v>
      </c>
      <c r="I332" s="2">
        <v>0.4</v>
      </c>
      <c r="J332" s="6">
        <v>2080249</v>
      </c>
      <c r="K332" s="6">
        <v>17790125</v>
      </c>
      <c r="L332" s="6">
        <v>-15709876</v>
      </c>
      <c r="M332" s="6">
        <v>17785870</v>
      </c>
      <c r="N332" s="6">
        <v>358678</v>
      </c>
      <c r="O332" s="6">
        <v>92874</v>
      </c>
      <c r="P332" s="2">
        <v>0</v>
      </c>
      <c r="Q332" s="6">
        <v>138885</v>
      </c>
      <c r="R332" s="6">
        <v>18098537</v>
      </c>
      <c r="S332" s="6">
        <v>2388661</v>
      </c>
      <c r="T332" s="6">
        <v>308412</v>
      </c>
      <c r="U332" s="7">
        <v>1.1499999999999999</v>
      </c>
      <c r="V332" s="2">
        <v>0</v>
      </c>
      <c r="W332" s="2" t="s">
        <v>807</v>
      </c>
      <c r="X332" s="2">
        <v>1</v>
      </c>
    </row>
    <row r="333" spans="1:24">
      <c r="A333" s="2" t="s">
        <v>107</v>
      </c>
      <c r="B333" s="2" t="s">
        <v>804</v>
      </c>
      <c r="C333" s="2" t="s">
        <v>822</v>
      </c>
      <c r="E333" s="2" t="s">
        <v>108</v>
      </c>
      <c r="F333" s="2" t="s">
        <v>510</v>
      </c>
      <c r="G333" s="2" t="s">
        <v>806</v>
      </c>
      <c r="H333" s="2">
        <v>0</v>
      </c>
      <c r="I333" s="2">
        <v>0.4</v>
      </c>
      <c r="J333" s="6">
        <v>1612841</v>
      </c>
      <c r="K333" s="6">
        <v>13285642</v>
      </c>
      <c r="L333" s="6">
        <v>-11672801</v>
      </c>
      <c r="M333" s="6">
        <v>13940030</v>
      </c>
      <c r="N333" s="6">
        <v>266473</v>
      </c>
      <c r="O333" s="6">
        <v>54546</v>
      </c>
      <c r="P333" s="2">
        <v>0</v>
      </c>
      <c r="Q333" s="6">
        <v>13428</v>
      </c>
      <c r="R333" s="6">
        <v>14247621</v>
      </c>
      <c r="S333" s="6">
        <v>2574820</v>
      </c>
      <c r="T333" s="6">
        <v>961979</v>
      </c>
      <c r="U333" s="7">
        <v>1.6</v>
      </c>
      <c r="V333" s="2" t="s">
        <v>838</v>
      </c>
      <c r="W333" s="2" t="s">
        <v>811</v>
      </c>
      <c r="X333" s="2">
        <v>2.027E-2</v>
      </c>
    </row>
    <row r="334" spans="1:24">
      <c r="A334" s="2" t="s">
        <v>105</v>
      </c>
      <c r="B334" s="2" t="s">
        <v>804</v>
      </c>
      <c r="C334" s="2" t="s">
        <v>805</v>
      </c>
      <c r="E334" s="2" t="s">
        <v>106</v>
      </c>
      <c r="F334" s="2" t="s">
        <v>430</v>
      </c>
      <c r="G334" s="2" t="s">
        <v>428</v>
      </c>
      <c r="H334" s="2">
        <v>0</v>
      </c>
      <c r="I334" s="2">
        <v>0.4</v>
      </c>
      <c r="J334" s="6">
        <v>4414968</v>
      </c>
      <c r="K334" s="6">
        <v>12649136</v>
      </c>
      <c r="L334" s="6">
        <v>-8234168</v>
      </c>
      <c r="M334" s="6">
        <v>11590118</v>
      </c>
      <c r="N334" s="6">
        <v>567095</v>
      </c>
      <c r="O334" s="6">
        <v>100667</v>
      </c>
      <c r="P334" s="2">
        <v>0</v>
      </c>
      <c r="Q334" s="2">
        <v>342</v>
      </c>
      <c r="R334" s="6">
        <v>12257538</v>
      </c>
      <c r="S334" s="6">
        <v>4023370</v>
      </c>
      <c r="T334" s="6">
        <v>-391598</v>
      </c>
      <c r="U334" s="7">
        <v>0.91</v>
      </c>
      <c r="V334" s="2">
        <v>0</v>
      </c>
      <c r="W334" s="2" t="s">
        <v>807</v>
      </c>
      <c r="X334" s="2">
        <v>1</v>
      </c>
    </row>
    <row r="335" spans="1:24">
      <c r="A335" s="2" t="s">
        <v>103</v>
      </c>
      <c r="B335" s="2" t="s">
        <v>804</v>
      </c>
      <c r="C335" s="2" t="s">
        <v>815</v>
      </c>
      <c r="E335" s="2" t="s">
        <v>104</v>
      </c>
      <c r="F335" s="2" t="s">
        <v>460</v>
      </c>
      <c r="G335" s="2" t="s">
        <v>806</v>
      </c>
      <c r="H335" s="2">
        <v>0</v>
      </c>
      <c r="I335" s="2">
        <v>0.4</v>
      </c>
      <c r="J335" s="6">
        <v>1742625</v>
      </c>
      <c r="K335" s="6">
        <v>10063930</v>
      </c>
      <c r="L335" s="6">
        <v>-8321305</v>
      </c>
      <c r="M335" s="6">
        <v>10093940</v>
      </c>
      <c r="N335" s="6">
        <v>151809</v>
      </c>
      <c r="O335" s="6">
        <v>23078</v>
      </c>
      <c r="P335" s="2">
        <v>0</v>
      </c>
      <c r="Q335" s="6">
        <v>112290</v>
      </c>
      <c r="R335" s="6">
        <v>10156537</v>
      </c>
      <c r="S335" s="6">
        <v>1835232</v>
      </c>
      <c r="T335" s="6">
        <v>92607</v>
      </c>
      <c r="U335" s="7">
        <v>1.05</v>
      </c>
      <c r="V335" s="2">
        <v>0</v>
      </c>
      <c r="W335" s="2" t="s">
        <v>807</v>
      </c>
      <c r="X335" s="2">
        <v>1</v>
      </c>
    </row>
    <row r="336" spans="1:24">
      <c r="A336" s="2" t="s">
        <v>101</v>
      </c>
      <c r="B336" s="2" t="s">
        <v>821</v>
      </c>
      <c r="C336" s="2" t="s">
        <v>815</v>
      </c>
      <c r="E336" s="2" t="s">
        <v>102</v>
      </c>
      <c r="F336" s="2" t="s">
        <v>806</v>
      </c>
      <c r="G336" s="2" t="s">
        <v>532</v>
      </c>
      <c r="H336" s="2">
        <v>0</v>
      </c>
      <c r="I336" s="2">
        <v>0.49</v>
      </c>
      <c r="J336" s="6">
        <v>29009172</v>
      </c>
      <c r="K336" s="6">
        <v>51790111</v>
      </c>
      <c r="L336" s="6">
        <v>-22780939</v>
      </c>
      <c r="M336" s="6">
        <v>52200215</v>
      </c>
      <c r="N336" s="6">
        <v>379090</v>
      </c>
      <c r="O336" s="6">
        <v>70539</v>
      </c>
      <c r="P336" s="6">
        <v>1068514</v>
      </c>
      <c r="Q336" s="2">
        <v>0</v>
      </c>
      <c r="R336" s="6">
        <v>53718358</v>
      </c>
      <c r="S336" s="6">
        <v>30937419</v>
      </c>
      <c r="T336" s="6">
        <v>1928247</v>
      </c>
      <c r="U336" s="7">
        <v>1.07</v>
      </c>
      <c r="V336" s="2">
        <v>0</v>
      </c>
      <c r="W336" s="2" t="s">
        <v>807</v>
      </c>
      <c r="X336" s="2">
        <v>1</v>
      </c>
    </row>
    <row r="337" spans="1:24">
      <c r="A337" s="2" t="s">
        <v>99</v>
      </c>
      <c r="B337" s="2" t="s">
        <v>804</v>
      </c>
      <c r="C337" s="2" t="s">
        <v>805</v>
      </c>
      <c r="E337" s="2" t="s">
        <v>100</v>
      </c>
      <c r="F337" s="2" t="s">
        <v>430</v>
      </c>
      <c r="G337" s="2" t="s">
        <v>428</v>
      </c>
      <c r="H337" s="2">
        <v>0</v>
      </c>
      <c r="I337" s="2">
        <v>0.4</v>
      </c>
      <c r="J337" s="6">
        <v>2010774</v>
      </c>
      <c r="K337" s="6">
        <v>21405361</v>
      </c>
      <c r="L337" s="6">
        <v>-19394587</v>
      </c>
      <c r="M337" s="6">
        <v>21553200</v>
      </c>
      <c r="N337" s="6">
        <v>257185</v>
      </c>
      <c r="O337" s="6">
        <v>58960</v>
      </c>
      <c r="P337" s="6">
        <v>668835</v>
      </c>
      <c r="Q337" s="2">
        <v>0</v>
      </c>
      <c r="R337" s="6">
        <v>22538180</v>
      </c>
      <c r="S337" s="6">
        <v>3143593</v>
      </c>
      <c r="T337" s="6">
        <v>1132819</v>
      </c>
      <c r="U337" s="7">
        <v>1.56</v>
      </c>
      <c r="V337" s="2">
        <v>0</v>
      </c>
      <c r="W337" s="2" t="s">
        <v>807</v>
      </c>
      <c r="X337" s="2">
        <v>1</v>
      </c>
    </row>
    <row r="338" spans="1:24">
      <c r="A338" s="2" t="s">
        <v>97</v>
      </c>
      <c r="B338" s="2" t="s">
        <v>821</v>
      </c>
      <c r="C338" s="2" t="s">
        <v>822</v>
      </c>
      <c r="E338" s="2" t="s">
        <v>98</v>
      </c>
      <c r="F338" s="2" t="s">
        <v>806</v>
      </c>
      <c r="G338" s="2" t="s">
        <v>274</v>
      </c>
      <c r="H338" s="2">
        <v>0</v>
      </c>
      <c r="I338" s="2">
        <v>0.49</v>
      </c>
      <c r="J338" s="6">
        <v>28426889</v>
      </c>
      <c r="K338" s="6">
        <v>18029517</v>
      </c>
      <c r="L338" s="6">
        <v>10397372</v>
      </c>
      <c r="M338" s="6">
        <v>17865412</v>
      </c>
      <c r="N338" s="6">
        <v>841888</v>
      </c>
      <c r="O338" s="6">
        <v>118852</v>
      </c>
      <c r="P338" s="2">
        <v>0</v>
      </c>
      <c r="Q338" s="2">
        <v>0</v>
      </c>
      <c r="R338" s="6">
        <v>18826152</v>
      </c>
      <c r="S338" s="6">
        <v>29223524</v>
      </c>
      <c r="T338" s="6">
        <v>796635</v>
      </c>
      <c r="U338" s="7">
        <v>1.03</v>
      </c>
      <c r="V338" s="2" t="s">
        <v>847</v>
      </c>
      <c r="W338" s="2" t="s">
        <v>811</v>
      </c>
      <c r="X338" s="2">
        <v>0.15143999999999999</v>
      </c>
    </row>
    <row r="339" spans="1:24">
      <c r="A339" s="2" t="s">
        <v>95</v>
      </c>
      <c r="B339" s="2" t="s">
        <v>804</v>
      </c>
      <c r="C339" s="2" t="s">
        <v>822</v>
      </c>
      <c r="E339" s="2" t="s">
        <v>96</v>
      </c>
      <c r="F339" s="2" t="s">
        <v>588</v>
      </c>
      <c r="G339" s="2" t="s">
        <v>274</v>
      </c>
      <c r="H339" s="2">
        <v>0</v>
      </c>
      <c r="I339" s="2">
        <v>0.4</v>
      </c>
      <c r="J339" s="6">
        <v>2079600</v>
      </c>
      <c r="K339" s="6">
        <v>4205800</v>
      </c>
      <c r="L339" s="6">
        <v>-2126200</v>
      </c>
      <c r="M339" s="6">
        <v>4184852</v>
      </c>
      <c r="N339" s="6">
        <v>427513</v>
      </c>
      <c r="O339" s="6">
        <v>83355</v>
      </c>
      <c r="P339" s="2">
        <v>0</v>
      </c>
      <c r="Q339" s="2">
        <v>0</v>
      </c>
      <c r="R339" s="6">
        <v>4695720</v>
      </c>
      <c r="S339" s="6">
        <v>2569520</v>
      </c>
      <c r="T339" s="6">
        <v>489920</v>
      </c>
      <c r="U339" s="7">
        <v>1.24</v>
      </c>
      <c r="V339" s="2" t="s">
        <v>847</v>
      </c>
      <c r="W339" s="2" t="s">
        <v>811</v>
      </c>
      <c r="X339" s="2">
        <v>1.108E-2</v>
      </c>
    </row>
    <row r="340" spans="1:24">
      <c r="A340" s="2" t="s">
        <v>93</v>
      </c>
      <c r="B340" s="2" t="s">
        <v>836</v>
      </c>
      <c r="C340" s="2" t="s">
        <v>818</v>
      </c>
      <c r="E340" s="2" t="s">
        <v>94</v>
      </c>
      <c r="F340" s="2" t="s">
        <v>514</v>
      </c>
      <c r="G340" s="2" t="s">
        <v>806</v>
      </c>
      <c r="H340" s="2">
        <v>0</v>
      </c>
      <c r="I340" s="2">
        <v>0.3</v>
      </c>
      <c r="J340" s="6">
        <v>97423703</v>
      </c>
      <c r="K340" s="6">
        <v>93195698</v>
      </c>
      <c r="L340" s="6">
        <v>4228005</v>
      </c>
      <c r="M340" s="6">
        <v>96361266</v>
      </c>
      <c r="N340" s="6">
        <v>678013</v>
      </c>
      <c r="O340" s="6">
        <v>125467</v>
      </c>
      <c r="P340" s="2">
        <v>0</v>
      </c>
      <c r="Q340" s="2">
        <v>0</v>
      </c>
      <c r="R340" s="6">
        <v>97164746</v>
      </c>
      <c r="S340" s="6">
        <v>101392751</v>
      </c>
      <c r="T340" s="6">
        <v>3969048</v>
      </c>
      <c r="U340" s="7">
        <v>1.04</v>
      </c>
      <c r="V340" s="2">
        <v>0</v>
      </c>
      <c r="W340" s="2" t="s">
        <v>807</v>
      </c>
      <c r="X340" s="2">
        <v>1</v>
      </c>
    </row>
    <row r="341" spans="1:24">
      <c r="A341" s="2" t="s">
        <v>91</v>
      </c>
      <c r="B341" s="2" t="s">
        <v>819</v>
      </c>
      <c r="C341" s="2" t="s">
        <v>808</v>
      </c>
      <c r="E341" s="2" t="s">
        <v>92</v>
      </c>
      <c r="F341" s="2" t="s">
        <v>806</v>
      </c>
      <c r="G341" s="2" t="s">
        <v>502</v>
      </c>
      <c r="H341" s="2">
        <v>0</v>
      </c>
      <c r="I341" s="2">
        <v>0.49</v>
      </c>
      <c r="J341" s="6">
        <v>31814301</v>
      </c>
      <c r="K341" s="6">
        <v>74300537</v>
      </c>
      <c r="L341" s="6">
        <v>-42486236</v>
      </c>
      <c r="M341" s="6">
        <v>74300537</v>
      </c>
      <c r="N341" s="6">
        <v>780411</v>
      </c>
      <c r="O341" s="6">
        <v>158402</v>
      </c>
      <c r="P341" s="6">
        <v>12206865</v>
      </c>
      <c r="Q341" s="2">
        <v>0</v>
      </c>
      <c r="R341" s="6">
        <v>87446215</v>
      </c>
      <c r="S341" s="6">
        <v>44959979</v>
      </c>
      <c r="T341" s="6">
        <v>13145678</v>
      </c>
      <c r="U341" s="7">
        <v>1.41</v>
      </c>
      <c r="V341" s="2">
        <v>0</v>
      </c>
      <c r="W341" s="2" t="s">
        <v>807</v>
      </c>
      <c r="X341" s="2">
        <v>1</v>
      </c>
    </row>
    <row r="342" spans="1:24">
      <c r="A342" s="2" t="s">
        <v>89</v>
      </c>
      <c r="B342" s="2" t="s">
        <v>804</v>
      </c>
      <c r="C342" s="2" t="s">
        <v>805</v>
      </c>
      <c r="E342" s="2" t="s">
        <v>90</v>
      </c>
      <c r="F342" s="2" t="s">
        <v>430</v>
      </c>
      <c r="G342" s="2" t="s">
        <v>428</v>
      </c>
      <c r="H342" s="2">
        <v>0</v>
      </c>
      <c r="I342" s="2">
        <v>0.4</v>
      </c>
      <c r="J342" s="6">
        <v>2074486</v>
      </c>
      <c r="K342" s="6">
        <v>19209037</v>
      </c>
      <c r="L342" s="6">
        <v>-17134551</v>
      </c>
      <c r="M342" s="6">
        <v>19264512</v>
      </c>
      <c r="N342" s="6">
        <v>342700</v>
      </c>
      <c r="O342" s="6">
        <v>73188</v>
      </c>
      <c r="P342" s="2">
        <v>0</v>
      </c>
      <c r="Q342" s="6">
        <v>134786</v>
      </c>
      <c r="R342" s="6">
        <v>19545614</v>
      </c>
      <c r="S342" s="6">
        <v>2411063</v>
      </c>
      <c r="T342" s="6">
        <v>336577</v>
      </c>
      <c r="U342" s="7">
        <v>1.1599999999999999</v>
      </c>
      <c r="V342" s="2">
        <v>0</v>
      </c>
      <c r="W342" s="2" t="s">
        <v>807</v>
      </c>
      <c r="X342" s="2">
        <v>1</v>
      </c>
    </row>
    <row r="343" spans="1:24">
      <c r="A343" s="2" t="s">
        <v>87</v>
      </c>
      <c r="B343" s="2" t="s">
        <v>855</v>
      </c>
      <c r="C343" s="2">
        <v>0</v>
      </c>
      <c r="E343" s="2" t="s">
        <v>88</v>
      </c>
      <c r="F343" s="2">
        <v>0</v>
      </c>
      <c r="G343" s="2">
        <v>0</v>
      </c>
      <c r="H343" s="2" t="s">
        <v>814</v>
      </c>
      <c r="I343" s="2">
        <v>0.01</v>
      </c>
      <c r="J343" s="6">
        <v>13580075</v>
      </c>
      <c r="K343" s="6">
        <v>3973984</v>
      </c>
      <c r="L343" s="6">
        <v>9606091</v>
      </c>
      <c r="M343" s="6">
        <v>4015610</v>
      </c>
      <c r="N343" s="6">
        <v>76580</v>
      </c>
      <c r="O343" s="6">
        <v>12211</v>
      </c>
      <c r="P343" s="2">
        <v>0</v>
      </c>
      <c r="Q343" s="2">
        <v>0</v>
      </c>
      <c r="R343" s="6">
        <v>4104401</v>
      </c>
      <c r="S343" s="6">
        <v>13710492</v>
      </c>
      <c r="T343" s="6">
        <v>130417</v>
      </c>
      <c r="U343" s="7">
        <v>1.01</v>
      </c>
      <c r="V343" s="2">
        <v>0</v>
      </c>
      <c r="W343" s="2" t="s">
        <v>807</v>
      </c>
      <c r="X343" s="2">
        <v>1</v>
      </c>
    </row>
    <row r="344" spans="1:24">
      <c r="A344" s="2" t="s">
        <v>85</v>
      </c>
      <c r="B344" s="2" t="s">
        <v>804</v>
      </c>
      <c r="C344" s="2" t="s">
        <v>815</v>
      </c>
      <c r="E344" s="2" t="s">
        <v>86</v>
      </c>
      <c r="F344" s="2" t="s">
        <v>534</v>
      </c>
      <c r="G344" s="2" t="s">
        <v>532</v>
      </c>
      <c r="H344" s="2">
        <v>0</v>
      </c>
      <c r="I344" s="2">
        <v>0.4</v>
      </c>
      <c r="J344" s="6">
        <v>1356046</v>
      </c>
      <c r="K344" s="6">
        <v>15489885</v>
      </c>
      <c r="L344" s="6">
        <v>-14133839</v>
      </c>
      <c r="M344" s="6">
        <v>15990725</v>
      </c>
      <c r="N344" s="6">
        <v>281267</v>
      </c>
      <c r="O344" s="6">
        <v>43455</v>
      </c>
      <c r="P344" s="6">
        <v>3496231</v>
      </c>
      <c r="Q344" s="2">
        <v>0</v>
      </c>
      <c r="R344" s="6">
        <v>19811678</v>
      </c>
      <c r="S344" s="6">
        <v>5677839</v>
      </c>
      <c r="T344" s="6">
        <v>4321793</v>
      </c>
      <c r="U344" s="7">
        <v>4.1900000000000004</v>
      </c>
      <c r="V344" s="2">
        <v>0</v>
      </c>
      <c r="W344" s="2" t="s">
        <v>807</v>
      </c>
      <c r="X344" s="2">
        <v>1</v>
      </c>
    </row>
    <row r="345" spans="1:24">
      <c r="A345" s="2" t="s">
        <v>83</v>
      </c>
      <c r="B345" s="2" t="s">
        <v>804</v>
      </c>
      <c r="C345" s="2" t="s">
        <v>805</v>
      </c>
      <c r="E345" s="2" t="s">
        <v>84</v>
      </c>
      <c r="F345" s="2" t="s">
        <v>290</v>
      </c>
      <c r="G345" s="2" t="s">
        <v>806</v>
      </c>
      <c r="H345" s="2">
        <v>0</v>
      </c>
      <c r="I345" s="2">
        <v>0.4</v>
      </c>
      <c r="J345" s="6">
        <v>2070435</v>
      </c>
      <c r="K345" s="6">
        <v>22167540</v>
      </c>
      <c r="L345" s="6">
        <v>-20097105</v>
      </c>
      <c r="M345" s="6">
        <v>21772496</v>
      </c>
      <c r="N345" s="6">
        <v>261717</v>
      </c>
      <c r="O345" s="6">
        <v>63255</v>
      </c>
      <c r="P345" s="6">
        <v>3115810</v>
      </c>
      <c r="Q345" s="2">
        <v>0</v>
      </c>
      <c r="R345" s="6">
        <v>25213278</v>
      </c>
      <c r="S345" s="6">
        <v>5116173</v>
      </c>
      <c r="T345" s="6">
        <v>3045738</v>
      </c>
      <c r="U345" s="7">
        <v>2.4700000000000002</v>
      </c>
      <c r="V345" s="2">
        <v>0</v>
      </c>
      <c r="W345" s="2" t="s">
        <v>807</v>
      </c>
      <c r="X345" s="2">
        <v>1</v>
      </c>
    </row>
    <row r="346" spans="1:24">
      <c r="A346" s="2" t="s">
        <v>81</v>
      </c>
      <c r="B346" s="2" t="s">
        <v>819</v>
      </c>
      <c r="C346" s="2" t="s">
        <v>820</v>
      </c>
      <c r="E346" s="2" t="s">
        <v>82</v>
      </c>
      <c r="F346" s="2" t="s">
        <v>806</v>
      </c>
      <c r="G346" s="2" t="s">
        <v>37</v>
      </c>
      <c r="H346" s="2">
        <v>0</v>
      </c>
      <c r="I346" s="2">
        <v>0.49</v>
      </c>
      <c r="J346" s="6">
        <v>63015823</v>
      </c>
      <c r="K346" s="6">
        <v>56355550</v>
      </c>
      <c r="L346" s="6">
        <v>6660273</v>
      </c>
      <c r="M346" s="6">
        <v>56743346</v>
      </c>
      <c r="N346" s="6">
        <v>1456331</v>
      </c>
      <c r="O346" s="6">
        <v>239044</v>
      </c>
      <c r="P346" s="2">
        <v>0</v>
      </c>
      <c r="Q346" s="2">
        <v>0</v>
      </c>
      <c r="R346" s="6">
        <v>58438721</v>
      </c>
      <c r="S346" s="6">
        <v>65098994</v>
      </c>
      <c r="T346" s="6">
        <v>2083171</v>
      </c>
      <c r="U346" s="7">
        <v>1.03</v>
      </c>
      <c r="V346" s="2" t="s">
        <v>830</v>
      </c>
      <c r="W346" s="2" t="s">
        <v>811</v>
      </c>
      <c r="X346" s="2">
        <v>0.13739000000000001</v>
      </c>
    </row>
    <row r="347" spans="1:24">
      <c r="A347" s="2" t="s">
        <v>79</v>
      </c>
      <c r="B347" s="2" t="s">
        <v>819</v>
      </c>
      <c r="C347" s="2" t="s">
        <v>825</v>
      </c>
      <c r="E347" s="2" t="s">
        <v>80</v>
      </c>
      <c r="F347" s="2" t="s">
        <v>806</v>
      </c>
      <c r="G347" s="2" t="s">
        <v>45</v>
      </c>
      <c r="H347" s="2">
        <v>0</v>
      </c>
      <c r="I347" s="2">
        <v>0.49</v>
      </c>
      <c r="J347" s="6">
        <v>65310697</v>
      </c>
      <c r="K347" s="6">
        <v>33408538</v>
      </c>
      <c r="L347" s="6">
        <v>31902159</v>
      </c>
      <c r="M347" s="6">
        <v>32954086</v>
      </c>
      <c r="N347" s="6">
        <v>1058350</v>
      </c>
      <c r="O347" s="6">
        <v>208819</v>
      </c>
      <c r="P347" s="2">
        <v>0</v>
      </c>
      <c r="Q347" s="2">
        <v>0</v>
      </c>
      <c r="R347" s="6">
        <v>34221255</v>
      </c>
      <c r="S347" s="6">
        <v>66123414</v>
      </c>
      <c r="T347" s="6">
        <v>812717</v>
      </c>
      <c r="U347" s="7">
        <v>1.01</v>
      </c>
      <c r="V347" s="2">
        <v>0</v>
      </c>
      <c r="W347" s="2" t="s">
        <v>807</v>
      </c>
      <c r="X347" s="2">
        <v>1</v>
      </c>
    </row>
    <row r="348" spans="1:24">
      <c r="A348" s="2" t="s">
        <v>77</v>
      </c>
      <c r="B348" s="2" t="s">
        <v>817</v>
      </c>
      <c r="C348" s="2" t="s">
        <v>818</v>
      </c>
      <c r="E348" s="2" t="s">
        <v>78</v>
      </c>
      <c r="F348" s="2" t="s">
        <v>514</v>
      </c>
      <c r="G348" s="2" t="s">
        <v>806</v>
      </c>
      <c r="H348" s="2">
        <v>0</v>
      </c>
      <c r="I348" s="2">
        <v>0.3</v>
      </c>
      <c r="J348" s="6">
        <v>61287254</v>
      </c>
      <c r="K348" s="6">
        <v>17175811</v>
      </c>
      <c r="L348" s="6">
        <v>44111443</v>
      </c>
      <c r="M348" s="6">
        <v>16798597</v>
      </c>
      <c r="N348" s="6">
        <v>662793</v>
      </c>
      <c r="O348" s="6">
        <v>97843</v>
      </c>
      <c r="P348" s="2">
        <v>0</v>
      </c>
      <c r="Q348" s="2">
        <v>0</v>
      </c>
      <c r="R348" s="6">
        <v>17559233</v>
      </c>
      <c r="S348" s="6">
        <v>61670676</v>
      </c>
      <c r="T348" s="6">
        <v>383422</v>
      </c>
      <c r="U348" s="7">
        <v>1.01</v>
      </c>
      <c r="V348" s="2">
        <v>0</v>
      </c>
      <c r="W348" s="2" t="s">
        <v>807</v>
      </c>
      <c r="X348" s="2">
        <v>1</v>
      </c>
    </row>
    <row r="349" spans="1:24">
      <c r="A349" s="2" t="s">
        <v>75</v>
      </c>
      <c r="B349" s="2" t="s">
        <v>836</v>
      </c>
      <c r="C349" s="2" t="s">
        <v>818</v>
      </c>
      <c r="E349" s="2" t="s">
        <v>76</v>
      </c>
      <c r="F349" s="2" t="s">
        <v>514</v>
      </c>
      <c r="G349" s="2" t="s">
        <v>806</v>
      </c>
      <c r="H349" s="2">
        <v>0</v>
      </c>
      <c r="I349" s="2">
        <v>0.3</v>
      </c>
      <c r="J349" s="6">
        <v>64567444</v>
      </c>
      <c r="K349" s="6">
        <v>30184096</v>
      </c>
      <c r="L349" s="6">
        <v>34383348</v>
      </c>
      <c r="M349" s="6">
        <v>29648079</v>
      </c>
      <c r="N349" s="6">
        <v>449921</v>
      </c>
      <c r="O349" s="6">
        <v>79826</v>
      </c>
      <c r="P349" s="2">
        <v>0</v>
      </c>
      <c r="Q349" s="2">
        <v>0</v>
      </c>
      <c r="R349" s="6">
        <v>30177826</v>
      </c>
      <c r="S349" s="6">
        <v>64561174</v>
      </c>
      <c r="T349" s="6">
        <v>-6270</v>
      </c>
      <c r="U349" s="7">
        <v>1</v>
      </c>
      <c r="V349" s="2">
        <v>0</v>
      </c>
      <c r="W349" s="2" t="s">
        <v>807</v>
      </c>
      <c r="X349" s="2">
        <v>1</v>
      </c>
    </row>
    <row r="350" spans="1:24">
      <c r="A350" s="2" t="s">
        <v>73</v>
      </c>
      <c r="B350" s="2" t="s">
        <v>821</v>
      </c>
      <c r="C350" s="2" t="s">
        <v>808</v>
      </c>
      <c r="E350" s="2" t="s">
        <v>74</v>
      </c>
      <c r="F350" s="2" t="s">
        <v>806</v>
      </c>
      <c r="G350" s="2" t="s">
        <v>642</v>
      </c>
      <c r="H350" s="2">
        <v>0</v>
      </c>
      <c r="I350" s="2">
        <v>0.49</v>
      </c>
      <c r="J350" s="6">
        <v>27369569</v>
      </c>
      <c r="K350" s="6">
        <v>49957914</v>
      </c>
      <c r="L350" s="6">
        <v>-22588345</v>
      </c>
      <c r="M350" s="6">
        <v>50000225</v>
      </c>
      <c r="N350" s="6">
        <v>534532</v>
      </c>
      <c r="O350" s="6">
        <v>133141</v>
      </c>
      <c r="P350" s="2">
        <v>0</v>
      </c>
      <c r="Q350" s="2">
        <v>0</v>
      </c>
      <c r="R350" s="6">
        <v>50667898</v>
      </c>
      <c r="S350" s="6">
        <v>28079553</v>
      </c>
      <c r="T350" s="6">
        <v>709984</v>
      </c>
      <c r="U350" s="7">
        <v>1.03</v>
      </c>
      <c r="V350" s="2">
        <v>0</v>
      </c>
      <c r="W350" s="2" t="s">
        <v>807</v>
      </c>
      <c r="X350" s="2">
        <v>1</v>
      </c>
    </row>
    <row r="351" spans="1:24">
      <c r="A351" s="2" t="s">
        <v>71</v>
      </c>
      <c r="B351" s="2" t="s">
        <v>804</v>
      </c>
      <c r="C351" s="2" t="s">
        <v>825</v>
      </c>
      <c r="E351" s="2" t="s">
        <v>72</v>
      </c>
      <c r="F351" s="2" t="s">
        <v>69</v>
      </c>
      <c r="G351" s="2" t="s">
        <v>806</v>
      </c>
      <c r="H351" s="2">
        <v>0</v>
      </c>
      <c r="I351" s="2">
        <v>0.4</v>
      </c>
      <c r="J351" s="6">
        <v>3011130</v>
      </c>
      <c r="K351" s="6">
        <v>25038951</v>
      </c>
      <c r="L351" s="6">
        <v>-22027821</v>
      </c>
      <c r="M351" s="6">
        <v>25325088</v>
      </c>
      <c r="N351" s="6">
        <v>454018</v>
      </c>
      <c r="O351" s="6">
        <v>70966</v>
      </c>
      <c r="P351" s="2">
        <v>0</v>
      </c>
      <c r="Q351" s="2">
        <v>0</v>
      </c>
      <c r="R351" s="6">
        <v>25850072</v>
      </c>
      <c r="S351" s="6">
        <v>3822251</v>
      </c>
      <c r="T351" s="6">
        <v>811121</v>
      </c>
      <c r="U351" s="7">
        <v>1.27</v>
      </c>
      <c r="V351" s="2" t="s">
        <v>843</v>
      </c>
      <c r="W351" s="2" t="s">
        <v>811</v>
      </c>
      <c r="X351" s="2">
        <v>2.1690000000000001E-2</v>
      </c>
    </row>
    <row r="352" spans="1:24">
      <c r="A352" s="2" t="s">
        <v>69</v>
      </c>
      <c r="B352" s="2" t="s">
        <v>844</v>
      </c>
      <c r="C352" s="2" t="s">
        <v>825</v>
      </c>
      <c r="E352" s="2" t="s">
        <v>70</v>
      </c>
      <c r="F352" s="2">
        <v>0</v>
      </c>
      <c r="G352" s="2">
        <v>0</v>
      </c>
      <c r="H352" s="2" t="s">
        <v>833</v>
      </c>
      <c r="I352" s="2">
        <v>0.1</v>
      </c>
      <c r="J352" s="6">
        <v>55993251</v>
      </c>
      <c r="K352" s="6">
        <v>22170345</v>
      </c>
      <c r="L352" s="6">
        <v>33822906</v>
      </c>
      <c r="M352" s="6">
        <v>22646158</v>
      </c>
      <c r="N352" s="6">
        <v>439198</v>
      </c>
      <c r="O352" s="6">
        <v>79154</v>
      </c>
      <c r="P352" s="2">
        <v>0</v>
      </c>
      <c r="Q352" s="2">
        <v>0</v>
      </c>
      <c r="R352" s="6">
        <v>23164510</v>
      </c>
      <c r="S352" s="6">
        <v>56987416</v>
      </c>
      <c r="T352" s="6">
        <v>994165</v>
      </c>
      <c r="U352" s="7">
        <v>1.02</v>
      </c>
      <c r="V352" s="2" t="s">
        <v>843</v>
      </c>
      <c r="W352" s="2" t="s">
        <v>827</v>
      </c>
      <c r="X352" s="2">
        <v>0.40336</v>
      </c>
    </row>
    <row r="353" spans="1:24">
      <c r="A353" s="2" t="s">
        <v>67</v>
      </c>
      <c r="B353" s="2" t="s">
        <v>804</v>
      </c>
      <c r="C353" s="2" t="s">
        <v>815</v>
      </c>
      <c r="E353" s="2" t="s">
        <v>68</v>
      </c>
      <c r="F353" s="2" t="s">
        <v>460</v>
      </c>
      <c r="G353" s="2" t="s">
        <v>806</v>
      </c>
      <c r="H353" s="2">
        <v>0</v>
      </c>
      <c r="I353" s="2">
        <v>0.4</v>
      </c>
      <c r="J353" s="6">
        <v>2480214</v>
      </c>
      <c r="K353" s="6">
        <v>26149210</v>
      </c>
      <c r="L353" s="6">
        <v>-23668996</v>
      </c>
      <c r="M353" s="6">
        <v>26709006</v>
      </c>
      <c r="N353" s="6">
        <v>201951</v>
      </c>
      <c r="O353" s="6">
        <v>49379</v>
      </c>
      <c r="P353" s="6">
        <v>3663868</v>
      </c>
      <c r="Q353" s="2">
        <v>0</v>
      </c>
      <c r="R353" s="6">
        <v>30624204</v>
      </c>
      <c r="S353" s="6">
        <v>6955208</v>
      </c>
      <c r="T353" s="6">
        <v>4474994</v>
      </c>
      <c r="U353" s="7">
        <v>2.8</v>
      </c>
      <c r="V353" s="2">
        <v>0</v>
      </c>
      <c r="W353" s="2" t="s">
        <v>807</v>
      </c>
      <c r="X353" s="2">
        <v>1</v>
      </c>
    </row>
    <row r="354" spans="1:24">
      <c r="A354" s="2" t="s">
        <v>65</v>
      </c>
      <c r="B354" s="2" t="s">
        <v>804</v>
      </c>
      <c r="C354" s="2" t="s">
        <v>815</v>
      </c>
      <c r="E354" s="2" t="s">
        <v>66</v>
      </c>
      <c r="F354" s="2" t="s">
        <v>139</v>
      </c>
      <c r="G354" s="2" t="s">
        <v>806</v>
      </c>
      <c r="H354" s="2">
        <v>0</v>
      </c>
      <c r="I354" s="2">
        <v>0.4</v>
      </c>
      <c r="J354" s="6">
        <v>3532835</v>
      </c>
      <c r="K354" s="6">
        <v>10291739</v>
      </c>
      <c r="L354" s="6">
        <v>-6758904</v>
      </c>
      <c r="M354" s="6">
        <v>10545945</v>
      </c>
      <c r="N354" s="6">
        <v>447294</v>
      </c>
      <c r="O354" s="6">
        <v>149700</v>
      </c>
      <c r="P354" s="2">
        <v>0</v>
      </c>
      <c r="Q354" s="6">
        <v>9499</v>
      </c>
      <c r="R354" s="6">
        <v>11133440</v>
      </c>
      <c r="S354" s="6">
        <v>4374536</v>
      </c>
      <c r="T354" s="6">
        <v>841701</v>
      </c>
      <c r="U354" s="7">
        <v>1.24</v>
      </c>
      <c r="V354" s="2" t="s">
        <v>816</v>
      </c>
      <c r="W354" s="2" t="s">
        <v>811</v>
      </c>
      <c r="X354" s="2">
        <v>3.2899999999999999E-2</v>
      </c>
    </row>
    <row r="355" spans="1:24">
      <c r="A355" s="2" t="s">
        <v>63</v>
      </c>
      <c r="B355" s="2" t="s">
        <v>804</v>
      </c>
      <c r="C355" s="2" t="s">
        <v>805</v>
      </c>
      <c r="E355" s="2" t="s">
        <v>64</v>
      </c>
      <c r="F355" s="2" t="s">
        <v>133</v>
      </c>
      <c r="G355" s="2" t="s">
        <v>806</v>
      </c>
      <c r="H355" s="2">
        <v>0</v>
      </c>
      <c r="I355" s="2">
        <v>0.4</v>
      </c>
      <c r="J355" s="6">
        <v>1749478</v>
      </c>
      <c r="K355" s="6">
        <v>13867392</v>
      </c>
      <c r="L355" s="6">
        <v>-12117914</v>
      </c>
      <c r="M355" s="6">
        <v>14228817</v>
      </c>
      <c r="N355" s="6">
        <v>329936</v>
      </c>
      <c r="O355" s="6">
        <v>66210</v>
      </c>
      <c r="P355" s="2">
        <v>0</v>
      </c>
      <c r="Q355" s="6">
        <v>293856</v>
      </c>
      <c r="R355" s="6">
        <v>14331107</v>
      </c>
      <c r="S355" s="6">
        <v>2213193</v>
      </c>
      <c r="T355" s="6">
        <v>463715</v>
      </c>
      <c r="U355" s="7">
        <v>1.27</v>
      </c>
      <c r="V355" s="2">
        <v>0</v>
      </c>
      <c r="W355" s="2" t="s">
        <v>807</v>
      </c>
      <c r="X355" s="2">
        <v>1</v>
      </c>
    </row>
    <row r="356" spans="1:24">
      <c r="A356" s="2" t="s">
        <v>61</v>
      </c>
      <c r="B356" s="2" t="s">
        <v>804</v>
      </c>
      <c r="C356" s="2" t="s">
        <v>805</v>
      </c>
      <c r="E356" s="2" t="s">
        <v>62</v>
      </c>
      <c r="F356" s="2" t="s">
        <v>554</v>
      </c>
      <c r="G356" s="2" t="s">
        <v>552</v>
      </c>
      <c r="H356" s="2">
        <v>0</v>
      </c>
      <c r="I356" s="2">
        <v>0.4</v>
      </c>
      <c r="J356" s="6">
        <v>2579584</v>
      </c>
      <c r="K356" s="6">
        <v>11541457</v>
      </c>
      <c r="L356" s="6">
        <v>-8961873</v>
      </c>
      <c r="M356" s="6">
        <v>11377152</v>
      </c>
      <c r="N356" s="6">
        <v>703256</v>
      </c>
      <c r="O356" s="6">
        <v>142922</v>
      </c>
      <c r="P356" s="2">
        <v>0</v>
      </c>
      <c r="Q356" s="6">
        <v>250034</v>
      </c>
      <c r="R356" s="6">
        <v>11973296</v>
      </c>
      <c r="S356" s="6">
        <v>3011423</v>
      </c>
      <c r="T356" s="6">
        <v>431839</v>
      </c>
      <c r="U356" s="7">
        <v>1.17</v>
      </c>
      <c r="V356" s="2">
        <v>0</v>
      </c>
      <c r="W356" s="2" t="s">
        <v>807</v>
      </c>
      <c r="X356" s="2">
        <v>1</v>
      </c>
    </row>
    <row r="357" spans="1:24">
      <c r="A357" s="2" t="s">
        <v>59</v>
      </c>
      <c r="B357" s="2" t="s">
        <v>804</v>
      </c>
      <c r="C357" s="2" t="s">
        <v>809</v>
      </c>
      <c r="E357" s="2" t="s">
        <v>60</v>
      </c>
      <c r="F357" s="2" t="s">
        <v>310</v>
      </c>
      <c r="G357" s="2" t="s">
        <v>806</v>
      </c>
      <c r="H357" s="2">
        <v>0</v>
      </c>
      <c r="I357" s="2">
        <v>0.4</v>
      </c>
      <c r="J357" s="6">
        <v>2114476</v>
      </c>
      <c r="K357" s="6">
        <v>10432374</v>
      </c>
      <c r="L357" s="6">
        <v>-8317898</v>
      </c>
      <c r="M357" s="6">
        <v>11447194</v>
      </c>
      <c r="N357" s="6">
        <v>314014</v>
      </c>
      <c r="O357" s="6">
        <v>52517</v>
      </c>
      <c r="P357" s="2">
        <v>0</v>
      </c>
      <c r="Q357" s="6">
        <v>30817</v>
      </c>
      <c r="R357" s="6">
        <v>11782908</v>
      </c>
      <c r="S357" s="6">
        <v>3465010</v>
      </c>
      <c r="T357" s="6">
        <v>1350534</v>
      </c>
      <c r="U357" s="7">
        <v>1.64</v>
      </c>
      <c r="V357" s="2" t="s">
        <v>842</v>
      </c>
      <c r="W357" s="2" t="s">
        <v>811</v>
      </c>
      <c r="X357" s="2">
        <v>2.1919999999999999E-2</v>
      </c>
    </row>
    <row r="358" spans="1:24">
      <c r="A358" s="2" t="s">
        <v>57</v>
      </c>
      <c r="B358" s="2" t="s">
        <v>804</v>
      </c>
      <c r="C358" s="2" t="s">
        <v>815</v>
      </c>
      <c r="E358" s="2" t="s">
        <v>58</v>
      </c>
      <c r="F358" s="2" t="s">
        <v>460</v>
      </c>
      <c r="G358" s="2" t="s">
        <v>806</v>
      </c>
      <c r="H358" s="2">
        <v>0</v>
      </c>
      <c r="I358" s="2">
        <v>0.4</v>
      </c>
      <c r="J358" s="6">
        <v>2542930</v>
      </c>
      <c r="K358" s="6">
        <v>21549225</v>
      </c>
      <c r="L358" s="6">
        <v>-19006295</v>
      </c>
      <c r="M358" s="6">
        <v>22278568</v>
      </c>
      <c r="N358" s="6">
        <v>223130</v>
      </c>
      <c r="O358" s="6">
        <v>10664</v>
      </c>
      <c r="P358" s="2">
        <v>0</v>
      </c>
      <c r="Q358" s="6">
        <v>353839</v>
      </c>
      <c r="R358" s="6">
        <v>22158523</v>
      </c>
      <c r="S358" s="6">
        <v>3152228</v>
      </c>
      <c r="T358" s="6">
        <v>609298</v>
      </c>
      <c r="U358" s="7">
        <v>1.24</v>
      </c>
      <c r="V358" s="2">
        <v>0</v>
      </c>
      <c r="W358" s="2" t="s">
        <v>807</v>
      </c>
      <c r="X358" s="2">
        <v>1</v>
      </c>
    </row>
    <row r="359" spans="1:24">
      <c r="A359" s="2" t="s">
        <v>55</v>
      </c>
      <c r="B359" s="2" t="s">
        <v>821</v>
      </c>
      <c r="C359" s="2" t="s">
        <v>805</v>
      </c>
      <c r="E359" s="2" t="s">
        <v>56</v>
      </c>
      <c r="F359" s="2" t="s">
        <v>806</v>
      </c>
      <c r="G359" s="2" t="s">
        <v>726</v>
      </c>
      <c r="H359" s="2">
        <v>0</v>
      </c>
      <c r="I359" s="2">
        <v>0.49</v>
      </c>
      <c r="J359" s="6">
        <v>15812608</v>
      </c>
      <c r="K359" s="6">
        <v>37350222</v>
      </c>
      <c r="L359" s="6">
        <v>-21537614</v>
      </c>
      <c r="M359" s="6">
        <v>39984916</v>
      </c>
      <c r="N359" s="6">
        <v>404530</v>
      </c>
      <c r="O359" s="6">
        <v>92251</v>
      </c>
      <c r="P359" s="2">
        <v>0</v>
      </c>
      <c r="Q359" s="6">
        <v>877785</v>
      </c>
      <c r="R359" s="6">
        <v>39603912</v>
      </c>
      <c r="S359" s="6">
        <v>18066298</v>
      </c>
      <c r="T359" s="6">
        <v>2253690</v>
      </c>
      <c r="U359" s="7">
        <v>1.1399999999999999</v>
      </c>
      <c r="V359" s="2">
        <v>0</v>
      </c>
      <c r="W359" s="2" t="s">
        <v>807</v>
      </c>
      <c r="X359" s="2">
        <v>1</v>
      </c>
    </row>
    <row r="360" spans="1:24">
      <c r="A360" s="2" t="s">
        <v>53</v>
      </c>
      <c r="B360" s="2" t="s">
        <v>804</v>
      </c>
      <c r="C360" s="2" t="s">
        <v>822</v>
      </c>
      <c r="E360" s="2" t="s">
        <v>54</v>
      </c>
      <c r="F360" s="2" t="s">
        <v>588</v>
      </c>
      <c r="G360" s="2" t="s">
        <v>274</v>
      </c>
      <c r="H360" s="2">
        <v>0</v>
      </c>
      <c r="I360" s="2">
        <v>0.4</v>
      </c>
      <c r="J360" s="6">
        <v>1439628</v>
      </c>
      <c r="K360" s="6">
        <v>4321187</v>
      </c>
      <c r="L360" s="6">
        <v>-2881559</v>
      </c>
      <c r="M360" s="6">
        <v>4359048</v>
      </c>
      <c r="N360" s="6">
        <v>209382</v>
      </c>
      <c r="O360" s="6">
        <v>49686</v>
      </c>
      <c r="P360" s="2">
        <v>0</v>
      </c>
      <c r="Q360" s="2">
        <v>0</v>
      </c>
      <c r="R360" s="6">
        <v>4618116</v>
      </c>
      <c r="S360" s="6">
        <v>1736557</v>
      </c>
      <c r="T360" s="6">
        <v>296929</v>
      </c>
      <c r="U360" s="7">
        <v>1.21</v>
      </c>
      <c r="V360" s="2" t="s">
        <v>847</v>
      </c>
      <c r="W360" s="2" t="s">
        <v>811</v>
      </c>
      <c r="X360" s="2">
        <v>7.6699999999999997E-3</v>
      </c>
    </row>
    <row r="361" spans="1:24">
      <c r="A361" s="2" t="s">
        <v>51</v>
      </c>
      <c r="B361" s="2" t="s">
        <v>804</v>
      </c>
      <c r="C361" s="2" t="s">
        <v>822</v>
      </c>
      <c r="E361" s="2" t="s">
        <v>52</v>
      </c>
      <c r="F361" s="2" t="s">
        <v>584</v>
      </c>
      <c r="G361" s="2" t="s">
        <v>829</v>
      </c>
      <c r="H361" s="2">
        <v>0</v>
      </c>
      <c r="I361" s="2">
        <v>0.4</v>
      </c>
      <c r="J361" s="6">
        <v>2554047</v>
      </c>
      <c r="K361" s="6">
        <v>11510272</v>
      </c>
      <c r="L361" s="6">
        <v>-8956225</v>
      </c>
      <c r="M361" s="6">
        <v>10767516</v>
      </c>
      <c r="N361" s="6">
        <v>599942</v>
      </c>
      <c r="O361" s="6">
        <v>114963</v>
      </c>
      <c r="P361" s="2">
        <v>0</v>
      </c>
      <c r="Q361" s="6">
        <v>139284</v>
      </c>
      <c r="R361" s="6">
        <v>11343137</v>
      </c>
      <c r="S361" s="6">
        <v>2386912</v>
      </c>
      <c r="T361" s="6">
        <v>-167135</v>
      </c>
      <c r="U361" s="7">
        <v>0.93</v>
      </c>
      <c r="V361" s="2">
        <v>0</v>
      </c>
      <c r="W361" s="2" t="s">
        <v>807</v>
      </c>
      <c r="X361" s="2">
        <v>1</v>
      </c>
    </row>
    <row r="362" spans="1:24">
      <c r="A362" s="2" t="s">
        <v>49</v>
      </c>
      <c r="B362" s="2" t="s">
        <v>804</v>
      </c>
      <c r="C362" s="2" t="s">
        <v>808</v>
      </c>
      <c r="E362" s="2" t="s">
        <v>50</v>
      </c>
      <c r="F362" s="2" t="s">
        <v>412</v>
      </c>
      <c r="G362" s="2" t="s">
        <v>410</v>
      </c>
      <c r="H362" s="2">
        <v>0</v>
      </c>
      <c r="I362" s="2">
        <v>0.4</v>
      </c>
      <c r="J362" s="6">
        <v>2895699</v>
      </c>
      <c r="K362" s="6">
        <v>12091194</v>
      </c>
      <c r="L362" s="6">
        <v>-9195495</v>
      </c>
      <c r="M362" s="6">
        <v>12101805</v>
      </c>
      <c r="N362" s="6">
        <v>322797</v>
      </c>
      <c r="O362" s="6">
        <v>50392</v>
      </c>
      <c r="P362" s="6">
        <v>538087</v>
      </c>
      <c r="Q362" s="2">
        <v>0</v>
      </c>
      <c r="R362" s="6">
        <v>13013081</v>
      </c>
      <c r="S362" s="6">
        <v>3817586</v>
      </c>
      <c r="T362" s="6">
        <v>921887</v>
      </c>
      <c r="U362" s="7">
        <v>1.32</v>
      </c>
      <c r="V362" s="2">
        <v>0</v>
      </c>
      <c r="W362" s="2" t="s">
        <v>807</v>
      </c>
      <c r="X362" s="2">
        <v>1</v>
      </c>
    </row>
    <row r="363" spans="1:24">
      <c r="A363" s="2" t="s">
        <v>47</v>
      </c>
      <c r="B363" s="2" t="s">
        <v>804</v>
      </c>
      <c r="C363" s="2" t="s">
        <v>809</v>
      </c>
      <c r="E363" s="2" t="s">
        <v>48</v>
      </c>
      <c r="F363" s="2" t="s">
        <v>390</v>
      </c>
      <c r="G363" s="2" t="s">
        <v>806</v>
      </c>
      <c r="H363" s="2">
        <v>0</v>
      </c>
      <c r="I363" s="2">
        <v>0.4</v>
      </c>
      <c r="J363" s="6">
        <v>2640577</v>
      </c>
      <c r="K363" s="6">
        <v>5973720</v>
      </c>
      <c r="L363" s="6">
        <v>-3333143</v>
      </c>
      <c r="M363" s="6">
        <v>6398426</v>
      </c>
      <c r="N363" s="6">
        <v>274794</v>
      </c>
      <c r="O363" s="6">
        <v>41700</v>
      </c>
      <c r="P363" s="2">
        <v>0</v>
      </c>
      <c r="Q363" s="2">
        <v>0</v>
      </c>
      <c r="R363" s="6">
        <v>6714920</v>
      </c>
      <c r="S363" s="6">
        <v>3381777</v>
      </c>
      <c r="T363" s="6">
        <v>741200</v>
      </c>
      <c r="U363" s="7">
        <v>1.28</v>
      </c>
      <c r="V363" s="2">
        <v>0</v>
      </c>
      <c r="W363" s="2" t="s">
        <v>807</v>
      </c>
      <c r="X363" s="2">
        <v>1</v>
      </c>
    </row>
    <row r="364" spans="1:24">
      <c r="A364" s="2" t="s">
        <v>45</v>
      </c>
      <c r="B364" s="2" t="s">
        <v>855</v>
      </c>
      <c r="C364" s="2">
        <v>0</v>
      </c>
      <c r="E364" s="2" t="s">
        <v>46</v>
      </c>
      <c r="F364" s="2">
        <v>0</v>
      </c>
      <c r="G364" s="2">
        <v>0</v>
      </c>
      <c r="H364" s="2" t="s">
        <v>814</v>
      </c>
      <c r="I364" s="2">
        <v>0.01</v>
      </c>
      <c r="J364" s="6">
        <v>29467716</v>
      </c>
      <c r="K364" s="6">
        <v>9353432</v>
      </c>
      <c r="L364" s="6">
        <v>20114284</v>
      </c>
      <c r="M364" s="6">
        <v>9365985</v>
      </c>
      <c r="N364" s="6">
        <v>204006</v>
      </c>
      <c r="O364" s="6">
        <v>46115</v>
      </c>
      <c r="P364" s="2">
        <v>0</v>
      </c>
      <c r="Q364" s="2">
        <v>0</v>
      </c>
      <c r="R364" s="6">
        <v>9616106</v>
      </c>
      <c r="S364" s="6">
        <v>29730390</v>
      </c>
      <c r="T364" s="6">
        <v>262674</v>
      </c>
      <c r="U364" s="7">
        <v>1.01</v>
      </c>
      <c r="V364" s="2">
        <v>0</v>
      </c>
      <c r="W364" s="2" t="s">
        <v>807</v>
      </c>
      <c r="X364" s="2">
        <v>1</v>
      </c>
    </row>
    <row r="365" spans="1:24">
      <c r="A365" s="2" t="s">
        <v>43</v>
      </c>
      <c r="B365" s="2" t="s">
        <v>804</v>
      </c>
      <c r="C365" s="2" t="s">
        <v>805</v>
      </c>
      <c r="E365" s="2" t="s">
        <v>44</v>
      </c>
      <c r="F365" s="2" t="s">
        <v>290</v>
      </c>
      <c r="G365" s="2" t="s">
        <v>806</v>
      </c>
      <c r="H365" s="2">
        <v>0</v>
      </c>
      <c r="I365" s="2">
        <v>0.4</v>
      </c>
      <c r="J365" s="6">
        <v>1874772</v>
      </c>
      <c r="K365" s="6">
        <v>11788567</v>
      </c>
      <c r="L365" s="6">
        <v>-9913795</v>
      </c>
      <c r="M365" s="6">
        <v>11548693</v>
      </c>
      <c r="N365" s="6">
        <v>375626</v>
      </c>
      <c r="O365" s="6">
        <v>64771</v>
      </c>
      <c r="P365" s="2">
        <v>0</v>
      </c>
      <c r="Q365" s="6">
        <v>418227</v>
      </c>
      <c r="R365" s="6">
        <v>11570863</v>
      </c>
      <c r="S365" s="6">
        <v>1657068</v>
      </c>
      <c r="T365" s="6">
        <v>-217704</v>
      </c>
      <c r="U365" s="7">
        <v>0.88</v>
      </c>
      <c r="V365" s="2">
        <v>0</v>
      </c>
      <c r="W365" s="2" t="s">
        <v>807</v>
      </c>
      <c r="X365" s="2">
        <v>1</v>
      </c>
    </row>
    <row r="366" spans="1:24">
      <c r="A366" s="2" t="s">
        <v>41</v>
      </c>
      <c r="B366" s="2" t="s">
        <v>804</v>
      </c>
      <c r="C366" s="2" t="s">
        <v>822</v>
      </c>
      <c r="E366" s="2" t="s">
        <v>42</v>
      </c>
      <c r="F366" s="2" t="s">
        <v>207</v>
      </c>
      <c r="G366" s="2" t="s">
        <v>274</v>
      </c>
      <c r="H366" s="2">
        <v>0</v>
      </c>
      <c r="I366" s="2">
        <v>0.4</v>
      </c>
      <c r="J366" s="6">
        <v>1050663</v>
      </c>
      <c r="K366" s="6">
        <v>3973165</v>
      </c>
      <c r="L366" s="6">
        <v>-2922502</v>
      </c>
      <c r="M366" s="6">
        <v>4154882</v>
      </c>
      <c r="N366" s="6">
        <v>212526</v>
      </c>
      <c r="O366" s="6">
        <v>36678</v>
      </c>
      <c r="P366" s="2">
        <v>0</v>
      </c>
      <c r="Q366" s="6">
        <v>232155</v>
      </c>
      <c r="R366" s="6">
        <v>4171931</v>
      </c>
      <c r="S366" s="6">
        <v>1249429</v>
      </c>
      <c r="T366" s="6">
        <v>198766</v>
      </c>
      <c r="U366" s="7">
        <v>1.19</v>
      </c>
      <c r="V366" s="2">
        <v>0</v>
      </c>
      <c r="W366" s="2" t="s">
        <v>807</v>
      </c>
      <c r="X366" s="2">
        <v>1</v>
      </c>
    </row>
    <row r="367" spans="1:24">
      <c r="A367" s="2" t="s">
        <v>39</v>
      </c>
      <c r="B367" s="2" t="s">
        <v>844</v>
      </c>
      <c r="C367" s="2" t="s">
        <v>805</v>
      </c>
      <c r="E367" s="2" t="s">
        <v>40</v>
      </c>
      <c r="F367" s="2">
        <v>0</v>
      </c>
      <c r="G367" s="2">
        <v>0</v>
      </c>
      <c r="H367" s="2" t="s">
        <v>833</v>
      </c>
      <c r="I367" s="2">
        <v>0.1</v>
      </c>
      <c r="J367" s="6">
        <v>69237512</v>
      </c>
      <c r="K367" s="6">
        <v>30374656</v>
      </c>
      <c r="L367" s="6">
        <v>38862856</v>
      </c>
      <c r="M367" s="6">
        <v>30290380</v>
      </c>
      <c r="N367" s="6">
        <v>601553</v>
      </c>
      <c r="O367" s="6">
        <v>107036</v>
      </c>
      <c r="P367" s="2">
        <v>0</v>
      </c>
      <c r="Q367" s="2">
        <v>0</v>
      </c>
      <c r="R367" s="6">
        <v>30998969</v>
      </c>
      <c r="S367" s="6">
        <v>69861825</v>
      </c>
      <c r="T367" s="6">
        <v>624313</v>
      </c>
      <c r="U367" s="7">
        <v>1.01</v>
      </c>
      <c r="V367" s="2">
        <v>0</v>
      </c>
      <c r="W367" s="2" t="s">
        <v>807</v>
      </c>
      <c r="X367" s="2">
        <v>1</v>
      </c>
    </row>
    <row r="368" spans="1:24">
      <c r="A368" s="2" t="s">
        <v>37</v>
      </c>
      <c r="B368" s="2" t="s">
        <v>855</v>
      </c>
      <c r="C368" s="2">
        <v>0</v>
      </c>
      <c r="E368" s="2" t="s">
        <v>38</v>
      </c>
      <c r="F368" s="2">
        <v>0</v>
      </c>
      <c r="G368" s="2">
        <v>0</v>
      </c>
      <c r="H368" s="2" t="s">
        <v>814</v>
      </c>
      <c r="I368" s="2">
        <v>0.01</v>
      </c>
      <c r="J368" s="6">
        <v>21608871</v>
      </c>
      <c r="K368" s="6">
        <v>7613735</v>
      </c>
      <c r="L368" s="6">
        <v>13995136</v>
      </c>
      <c r="M368" s="6">
        <v>7707318</v>
      </c>
      <c r="N368" s="6">
        <v>226580</v>
      </c>
      <c r="O368" s="6">
        <v>38735</v>
      </c>
      <c r="P368" s="2">
        <v>0</v>
      </c>
      <c r="Q368" s="2">
        <v>0</v>
      </c>
      <c r="R368" s="6">
        <v>7972633</v>
      </c>
      <c r="S368" s="6">
        <v>21967769</v>
      </c>
      <c r="T368" s="6">
        <v>358898</v>
      </c>
      <c r="U368" s="7">
        <v>1.02</v>
      </c>
      <c r="V368" s="2">
        <v>0</v>
      </c>
      <c r="W368" s="2" t="s">
        <v>807</v>
      </c>
      <c r="X368" s="2">
        <v>1</v>
      </c>
    </row>
    <row r="369" spans="1:24">
      <c r="A369" s="2" t="s">
        <v>35</v>
      </c>
      <c r="B369" s="2" t="s">
        <v>836</v>
      </c>
      <c r="C369" s="2" t="s">
        <v>818</v>
      </c>
      <c r="E369" s="2" t="s">
        <v>36</v>
      </c>
      <c r="F369" s="2" t="s">
        <v>514</v>
      </c>
      <c r="G369" s="2" t="s">
        <v>806</v>
      </c>
      <c r="H369" s="2">
        <v>0</v>
      </c>
      <c r="I369" s="2">
        <v>0.3</v>
      </c>
      <c r="J369" s="6">
        <v>78956606</v>
      </c>
      <c r="K369" s="6">
        <v>523209998</v>
      </c>
      <c r="L369" s="6">
        <v>-444253392</v>
      </c>
      <c r="M369" s="6">
        <v>470741631</v>
      </c>
      <c r="N369" s="6">
        <v>252095</v>
      </c>
      <c r="O369" s="6">
        <v>26015</v>
      </c>
      <c r="P369" s="6">
        <v>56964471</v>
      </c>
      <c r="Q369" s="2">
        <v>0</v>
      </c>
      <c r="R369" s="6">
        <v>527984212</v>
      </c>
      <c r="S369" s="6">
        <v>83730820</v>
      </c>
      <c r="T369" s="6">
        <v>4774214</v>
      </c>
      <c r="U369" s="7">
        <v>1.06</v>
      </c>
      <c r="V369" s="2">
        <v>0</v>
      </c>
      <c r="W369" s="2" t="s">
        <v>807</v>
      </c>
      <c r="X369" s="2">
        <v>1</v>
      </c>
    </row>
    <row r="370" spans="1:24">
      <c r="A370" s="2" t="s">
        <v>33</v>
      </c>
      <c r="B370" s="2" t="s">
        <v>804</v>
      </c>
      <c r="C370" s="2" t="s">
        <v>822</v>
      </c>
      <c r="E370" s="2" t="s">
        <v>34</v>
      </c>
      <c r="F370" s="2" t="s">
        <v>584</v>
      </c>
      <c r="G370" s="2" t="s">
        <v>829</v>
      </c>
      <c r="H370" s="2">
        <v>0</v>
      </c>
      <c r="I370" s="2">
        <v>0.4</v>
      </c>
      <c r="J370" s="6">
        <v>1781427</v>
      </c>
      <c r="K370" s="6">
        <v>6423871</v>
      </c>
      <c r="L370" s="6">
        <v>-4642444</v>
      </c>
      <c r="M370" s="6">
        <v>6236910</v>
      </c>
      <c r="N370" s="6">
        <v>258033</v>
      </c>
      <c r="O370" s="6">
        <v>42091</v>
      </c>
      <c r="P370" s="6">
        <v>398801</v>
      </c>
      <c r="Q370" s="2">
        <v>0</v>
      </c>
      <c r="R370" s="6">
        <v>6935835</v>
      </c>
      <c r="S370" s="6">
        <v>2293391</v>
      </c>
      <c r="T370" s="6">
        <v>511964</v>
      </c>
      <c r="U370" s="7">
        <v>1.29</v>
      </c>
      <c r="V370" s="2">
        <v>0</v>
      </c>
      <c r="W370" s="2" t="s">
        <v>807</v>
      </c>
      <c r="X370" s="2">
        <v>1</v>
      </c>
    </row>
    <row r="371" spans="1:24">
      <c r="A371" s="2" t="s">
        <v>31</v>
      </c>
      <c r="B371" s="2" t="s">
        <v>819</v>
      </c>
      <c r="C371" s="2" t="s">
        <v>808</v>
      </c>
      <c r="E371" s="2" t="s">
        <v>32</v>
      </c>
      <c r="F371" s="2" t="s">
        <v>806</v>
      </c>
      <c r="G371" s="2" t="s">
        <v>502</v>
      </c>
      <c r="H371" s="2">
        <v>0</v>
      </c>
      <c r="I371" s="2">
        <v>0.49</v>
      </c>
      <c r="J371" s="6">
        <v>61669220</v>
      </c>
      <c r="K371" s="6">
        <v>36886327</v>
      </c>
      <c r="L371" s="6">
        <v>24782893</v>
      </c>
      <c r="M371" s="6">
        <v>37170439</v>
      </c>
      <c r="N371" s="6">
        <v>1010344</v>
      </c>
      <c r="O371" s="6">
        <v>537785</v>
      </c>
      <c r="P371" s="2">
        <v>0</v>
      </c>
      <c r="Q371" s="2">
        <v>0</v>
      </c>
      <c r="R371" s="6">
        <v>38718568</v>
      </c>
      <c r="S371" s="6">
        <v>63501461</v>
      </c>
      <c r="T371" s="6">
        <v>1832241</v>
      </c>
      <c r="U371" s="7">
        <v>1.03</v>
      </c>
      <c r="V371" s="2">
        <v>0</v>
      </c>
      <c r="W371" s="2" t="s">
        <v>807</v>
      </c>
      <c r="X371" s="2">
        <v>1</v>
      </c>
    </row>
    <row r="372" spans="1:24">
      <c r="A372" s="2" t="s">
        <v>29</v>
      </c>
      <c r="B372" s="2" t="s">
        <v>821</v>
      </c>
      <c r="C372" s="2" t="s">
        <v>822</v>
      </c>
      <c r="E372" s="2" t="s">
        <v>30</v>
      </c>
      <c r="F372" s="2" t="s">
        <v>806</v>
      </c>
      <c r="G372" s="2" t="s">
        <v>870</v>
      </c>
      <c r="H372" s="2">
        <v>0</v>
      </c>
      <c r="I372" s="2">
        <v>0.49</v>
      </c>
      <c r="J372" s="6">
        <v>50571487</v>
      </c>
      <c r="K372" s="6">
        <v>68047627</v>
      </c>
      <c r="L372" s="6">
        <v>-17476140</v>
      </c>
      <c r="M372" s="6">
        <v>68522257</v>
      </c>
      <c r="N372" s="6">
        <v>872719</v>
      </c>
      <c r="O372" s="6">
        <v>1264613</v>
      </c>
      <c r="P372" s="2">
        <v>0</v>
      </c>
      <c r="Q372" s="2">
        <v>0</v>
      </c>
      <c r="R372" s="6">
        <v>70659589</v>
      </c>
      <c r="S372" s="6">
        <v>53183449</v>
      </c>
      <c r="T372" s="6">
        <v>2611962</v>
      </c>
      <c r="U372" s="7">
        <v>1.05</v>
      </c>
      <c r="V372" s="2">
        <v>0</v>
      </c>
      <c r="W372" s="2" t="s">
        <v>807</v>
      </c>
      <c r="X372" s="2">
        <v>1</v>
      </c>
    </row>
    <row r="373" spans="1:24">
      <c r="A373" s="2" t="s">
        <v>871</v>
      </c>
      <c r="B373" s="2" t="s">
        <v>812</v>
      </c>
      <c r="C373" s="2">
        <v>0</v>
      </c>
      <c r="E373" s="2" t="s">
        <v>872</v>
      </c>
      <c r="F373" s="2">
        <v>0</v>
      </c>
      <c r="G373" s="2">
        <v>0</v>
      </c>
      <c r="H373" s="2" t="s">
        <v>814</v>
      </c>
      <c r="I373" s="2">
        <v>0.01</v>
      </c>
      <c r="J373" s="6">
        <v>4133774</v>
      </c>
      <c r="K373" s="6">
        <v>2397404</v>
      </c>
      <c r="L373" s="6">
        <v>1736370</v>
      </c>
      <c r="M373" s="6">
        <v>2424027</v>
      </c>
      <c r="N373" s="6">
        <v>27752</v>
      </c>
      <c r="O373" s="6">
        <v>27962</v>
      </c>
      <c r="P373" s="2">
        <v>0</v>
      </c>
      <c r="Q373" s="2">
        <v>0</v>
      </c>
      <c r="R373" s="6">
        <v>2479741</v>
      </c>
      <c r="S373" s="6">
        <v>4216111</v>
      </c>
      <c r="T373" s="6">
        <v>82337</v>
      </c>
      <c r="U373" s="7">
        <v>1.02</v>
      </c>
      <c r="V373" s="2">
        <v>0</v>
      </c>
      <c r="W373" s="2" t="s">
        <v>807</v>
      </c>
      <c r="X373" s="2">
        <v>1</v>
      </c>
    </row>
    <row r="374" spans="1:24">
      <c r="A374" s="2" t="s">
        <v>27</v>
      </c>
      <c r="B374" s="2" t="s">
        <v>804</v>
      </c>
      <c r="C374" s="2" t="s">
        <v>805</v>
      </c>
      <c r="E374" s="2" t="s">
        <v>28</v>
      </c>
      <c r="F374" s="2" t="s">
        <v>488</v>
      </c>
      <c r="G374" s="2" t="s">
        <v>486</v>
      </c>
      <c r="H374" s="2">
        <v>0</v>
      </c>
      <c r="I374" s="2">
        <v>0.4</v>
      </c>
      <c r="J374" s="6">
        <v>1948131</v>
      </c>
      <c r="K374" s="6">
        <v>19656096</v>
      </c>
      <c r="L374" s="6">
        <v>-17707965</v>
      </c>
      <c r="M374" s="6">
        <v>19655957</v>
      </c>
      <c r="N374" s="6">
        <v>355721</v>
      </c>
      <c r="O374" s="6">
        <v>93228</v>
      </c>
      <c r="P374" s="2">
        <v>0</v>
      </c>
      <c r="Q374" s="6">
        <v>574530</v>
      </c>
      <c r="R374" s="6">
        <v>19530376</v>
      </c>
      <c r="S374" s="6">
        <v>1822411</v>
      </c>
      <c r="T374" s="6">
        <v>-125720</v>
      </c>
      <c r="U374" s="7">
        <v>0.94</v>
      </c>
      <c r="V374" s="2">
        <v>0</v>
      </c>
      <c r="W374" s="2" t="s">
        <v>807</v>
      </c>
      <c r="X374" s="2">
        <v>1</v>
      </c>
    </row>
    <row r="375" spans="1:24">
      <c r="A375" s="2" t="s">
        <v>25</v>
      </c>
      <c r="B375" s="2" t="s">
        <v>821</v>
      </c>
      <c r="C375" s="2" t="s">
        <v>805</v>
      </c>
      <c r="E375" s="2" t="s">
        <v>26</v>
      </c>
      <c r="F375" s="2" t="s">
        <v>806</v>
      </c>
      <c r="G375" s="2" t="s">
        <v>726</v>
      </c>
      <c r="H375" s="2">
        <v>0</v>
      </c>
      <c r="I375" s="2">
        <v>0.49</v>
      </c>
      <c r="J375" s="6">
        <v>11118665</v>
      </c>
      <c r="K375" s="6">
        <v>36366625</v>
      </c>
      <c r="L375" s="6">
        <v>-25247960</v>
      </c>
      <c r="M375" s="6">
        <v>36280646</v>
      </c>
      <c r="N375" s="6">
        <v>337863</v>
      </c>
      <c r="O375" s="6">
        <v>66771</v>
      </c>
      <c r="P375" s="2">
        <v>0</v>
      </c>
      <c r="Q375" s="6">
        <v>261126</v>
      </c>
      <c r="R375" s="6">
        <v>36424154</v>
      </c>
      <c r="S375" s="6">
        <v>11176194</v>
      </c>
      <c r="T375" s="6">
        <v>57529</v>
      </c>
      <c r="U375" s="7">
        <v>1.01</v>
      </c>
      <c r="V375" s="2">
        <v>0</v>
      </c>
      <c r="W375" s="2" t="s">
        <v>807</v>
      </c>
      <c r="X375" s="2">
        <v>1</v>
      </c>
    </row>
    <row r="376" spans="1:24">
      <c r="A376" s="2" t="s">
        <v>23</v>
      </c>
      <c r="B376" s="2" t="s">
        <v>819</v>
      </c>
      <c r="C376" s="2" t="s">
        <v>808</v>
      </c>
      <c r="E376" s="2" t="s">
        <v>24</v>
      </c>
      <c r="F376" s="2" t="s">
        <v>806</v>
      </c>
      <c r="G376" s="2" t="s">
        <v>368</v>
      </c>
      <c r="H376" s="2">
        <v>0</v>
      </c>
      <c r="I376" s="2">
        <v>0.49</v>
      </c>
      <c r="J376" s="6">
        <v>71162276</v>
      </c>
      <c r="K376" s="6">
        <v>31423627</v>
      </c>
      <c r="L376" s="6">
        <v>39738649</v>
      </c>
      <c r="M376" s="6">
        <v>33135289</v>
      </c>
      <c r="N376" s="6">
        <v>1205673</v>
      </c>
      <c r="O376" s="6">
        <v>219106</v>
      </c>
      <c r="P376" s="2">
        <v>0</v>
      </c>
      <c r="Q376" s="2">
        <v>0</v>
      </c>
      <c r="R376" s="6">
        <v>34560068</v>
      </c>
      <c r="S376" s="6">
        <v>74298717</v>
      </c>
      <c r="T376" s="6">
        <v>3136441</v>
      </c>
      <c r="U376" s="7">
        <v>1.04</v>
      </c>
      <c r="V376" s="2">
        <v>0</v>
      </c>
      <c r="W376" s="2" t="s">
        <v>807</v>
      </c>
      <c r="X376" s="2">
        <v>1</v>
      </c>
    </row>
    <row r="377" spans="1:24">
      <c r="A377" s="2" t="s">
        <v>21</v>
      </c>
      <c r="B377" s="2" t="s">
        <v>804</v>
      </c>
      <c r="C377" s="2" t="s">
        <v>805</v>
      </c>
      <c r="E377" s="2" t="s">
        <v>22</v>
      </c>
      <c r="F377" s="2" t="s">
        <v>133</v>
      </c>
      <c r="G377" s="2" t="s">
        <v>806</v>
      </c>
      <c r="H377" s="2">
        <v>0</v>
      </c>
      <c r="I377" s="2">
        <v>0.4</v>
      </c>
      <c r="J377" s="6">
        <v>1864775</v>
      </c>
      <c r="K377" s="6">
        <v>16853831</v>
      </c>
      <c r="L377" s="6">
        <v>-14989056</v>
      </c>
      <c r="M377" s="6">
        <v>16886607</v>
      </c>
      <c r="N377" s="6">
        <v>166579</v>
      </c>
      <c r="O377" s="6">
        <v>26647</v>
      </c>
      <c r="P377" s="6">
        <v>1024473</v>
      </c>
      <c r="Q377" s="2">
        <v>0</v>
      </c>
      <c r="R377" s="6">
        <v>18104306</v>
      </c>
      <c r="S377" s="6">
        <v>3115250</v>
      </c>
      <c r="T377" s="6">
        <v>1250475</v>
      </c>
      <c r="U377" s="7">
        <v>1.67</v>
      </c>
      <c r="V377" s="2">
        <v>0</v>
      </c>
      <c r="W377" s="2" t="s">
        <v>807</v>
      </c>
      <c r="X377" s="2">
        <v>1</v>
      </c>
    </row>
    <row r="378" spans="1:24">
      <c r="A378" s="2" t="s">
        <v>19</v>
      </c>
      <c r="B378" s="2" t="s">
        <v>821</v>
      </c>
      <c r="C378" s="2" t="s">
        <v>805</v>
      </c>
      <c r="E378" s="2" t="s">
        <v>20</v>
      </c>
      <c r="F378" s="2" t="s">
        <v>806</v>
      </c>
      <c r="G378" s="2" t="s">
        <v>726</v>
      </c>
      <c r="H378" s="2">
        <v>0</v>
      </c>
      <c r="I378" s="2">
        <v>0.49</v>
      </c>
      <c r="J378" s="6">
        <v>12336198</v>
      </c>
      <c r="K378" s="6">
        <v>25495894</v>
      </c>
      <c r="L378" s="6">
        <v>-13159696</v>
      </c>
      <c r="M378" s="6">
        <v>25401445</v>
      </c>
      <c r="N378" s="6">
        <v>180626</v>
      </c>
      <c r="O378" s="6">
        <v>208999</v>
      </c>
      <c r="P378" s="2">
        <v>0</v>
      </c>
      <c r="Q378" s="2">
        <v>0</v>
      </c>
      <c r="R378" s="6">
        <v>25791070</v>
      </c>
      <c r="S378" s="6">
        <v>12631374</v>
      </c>
      <c r="T378" s="6">
        <v>295176</v>
      </c>
      <c r="U378" s="7">
        <v>1.02</v>
      </c>
      <c r="V378" s="2">
        <v>0</v>
      </c>
      <c r="W378" s="2" t="s">
        <v>807</v>
      </c>
      <c r="X378" s="2">
        <v>1</v>
      </c>
    </row>
    <row r="379" spans="1:24">
      <c r="A379" s="2" t="s">
        <v>17</v>
      </c>
      <c r="B379" s="2" t="s">
        <v>819</v>
      </c>
      <c r="C379" s="2" t="s">
        <v>825</v>
      </c>
      <c r="E379" s="2" t="s">
        <v>18</v>
      </c>
      <c r="F379" s="2" t="s">
        <v>806</v>
      </c>
      <c r="G379" s="2" t="s">
        <v>45</v>
      </c>
      <c r="H379" s="2">
        <v>0</v>
      </c>
      <c r="I379" s="2">
        <v>0.49</v>
      </c>
      <c r="J379" s="6">
        <v>69602263</v>
      </c>
      <c r="K379" s="6">
        <v>35049495</v>
      </c>
      <c r="L379" s="6">
        <v>34552768</v>
      </c>
      <c r="M379" s="6">
        <v>35273156</v>
      </c>
      <c r="N379" s="6">
        <v>970926</v>
      </c>
      <c r="O379" s="6">
        <v>211321</v>
      </c>
      <c r="P379" s="2">
        <v>0</v>
      </c>
      <c r="Q379" s="2">
        <v>0</v>
      </c>
      <c r="R379" s="6">
        <v>36455403</v>
      </c>
      <c r="S379" s="6">
        <v>71008171</v>
      </c>
      <c r="T379" s="6">
        <v>1405908</v>
      </c>
      <c r="U379" s="7">
        <v>1.02</v>
      </c>
      <c r="V379" s="2">
        <v>0</v>
      </c>
      <c r="W379" s="2" t="s">
        <v>807</v>
      </c>
      <c r="X379" s="2">
        <v>1</v>
      </c>
    </row>
    <row r="380" spans="1:24">
      <c r="A380" s="2" t="s">
        <v>15</v>
      </c>
      <c r="B380" s="2" t="s">
        <v>804</v>
      </c>
      <c r="C380" s="2" t="s">
        <v>825</v>
      </c>
      <c r="E380" s="2" t="s">
        <v>16</v>
      </c>
      <c r="F380" s="2" t="s">
        <v>13</v>
      </c>
      <c r="G380" s="2" t="s">
        <v>464</v>
      </c>
      <c r="H380" s="2">
        <v>0</v>
      </c>
      <c r="I380" s="2">
        <v>0.4</v>
      </c>
      <c r="J380" s="6">
        <v>2284574</v>
      </c>
      <c r="K380" s="6">
        <v>15447516</v>
      </c>
      <c r="L380" s="6">
        <v>-13162942</v>
      </c>
      <c r="M380" s="6">
        <v>16083257</v>
      </c>
      <c r="N380" s="6">
        <v>283598</v>
      </c>
      <c r="O380" s="6">
        <v>50055</v>
      </c>
      <c r="P380" s="2">
        <v>0</v>
      </c>
      <c r="Q380" s="2">
        <v>26</v>
      </c>
      <c r="R380" s="6">
        <v>16416884</v>
      </c>
      <c r="S380" s="6">
        <v>3253942</v>
      </c>
      <c r="T380" s="6">
        <v>969368</v>
      </c>
      <c r="U380" s="7">
        <v>1.42</v>
      </c>
      <c r="V380" s="2" t="s">
        <v>864</v>
      </c>
      <c r="W380" s="2" t="s">
        <v>811</v>
      </c>
      <c r="X380" s="2">
        <v>3.5619999999999999E-2</v>
      </c>
    </row>
    <row r="381" spans="1:24">
      <c r="A381" s="2" t="s">
        <v>13</v>
      </c>
      <c r="B381" s="2" t="s">
        <v>832</v>
      </c>
      <c r="C381" s="2" t="s">
        <v>825</v>
      </c>
      <c r="E381" s="2" t="s">
        <v>14</v>
      </c>
      <c r="F381" s="2">
        <v>0</v>
      </c>
      <c r="G381" s="2">
        <v>0</v>
      </c>
      <c r="H381" s="2" t="s">
        <v>833</v>
      </c>
      <c r="I381" s="2">
        <v>0.09</v>
      </c>
      <c r="J381" s="6">
        <v>55462542</v>
      </c>
      <c r="K381" s="6">
        <v>16247484</v>
      </c>
      <c r="L381" s="6">
        <v>39215058</v>
      </c>
      <c r="M381" s="6">
        <v>16691366</v>
      </c>
      <c r="N381" s="6">
        <v>438624</v>
      </c>
      <c r="O381" s="6">
        <v>78910</v>
      </c>
      <c r="P381" s="2">
        <v>0</v>
      </c>
      <c r="Q381" s="2">
        <v>623</v>
      </c>
      <c r="R381" s="6">
        <v>17208277</v>
      </c>
      <c r="S381" s="6">
        <v>56423335</v>
      </c>
      <c r="T381" s="6">
        <v>960793</v>
      </c>
      <c r="U381" s="7">
        <v>1.02</v>
      </c>
      <c r="V381" s="2" t="s">
        <v>864</v>
      </c>
      <c r="W381" s="2" t="s">
        <v>827</v>
      </c>
      <c r="X381" s="2">
        <v>0.86463999999999996</v>
      </c>
    </row>
    <row r="382" spans="1:24">
      <c r="A382" s="2" t="s">
        <v>11</v>
      </c>
      <c r="B382" s="2" t="s">
        <v>804</v>
      </c>
      <c r="C382" s="2" t="s">
        <v>805</v>
      </c>
      <c r="E382" s="2" t="s">
        <v>12</v>
      </c>
      <c r="F382" s="2" t="s">
        <v>39</v>
      </c>
      <c r="G382" s="2" t="s">
        <v>806</v>
      </c>
      <c r="H382" s="2">
        <v>0</v>
      </c>
      <c r="I382" s="2">
        <v>0.4</v>
      </c>
      <c r="J382" s="6">
        <v>2352171</v>
      </c>
      <c r="K382" s="6">
        <v>11973328</v>
      </c>
      <c r="L382" s="6">
        <v>-9621157</v>
      </c>
      <c r="M382" s="6">
        <v>11979015</v>
      </c>
      <c r="N382" s="6">
        <v>346371</v>
      </c>
      <c r="O382" s="6">
        <v>42648</v>
      </c>
      <c r="P382" s="2">
        <v>0</v>
      </c>
      <c r="Q382" s="6">
        <v>97759</v>
      </c>
      <c r="R382" s="6">
        <v>12270275</v>
      </c>
      <c r="S382" s="6">
        <v>2649118</v>
      </c>
      <c r="T382" s="6">
        <v>296947</v>
      </c>
      <c r="U382" s="7">
        <v>1.1299999999999999</v>
      </c>
      <c r="V382" s="2">
        <v>0</v>
      </c>
      <c r="W382" s="2" t="s">
        <v>807</v>
      </c>
      <c r="X382" s="2">
        <v>1</v>
      </c>
    </row>
    <row r="383" spans="1:24">
      <c r="A383" s="2" t="s">
        <v>9</v>
      </c>
      <c r="B383" s="2" t="s">
        <v>804</v>
      </c>
      <c r="C383" s="2" t="s">
        <v>825</v>
      </c>
      <c r="E383" s="2" t="s">
        <v>10</v>
      </c>
      <c r="F383" s="2" t="s">
        <v>13</v>
      </c>
      <c r="G383" s="2" t="s">
        <v>464</v>
      </c>
      <c r="H383" s="2">
        <v>0</v>
      </c>
      <c r="I383" s="2">
        <v>0.4</v>
      </c>
      <c r="J383" s="6">
        <v>2316967</v>
      </c>
      <c r="K383" s="6">
        <v>15248163</v>
      </c>
      <c r="L383" s="6">
        <v>-12931196</v>
      </c>
      <c r="M383" s="6">
        <v>15630348</v>
      </c>
      <c r="N383" s="6">
        <v>480463</v>
      </c>
      <c r="O383" s="6">
        <v>90122</v>
      </c>
      <c r="P383" s="2">
        <v>0</v>
      </c>
      <c r="Q383" s="2">
        <v>26</v>
      </c>
      <c r="R383" s="6">
        <v>16200907</v>
      </c>
      <c r="S383" s="6">
        <v>3269711</v>
      </c>
      <c r="T383" s="6">
        <v>952744</v>
      </c>
      <c r="U383" s="7">
        <v>1.41</v>
      </c>
      <c r="V383" s="2" t="s">
        <v>864</v>
      </c>
      <c r="W383" s="2" t="s">
        <v>811</v>
      </c>
      <c r="X383" s="2">
        <v>3.6119999999999999E-2</v>
      </c>
    </row>
    <row r="384" spans="1:24">
      <c r="A384" s="2" t="s">
        <v>7</v>
      </c>
      <c r="B384" s="2" t="s">
        <v>804</v>
      </c>
      <c r="C384" s="2" t="s">
        <v>805</v>
      </c>
      <c r="E384" s="2" t="s">
        <v>8</v>
      </c>
      <c r="F384" s="2" t="s">
        <v>680</v>
      </c>
      <c r="G384" s="2" t="s">
        <v>678</v>
      </c>
      <c r="H384" s="2">
        <v>0</v>
      </c>
      <c r="I384" s="2">
        <v>0.4</v>
      </c>
      <c r="J384" s="6">
        <v>2923205</v>
      </c>
      <c r="K384" s="6">
        <v>26798592</v>
      </c>
      <c r="L384" s="6">
        <v>-23875387</v>
      </c>
      <c r="M384" s="6">
        <v>26487461</v>
      </c>
      <c r="N384" s="6">
        <v>354460</v>
      </c>
      <c r="O384" s="6">
        <v>68730</v>
      </c>
      <c r="P384" s="6">
        <v>1074226</v>
      </c>
      <c r="Q384" s="2">
        <v>0</v>
      </c>
      <c r="R384" s="6">
        <v>27984877</v>
      </c>
      <c r="S384" s="6">
        <v>4109490</v>
      </c>
      <c r="T384" s="6">
        <v>1186285</v>
      </c>
      <c r="U384" s="7">
        <v>1.41</v>
      </c>
      <c r="V384" s="2">
        <v>0</v>
      </c>
      <c r="W384" s="2" t="s">
        <v>807</v>
      </c>
      <c r="X384" s="2">
        <v>1</v>
      </c>
    </row>
    <row r="385" spans="1:24">
      <c r="A385" s="2" t="s">
        <v>5</v>
      </c>
      <c r="B385" s="2" t="s">
        <v>804</v>
      </c>
      <c r="C385" s="2" t="s">
        <v>808</v>
      </c>
      <c r="E385" s="2" t="s">
        <v>6</v>
      </c>
      <c r="F385" s="2" t="s">
        <v>412</v>
      </c>
      <c r="G385" s="2" t="s">
        <v>410</v>
      </c>
      <c r="H385" s="2">
        <v>0</v>
      </c>
      <c r="I385" s="2">
        <v>0.4</v>
      </c>
      <c r="J385" s="6">
        <v>2978279</v>
      </c>
      <c r="K385" s="6">
        <v>9996596</v>
      </c>
      <c r="L385" s="6">
        <v>-7018317</v>
      </c>
      <c r="M385" s="6">
        <v>10003287</v>
      </c>
      <c r="N385" s="6">
        <v>471026</v>
      </c>
      <c r="O385" s="6">
        <v>66455</v>
      </c>
      <c r="P385" s="2">
        <v>0</v>
      </c>
      <c r="Q385" s="6">
        <v>333128</v>
      </c>
      <c r="R385" s="6">
        <v>10207640</v>
      </c>
      <c r="S385" s="6">
        <v>3189323</v>
      </c>
      <c r="T385" s="6">
        <v>211044</v>
      </c>
      <c r="U385" s="7">
        <v>1.07</v>
      </c>
      <c r="V385" s="2">
        <v>0</v>
      </c>
      <c r="W385" s="2" t="s">
        <v>807</v>
      </c>
      <c r="X385" s="2">
        <v>1</v>
      </c>
    </row>
    <row r="386" spans="1:24">
      <c r="A386" s="2" t="s">
        <v>3</v>
      </c>
      <c r="B386" s="2" t="s">
        <v>804</v>
      </c>
      <c r="C386" s="2" t="s">
        <v>825</v>
      </c>
      <c r="E386" s="2" t="s">
        <v>4</v>
      </c>
      <c r="F386" s="2" t="s">
        <v>13</v>
      </c>
      <c r="G386" s="2" t="s">
        <v>464</v>
      </c>
      <c r="H386" s="2">
        <v>0</v>
      </c>
      <c r="I386" s="2">
        <v>0.4</v>
      </c>
      <c r="J386" s="6">
        <v>2483784</v>
      </c>
      <c r="K386" s="6">
        <v>11065486</v>
      </c>
      <c r="L386" s="6">
        <v>-8581702</v>
      </c>
      <c r="M386" s="6">
        <v>11277546</v>
      </c>
      <c r="N386" s="6">
        <v>343198</v>
      </c>
      <c r="O386" s="6">
        <v>57028</v>
      </c>
      <c r="P386" s="2">
        <v>0</v>
      </c>
      <c r="Q386" s="2">
        <v>28</v>
      </c>
      <c r="R386" s="6">
        <v>11677744</v>
      </c>
      <c r="S386" s="6">
        <v>3096042</v>
      </c>
      <c r="T386" s="6">
        <v>612258</v>
      </c>
      <c r="U386" s="7">
        <v>1.25</v>
      </c>
      <c r="V386" s="2" t="s">
        <v>864</v>
      </c>
      <c r="W386" s="2" t="s">
        <v>811</v>
      </c>
      <c r="X386" s="2">
        <v>3.8719999999999997E-2</v>
      </c>
    </row>
    <row r="387" spans="1:24">
      <c r="A387" s="2" t="s">
        <v>1</v>
      </c>
      <c r="B387" s="2" t="s">
        <v>821</v>
      </c>
      <c r="C387" s="2" t="s">
        <v>820</v>
      </c>
      <c r="E387" s="2" t="s">
        <v>2</v>
      </c>
      <c r="F387" s="2" t="s">
        <v>806</v>
      </c>
      <c r="G387" s="2" t="s">
        <v>314</v>
      </c>
      <c r="H387" s="2">
        <v>0</v>
      </c>
      <c r="I387" s="2">
        <v>0.49</v>
      </c>
      <c r="J387" s="6">
        <v>23198046</v>
      </c>
      <c r="K387" s="6">
        <v>45101766</v>
      </c>
      <c r="L387" s="6">
        <v>-21903720</v>
      </c>
      <c r="M387" s="6">
        <v>45363367</v>
      </c>
      <c r="N387" s="6">
        <v>614661</v>
      </c>
      <c r="O387" s="6">
        <v>117724</v>
      </c>
      <c r="P387" s="2">
        <v>0</v>
      </c>
      <c r="Q387" s="2">
        <v>0</v>
      </c>
      <c r="R387" s="6">
        <v>46095752</v>
      </c>
      <c r="S387" s="6">
        <v>24192032</v>
      </c>
      <c r="T387" s="6">
        <v>993986</v>
      </c>
      <c r="U387" s="7">
        <v>1.04</v>
      </c>
      <c r="V387" s="2" t="s">
        <v>830</v>
      </c>
      <c r="W387" s="2" t="s">
        <v>811</v>
      </c>
      <c r="X387" s="2">
        <v>5.058E-2</v>
      </c>
    </row>
    <row r="388" spans="1:24">
      <c r="A388" s="2" t="s">
        <v>1038</v>
      </c>
      <c r="E388" s="2" t="s">
        <v>1014</v>
      </c>
      <c r="J388" s="6">
        <v>10898554444</v>
      </c>
      <c r="K388" s="6">
        <v>10888016444</v>
      </c>
      <c r="L388" s="6">
        <v>10538000</v>
      </c>
      <c r="M388" s="6">
        <v>10869835822</v>
      </c>
      <c r="N388" s="6">
        <v>205000010</v>
      </c>
      <c r="O388" s="6">
        <v>43114533</v>
      </c>
      <c r="P388" s="6">
        <v>196952723</v>
      </c>
      <c r="Q388" s="6">
        <v>25046893</v>
      </c>
      <c r="R388" s="6">
        <v>11289856195</v>
      </c>
      <c r="S388" s="6">
        <v>11300394195</v>
      </c>
      <c r="T388" s="6">
        <v>401839751</v>
      </c>
      <c r="U388" s="7">
        <v>1.04</v>
      </c>
    </row>
    <row r="389" spans="1:24">
      <c r="A389" s="2" t="s">
        <v>926</v>
      </c>
      <c r="E389" s="2" t="s">
        <v>1050</v>
      </c>
      <c r="J389" s="6">
        <v>2698082356</v>
      </c>
      <c r="K389" s="6">
        <v>1914294407</v>
      </c>
      <c r="L389" s="6">
        <v>783787949</v>
      </c>
      <c r="M389" s="6">
        <v>1912566647</v>
      </c>
      <c r="N389" s="6">
        <v>46351399</v>
      </c>
      <c r="O389" s="6">
        <v>9171865</v>
      </c>
      <c r="P389" s="6">
        <v>52091443</v>
      </c>
      <c r="Q389" s="2">
        <v>0</v>
      </c>
      <c r="R389" s="6">
        <v>2020181354</v>
      </c>
      <c r="S389" s="6">
        <v>2803969303</v>
      </c>
      <c r="T389" s="6">
        <v>105886947</v>
      </c>
      <c r="U389" s="10">
        <v>1.04</v>
      </c>
    </row>
    <row r="390" spans="1:24">
      <c r="A390" s="2" t="s">
        <v>804</v>
      </c>
      <c r="E390" s="2" t="s">
        <v>1051</v>
      </c>
      <c r="J390" s="6">
        <v>500796926</v>
      </c>
      <c r="K390" s="6">
        <v>2822305806</v>
      </c>
      <c r="L390" s="6">
        <v>-2321508880</v>
      </c>
      <c r="M390" s="6">
        <v>2870393097</v>
      </c>
      <c r="N390" s="6">
        <v>69452854</v>
      </c>
      <c r="O390" s="6">
        <v>14100685</v>
      </c>
      <c r="P390" s="6">
        <v>54868288</v>
      </c>
      <c r="Q390" s="6">
        <v>17052875</v>
      </c>
      <c r="R390" s="6">
        <v>2991762049</v>
      </c>
      <c r="S390" s="6">
        <v>670253169</v>
      </c>
      <c r="T390" s="6">
        <v>169456243</v>
      </c>
      <c r="U390" s="7">
        <v>1.34</v>
      </c>
    </row>
    <row r="391" spans="1:24">
      <c r="A391" s="2" t="s">
        <v>928</v>
      </c>
      <c r="E391" s="2" t="s">
        <v>1026</v>
      </c>
      <c r="J391" s="6">
        <v>2329536683</v>
      </c>
      <c r="K391" s="6">
        <v>665099478</v>
      </c>
      <c r="L391" s="6">
        <v>1664437205</v>
      </c>
      <c r="M391" s="6">
        <v>676542196</v>
      </c>
      <c r="N391" s="6">
        <v>16275241</v>
      </c>
      <c r="O391" s="6">
        <v>3284649</v>
      </c>
      <c r="P391" s="6">
        <v>0</v>
      </c>
      <c r="Q391" s="6">
        <v>1964519</v>
      </c>
      <c r="R391" s="6">
        <v>694137567</v>
      </c>
      <c r="S391" s="6">
        <v>2358574772</v>
      </c>
      <c r="T391" s="6">
        <v>29038089</v>
      </c>
      <c r="U391" s="7">
        <v>1.01</v>
      </c>
    </row>
    <row r="392" spans="1:24">
      <c r="A392" s="2" t="s">
        <v>814</v>
      </c>
      <c r="E392" s="2" t="s">
        <v>1027</v>
      </c>
      <c r="J392" s="6">
        <v>319624251</v>
      </c>
      <c r="K392" s="6">
        <v>120946935</v>
      </c>
      <c r="L392" s="6">
        <v>198677316</v>
      </c>
      <c r="M392" s="6">
        <v>121507130</v>
      </c>
      <c r="N392" s="6">
        <v>2853836</v>
      </c>
      <c r="O392" s="6">
        <v>571262</v>
      </c>
      <c r="P392" s="6">
        <v>0</v>
      </c>
      <c r="Q392" s="6">
        <v>0</v>
      </c>
      <c r="R392" s="6">
        <v>124932228</v>
      </c>
      <c r="S392" s="6">
        <v>323609544</v>
      </c>
      <c r="T392" s="6">
        <v>3985293</v>
      </c>
      <c r="U392" s="7">
        <v>1.01</v>
      </c>
    </row>
    <row r="393" spans="1:24">
      <c r="A393" s="2" t="s">
        <v>821</v>
      </c>
      <c r="E393" s="2" t="s">
        <v>1052</v>
      </c>
      <c r="J393" s="6">
        <v>2175595143</v>
      </c>
      <c r="K393" s="6">
        <v>2161355472</v>
      </c>
      <c r="L393" s="6">
        <v>14239671</v>
      </c>
      <c r="M393" s="6">
        <v>2160698310</v>
      </c>
      <c r="N393" s="6">
        <v>46893550</v>
      </c>
      <c r="O393" s="6">
        <v>9872165</v>
      </c>
      <c r="P393" s="6">
        <v>9379880</v>
      </c>
      <c r="Q393" s="6">
        <v>5947232</v>
      </c>
      <c r="R393" s="6">
        <v>2220896673</v>
      </c>
      <c r="S393" s="6">
        <v>2235136344</v>
      </c>
      <c r="T393" s="6">
        <v>59541201</v>
      </c>
      <c r="U393" s="7">
        <v>1.03</v>
      </c>
    </row>
    <row r="394" spans="1:24">
      <c r="A394" s="2" t="s">
        <v>924</v>
      </c>
      <c r="E394" s="2" t="s">
        <v>1053</v>
      </c>
      <c r="J394" s="6">
        <v>1931412121</v>
      </c>
      <c r="K394" s="6">
        <v>1918193407</v>
      </c>
      <c r="L394" s="6">
        <v>13218714</v>
      </c>
      <c r="M394" s="6">
        <v>1876877067</v>
      </c>
      <c r="N394" s="6">
        <v>13903877</v>
      </c>
      <c r="O394" s="6">
        <v>3669248</v>
      </c>
      <c r="P394" s="6">
        <v>80613112</v>
      </c>
      <c r="Q394" s="6">
        <v>82267</v>
      </c>
      <c r="R394" s="6">
        <v>1974981037</v>
      </c>
      <c r="S394" s="6">
        <v>1988199751</v>
      </c>
      <c r="T394" s="6">
        <v>56787630</v>
      </c>
      <c r="U394" s="7">
        <v>1.03</v>
      </c>
    </row>
    <row r="395" spans="1:24">
      <c r="A395" s="2" t="s">
        <v>853</v>
      </c>
      <c r="E395" s="2" t="s">
        <v>515</v>
      </c>
      <c r="J395" s="6">
        <v>943506964</v>
      </c>
      <c r="K395" s="6">
        <v>1285820938</v>
      </c>
      <c r="L395" s="6">
        <v>-342313974</v>
      </c>
      <c r="M395" s="6">
        <v>1251251375</v>
      </c>
      <c r="N395" s="6">
        <v>9269253</v>
      </c>
      <c r="O395" s="6">
        <v>2444659</v>
      </c>
      <c r="P395" s="2">
        <v>0</v>
      </c>
      <c r="Q395" s="2">
        <v>0</v>
      </c>
      <c r="R395" s="6">
        <v>1262965287</v>
      </c>
      <c r="S395" s="6">
        <v>920651313</v>
      </c>
      <c r="T395" s="6">
        <v>-22855651</v>
      </c>
      <c r="U395" s="7">
        <v>0.98</v>
      </c>
    </row>
    <row r="397" spans="1:24">
      <c r="A397" s="2" t="s">
        <v>0</v>
      </c>
      <c r="B397" s="2" t="s">
        <v>812</v>
      </c>
      <c r="E397" s="2" t="s">
        <v>1044</v>
      </c>
      <c r="J397" s="6">
        <v>9132331</v>
      </c>
      <c r="K397" s="6">
        <v>4781667</v>
      </c>
      <c r="L397" s="6">
        <v>4350664</v>
      </c>
      <c r="M397" s="6">
        <v>4778761</v>
      </c>
      <c r="N397" s="6">
        <v>106177</v>
      </c>
      <c r="O397" s="6">
        <v>41552</v>
      </c>
      <c r="P397" s="2">
        <v>0</v>
      </c>
      <c r="Q397" s="2">
        <v>0</v>
      </c>
      <c r="R397" s="6">
        <v>4926490</v>
      </c>
      <c r="S397" s="6">
        <v>9277154</v>
      </c>
      <c r="T397" s="6">
        <v>144823</v>
      </c>
      <c r="U397" s="7">
        <v>1.02</v>
      </c>
    </row>
    <row r="408" spans="10:20">
      <c r="J408" s="6">
        <v>10898554444</v>
      </c>
      <c r="K408" s="6">
        <v>10888016444</v>
      </c>
      <c r="L408" s="6">
        <v>10538000</v>
      </c>
      <c r="M408" s="6">
        <v>10869835822</v>
      </c>
      <c r="N408" s="6">
        <v>205000010</v>
      </c>
      <c r="O408" s="6">
        <v>43114533</v>
      </c>
      <c r="P408" s="6">
        <v>196952723</v>
      </c>
      <c r="Q408" s="6">
        <v>25046893</v>
      </c>
      <c r="R408" s="6">
        <v>11289856195</v>
      </c>
      <c r="S408" s="6">
        <v>11300394195</v>
      </c>
      <c r="T408" s="6">
        <v>401839751</v>
      </c>
    </row>
    <row r="409" spans="10:20">
      <c r="J409" s="6">
        <v>10898554444</v>
      </c>
      <c r="K409" s="6">
        <v>10888016444</v>
      </c>
      <c r="L409" s="6">
        <v>10538000</v>
      </c>
      <c r="M409" s="6">
        <v>10869835822</v>
      </c>
      <c r="N409" s="6">
        <v>205000010</v>
      </c>
      <c r="O409" s="6">
        <v>43114533</v>
      </c>
      <c r="P409" s="6">
        <v>196952723</v>
      </c>
      <c r="Q409" s="6">
        <v>25046893</v>
      </c>
    </row>
    <row r="410" spans="10:20">
      <c r="J410" s="2" t="b">
        <v>1</v>
      </c>
      <c r="K410" s="2" t="b">
        <v>1</v>
      </c>
      <c r="L410" s="2" t="b">
        <v>1</v>
      </c>
      <c r="M410" s="2" t="b">
        <v>1</v>
      </c>
      <c r="N410" s="2" t="b">
        <v>1</v>
      </c>
      <c r="O410" s="2" t="b">
        <v>1</v>
      </c>
      <c r="P410" s="2" t="b">
        <v>1</v>
      </c>
      <c r="Q410" s="2" t="b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403"/>
  <sheetViews>
    <sheetView zoomScale="60" zoomScaleNormal="60" workbookViewId="0">
      <pane xSplit="5" ySplit="3" topLeftCell="L370" activePane="bottomRight" state="frozen"/>
      <selection pane="topRight" activeCell="F1" sqref="F1"/>
      <selection pane="bottomLeft" activeCell="A4" sqref="A4"/>
      <selection pane="bottomRight" activeCell="AI389" sqref="AI389:AI395"/>
    </sheetView>
  </sheetViews>
  <sheetFormatPr defaultRowHeight="15"/>
  <cols>
    <col min="1" max="1" width="8.88671875" style="2"/>
    <col min="2" max="2" width="5.77734375" style="2" customWidth="1"/>
    <col min="3" max="3" width="7" style="2" customWidth="1"/>
    <col min="4" max="4" width="5.44140625" style="2" customWidth="1"/>
    <col min="5" max="5" width="18.88671875" style="2" customWidth="1"/>
    <col min="6" max="9" width="9" style="2" bestFit="1" customWidth="1"/>
    <col min="10" max="10" width="11.88671875" style="2" bestFit="1" customWidth="1"/>
    <col min="11" max="11" width="14.6640625" style="2" customWidth="1"/>
    <col min="12" max="12" width="12.109375" style="2" customWidth="1"/>
    <col min="13" max="13" width="11.88671875" style="2" bestFit="1" customWidth="1"/>
    <col min="14" max="14" width="11.44140625" style="2" customWidth="1"/>
    <col min="15" max="15" width="10.5546875" style="2" customWidth="1"/>
    <col min="16" max="16" width="10.77734375" style="2" customWidth="1"/>
    <col min="17" max="18" width="9" style="2" bestFit="1" customWidth="1"/>
    <col min="19" max="19" width="9.33203125" style="2" bestFit="1" customWidth="1"/>
    <col min="20" max="20" width="10.77734375" style="2" customWidth="1"/>
    <col min="21" max="21" width="9" style="2" bestFit="1" customWidth="1"/>
    <col min="22" max="23" width="10.44140625" style="2" customWidth="1"/>
    <col min="24" max="24" width="9.6640625" style="2" bestFit="1" customWidth="1"/>
    <col min="25" max="25" width="10" style="2" customWidth="1"/>
    <col min="26" max="26" width="10.21875" style="2" bestFit="1" customWidth="1"/>
    <col min="27" max="28" width="11.88671875" style="2" bestFit="1" customWidth="1"/>
    <col min="29" max="29" width="9.6640625" style="2" bestFit="1" customWidth="1"/>
    <col min="30" max="31" width="10.44140625" style="2" customWidth="1"/>
    <col min="32" max="32" width="11.77734375" style="2" customWidth="1"/>
    <col min="33" max="33" width="12.33203125" style="2" customWidth="1"/>
    <col min="34" max="34" width="13.44140625" style="2" customWidth="1"/>
    <col min="35" max="35" width="11.44140625" style="2" customWidth="1"/>
    <col min="36" max="16384" width="8.88671875" style="2"/>
  </cols>
  <sheetData>
    <row r="2" spans="1:39">
      <c r="V2" s="2" t="s">
        <v>781</v>
      </c>
      <c r="AC2" s="2">
        <v>1.0619999999999999E-2</v>
      </c>
    </row>
    <row r="3" spans="1:39" s="23" customFormat="1" ht="120">
      <c r="A3" s="23" t="s">
        <v>782</v>
      </c>
      <c r="B3" s="23" t="s">
        <v>783</v>
      </c>
      <c r="C3" s="23" t="s">
        <v>784</v>
      </c>
      <c r="D3" s="23" t="s">
        <v>785</v>
      </c>
      <c r="E3" s="23" t="s">
        <v>786</v>
      </c>
      <c r="F3" s="23" t="s">
        <v>787</v>
      </c>
      <c r="G3" s="23" t="s">
        <v>788</v>
      </c>
      <c r="H3" s="23" t="s">
        <v>783</v>
      </c>
      <c r="I3" s="23" t="s">
        <v>789</v>
      </c>
      <c r="J3" s="23" t="s">
        <v>873</v>
      </c>
      <c r="K3" s="23" t="s">
        <v>791</v>
      </c>
      <c r="L3" s="23" t="s">
        <v>874</v>
      </c>
      <c r="M3" s="23" t="s">
        <v>875</v>
      </c>
      <c r="N3" s="23" t="s">
        <v>793</v>
      </c>
      <c r="O3" s="23" t="s">
        <v>883</v>
      </c>
      <c r="P3" s="23" t="s">
        <v>877</v>
      </c>
      <c r="Q3" s="23" t="s">
        <v>878</v>
      </c>
      <c r="R3" s="23" t="s">
        <v>879</v>
      </c>
      <c r="S3" s="23" t="s">
        <v>880</v>
      </c>
      <c r="T3" s="23" t="s">
        <v>881</v>
      </c>
      <c r="U3" s="23" t="s">
        <v>876</v>
      </c>
      <c r="V3" s="23" t="s">
        <v>877</v>
      </c>
      <c r="W3" s="23" t="s">
        <v>878</v>
      </c>
      <c r="X3" s="23" t="s">
        <v>879</v>
      </c>
      <c r="Y3" s="23" t="s">
        <v>880</v>
      </c>
      <c r="Z3" s="23" t="s">
        <v>881</v>
      </c>
      <c r="AA3" s="23" t="s">
        <v>882</v>
      </c>
      <c r="AB3" s="23" t="s">
        <v>883</v>
      </c>
      <c r="AC3" s="23" t="s">
        <v>884</v>
      </c>
      <c r="AD3" s="23" t="s">
        <v>795</v>
      </c>
      <c r="AE3" s="23" t="s">
        <v>796</v>
      </c>
      <c r="AF3" s="23" t="s">
        <v>885</v>
      </c>
      <c r="AG3" s="23" t="s">
        <v>797</v>
      </c>
      <c r="AH3" s="23" t="s">
        <v>798</v>
      </c>
      <c r="AI3" s="23" t="s">
        <v>799</v>
      </c>
      <c r="AJ3" s="23" t="s">
        <v>800</v>
      </c>
      <c r="AK3" s="23" t="s">
        <v>886</v>
      </c>
      <c r="AL3" s="23" t="s">
        <v>802</v>
      </c>
      <c r="AM3" s="23" t="s">
        <v>803</v>
      </c>
    </row>
    <row r="4" spans="1:39">
      <c r="A4" s="2" t="s">
        <v>764</v>
      </c>
      <c r="B4" s="2" t="s">
        <v>804</v>
      </c>
      <c r="C4" s="2" t="s">
        <v>805</v>
      </c>
      <c r="E4" s="2" t="s">
        <v>765</v>
      </c>
      <c r="F4" s="2" t="s">
        <v>39</v>
      </c>
      <c r="G4" s="2" t="s">
        <v>806</v>
      </c>
      <c r="H4" s="2">
        <v>0</v>
      </c>
      <c r="I4" s="2">
        <v>0.4</v>
      </c>
      <c r="J4" s="6">
        <v>1573830</v>
      </c>
      <c r="K4" s="6">
        <v>6637093</v>
      </c>
      <c r="L4" s="6">
        <v>-5063263</v>
      </c>
      <c r="M4" s="6">
        <v>6767592</v>
      </c>
      <c r="N4" s="6">
        <v>400129</v>
      </c>
      <c r="O4" s="6">
        <v>72757</v>
      </c>
      <c r="P4" s="6">
        <v>219353</v>
      </c>
      <c r="Q4" s="6">
        <v>4431</v>
      </c>
      <c r="R4" s="6">
        <v>1883</v>
      </c>
      <c r="S4" s="2">
        <v>809</v>
      </c>
      <c r="T4" s="6">
        <v>100896</v>
      </c>
      <c r="U4" s="6">
        <v>0</v>
      </c>
      <c r="V4" s="6">
        <v>31592</v>
      </c>
      <c r="W4" s="6">
        <v>-4431</v>
      </c>
      <c r="X4" s="6">
        <v>-1883</v>
      </c>
      <c r="Y4" s="6">
        <v>-809</v>
      </c>
      <c r="Z4" s="6">
        <v>-22127</v>
      </c>
      <c r="AA4" s="6">
        <v>1435</v>
      </c>
      <c r="AB4" s="6">
        <v>2620</v>
      </c>
      <c r="AC4" s="6">
        <v>-53750</v>
      </c>
      <c r="AD4" s="6">
        <v>0</v>
      </c>
      <c r="AE4" s="6">
        <v>395567</v>
      </c>
      <c r="AF4" s="6">
        <v>68462</v>
      </c>
      <c r="AG4" s="6">
        <v>6793263</v>
      </c>
      <c r="AH4" s="6">
        <v>1729999</v>
      </c>
      <c r="AI4" s="6">
        <v>156169</v>
      </c>
      <c r="AJ4" s="7">
        <v>1.1000000000000001</v>
      </c>
      <c r="AL4" s="2" t="s">
        <v>807</v>
      </c>
      <c r="AM4" s="2">
        <v>1</v>
      </c>
    </row>
    <row r="5" spans="1:39">
      <c r="A5" s="2" t="s">
        <v>762</v>
      </c>
      <c r="B5" s="2" t="s">
        <v>804</v>
      </c>
      <c r="C5" s="2" t="s">
        <v>808</v>
      </c>
      <c r="E5" s="2" t="s">
        <v>763</v>
      </c>
      <c r="F5" s="2" t="s">
        <v>606</v>
      </c>
      <c r="G5" s="2" t="s">
        <v>806</v>
      </c>
      <c r="H5" s="2">
        <v>0</v>
      </c>
      <c r="I5" s="2">
        <v>0.4</v>
      </c>
      <c r="J5" s="6">
        <v>3255687</v>
      </c>
      <c r="K5" s="6">
        <v>10020914</v>
      </c>
      <c r="L5" s="6">
        <v>-6765227</v>
      </c>
      <c r="M5" s="6">
        <v>10521198</v>
      </c>
      <c r="N5" s="6">
        <v>1011120</v>
      </c>
      <c r="O5" s="6">
        <v>115372</v>
      </c>
      <c r="P5" s="6">
        <v>628090</v>
      </c>
      <c r="Q5" s="6">
        <v>9520</v>
      </c>
      <c r="R5" s="2">
        <v>0</v>
      </c>
      <c r="S5" s="6">
        <v>2022</v>
      </c>
      <c r="T5" s="6">
        <v>256116</v>
      </c>
      <c r="U5" s="2">
        <v>0</v>
      </c>
      <c r="V5" s="6">
        <v>48297</v>
      </c>
      <c r="W5" s="6">
        <v>-9213</v>
      </c>
      <c r="X5" s="2">
        <v>0</v>
      </c>
      <c r="Y5" s="2">
        <v>-922</v>
      </c>
      <c r="Z5" s="6">
        <v>-56922</v>
      </c>
      <c r="AA5" s="6">
        <v>0</v>
      </c>
      <c r="AB5" s="6">
        <v>-6029</v>
      </c>
      <c r="AC5" s="6">
        <v>-71818</v>
      </c>
      <c r="AD5" s="6">
        <v>0</v>
      </c>
      <c r="AE5" s="2">
        <v>0</v>
      </c>
      <c r="AF5" s="6">
        <v>67447</v>
      </c>
      <c r="AG5" s="6">
        <v>11503159</v>
      </c>
      <c r="AH5" s="6">
        <v>4737932</v>
      </c>
      <c r="AI5" s="6">
        <v>1482244</v>
      </c>
      <c r="AJ5" s="7">
        <v>1.46</v>
      </c>
      <c r="AK5" s="2" t="s">
        <v>887</v>
      </c>
      <c r="AL5" s="2" t="s">
        <v>811</v>
      </c>
      <c r="AM5" s="2">
        <v>3.5513979000000001E-2</v>
      </c>
    </row>
    <row r="6" spans="1:39">
      <c r="A6" s="2" t="s">
        <v>760</v>
      </c>
      <c r="B6" s="2" t="s">
        <v>804</v>
      </c>
      <c r="C6" s="2" t="s">
        <v>809</v>
      </c>
      <c r="E6" s="2" t="s">
        <v>761</v>
      </c>
      <c r="F6" s="2" t="s">
        <v>594</v>
      </c>
      <c r="G6" s="2" t="s">
        <v>590</v>
      </c>
      <c r="H6" s="2">
        <v>0</v>
      </c>
      <c r="I6" s="2">
        <v>0.4</v>
      </c>
      <c r="J6" s="6">
        <v>2869821</v>
      </c>
      <c r="K6" s="6">
        <v>11751504</v>
      </c>
      <c r="L6" s="6">
        <v>-8881683</v>
      </c>
      <c r="M6" s="6">
        <v>12267432</v>
      </c>
      <c r="N6" s="6">
        <v>895432</v>
      </c>
      <c r="O6" s="6">
        <v>131863</v>
      </c>
      <c r="P6" s="6">
        <v>502830</v>
      </c>
      <c r="Q6" s="6">
        <v>10106</v>
      </c>
      <c r="R6" s="2">
        <v>0</v>
      </c>
      <c r="S6" s="6">
        <v>8085</v>
      </c>
      <c r="T6" s="6">
        <v>242548</v>
      </c>
      <c r="U6" s="2">
        <v>0</v>
      </c>
      <c r="V6" s="6">
        <v>35981</v>
      </c>
      <c r="W6" s="6">
        <v>-10106</v>
      </c>
      <c r="X6" s="2">
        <v>0</v>
      </c>
      <c r="Y6" s="6">
        <v>-3104</v>
      </c>
      <c r="Z6" s="6">
        <v>-41062</v>
      </c>
      <c r="AA6" s="6">
        <v>0</v>
      </c>
      <c r="AB6" s="6">
        <v>-8828</v>
      </c>
      <c r="AC6" s="6">
        <v>-94285</v>
      </c>
      <c r="AD6" s="6">
        <v>0</v>
      </c>
      <c r="AE6" s="6">
        <v>287901</v>
      </c>
      <c r="AF6" s="6">
        <v>173490</v>
      </c>
      <c r="AG6" s="6">
        <v>12927049</v>
      </c>
      <c r="AH6" s="6">
        <v>4045366</v>
      </c>
      <c r="AI6" s="6">
        <v>1175545</v>
      </c>
      <c r="AJ6" s="7">
        <v>1.41</v>
      </c>
      <c r="AL6" s="2" t="s">
        <v>807</v>
      </c>
      <c r="AM6" s="2">
        <v>1</v>
      </c>
    </row>
    <row r="7" spans="1:39">
      <c r="A7" s="2" t="s">
        <v>758</v>
      </c>
      <c r="B7" s="2" t="s">
        <v>804</v>
      </c>
      <c r="C7" s="2" t="s">
        <v>805</v>
      </c>
      <c r="E7" s="2" t="s">
        <v>759</v>
      </c>
      <c r="F7" s="2" t="s">
        <v>39</v>
      </c>
      <c r="G7" s="2" t="s">
        <v>806</v>
      </c>
      <c r="H7" s="2">
        <v>0</v>
      </c>
      <c r="I7" s="2">
        <v>0.4</v>
      </c>
      <c r="J7" s="6">
        <v>3267344</v>
      </c>
      <c r="K7" s="6">
        <v>11851712</v>
      </c>
      <c r="L7" s="6">
        <v>-8584368</v>
      </c>
      <c r="M7" s="6">
        <v>13374625</v>
      </c>
      <c r="N7" s="6">
        <v>1067549</v>
      </c>
      <c r="O7" s="6">
        <v>143831</v>
      </c>
      <c r="P7" s="6">
        <v>614927</v>
      </c>
      <c r="Q7" s="6">
        <v>0</v>
      </c>
      <c r="R7" s="2">
        <v>0</v>
      </c>
      <c r="S7" s="6">
        <v>0</v>
      </c>
      <c r="T7" s="6">
        <v>308791</v>
      </c>
      <c r="U7" s="6">
        <v>511</v>
      </c>
      <c r="V7" s="6">
        <v>42264</v>
      </c>
      <c r="W7" s="6">
        <v>5335</v>
      </c>
      <c r="X7" s="2">
        <v>0</v>
      </c>
      <c r="Y7" s="6">
        <v>1191</v>
      </c>
      <c r="Z7" s="6">
        <v>-45642</v>
      </c>
      <c r="AA7" s="6">
        <v>3603</v>
      </c>
      <c r="AB7" s="6">
        <v>-8816</v>
      </c>
      <c r="AC7" s="6">
        <v>-91129</v>
      </c>
      <c r="AD7" s="6">
        <v>0</v>
      </c>
      <c r="AE7" s="6">
        <v>892648</v>
      </c>
      <c r="AF7" s="6">
        <v>459869</v>
      </c>
      <c r="AG7" s="6">
        <v>13916712</v>
      </c>
      <c r="AH7" s="6">
        <v>5332344</v>
      </c>
      <c r="AI7" s="6">
        <v>2065000</v>
      </c>
      <c r="AJ7" s="7">
        <v>1.63</v>
      </c>
      <c r="AL7" s="2" t="s">
        <v>807</v>
      </c>
      <c r="AM7" s="2">
        <v>1</v>
      </c>
    </row>
    <row r="8" spans="1:39">
      <c r="A8" s="2" t="s">
        <v>756</v>
      </c>
      <c r="B8" s="2" t="s">
        <v>804</v>
      </c>
      <c r="C8" s="2" t="s">
        <v>809</v>
      </c>
      <c r="E8" s="2" t="s">
        <v>757</v>
      </c>
      <c r="F8" s="2" t="s">
        <v>302</v>
      </c>
      <c r="G8" s="2" t="s">
        <v>300</v>
      </c>
      <c r="H8" s="2">
        <v>0</v>
      </c>
      <c r="I8" s="2">
        <v>0.4</v>
      </c>
      <c r="J8" s="6">
        <v>3460180</v>
      </c>
      <c r="K8" s="6">
        <v>12559206</v>
      </c>
      <c r="L8" s="6">
        <v>-9099026</v>
      </c>
      <c r="M8" s="6">
        <v>13150263</v>
      </c>
      <c r="N8" s="6">
        <v>707860</v>
      </c>
      <c r="O8" s="6">
        <v>140967</v>
      </c>
      <c r="P8" s="6">
        <v>335579</v>
      </c>
      <c r="Q8" s="6">
        <v>35356</v>
      </c>
      <c r="R8" s="6">
        <v>18798</v>
      </c>
      <c r="S8" s="6">
        <v>9398</v>
      </c>
      <c r="T8" s="6">
        <v>167762</v>
      </c>
      <c r="U8" s="2">
        <v>0</v>
      </c>
      <c r="V8" s="6">
        <v>38157</v>
      </c>
      <c r="W8" s="6">
        <v>-33569</v>
      </c>
      <c r="X8" s="6">
        <v>-18798</v>
      </c>
      <c r="Y8" s="6">
        <v>-9398</v>
      </c>
      <c r="Z8" s="6">
        <v>-107851</v>
      </c>
      <c r="AA8" s="6">
        <v>0</v>
      </c>
      <c r="AB8" s="6">
        <v>-2681</v>
      </c>
      <c r="AC8" s="6">
        <v>-96593</v>
      </c>
      <c r="AD8" s="6">
        <v>0</v>
      </c>
      <c r="AE8" s="2">
        <v>0</v>
      </c>
      <c r="AF8" s="6">
        <v>370049</v>
      </c>
      <c r="AG8" s="6">
        <v>13997440</v>
      </c>
      <c r="AH8" s="6">
        <v>4898414</v>
      </c>
      <c r="AI8" s="6">
        <v>1438234</v>
      </c>
      <c r="AJ8" s="7">
        <v>1.42</v>
      </c>
      <c r="AK8" s="2" t="s">
        <v>810</v>
      </c>
      <c r="AL8" s="2" t="s">
        <v>811</v>
      </c>
      <c r="AM8" s="2">
        <v>2.9298485999999999E-2</v>
      </c>
    </row>
    <row r="9" spans="1:39">
      <c r="A9" s="2" t="s">
        <v>754</v>
      </c>
      <c r="B9" s="2" t="s">
        <v>804</v>
      </c>
      <c r="C9" s="2" t="s">
        <v>805</v>
      </c>
      <c r="E9" s="2" t="s">
        <v>755</v>
      </c>
      <c r="F9" s="2" t="s">
        <v>430</v>
      </c>
      <c r="G9" s="2" t="s">
        <v>428</v>
      </c>
      <c r="H9" s="2">
        <v>0</v>
      </c>
      <c r="I9" s="2">
        <v>0.4</v>
      </c>
      <c r="J9" s="6">
        <v>2562822</v>
      </c>
      <c r="K9" s="6">
        <v>17766952</v>
      </c>
      <c r="L9" s="6">
        <v>-15204130</v>
      </c>
      <c r="M9" s="6">
        <v>18008808</v>
      </c>
      <c r="N9" s="6">
        <v>1035532</v>
      </c>
      <c r="O9" s="6">
        <v>193092</v>
      </c>
      <c r="P9" s="6">
        <v>475384</v>
      </c>
      <c r="Q9" s="6">
        <v>0</v>
      </c>
      <c r="R9" s="2">
        <v>0</v>
      </c>
      <c r="S9" s="6">
        <v>0</v>
      </c>
      <c r="T9" s="6">
        <v>367056</v>
      </c>
      <c r="U9" s="6">
        <v>0</v>
      </c>
      <c r="V9" s="6">
        <v>54303</v>
      </c>
      <c r="W9" s="6">
        <v>4602</v>
      </c>
      <c r="X9" s="2">
        <v>359</v>
      </c>
      <c r="Y9" s="6">
        <v>5917</v>
      </c>
      <c r="Z9" s="6">
        <v>-155900</v>
      </c>
      <c r="AA9" s="6">
        <v>8498</v>
      </c>
      <c r="AB9" s="6">
        <v>-1981</v>
      </c>
      <c r="AC9" s="6">
        <v>-161403</v>
      </c>
      <c r="AD9" s="6">
        <v>0</v>
      </c>
      <c r="AE9" s="6">
        <v>396835</v>
      </c>
      <c r="AF9" s="6">
        <v>-226243</v>
      </c>
      <c r="AG9" s="6">
        <v>18175658</v>
      </c>
      <c r="AH9" s="6">
        <v>2971527</v>
      </c>
      <c r="AI9" s="6">
        <v>408705</v>
      </c>
      <c r="AJ9" s="7">
        <v>1.1599999999999999</v>
      </c>
      <c r="AL9" s="2" t="s">
        <v>807</v>
      </c>
      <c r="AM9" s="2">
        <v>1</v>
      </c>
    </row>
    <row r="10" spans="1:39">
      <c r="A10" s="2" t="s">
        <v>750</v>
      </c>
      <c r="B10" s="2" t="s">
        <v>804</v>
      </c>
      <c r="C10" s="2" t="s">
        <v>805</v>
      </c>
      <c r="E10" s="2" t="s">
        <v>751</v>
      </c>
      <c r="F10" s="2" t="s">
        <v>680</v>
      </c>
      <c r="G10" s="2" t="s">
        <v>678</v>
      </c>
      <c r="H10" s="2">
        <v>0</v>
      </c>
      <c r="I10" s="2">
        <v>0.4</v>
      </c>
      <c r="J10" s="6">
        <v>3547238</v>
      </c>
      <c r="K10" s="6">
        <v>19269372</v>
      </c>
      <c r="L10" s="6">
        <v>-15722134</v>
      </c>
      <c r="M10" s="6">
        <v>18868126</v>
      </c>
      <c r="N10" s="6">
        <v>795700</v>
      </c>
      <c r="O10" s="6">
        <v>202680</v>
      </c>
      <c r="P10" s="6">
        <v>593020</v>
      </c>
      <c r="Q10" s="6">
        <v>0</v>
      </c>
      <c r="R10" s="6">
        <v>0</v>
      </c>
      <c r="S10" s="2">
        <v>0</v>
      </c>
      <c r="T10" s="6">
        <v>0</v>
      </c>
      <c r="U10" s="2">
        <v>0</v>
      </c>
      <c r="V10" s="6">
        <v>56772</v>
      </c>
      <c r="W10" s="6">
        <v>2261</v>
      </c>
      <c r="X10" s="6">
        <v>36805</v>
      </c>
      <c r="Y10" s="6">
        <v>0</v>
      </c>
      <c r="Z10" s="6">
        <v>217257</v>
      </c>
      <c r="AA10" s="6">
        <v>0</v>
      </c>
      <c r="AB10" s="6">
        <v>5658</v>
      </c>
      <c r="AC10" s="6">
        <v>-166902</v>
      </c>
      <c r="AD10" s="6">
        <v>0</v>
      </c>
      <c r="AE10" s="6">
        <v>625787</v>
      </c>
      <c r="AF10" s="6">
        <v>-163476</v>
      </c>
      <c r="AG10" s="6">
        <v>19026414</v>
      </c>
      <c r="AH10" s="6">
        <v>3304280</v>
      </c>
      <c r="AI10" s="6">
        <v>-242958</v>
      </c>
      <c r="AJ10" s="7">
        <v>0.93</v>
      </c>
      <c r="AL10" s="2" t="s">
        <v>807</v>
      </c>
      <c r="AM10" s="2">
        <v>1</v>
      </c>
    </row>
    <row r="11" spans="1:39">
      <c r="A11" s="2" t="s">
        <v>748</v>
      </c>
      <c r="B11" s="2" t="s">
        <v>804</v>
      </c>
      <c r="C11" s="2" t="s">
        <v>815</v>
      </c>
      <c r="E11" s="2" t="s">
        <v>749</v>
      </c>
      <c r="F11" s="2" t="s">
        <v>139</v>
      </c>
      <c r="G11" s="2" t="s">
        <v>806</v>
      </c>
      <c r="H11" s="2">
        <v>0</v>
      </c>
      <c r="I11" s="2">
        <v>0.4</v>
      </c>
      <c r="J11" s="6">
        <v>1904728</v>
      </c>
      <c r="K11" s="6">
        <v>8976310</v>
      </c>
      <c r="L11" s="6">
        <v>-7071582</v>
      </c>
      <c r="M11" s="6">
        <v>9415089</v>
      </c>
      <c r="N11" s="6">
        <v>601841</v>
      </c>
      <c r="O11" s="6">
        <v>101298</v>
      </c>
      <c r="P11" s="6">
        <v>407395</v>
      </c>
      <c r="Q11" s="6">
        <v>8230</v>
      </c>
      <c r="R11" s="2">
        <v>0</v>
      </c>
      <c r="S11" s="6">
        <v>24281</v>
      </c>
      <c r="T11" s="6">
        <v>60637</v>
      </c>
      <c r="U11" s="2">
        <v>64</v>
      </c>
      <c r="V11" s="6">
        <v>24393</v>
      </c>
      <c r="W11" s="6">
        <v>-6613</v>
      </c>
      <c r="X11" s="2">
        <v>0</v>
      </c>
      <c r="Y11" s="6">
        <v>-21629</v>
      </c>
      <c r="Z11" s="6">
        <v>53725</v>
      </c>
      <c r="AA11" s="6">
        <v>658</v>
      </c>
      <c r="AB11" s="6">
        <v>-5074</v>
      </c>
      <c r="AC11" s="6">
        <v>-75070</v>
      </c>
      <c r="AD11" s="6">
        <v>0</v>
      </c>
      <c r="AE11" s="6">
        <v>23766</v>
      </c>
      <c r="AF11" s="6">
        <v>236688</v>
      </c>
      <c r="AG11" s="6">
        <v>10200306</v>
      </c>
      <c r="AH11" s="6">
        <v>3128724</v>
      </c>
      <c r="AI11" s="6">
        <v>1223996</v>
      </c>
      <c r="AJ11" s="7">
        <v>1.64</v>
      </c>
      <c r="AK11" s="2" t="s">
        <v>816</v>
      </c>
      <c r="AL11" s="2" t="s">
        <v>811</v>
      </c>
      <c r="AM11" s="2">
        <v>1.7398584000000002E-2</v>
      </c>
    </row>
    <row r="12" spans="1:39">
      <c r="A12" s="2" t="s">
        <v>746</v>
      </c>
      <c r="B12" s="2" t="s">
        <v>817</v>
      </c>
      <c r="C12" s="2" t="s">
        <v>818</v>
      </c>
      <c r="E12" s="2" t="s">
        <v>747</v>
      </c>
      <c r="F12" s="2" t="s">
        <v>514</v>
      </c>
      <c r="G12" s="2" t="s">
        <v>806</v>
      </c>
      <c r="H12" s="2">
        <v>0</v>
      </c>
      <c r="I12" s="2">
        <v>0.3</v>
      </c>
      <c r="J12" s="6">
        <v>51386698</v>
      </c>
      <c r="K12" s="6">
        <v>17040441</v>
      </c>
      <c r="L12" s="6">
        <v>34346257</v>
      </c>
      <c r="M12" s="6">
        <v>16377285</v>
      </c>
      <c r="N12" s="6">
        <v>998380</v>
      </c>
      <c r="O12" s="6">
        <v>176033</v>
      </c>
      <c r="P12" s="6">
        <v>332172</v>
      </c>
      <c r="Q12" s="2">
        <v>0</v>
      </c>
      <c r="R12" s="6">
        <v>25297</v>
      </c>
      <c r="S12" s="6">
        <v>38903</v>
      </c>
      <c r="T12" s="6">
        <v>425975</v>
      </c>
      <c r="U12" s="6">
        <v>0</v>
      </c>
      <c r="V12" s="6">
        <v>57661</v>
      </c>
      <c r="W12" s="6">
        <v>513</v>
      </c>
      <c r="X12" s="6">
        <v>-8529</v>
      </c>
      <c r="Y12" s="6">
        <v>-38626</v>
      </c>
      <c r="Z12" s="6">
        <v>-226085</v>
      </c>
      <c r="AA12" s="6">
        <v>1224</v>
      </c>
      <c r="AB12" s="6">
        <v>10833</v>
      </c>
      <c r="AC12" s="6">
        <v>364610</v>
      </c>
      <c r="AD12" s="6">
        <v>0</v>
      </c>
      <c r="AE12" s="2">
        <v>0</v>
      </c>
      <c r="AF12" s="6">
        <v>-1822839</v>
      </c>
      <c r="AG12" s="6">
        <v>15714427</v>
      </c>
      <c r="AH12" s="6">
        <v>50060684</v>
      </c>
      <c r="AI12" s="6">
        <v>-1326014</v>
      </c>
      <c r="AJ12" s="7">
        <v>0.97</v>
      </c>
      <c r="AK12" s="2" t="s">
        <v>888</v>
      </c>
      <c r="AL12" s="2" t="s">
        <v>811</v>
      </c>
      <c r="AM12" s="2">
        <v>0.43989484600000001</v>
      </c>
    </row>
    <row r="13" spans="1:39">
      <c r="A13" s="2" t="s">
        <v>744</v>
      </c>
      <c r="B13" s="2" t="s">
        <v>817</v>
      </c>
      <c r="C13" s="2" t="s">
        <v>818</v>
      </c>
      <c r="E13" s="2" t="s">
        <v>745</v>
      </c>
      <c r="F13" s="2" t="s">
        <v>514</v>
      </c>
      <c r="G13" s="2" t="s">
        <v>806</v>
      </c>
      <c r="H13" s="2">
        <v>0</v>
      </c>
      <c r="I13" s="2">
        <v>0.3</v>
      </c>
      <c r="J13" s="6">
        <v>52305815</v>
      </c>
      <c r="K13" s="6">
        <v>34531332</v>
      </c>
      <c r="L13" s="6">
        <v>17774483</v>
      </c>
      <c r="M13" s="6">
        <v>33346286</v>
      </c>
      <c r="N13" s="6">
        <v>1984438</v>
      </c>
      <c r="O13" s="6">
        <v>358434</v>
      </c>
      <c r="P13" s="6">
        <v>504221</v>
      </c>
      <c r="Q13" s="2">
        <v>0</v>
      </c>
      <c r="R13" s="2">
        <v>0</v>
      </c>
      <c r="S13" s="6">
        <v>363821</v>
      </c>
      <c r="T13" s="6">
        <v>757962</v>
      </c>
      <c r="U13" s="2">
        <v>0</v>
      </c>
      <c r="V13" s="6">
        <v>85073</v>
      </c>
      <c r="W13" s="6">
        <v>0</v>
      </c>
      <c r="X13" s="2">
        <v>0</v>
      </c>
      <c r="Y13" s="6">
        <v>-360038</v>
      </c>
      <c r="Z13" s="6">
        <v>-250990</v>
      </c>
      <c r="AA13" s="6">
        <v>0</v>
      </c>
      <c r="AB13" s="6">
        <v>-29116</v>
      </c>
      <c r="AC13" s="6">
        <v>188689</v>
      </c>
      <c r="AD13" s="6">
        <v>0</v>
      </c>
      <c r="AE13" s="2">
        <v>0</v>
      </c>
      <c r="AF13" s="6">
        <v>-50234</v>
      </c>
      <c r="AG13" s="6">
        <v>34914107</v>
      </c>
      <c r="AH13" s="6">
        <v>52688591</v>
      </c>
      <c r="AI13" s="6">
        <v>382776</v>
      </c>
      <c r="AJ13" s="7">
        <v>1.01</v>
      </c>
      <c r="AL13" s="2" t="s">
        <v>807</v>
      </c>
      <c r="AM13" s="2">
        <v>1</v>
      </c>
    </row>
    <row r="14" spans="1:39">
      <c r="A14" s="2" t="s">
        <v>742</v>
      </c>
      <c r="B14" s="2" t="s">
        <v>819</v>
      </c>
      <c r="C14" s="2" t="s">
        <v>820</v>
      </c>
      <c r="E14" s="2" t="s">
        <v>743</v>
      </c>
      <c r="F14" s="2" t="s">
        <v>806</v>
      </c>
      <c r="G14" s="2" t="s">
        <v>175</v>
      </c>
      <c r="H14" s="2">
        <v>0</v>
      </c>
      <c r="I14" s="2">
        <v>0.49</v>
      </c>
      <c r="J14" s="6">
        <v>50706102</v>
      </c>
      <c r="K14" s="6">
        <v>24766848</v>
      </c>
      <c r="L14" s="6">
        <v>25939254</v>
      </c>
      <c r="M14" s="6">
        <v>24207054</v>
      </c>
      <c r="N14" s="6">
        <v>1754608</v>
      </c>
      <c r="O14" s="6">
        <v>264069</v>
      </c>
      <c r="P14" s="6">
        <v>1103887</v>
      </c>
      <c r="Q14" s="2">
        <v>0</v>
      </c>
      <c r="R14" s="6">
        <v>0</v>
      </c>
      <c r="S14" s="6">
        <v>21244</v>
      </c>
      <c r="T14" s="6">
        <v>365408</v>
      </c>
      <c r="U14" s="2">
        <v>0</v>
      </c>
      <c r="V14" s="6">
        <v>109226</v>
      </c>
      <c r="W14" s="6">
        <v>0</v>
      </c>
      <c r="X14" s="6">
        <v>1632</v>
      </c>
      <c r="Y14" s="6">
        <v>-18800</v>
      </c>
      <c r="Z14" s="6">
        <v>7900</v>
      </c>
      <c r="AA14" s="6">
        <v>0</v>
      </c>
      <c r="AB14" s="6">
        <v>-1147</v>
      </c>
      <c r="AC14" s="6">
        <v>275364</v>
      </c>
      <c r="AD14" s="6">
        <v>0</v>
      </c>
      <c r="AE14" s="2">
        <v>0</v>
      </c>
      <c r="AF14" s="6">
        <v>75676</v>
      </c>
      <c r="AG14" s="6">
        <v>26411512</v>
      </c>
      <c r="AH14" s="6">
        <v>52350766</v>
      </c>
      <c r="AI14" s="6">
        <v>1644664</v>
      </c>
      <c r="AJ14" s="7">
        <v>1.03</v>
      </c>
      <c r="AL14" s="2" t="s">
        <v>807</v>
      </c>
      <c r="AM14" s="2">
        <v>1</v>
      </c>
    </row>
    <row r="15" spans="1:39">
      <c r="A15" s="2" t="s">
        <v>740</v>
      </c>
      <c r="B15" s="2" t="s">
        <v>804</v>
      </c>
      <c r="C15" s="2" t="s">
        <v>808</v>
      </c>
      <c r="E15" s="2" t="s">
        <v>741</v>
      </c>
      <c r="F15" s="2" t="s">
        <v>606</v>
      </c>
      <c r="G15" s="2" t="s">
        <v>806</v>
      </c>
      <c r="H15" s="2">
        <v>0</v>
      </c>
      <c r="I15" s="2">
        <v>0.4</v>
      </c>
      <c r="J15" s="6">
        <v>2787116</v>
      </c>
      <c r="K15" s="6">
        <v>8949730</v>
      </c>
      <c r="L15" s="6">
        <v>-6162614</v>
      </c>
      <c r="M15" s="6">
        <v>9384539</v>
      </c>
      <c r="N15" s="6">
        <v>519545</v>
      </c>
      <c r="O15" s="6">
        <v>100663</v>
      </c>
      <c r="P15" s="6">
        <v>259317</v>
      </c>
      <c r="Q15" s="2">
        <v>0</v>
      </c>
      <c r="R15" s="2">
        <v>0</v>
      </c>
      <c r="S15" s="6">
        <v>24547</v>
      </c>
      <c r="T15" s="6">
        <v>135018</v>
      </c>
      <c r="U15" s="2">
        <v>0</v>
      </c>
      <c r="V15" s="6">
        <v>11763</v>
      </c>
      <c r="W15" s="6">
        <v>743</v>
      </c>
      <c r="X15" s="2">
        <v>905</v>
      </c>
      <c r="Y15" s="6">
        <v>-22274</v>
      </c>
      <c r="Z15" s="6">
        <v>-12786</v>
      </c>
      <c r="AA15" s="6">
        <v>0</v>
      </c>
      <c r="AB15" s="6">
        <v>-2365</v>
      </c>
      <c r="AC15" s="6">
        <v>-65421</v>
      </c>
      <c r="AD15" s="6">
        <v>0</v>
      </c>
      <c r="AE15" s="2">
        <v>0</v>
      </c>
      <c r="AF15" s="6">
        <v>-169061</v>
      </c>
      <c r="AG15" s="6">
        <v>9645588</v>
      </c>
      <c r="AH15" s="6">
        <v>3482974</v>
      </c>
      <c r="AI15" s="6">
        <v>695858</v>
      </c>
      <c r="AJ15" s="7">
        <v>1.25</v>
      </c>
      <c r="AK15" s="2" t="s">
        <v>887</v>
      </c>
      <c r="AL15" s="2" t="s">
        <v>811</v>
      </c>
      <c r="AM15" s="2">
        <v>3.040267E-2</v>
      </c>
    </row>
    <row r="16" spans="1:39">
      <c r="A16" s="2" t="s">
        <v>738</v>
      </c>
      <c r="B16" s="2" t="s">
        <v>804</v>
      </c>
      <c r="C16" s="2" t="s">
        <v>815</v>
      </c>
      <c r="E16" s="2" t="s">
        <v>739</v>
      </c>
      <c r="F16" s="2" t="s">
        <v>534</v>
      </c>
      <c r="G16" s="2" t="s">
        <v>532</v>
      </c>
      <c r="H16" s="2">
        <v>0</v>
      </c>
      <c r="I16" s="2">
        <v>0.4</v>
      </c>
      <c r="J16" s="6">
        <v>5077741</v>
      </c>
      <c r="K16" s="6">
        <v>30545125</v>
      </c>
      <c r="L16" s="6">
        <v>-25467384</v>
      </c>
      <c r="M16" s="6">
        <v>30528706</v>
      </c>
      <c r="N16" s="6">
        <v>1362434</v>
      </c>
      <c r="O16" s="6">
        <v>326591</v>
      </c>
      <c r="P16" s="6">
        <v>451302</v>
      </c>
      <c r="Q16" s="6">
        <v>8085</v>
      </c>
      <c r="R16" s="2">
        <v>0</v>
      </c>
      <c r="S16" s="6">
        <v>153614</v>
      </c>
      <c r="T16" s="6">
        <v>422842</v>
      </c>
      <c r="U16" s="2">
        <v>0</v>
      </c>
      <c r="V16" s="6">
        <v>49878</v>
      </c>
      <c r="W16" s="6">
        <v>-6873</v>
      </c>
      <c r="X16" s="2">
        <v>0</v>
      </c>
      <c r="Y16" s="6">
        <v>-153614</v>
      </c>
      <c r="Z16" s="6">
        <v>-221419</v>
      </c>
      <c r="AA16" s="6">
        <v>0</v>
      </c>
      <c r="AB16" s="6">
        <v>-13933</v>
      </c>
      <c r="AC16" s="6">
        <v>-270354</v>
      </c>
      <c r="AD16" s="6">
        <v>0</v>
      </c>
      <c r="AE16" s="2">
        <v>0</v>
      </c>
      <c r="AF16" s="6">
        <v>-876156</v>
      </c>
      <c r="AG16" s="6">
        <v>30398669</v>
      </c>
      <c r="AH16" s="6">
        <v>4931285</v>
      </c>
      <c r="AI16" s="6">
        <v>-146456</v>
      </c>
      <c r="AJ16" s="7">
        <v>0.97</v>
      </c>
      <c r="AK16" s="2" t="s">
        <v>888</v>
      </c>
      <c r="AL16" s="2" t="s">
        <v>811</v>
      </c>
      <c r="AM16" s="2">
        <v>4.3467905000000001E-2</v>
      </c>
    </row>
    <row r="17" spans="1:39">
      <c r="A17" s="2" t="s">
        <v>736</v>
      </c>
      <c r="B17" s="2" t="s">
        <v>804</v>
      </c>
      <c r="C17" s="2" t="s">
        <v>805</v>
      </c>
      <c r="E17" s="2" t="s">
        <v>737</v>
      </c>
      <c r="F17" s="2" t="s">
        <v>488</v>
      </c>
      <c r="G17" s="2" t="s">
        <v>486</v>
      </c>
      <c r="H17" s="2">
        <v>0</v>
      </c>
      <c r="I17" s="2">
        <v>0.4</v>
      </c>
      <c r="J17" s="6">
        <v>2718275</v>
      </c>
      <c r="K17" s="6">
        <v>29154127</v>
      </c>
      <c r="L17" s="6">
        <v>-26435851</v>
      </c>
      <c r="M17" s="6">
        <v>29217286</v>
      </c>
      <c r="N17" s="6">
        <v>871905</v>
      </c>
      <c r="O17" s="6">
        <v>312537</v>
      </c>
      <c r="P17" s="6">
        <v>302946</v>
      </c>
      <c r="Q17" s="6">
        <v>11424</v>
      </c>
      <c r="R17" s="6">
        <v>9742</v>
      </c>
      <c r="S17" s="6">
        <v>33133</v>
      </c>
      <c r="T17" s="6">
        <v>202123</v>
      </c>
      <c r="U17" s="6">
        <v>5379</v>
      </c>
      <c r="V17" s="6">
        <v>45491</v>
      </c>
      <c r="W17" s="6">
        <v>-10788</v>
      </c>
      <c r="X17" s="6">
        <v>-9742</v>
      </c>
      <c r="Y17" s="6">
        <v>-23863</v>
      </c>
      <c r="Z17" s="6">
        <v>-92953</v>
      </c>
      <c r="AA17" s="6">
        <v>699</v>
      </c>
      <c r="AB17" s="6">
        <v>-13188</v>
      </c>
      <c r="AC17" s="6">
        <v>-280635</v>
      </c>
      <c r="AD17" s="6">
        <v>314835</v>
      </c>
      <c r="AE17" s="2">
        <v>0</v>
      </c>
      <c r="AF17" s="6">
        <v>-1834302</v>
      </c>
      <c r="AG17" s="6">
        <v>28190124</v>
      </c>
      <c r="AH17" s="6">
        <v>1754272</v>
      </c>
      <c r="AI17" s="6">
        <v>-964003</v>
      </c>
      <c r="AJ17" s="7">
        <v>0.65</v>
      </c>
      <c r="AL17" s="2" t="s">
        <v>807</v>
      </c>
      <c r="AM17" s="2">
        <v>1</v>
      </c>
    </row>
    <row r="18" spans="1:39">
      <c r="A18" s="2" t="s">
        <v>734</v>
      </c>
      <c r="B18" s="2" t="s">
        <v>804</v>
      </c>
      <c r="C18" s="2" t="s">
        <v>809</v>
      </c>
      <c r="E18" s="2" t="s">
        <v>735</v>
      </c>
      <c r="F18" s="2" t="s">
        <v>302</v>
      </c>
      <c r="G18" s="2" t="s">
        <v>300</v>
      </c>
      <c r="H18" s="2">
        <v>0</v>
      </c>
      <c r="I18" s="2">
        <v>0.4</v>
      </c>
      <c r="J18" s="6">
        <v>3612488</v>
      </c>
      <c r="K18" s="6">
        <v>18609349</v>
      </c>
      <c r="L18" s="6">
        <v>-14996861</v>
      </c>
      <c r="M18" s="6">
        <v>17549398</v>
      </c>
      <c r="N18" s="6">
        <v>849938</v>
      </c>
      <c r="O18" s="6">
        <v>188060</v>
      </c>
      <c r="P18" s="6">
        <v>449549</v>
      </c>
      <c r="Q18" s="6">
        <v>6163</v>
      </c>
      <c r="R18" s="6">
        <v>10106</v>
      </c>
      <c r="S18" s="6">
        <v>34361</v>
      </c>
      <c r="T18" s="6">
        <v>161699</v>
      </c>
      <c r="U18" s="2">
        <v>0</v>
      </c>
      <c r="V18" s="6">
        <v>34022</v>
      </c>
      <c r="W18" s="6">
        <v>-5895</v>
      </c>
      <c r="X18" s="6">
        <v>-4475</v>
      </c>
      <c r="Y18" s="6">
        <v>-28561</v>
      </c>
      <c r="Z18" s="6">
        <v>-42259</v>
      </c>
      <c r="AA18" s="6">
        <v>0</v>
      </c>
      <c r="AB18" s="6">
        <v>41229</v>
      </c>
      <c r="AC18" s="6">
        <v>-159202</v>
      </c>
      <c r="AD18" s="6">
        <v>0</v>
      </c>
      <c r="AE18" s="2">
        <v>0</v>
      </c>
      <c r="AF18" s="6">
        <v>-1223624</v>
      </c>
      <c r="AG18" s="6">
        <v>17010571</v>
      </c>
      <c r="AH18" s="6">
        <v>2013709</v>
      </c>
      <c r="AI18" s="6">
        <v>-1598778</v>
      </c>
      <c r="AJ18" s="7">
        <v>0.56000000000000005</v>
      </c>
      <c r="AK18" s="2" t="s">
        <v>810</v>
      </c>
      <c r="AL18" s="2" t="s">
        <v>811</v>
      </c>
      <c r="AM18" s="2">
        <v>3.0588125000000001E-2</v>
      </c>
    </row>
    <row r="19" spans="1:39">
      <c r="A19" s="2" t="s">
        <v>732</v>
      </c>
      <c r="B19" s="2" t="s">
        <v>821</v>
      </c>
      <c r="C19" s="2" t="s">
        <v>822</v>
      </c>
      <c r="E19" s="2" t="s">
        <v>733</v>
      </c>
      <c r="F19" s="2" t="s">
        <v>806</v>
      </c>
      <c r="G19" s="2" t="s">
        <v>752</v>
      </c>
      <c r="H19" s="2">
        <v>0</v>
      </c>
      <c r="I19" s="2">
        <v>0.49</v>
      </c>
      <c r="J19" s="6">
        <v>21097185</v>
      </c>
      <c r="K19" s="6">
        <v>30750082</v>
      </c>
      <c r="L19" s="6">
        <v>-9652897</v>
      </c>
      <c r="M19" s="6">
        <v>30607265</v>
      </c>
      <c r="N19" s="6">
        <v>1961339</v>
      </c>
      <c r="O19" s="6">
        <v>337172</v>
      </c>
      <c r="P19" s="6">
        <v>867611</v>
      </c>
      <c r="Q19" s="6">
        <v>0</v>
      </c>
      <c r="R19" s="2">
        <v>0</v>
      </c>
      <c r="S19" s="6">
        <v>172999</v>
      </c>
      <c r="T19" s="6">
        <v>583557</v>
      </c>
      <c r="U19" s="6">
        <v>0</v>
      </c>
      <c r="V19" s="6">
        <v>98003</v>
      </c>
      <c r="W19" s="6">
        <v>6015</v>
      </c>
      <c r="X19" s="2">
        <v>0</v>
      </c>
      <c r="Y19" s="6">
        <v>-168531</v>
      </c>
      <c r="Z19" s="6">
        <v>-194855</v>
      </c>
      <c r="AA19" s="6">
        <v>9410</v>
      </c>
      <c r="AB19" s="6">
        <v>-16403</v>
      </c>
      <c r="AC19" s="6">
        <v>-102472</v>
      </c>
      <c r="AD19" s="6">
        <v>0</v>
      </c>
      <c r="AE19" s="2">
        <v>765</v>
      </c>
      <c r="AF19" s="6">
        <v>-588712</v>
      </c>
      <c r="AG19" s="6">
        <v>31610294</v>
      </c>
      <c r="AH19" s="6">
        <v>21957397</v>
      </c>
      <c r="AI19" s="6">
        <v>860212</v>
      </c>
      <c r="AJ19" s="7">
        <v>1.04</v>
      </c>
      <c r="AL19" s="2" t="s">
        <v>807</v>
      </c>
      <c r="AM19" s="2">
        <v>1</v>
      </c>
    </row>
    <row r="20" spans="1:39">
      <c r="A20" s="2" t="s">
        <v>730</v>
      </c>
      <c r="B20" s="2" t="s">
        <v>821</v>
      </c>
      <c r="C20" s="2" t="s">
        <v>815</v>
      </c>
      <c r="E20" s="2" t="s">
        <v>731</v>
      </c>
      <c r="F20" s="2" t="s">
        <v>806</v>
      </c>
      <c r="G20" s="2" t="s">
        <v>728</v>
      </c>
      <c r="H20" s="2">
        <v>0</v>
      </c>
      <c r="I20" s="2">
        <v>0.49</v>
      </c>
      <c r="J20" s="6">
        <v>28623322</v>
      </c>
      <c r="K20" s="6">
        <v>30696066</v>
      </c>
      <c r="L20" s="6">
        <v>-2072744</v>
      </c>
      <c r="M20" s="6">
        <v>31067635</v>
      </c>
      <c r="N20" s="6">
        <v>1409648</v>
      </c>
      <c r="O20" s="6">
        <v>332291</v>
      </c>
      <c r="P20" s="6">
        <v>703480</v>
      </c>
      <c r="Q20" s="6">
        <v>0</v>
      </c>
      <c r="R20" s="6">
        <v>0</v>
      </c>
      <c r="S20" s="6">
        <v>12380</v>
      </c>
      <c r="T20" s="6">
        <v>361497</v>
      </c>
      <c r="U20" s="2">
        <v>0</v>
      </c>
      <c r="V20" s="6">
        <v>77745</v>
      </c>
      <c r="W20" s="6">
        <v>3939</v>
      </c>
      <c r="X20" s="6">
        <v>6255</v>
      </c>
      <c r="Y20" s="6">
        <v>-7603</v>
      </c>
      <c r="Z20" s="6">
        <v>-113453</v>
      </c>
      <c r="AA20" s="6">
        <v>0</v>
      </c>
      <c r="AB20" s="6">
        <v>-13434</v>
      </c>
      <c r="AC20" s="6">
        <v>-22004</v>
      </c>
      <c r="AD20" s="6">
        <v>0</v>
      </c>
      <c r="AE20" s="6">
        <v>25092</v>
      </c>
      <c r="AF20" s="6">
        <v>237748</v>
      </c>
      <c r="AG20" s="6">
        <v>32621385</v>
      </c>
      <c r="AH20" s="6">
        <v>30548640</v>
      </c>
      <c r="AI20" s="6">
        <v>1925319</v>
      </c>
      <c r="AJ20" s="7">
        <v>1.07</v>
      </c>
      <c r="AL20" s="2" t="s">
        <v>807</v>
      </c>
      <c r="AM20" s="2">
        <v>1</v>
      </c>
    </row>
    <row r="21" spans="1:39">
      <c r="A21" s="2" t="s">
        <v>724</v>
      </c>
      <c r="B21" s="2" t="s">
        <v>817</v>
      </c>
      <c r="C21" s="2" t="s">
        <v>818</v>
      </c>
      <c r="E21" s="2" t="s">
        <v>725</v>
      </c>
      <c r="F21" s="2" t="s">
        <v>514</v>
      </c>
      <c r="G21" s="2" t="s">
        <v>806</v>
      </c>
      <c r="H21" s="2">
        <v>0</v>
      </c>
      <c r="I21" s="2">
        <v>0.3</v>
      </c>
      <c r="J21" s="6">
        <v>32642194</v>
      </c>
      <c r="K21" s="6">
        <v>18531686</v>
      </c>
      <c r="L21" s="6">
        <v>14110508</v>
      </c>
      <c r="M21" s="6">
        <v>19745715</v>
      </c>
      <c r="N21" s="6">
        <v>1155779</v>
      </c>
      <c r="O21" s="6">
        <v>212397</v>
      </c>
      <c r="P21" s="6">
        <v>582374</v>
      </c>
      <c r="Q21" s="2">
        <v>0</v>
      </c>
      <c r="R21" s="2">
        <v>0</v>
      </c>
      <c r="S21" s="6">
        <v>16876</v>
      </c>
      <c r="T21" s="6">
        <v>344132</v>
      </c>
      <c r="U21" s="2">
        <v>0</v>
      </c>
      <c r="V21" s="6">
        <v>16745</v>
      </c>
      <c r="W21" s="6">
        <v>0</v>
      </c>
      <c r="X21" s="2">
        <v>0</v>
      </c>
      <c r="Y21" s="6">
        <v>-15198</v>
      </c>
      <c r="Z21" s="6">
        <v>-81417</v>
      </c>
      <c r="AA21" s="6">
        <v>0</v>
      </c>
      <c r="AB21" s="6">
        <v>-7092</v>
      </c>
      <c r="AC21" s="6">
        <v>149793</v>
      </c>
      <c r="AD21" s="6">
        <v>0</v>
      </c>
      <c r="AE21" s="2">
        <v>0</v>
      </c>
      <c r="AF21" s="6">
        <v>-831883</v>
      </c>
      <c r="AG21" s="6">
        <v>20132442</v>
      </c>
      <c r="AH21" s="6">
        <v>34242950</v>
      </c>
      <c r="AI21" s="6">
        <v>1600756</v>
      </c>
      <c r="AJ21" s="7">
        <v>1.05</v>
      </c>
      <c r="AL21" s="2" t="s">
        <v>807</v>
      </c>
      <c r="AM21" s="2">
        <v>1</v>
      </c>
    </row>
    <row r="22" spans="1:39">
      <c r="A22" s="2" t="s">
        <v>722</v>
      </c>
      <c r="B22" s="2" t="s">
        <v>819</v>
      </c>
      <c r="C22" s="2" t="s">
        <v>825</v>
      </c>
      <c r="E22" s="2" t="s">
        <v>723</v>
      </c>
      <c r="F22" s="2" t="s">
        <v>806</v>
      </c>
      <c r="G22" s="2" t="s">
        <v>45</v>
      </c>
      <c r="H22" s="2">
        <v>0</v>
      </c>
      <c r="I22" s="2">
        <v>0.49</v>
      </c>
      <c r="J22" s="6">
        <v>319024677</v>
      </c>
      <c r="K22" s="6">
        <v>195370883</v>
      </c>
      <c r="L22" s="6">
        <v>123653794</v>
      </c>
      <c r="M22" s="6">
        <v>195762104</v>
      </c>
      <c r="N22" s="6">
        <v>9998373</v>
      </c>
      <c r="O22" s="6">
        <v>2139420</v>
      </c>
      <c r="P22" s="6">
        <v>5348280</v>
      </c>
      <c r="Q22" s="6">
        <v>0</v>
      </c>
      <c r="R22" s="6">
        <v>0</v>
      </c>
      <c r="S22" s="6">
        <v>0</v>
      </c>
      <c r="T22" s="6">
        <v>2510673</v>
      </c>
      <c r="U22" s="2">
        <v>0</v>
      </c>
      <c r="V22" s="6">
        <v>386578</v>
      </c>
      <c r="W22" s="6">
        <v>19628</v>
      </c>
      <c r="X22" s="6">
        <v>32906</v>
      </c>
      <c r="Y22" s="6">
        <v>10269</v>
      </c>
      <c r="Z22" s="6">
        <v>-1187529</v>
      </c>
      <c r="AA22" s="6">
        <v>0</v>
      </c>
      <c r="AB22" s="6">
        <v>-83404</v>
      </c>
      <c r="AC22" s="6">
        <v>1312673</v>
      </c>
      <c r="AD22" s="6">
        <v>0</v>
      </c>
      <c r="AE22" s="2">
        <v>0</v>
      </c>
      <c r="AF22" s="6">
        <v>-3142215</v>
      </c>
      <c r="AG22" s="6">
        <v>203109383</v>
      </c>
      <c r="AH22" s="6">
        <v>326763177</v>
      </c>
      <c r="AI22" s="6">
        <v>7738500</v>
      </c>
      <c r="AJ22" s="7">
        <v>1.02</v>
      </c>
      <c r="AK22" s="2" t="s">
        <v>889</v>
      </c>
      <c r="AL22" s="2" t="s">
        <v>827</v>
      </c>
      <c r="AM22" s="2">
        <v>0.888691707</v>
      </c>
    </row>
    <row r="23" spans="1:39">
      <c r="A23" s="2" t="s">
        <v>720</v>
      </c>
      <c r="B23" s="2" t="s">
        <v>804</v>
      </c>
      <c r="C23" s="2" t="s">
        <v>809</v>
      </c>
      <c r="E23" s="2" t="s">
        <v>721</v>
      </c>
      <c r="F23" s="2" t="s">
        <v>402</v>
      </c>
      <c r="G23" s="2" t="s">
        <v>400</v>
      </c>
      <c r="H23" s="2">
        <v>0</v>
      </c>
      <c r="I23" s="2">
        <v>0.4</v>
      </c>
      <c r="J23" s="6">
        <v>1986255</v>
      </c>
      <c r="K23" s="6">
        <v>15525727</v>
      </c>
      <c r="L23" s="6">
        <v>-13539472</v>
      </c>
      <c r="M23" s="6">
        <v>16625442</v>
      </c>
      <c r="N23" s="6">
        <v>478521</v>
      </c>
      <c r="O23" s="6">
        <v>177565</v>
      </c>
      <c r="P23" s="6">
        <v>227989</v>
      </c>
      <c r="Q23" s="2">
        <v>0</v>
      </c>
      <c r="R23" s="2">
        <v>0</v>
      </c>
      <c r="S23" s="2">
        <v>0</v>
      </c>
      <c r="T23" s="6">
        <v>72967</v>
      </c>
      <c r="U23" s="2">
        <v>0</v>
      </c>
      <c r="V23" s="6">
        <v>14688</v>
      </c>
      <c r="W23" s="6">
        <v>92</v>
      </c>
      <c r="X23" s="2">
        <v>0</v>
      </c>
      <c r="Y23" s="6">
        <v>0</v>
      </c>
      <c r="Z23" s="6">
        <v>-44460</v>
      </c>
      <c r="AA23" s="6">
        <v>0</v>
      </c>
      <c r="AB23" s="6">
        <v>-11163</v>
      </c>
      <c r="AC23" s="6">
        <v>-143731</v>
      </c>
      <c r="AD23" s="6">
        <v>0</v>
      </c>
      <c r="AE23" s="6">
        <v>208849</v>
      </c>
      <c r="AF23" s="6">
        <v>-35278</v>
      </c>
      <c r="AG23" s="6">
        <v>16675261</v>
      </c>
      <c r="AH23" s="6">
        <v>3135790</v>
      </c>
      <c r="AI23" s="6">
        <v>1149535</v>
      </c>
      <c r="AJ23" s="7">
        <v>1.58</v>
      </c>
      <c r="AL23" s="2" t="s">
        <v>807</v>
      </c>
      <c r="AM23" s="2">
        <v>1</v>
      </c>
    </row>
    <row r="24" spans="1:39">
      <c r="A24" s="2" t="s">
        <v>718</v>
      </c>
      <c r="B24" s="2" t="s">
        <v>821</v>
      </c>
      <c r="C24" s="2" t="s">
        <v>808</v>
      </c>
      <c r="E24" s="2" t="s">
        <v>719</v>
      </c>
      <c r="F24" s="2" t="s">
        <v>806</v>
      </c>
      <c r="G24" s="2" t="s">
        <v>410</v>
      </c>
      <c r="H24" s="2">
        <v>0</v>
      </c>
      <c r="I24" s="2">
        <v>0.49</v>
      </c>
      <c r="J24" s="6">
        <v>39690727</v>
      </c>
      <c r="K24" s="6">
        <v>22194289</v>
      </c>
      <c r="L24" s="6">
        <v>17496439</v>
      </c>
      <c r="M24" s="6">
        <v>22290629</v>
      </c>
      <c r="N24" s="6">
        <v>1721925</v>
      </c>
      <c r="O24" s="6">
        <v>239291</v>
      </c>
      <c r="P24" s="6">
        <v>1151344</v>
      </c>
      <c r="Q24" s="6">
        <v>24760</v>
      </c>
      <c r="R24" s="2">
        <v>0</v>
      </c>
      <c r="S24" s="6">
        <v>77251</v>
      </c>
      <c r="T24" s="6">
        <v>229279</v>
      </c>
      <c r="U24" s="2">
        <v>0</v>
      </c>
      <c r="V24" s="6">
        <v>88353</v>
      </c>
      <c r="W24" s="6">
        <v>-17700</v>
      </c>
      <c r="X24" s="2">
        <v>53</v>
      </c>
      <c r="Y24" s="6">
        <v>-54715</v>
      </c>
      <c r="Z24" s="6">
        <v>16092</v>
      </c>
      <c r="AA24" s="6">
        <v>0</v>
      </c>
      <c r="AB24" s="6">
        <v>-1614</v>
      </c>
      <c r="AC24" s="6">
        <v>185737</v>
      </c>
      <c r="AD24" s="6">
        <v>0</v>
      </c>
      <c r="AE24" s="2">
        <v>0</v>
      </c>
      <c r="AF24" s="6">
        <v>-956303</v>
      </c>
      <c r="AG24" s="6">
        <v>23272458</v>
      </c>
      <c r="AH24" s="6">
        <v>40768896</v>
      </c>
      <c r="AI24" s="6">
        <v>1078169</v>
      </c>
      <c r="AJ24" s="7">
        <v>1.03</v>
      </c>
      <c r="AL24" s="2" t="s">
        <v>807</v>
      </c>
      <c r="AM24" s="2">
        <v>1</v>
      </c>
    </row>
    <row r="25" spans="1:39">
      <c r="A25" s="2" t="s">
        <v>716</v>
      </c>
      <c r="B25" s="2" t="s">
        <v>821</v>
      </c>
      <c r="C25" s="2" t="s">
        <v>808</v>
      </c>
      <c r="E25" s="2" t="s">
        <v>717</v>
      </c>
      <c r="F25" s="2" t="s">
        <v>806</v>
      </c>
      <c r="G25" s="2" t="s">
        <v>410</v>
      </c>
      <c r="H25" s="2">
        <v>0</v>
      </c>
      <c r="I25" s="2">
        <v>0.49</v>
      </c>
      <c r="J25" s="6">
        <v>43022018</v>
      </c>
      <c r="K25" s="6">
        <v>24218512</v>
      </c>
      <c r="L25" s="6">
        <v>18803507</v>
      </c>
      <c r="M25" s="6">
        <v>23638320</v>
      </c>
      <c r="N25" s="6">
        <v>2373131</v>
      </c>
      <c r="O25" s="6">
        <v>253873</v>
      </c>
      <c r="P25" s="6">
        <v>1435770</v>
      </c>
      <c r="Q25" s="6">
        <v>143608</v>
      </c>
      <c r="R25" s="6">
        <v>24760</v>
      </c>
      <c r="S25" s="6">
        <v>23168</v>
      </c>
      <c r="T25" s="6">
        <v>491952</v>
      </c>
      <c r="U25" s="6">
        <v>0</v>
      </c>
      <c r="V25" s="6">
        <v>110951</v>
      </c>
      <c r="W25" s="6">
        <v>-142366</v>
      </c>
      <c r="X25" s="6">
        <v>-14900</v>
      </c>
      <c r="Y25" s="6">
        <v>18321</v>
      </c>
      <c r="Z25" s="6">
        <v>-175868</v>
      </c>
      <c r="AA25" s="6">
        <v>10947</v>
      </c>
      <c r="AB25" s="6">
        <v>-44536</v>
      </c>
      <c r="AC25" s="6">
        <v>199613</v>
      </c>
      <c r="AD25" s="6">
        <v>0</v>
      </c>
      <c r="AE25" s="2">
        <v>0</v>
      </c>
      <c r="AF25" s="6">
        <v>-945156</v>
      </c>
      <c r="AG25" s="6">
        <v>25028456</v>
      </c>
      <c r="AH25" s="6">
        <v>43831963</v>
      </c>
      <c r="AI25" s="6">
        <v>809945</v>
      </c>
      <c r="AJ25" s="7">
        <v>1.02</v>
      </c>
      <c r="AL25" s="2" t="s">
        <v>807</v>
      </c>
      <c r="AM25" s="2">
        <v>1</v>
      </c>
    </row>
    <row r="26" spans="1:39">
      <c r="A26" s="2" t="s">
        <v>714</v>
      </c>
      <c r="B26" s="2" t="s">
        <v>804</v>
      </c>
      <c r="C26" s="2" t="s">
        <v>809</v>
      </c>
      <c r="E26" s="2" t="s">
        <v>715</v>
      </c>
      <c r="F26" s="2" t="s">
        <v>594</v>
      </c>
      <c r="G26" s="2" t="s">
        <v>590</v>
      </c>
      <c r="H26" s="2">
        <v>0</v>
      </c>
      <c r="I26" s="2">
        <v>0.4</v>
      </c>
      <c r="J26" s="6">
        <v>2606266</v>
      </c>
      <c r="K26" s="6">
        <v>8079109</v>
      </c>
      <c r="L26" s="6">
        <v>-5472843</v>
      </c>
      <c r="M26" s="6">
        <v>8814224</v>
      </c>
      <c r="N26" s="6">
        <v>438772</v>
      </c>
      <c r="O26" s="6">
        <v>94575</v>
      </c>
      <c r="P26" s="6">
        <v>238424</v>
      </c>
      <c r="Q26" s="2">
        <v>0</v>
      </c>
      <c r="R26" s="2">
        <v>0</v>
      </c>
      <c r="S26" s="2">
        <v>0</v>
      </c>
      <c r="T26" s="6">
        <v>105773</v>
      </c>
      <c r="U26" s="2">
        <v>0</v>
      </c>
      <c r="V26" s="6">
        <v>20922</v>
      </c>
      <c r="W26" s="6">
        <v>317</v>
      </c>
      <c r="X26" s="2">
        <v>79</v>
      </c>
      <c r="Y26" s="6">
        <v>0</v>
      </c>
      <c r="Z26" s="6">
        <v>-48534</v>
      </c>
      <c r="AA26" s="6">
        <v>0</v>
      </c>
      <c r="AB26" s="6">
        <v>-7634</v>
      </c>
      <c r="AC26" s="6">
        <v>-58098</v>
      </c>
      <c r="AD26" s="6">
        <v>0</v>
      </c>
      <c r="AE26" s="6">
        <v>212128</v>
      </c>
      <c r="AF26" s="6">
        <v>59520</v>
      </c>
      <c r="AG26" s="6">
        <v>9007440</v>
      </c>
      <c r="AH26" s="6">
        <v>3534597</v>
      </c>
      <c r="AI26" s="6">
        <v>928331</v>
      </c>
      <c r="AJ26" s="7">
        <v>1.36</v>
      </c>
      <c r="AL26" s="2" t="s">
        <v>807</v>
      </c>
      <c r="AM26" s="2">
        <v>1</v>
      </c>
    </row>
    <row r="27" spans="1:39">
      <c r="A27" s="2" t="s">
        <v>712</v>
      </c>
      <c r="B27" s="2" t="s">
        <v>819</v>
      </c>
      <c r="C27" s="2" t="s">
        <v>808</v>
      </c>
      <c r="E27" s="2" t="s">
        <v>713</v>
      </c>
      <c r="F27" s="2" t="s">
        <v>806</v>
      </c>
      <c r="G27" s="2" t="s">
        <v>502</v>
      </c>
      <c r="H27" s="2">
        <v>0</v>
      </c>
      <c r="I27" s="2">
        <v>0.49</v>
      </c>
      <c r="J27" s="6">
        <v>60701943</v>
      </c>
      <c r="K27" s="6">
        <v>41889065</v>
      </c>
      <c r="L27" s="6">
        <v>18812878</v>
      </c>
      <c r="M27" s="6">
        <v>41825931</v>
      </c>
      <c r="N27" s="6">
        <v>3416017</v>
      </c>
      <c r="O27" s="6">
        <v>448274</v>
      </c>
      <c r="P27" s="6">
        <v>1757966</v>
      </c>
      <c r="Q27" s="2">
        <v>0</v>
      </c>
      <c r="R27" s="6">
        <v>0</v>
      </c>
      <c r="S27" s="6">
        <v>581862</v>
      </c>
      <c r="T27" s="6">
        <v>627915</v>
      </c>
      <c r="U27" s="2">
        <v>0</v>
      </c>
      <c r="V27" s="6">
        <v>144026</v>
      </c>
      <c r="W27" s="6">
        <v>0</v>
      </c>
      <c r="X27" s="6">
        <v>4992</v>
      </c>
      <c r="Y27" s="6">
        <v>-527930</v>
      </c>
      <c r="Z27" s="6">
        <v>-21899</v>
      </c>
      <c r="AA27" s="6">
        <v>0</v>
      </c>
      <c r="AB27" s="6">
        <v>-61634</v>
      </c>
      <c r="AC27" s="6">
        <v>199712</v>
      </c>
      <c r="AD27" s="6">
        <v>0</v>
      </c>
      <c r="AE27" s="2">
        <v>0</v>
      </c>
      <c r="AF27" s="6">
        <v>-3804208</v>
      </c>
      <c r="AG27" s="6">
        <v>41175007</v>
      </c>
      <c r="AH27" s="6">
        <v>59987885</v>
      </c>
      <c r="AI27" s="6">
        <v>-714058</v>
      </c>
      <c r="AJ27" s="7">
        <v>0.99</v>
      </c>
      <c r="AL27" s="2" t="s">
        <v>807</v>
      </c>
      <c r="AM27" s="2">
        <v>1</v>
      </c>
    </row>
    <row r="28" spans="1:39">
      <c r="A28" s="2" t="s">
        <v>710</v>
      </c>
      <c r="B28" s="2" t="s">
        <v>804</v>
      </c>
      <c r="C28" s="2" t="s">
        <v>809</v>
      </c>
      <c r="E28" s="2" t="s">
        <v>711</v>
      </c>
      <c r="F28" s="2" t="s">
        <v>390</v>
      </c>
      <c r="G28" s="2" t="s">
        <v>806</v>
      </c>
      <c r="H28" s="2">
        <v>0</v>
      </c>
      <c r="I28" s="2">
        <v>0.4</v>
      </c>
      <c r="J28" s="6">
        <v>2407277</v>
      </c>
      <c r="K28" s="6">
        <v>7441125</v>
      </c>
      <c r="L28" s="6">
        <v>-5033847</v>
      </c>
      <c r="M28" s="6">
        <v>7388113</v>
      </c>
      <c r="N28" s="6">
        <v>481356</v>
      </c>
      <c r="O28" s="6">
        <v>79359</v>
      </c>
      <c r="P28" s="6">
        <v>267401</v>
      </c>
      <c r="Q28" s="2">
        <v>0</v>
      </c>
      <c r="R28" s="2">
        <v>0</v>
      </c>
      <c r="S28" s="6">
        <v>8180</v>
      </c>
      <c r="T28" s="6">
        <v>126416</v>
      </c>
      <c r="U28" s="6">
        <v>40211</v>
      </c>
      <c r="V28" s="6">
        <v>26243</v>
      </c>
      <c r="W28" s="6">
        <v>0</v>
      </c>
      <c r="X28" s="2">
        <v>0</v>
      </c>
      <c r="Y28" s="6">
        <v>-5073</v>
      </c>
      <c r="Z28" s="6">
        <v>-46679</v>
      </c>
      <c r="AA28" s="6">
        <v>100</v>
      </c>
      <c r="AB28" s="6">
        <v>-5093</v>
      </c>
      <c r="AC28" s="6">
        <v>-53438</v>
      </c>
      <c r="AD28" s="6">
        <v>0</v>
      </c>
      <c r="AE28" s="2">
        <v>0</v>
      </c>
      <c r="AF28" s="6">
        <v>-431459</v>
      </c>
      <c r="AG28" s="6">
        <v>7394281</v>
      </c>
      <c r="AH28" s="6">
        <v>2360434</v>
      </c>
      <c r="AI28" s="6">
        <v>-46844</v>
      </c>
      <c r="AJ28" s="7">
        <v>0.98</v>
      </c>
      <c r="AK28" s="2" t="s">
        <v>863</v>
      </c>
      <c r="AL28" s="2" t="s">
        <v>811</v>
      </c>
      <c r="AM28" s="2">
        <v>2.0646802999999998E-2</v>
      </c>
    </row>
    <row r="29" spans="1:39">
      <c r="A29" s="2" t="s">
        <v>708</v>
      </c>
      <c r="B29" s="2" t="s">
        <v>821</v>
      </c>
      <c r="C29" s="2" t="s">
        <v>822</v>
      </c>
      <c r="E29" s="2" t="s">
        <v>709</v>
      </c>
      <c r="F29" s="2" t="s">
        <v>806</v>
      </c>
      <c r="G29" s="2" t="s">
        <v>829</v>
      </c>
      <c r="H29" s="2">
        <v>0</v>
      </c>
      <c r="I29" s="2">
        <v>0.49</v>
      </c>
      <c r="J29" s="6">
        <v>28149262</v>
      </c>
      <c r="K29" s="6">
        <v>32482923</v>
      </c>
      <c r="L29" s="6">
        <v>-4333661</v>
      </c>
      <c r="M29" s="6">
        <v>32184183</v>
      </c>
      <c r="N29" s="6">
        <v>2062594</v>
      </c>
      <c r="O29" s="6">
        <v>344900</v>
      </c>
      <c r="P29" s="6">
        <v>1082169</v>
      </c>
      <c r="Q29" s="6">
        <v>0</v>
      </c>
      <c r="R29" s="2">
        <v>0</v>
      </c>
      <c r="S29" s="6">
        <v>108734</v>
      </c>
      <c r="T29" s="6">
        <v>526791</v>
      </c>
      <c r="U29" s="2">
        <v>0</v>
      </c>
      <c r="V29" s="6">
        <v>30551</v>
      </c>
      <c r="W29" s="6">
        <v>14302</v>
      </c>
      <c r="X29" s="2">
        <v>0</v>
      </c>
      <c r="Y29" s="6">
        <v>-98115</v>
      </c>
      <c r="Z29" s="6">
        <v>-40489</v>
      </c>
      <c r="AA29" s="6">
        <v>903</v>
      </c>
      <c r="AB29" s="6">
        <v>-1408</v>
      </c>
      <c r="AC29" s="6">
        <v>-46005</v>
      </c>
      <c r="AD29" s="6">
        <v>0</v>
      </c>
      <c r="AE29" s="6">
        <v>170574</v>
      </c>
      <c r="AF29" s="6">
        <v>-148290</v>
      </c>
      <c r="AG29" s="6">
        <v>33787652</v>
      </c>
      <c r="AH29" s="6">
        <v>29453991</v>
      </c>
      <c r="AI29" s="6">
        <v>1304730</v>
      </c>
      <c r="AJ29" s="7">
        <v>1.05</v>
      </c>
      <c r="AL29" s="2" t="s">
        <v>807</v>
      </c>
      <c r="AM29" s="2">
        <v>1</v>
      </c>
    </row>
    <row r="30" spans="1:39">
      <c r="A30" s="2" t="s">
        <v>706</v>
      </c>
      <c r="B30" s="2" t="s">
        <v>821</v>
      </c>
      <c r="C30" s="2" t="s">
        <v>805</v>
      </c>
      <c r="E30" s="2" t="s">
        <v>707</v>
      </c>
      <c r="F30" s="2" t="s">
        <v>806</v>
      </c>
      <c r="G30" s="2" t="s">
        <v>726</v>
      </c>
      <c r="H30" s="2">
        <v>0</v>
      </c>
      <c r="I30" s="2">
        <v>0.49</v>
      </c>
      <c r="J30" s="6">
        <v>14990523</v>
      </c>
      <c r="K30" s="6">
        <v>25969472</v>
      </c>
      <c r="L30" s="6">
        <v>-10978949</v>
      </c>
      <c r="M30" s="6">
        <v>34432239</v>
      </c>
      <c r="N30" s="6">
        <v>905127</v>
      </c>
      <c r="O30" s="6">
        <v>367901</v>
      </c>
      <c r="P30" s="6">
        <v>215345</v>
      </c>
      <c r="Q30" s="6">
        <v>24760</v>
      </c>
      <c r="R30" s="2">
        <v>0</v>
      </c>
      <c r="S30" s="6">
        <v>24760</v>
      </c>
      <c r="T30" s="6">
        <v>272361</v>
      </c>
      <c r="U30" s="2">
        <v>0</v>
      </c>
      <c r="V30" s="6">
        <v>-14051</v>
      </c>
      <c r="W30" s="6">
        <v>-24653</v>
      </c>
      <c r="X30" s="2">
        <v>0</v>
      </c>
      <c r="Y30" s="6">
        <v>-24312</v>
      </c>
      <c r="Z30" s="6">
        <v>-172873</v>
      </c>
      <c r="AA30" s="6">
        <v>0</v>
      </c>
      <c r="AB30" s="6">
        <v>-62172</v>
      </c>
      <c r="AC30" s="6">
        <v>-116549</v>
      </c>
      <c r="AD30" s="6">
        <v>0</v>
      </c>
      <c r="AE30" s="6">
        <v>1322231</v>
      </c>
      <c r="AF30" s="6">
        <v>6322336</v>
      </c>
      <c r="AG30" s="6">
        <v>39922861</v>
      </c>
      <c r="AH30" s="6">
        <v>28943911</v>
      </c>
      <c r="AI30" s="6">
        <v>13953389</v>
      </c>
      <c r="AJ30" s="7">
        <v>1.93</v>
      </c>
      <c r="AL30" s="2" t="s">
        <v>807</v>
      </c>
      <c r="AM30" s="2">
        <v>1</v>
      </c>
    </row>
    <row r="31" spans="1:39">
      <c r="A31" s="2" t="s">
        <v>704</v>
      </c>
      <c r="B31" s="2" t="s">
        <v>819</v>
      </c>
      <c r="C31" s="2" t="s">
        <v>820</v>
      </c>
      <c r="E31" s="2" t="s">
        <v>705</v>
      </c>
      <c r="F31" s="2" t="s">
        <v>806</v>
      </c>
      <c r="G31" s="2" t="s">
        <v>37</v>
      </c>
      <c r="H31" s="2">
        <v>0</v>
      </c>
      <c r="I31" s="2">
        <v>0.49</v>
      </c>
      <c r="J31" s="6">
        <v>124023091</v>
      </c>
      <c r="K31" s="6">
        <v>68515506</v>
      </c>
      <c r="L31" s="6">
        <v>55507585</v>
      </c>
      <c r="M31" s="6">
        <v>66750603</v>
      </c>
      <c r="N31" s="6">
        <v>5652867</v>
      </c>
      <c r="O31" s="6">
        <v>716395</v>
      </c>
      <c r="P31" s="6">
        <v>3609332</v>
      </c>
      <c r="Q31" s="6">
        <v>4952</v>
      </c>
      <c r="R31" s="6">
        <v>9904</v>
      </c>
      <c r="S31" s="6">
        <v>123800</v>
      </c>
      <c r="T31" s="6">
        <v>1188484</v>
      </c>
      <c r="U31" s="2">
        <v>0</v>
      </c>
      <c r="V31" s="6">
        <v>19408</v>
      </c>
      <c r="W31" s="6">
        <v>14558</v>
      </c>
      <c r="X31" s="2">
        <v>452</v>
      </c>
      <c r="Y31" s="6">
        <v>-108537</v>
      </c>
      <c r="Z31" s="6">
        <v>-147231</v>
      </c>
      <c r="AA31" s="6">
        <v>0</v>
      </c>
      <c r="AB31" s="6">
        <v>-40205</v>
      </c>
      <c r="AC31" s="6">
        <v>589252</v>
      </c>
      <c r="AD31" s="6">
        <v>0</v>
      </c>
      <c r="AE31" s="2">
        <v>0</v>
      </c>
      <c r="AF31" s="6">
        <v>-2496808</v>
      </c>
      <c r="AG31" s="6">
        <v>70234359</v>
      </c>
      <c r="AH31" s="6">
        <v>125741944</v>
      </c>
      <c r="AI31" s="6">
        <v>1718853</v>
      </c>
      <c r="AJ31" s="7">
        <v>1.01</v>
      </c>
      <c r="AK31" s="2" t="s">
        <v>830</v>
      </c>
      <c r="AL31" s="2" t="s">
        <v>811</v>
      </c>
      <c r="AM31" s="2">
        <v>0.26523661100000001</v>
      </c>
    </row>
    <row r="32" spans="1:39">
      <c r="A32" s="2" t="s">
        <v>702</v>
      </c>
      <c r="B32" s="2" t="s">
        <v>804</v>
      </c>
      <c r="C32" s="2" t="s">
        <v>815</v>
      </c>
      <c r="E32" s="2" t="s">
        <v>703</v>
      </c>
      <c r="F32" s="2" t="s">
        <v>534</v>
      </c>
      <c r="G32" s="2" t="s">
        <v>532</v>
      </c>
      <c r="H32" s="2">
        <v>0</v>
      </c>
      <c r="I32" s="2">
        <v>0.4</v>
      </c>
      <c r="J32" s="6">
        <v>3105466</v>
      </c>
      <c r="K32" s="6">
        <v>15769464</v>
      </c>
      <c r="L32" s="6">
        <v>-12663999</v>
      </c>
      <c r="M32" s="6">
        <v>15961309</v>
      </c>
      <c r="N32" s="6">
        <v>1115590</v>
      </c>
      <c r="O32" s="6">
        <v>171443</v>
      </c>
      <c r="P32" s="6">
        <v>572540</v>
      </c>
      <c r="Q32" s="2">
        <v>0</v>
      </c>
      <c r="R32" s="6">
        <v>21896</v>
      </c>
      <c r="S32" s="6">
        <v>134854</v>
      </c>
      <c r="T32" s="6">
        <v>214857</v>
      </c>
      <c r="U32" s="6">
        <v>0</v>
      </c>
      <c r="V32" s="6">
        <v>80008</v>
      </c>
      <c r="W32" s="6">
        <v>0</v>
      </c>
      <c r="X32" s="6">
        <v>-21896</v>
      </c>
      <c r="Y32" s="6">
        <v>-133567</v>
      </c>
      <c r="Z32" s="6">
        <v>-29291</v>
      </c>
      <c r="AA32" s="6">
        <v>20845</v>
      </c>
      <c r="AB32" s="6">
        <v>-9237</v>
      </c>
      <c r="AC32" s="6">
        <v>-134437</v>
      </c>
      <c r="AD32" s="6">
        <v>0</v>
      </c>
      <c r="AE32" s="6">
        <v>180796</v>
      </c>
      <c r="AF32" s="6">
        <v>-407591</v>
      </c>
      <c r="AG32" s="6">
        <v>16260937</v>
      </c>
      <c r="AH32" s="6">
        <v>3596938</v>
      </c>
      <c r="AI32" s="6">
        <v>491472</v>
      </c>
      <c r="AJ32" s="7">
        <v>1.1599999999999999</v>
      </c>
      <c r="AL32" s="2" t="s">
        <v>807</v>
      </c>
      <c r="AM32" s="2">
        <v>1</v>
      </c>
    </row>
    <row r="33" spans="1:39">
      <c r="A33" s="2" t="s">
        <v>700</v>
      </c>
      <c r="B33" s="2" t="s">
        <v>804</v>
      </c>
      <c r="C33" s="2" t="s">
        <v>815</v>
      </c>
      <c r="E33" s="2" t="s">
        <v>701</v>
      </c>
      <c r="F33" s="2" t="s">
        <v>342</v>
      </c>
      <c r="G33" s="2" t="s">
        <v>806</v>
      </c>
      <c r="H33" s="2">
        <v>0</v>
      </c>
      <c r="I33" s="2">
        <v>0.4</v>
      </c>
      <c r="J33" s="6">
        <v>3526261</v>
      </c>
      <c r="K33" s="6">
        <v>11279989</v>
      </c>
      <c r="L33" s="6">
        <v>-7753727</v>
      </c>
      <c r="M33" s="6">
        <v>11577970</v>
      </c>
      <c r="N33" s="6">
        <v>904269</v>
      </c>
      <c r="O33" s="6">
        <v>125483</v>
      </c>
      <c r="P33" s="6">
        <v>551662</v>
      </c>
      <c r="Q33" s="6">
        <v>0</v>
      </c>
      <c r="R33" s="2">
        <v>0</v>
      </c>
      <c r="S33" s="6">
        <v>18338</v>
      </c>
      <c r="T33" s="6">
        <v>208786</v>
      </c>
      <c r="U33" s="2">
        <v>0</v>
      </c>
      <c r="V33" s="6">
        <v>33744</v>
      </c>
      <c r="W33" s="6">
        <v>1776</v>
      </c>
      <c r="X33" s="2">
        <v>163</v>
      </c>
      <c r="Y33" s="6">
        <v>-17792</v>
      </c>
      <c r="Z33" s="6">
        <v>-24527</v>
      </c>
      <c r="AA33" s="6">
        <v>0</v>
      </c>
      <c r="AB33" s="6">
        <v>546</v>
      </c>
      <c r="AC33" s="6">
        <v>-82311</v>
      </c>
      <c r="AD33" s="6">
        <v>0</v>
      </c>
      <c r="AE33" s="2">
        <v>0</v>
      </c>
      <c r="AF33" s="6">
        <v>193913</v>
      </c>
      <c r="AG33" s="6">
        <v>12587751</v>
      </c>
      <c r="AH33" s="6">
        <v>4834024</v>
      </c>
      <c r="AI33" s="6">
        <v>1307762</v>
      </c>
      <c r="AJ33" s="7">
        <v>1.37</v>
      </c>
      <c r="AK33" s="2" t="s">
        <v>831</v>
      </c>
      <c r="AL33" s="2" t="s">
        <v>811</v>
      </c>
      <c r="AM33" s="2">
        <v>2.2795678E-2</v>
      </c>
    </row>
    <row r="34" spans="1:39">
      <c r="A34" s="2" t="s">
        <v>698</v>
      </c>
      <c r="B34" s="2" t="s">
        <v>817</v>
      </c>
      <c r="C34" s="2" t="s">
        <v>818</v>
      </c>
      <c r="E34" s="2" t="s">
        <v>699</v>
      </c>
      <c r="F34" s="2" t="s">
        <v>514</v>
      </c>
      <c r="G34" s="2" t="s">
        <v>806</v>
      </c>
      <c r="H34" s="2">
        <v>0</v>
      </c>
      <c r="I34" s="2">
        <v>0.3</v>
      </c>
      <c r="J34" s="6">
        <v>78658826</v>
      </c>
      <c r="K34" s="6">
        <v>31219922</v>
      </c>
      <c r="L34" s="6">
        <v>47438904</v>
      </c>
      <c r="M34" s="6">
        <v>33213270</v>
      </c>
      <c r="N34" s="6">
        <v>1711078</v>
      </c>
      <c r="O34" s="6">
        <v>357014</v>
      </c>
      <c r="P34" s="6">
        <v>611162</v>
      </c>
      <c r="Q34" s="2">
        <v>0</v>
      </c>
      <c r="R34" s="6">
        <v>30319</v>
      </c>
      <c r="S34" s="6">
        <v>75796</v>
      </c>
      <c r="T34" s="6">
        <v>636787</v>
      </c>
      <c r="U34" s="2">
        <v>0</v>
      </c>
      <c r="V34" s="6">
        <v>75516</v>
      </c>
      <c r="W34" s="6">
        <v>770</v>
      </c>
      <c r="X34" s="6">
        <v>-30319</v>
      </c>
      <c r="Y34" s="6">
        <v>-70597</v>
      </c>
      <c r="Z34" s="6">
        <v>-193516</v>
      </c>
      <c r="AA34" s="6">
        <v>0</v>
      </c>
      <c r="AB34" s="6">
        <v>-7431</v>
      </c>
      <c r="AC34" s="6">
        <v>503598</v>
      </c>
      <c r="AD34" s="6">
        <v>0</v>
      </c>
      <c r="AE34" s="2">
        <v>0</v>
      </c>
      <c r="AF34" s="6">
        <v>-210197</v>
      </c>
      <c r="AG34" s="6">
        <v>34992172</v>
      </c>
      <c r="AH34" s="6">
        <v>82431076</v>
      </c>
      <c r="AI34" s="6">
        <v>3772251</v>
      </c>
      <c r="AJ34" s="7">
        <v>1.05</v>
      </c>
      <c r="AL34" s="2" t="s">
        <v>807</v>
      </c>
      <c r="AM34" s="2">
        <v>1</v>
      </c>
    </row>
    <row r="35" spans="1:39">
      <c r="A35" s="2" t="s">
        <v>696</v>
      </c>
      <c r="B35" s="2" t="s">
        <v>804</v>
      </c>
      <c r="C35" s="2" t="s">
        <v>815</v>
      </c>
      <c r="E35" s="2" t="s">
        <v>697</v>
      </c>
      <c r="F35" s="2" t="s">
        <v>534</v>
      </c>
      <c r="G35" s="2" t="s">
        <v>532</v>
      </c>
      <c r="H35" s="2">
        <v>0</v>
      </c>
      <c r="I35" s="2">
        <v>0.4</v>
      </c>
      <c r="J35" s="6">
        <v>1477723</v>
      </c>
      <c r="K35" s="6">
        <v>11834048</v>
      </c>
      <c r="L35" s="6">
        <v>-10356326</v>
      </c>
      <c r="M35" s="6">
        <v>11381013</v>
      </c>
      <c r="N35" s="6">
        <v>619272</v>
      </c>
      <c r="O35" s="6">
        <v>121930</v>
      </c>
      <c r="P35" s="6">
        <v>210518</v>
      </c>
      <c r="Q35" s="2">
        <v>0</v>
      </c>
      <c r="R35" s="2">
        <v>0</v>
      </c>
      <c r="S35" s="6">
        <v>0</v>
      </c>
      <c r="T35" s="6">
        <v>286824</v>
      </c>
      <c r="U35" s="2">
        <v>0</v>
      </c>
      <c r="V35" s="6">
        <v>19107</v>
      </c>
      <c r="W35" s="6">
        <v>0</v>
      </c>
      <c r="X35" s="2">
        <v>0</v>
      </c>
      <c r="Y35" s="6">
        <v>2843</v>
      </c>
      <c r="Z35" s="6">
        <v>-141888</v>
      </c>
      <c r="AA35" s="6">
        <v>0</v>
      </c>
      <c r="AB35" s="6">
        <v>4107</v>
      </c>
      <c r="AC35" s="6">
        <v>-109940</v>
      </c>
      <c r="AD35" s="6">
        <v>0</v>
      </c>
      <c r="AE35" s="6">
        <v>206051</v>
      </c>
      <c r="AF35" s="6">
        <v>-180108</v>
      </c>
      <c r="AG35" s="6">
        <v>11388355</v>
      </c>
      <c r="AH35" s="6">
        <v>1032030</v>
      </c>
      <c r="AI35" s="6">
        <v>-445693</v>
      </c>
      <c r="AJ35" s="7">
        <v>0.7</v>
      </c>
      <c r="AL35" s="2" t="s">
        <v>807</v>
      </c>
      <c r="AM35" s="2">
        <v>1</v>
      </c>
    </row>
    <row r="36" spans="1:39">
      <c r="A36" s="2" t="s">
        <v>694</v>
      </c>
      <c r="B36" s="2" t="s">
        <v>821</v>
      </c>
      <c r="C36" s="2" t="s">
        <v>805</v>
      </c>
      <c r="E36" s="2" t="s">
        <v>695</v>
      </c>
      <c r="F36" s="2" t="s">
        <v>806</v>
      </c>
      <c r="G36" s="2" t="s">
        <v>552</v>
      </c>
      <c r="H36" s="2">
        <v>0</v>
      </c>
      <c r="I36" s="2">
        <v>0.49</v>
      </c>
      <c r="J36" s="6">
        <v>52665934</v>
      </c>
      <c r="K36" s="6">
        <v>51054534</v>
      </c>
      <c r="L36" s="6">
        <v>1611400</v>
      </c>
      <c r="M36" s="6">
        <v>51580584</v>
      </c>
      <c r="N36" s="6">
        <v>3184841</v>
      </c>
      <c r="O36" s="6">
        <v>552010</v>
      </c>
      <c r="P36" s="6">
        <v>1452270</v>
      </c>
      <c r="Q36" s="6">
        <v>4952</v>
      </c>
      <c r="R36" s="6">
        <v>14856</v>
      </c>
      <c r="S36" s="6">
        <v>38131</v>
      </c>
      <c r="T36" s="6">
        <v>1122622</v>
      </c>
      <c r="U36" s="6">
        <v>6227</v>
      </c>
      <c r="V36" s="6">
        <v>132873</v>
      </c>
      <c r="W36" s="6">
        <v>6055</v>
      </c>
      <c r="X36" s="6">
        <v>30016</v>
      </c>
      <c r="Y36" s="6">
        <v>-13528</v>
      </c>
      <c r="Z36" s="6">
        <v>-42353</v>
      </c>
      <c r="AA36" s="6">
        <v>1775</v>
      </c>
      <c r="AB36" s="6">
        <v>-5570</v>
      </c>
      <c r="AC36" s="6">
        <v>17106</v>
      </c>
      <c r="AD36" s="6">
        <v>0</v>
      </c>
      <c r="AE36" s="2">
        <v>0</v>
      </c>
      <c r="AF36" s="6">
        <v>1973988</v>
      </c>
      <c r="AG36" s="6">
        <v>56872014</v>
      </c>
      <c r="AH36" s="6">
        <v>58483414</v>
      </c>
      <c r="AI36" s="6">
        <v>5817480</v>
      </c>
      <c r="AJ36" s="7">
        <v>1.1100000000000001</v>
      </c>
      <c r="AL36" s="2" t="s">
        <v>807</v>
      </c>
      <c r="AM36" s="2">
        <v>1</v>
      </c>
    </row>
    <row r="37" spans="1:39">
      <c r="A37" s="2" t="s">
        <v>692</v>
      </c>
      <c r="B37" s="2" t="s">
        <v>821</v>
      </c>
      <c r="C37" s="2" t="s">
        <v>822</v>
      </c>
      <c r="E37" s="2" t="s">
        <v>693</v>
      </c>
      <c r="F37" s="2" t="s">
        <v>806</v>
      </c>
      <c r="G37" s="2" t="s">
        <v>752</v>
      </c>
      <c r="H37" s="2">
        <v>0</v>
      </c>
      <c r="I37" s="2">
        <v>0.49</v>
      </c>
      <c r="J37" s="6">
        <v>90840184</v>
      </c>
      <c r="K37" s="6">
        <v>100659679</v>
      </c>
      <c r="L37" s="6">
        <v>-9819495</v>
      </c>
      <c r="M37" s="6">
        <v>100644986</v>
      </c>
      <c r="N37" s="6">
        <v>4114757</v>
      </c>
      <c r="O37" s="6">
        <v>1125546</v>
      </c>
      <c r="P37" s="6">
        <v>1330285</v>
      </c>
      <c r="Q37" s="6">
        <v>49520</v>
      </c>
      <c r="R37" s="2">
        <v>0</v>
      </c>
      <c r="S37" s="6">
        <v>619002</v>
      </c>
      <c r="T37" s="6">
        <v>990404</v>
      </c>
      <c r="U37" s="2">
        <v>0</v>
      </c>
      <c r="V37" s="6">
        <v>733904</v>
      </c>
      <c r="W37" s="6">
        <v>-55515</v>
      </c>
      <c r="X37" s="2">
        <v>0</v>
      </c>
      <c r="Y37" s="6">
        <v>-585275</v>
      </c>
      <c r="Z37" s="6">
        <v>-629277</v>
      </c>
      <c r="AA37" s="6">
        <v>0</v>
      </c>
      <c r="AB37" s="6">
        <v>-36144</v>
      </c>
      <c r="AC37" s="6">
        <v>-104241</v>
      </c>
      <c r="AD37" s="6">
        <v>0</v>
      </c>
      <c r="AE37" s="2">
        <v>0</v>
      </c>
      <c r="AF37" s="6">
        <v>-2727037</v>
      </c>
      <c r="AG37" s="6">
        <v>101356158</v>
      </c>
      <c r="AH37" s="6">
        <v>91536663</v>
      </c>
      <c r="AI37" s="6">
        <v>696479</v>
      </c>
      <c r="AJ37" s="7">
        <v>1.01</v>
      </c>
      <c r="AL37" s="2" t="s">
        <v>807</v>
      </c>
      <c r="AM37" s="2">
        <v>1</v>
      </c>
    </row>
    <row r="38" spans="1:39">
      <c r="A38" s="2" t="s">
        <v>690</v>
      </c>
      <c r="B38" s="2" t="s">
        <v>804</v>
      </c>
      <c r="C38" s="2" t="s">
        <v>815</v>
      </c>
      <c r="E38" s="2" t="s">
        <v>691</v>
      </c>
      <c r="F38" s="2" t="s">
        <v>342</v>
      </c>
      <c r="G38" s="2" t="s">
        <v>806</v>
      </c>
      <c r="H38" s="2">
        <v>0</v>
      </c>
      <c r="I38" s="2">
        <v>0.4</v>
      </c>
      <c r="J38" s="6">
        <v>2560970</v>
      </c>
      <c r="K38" s="6">
        <v>11315135</v>
      </c>
      <c r="L38" s="6">
        <v>-8754166</v>
      </c>
      <c r="M38" s="6">
        <v>11822331</v>
      </c>
      <c r="N38" s="6">
        <v>778274</v>
      </c>
      <c r="O38" s="6">
        <v>127015</v>
      </c>
      <c r="P38" s="6">
        <v>484710</v>
      </c>
      <c r="Q38" s="6">
        <v>4851</v>
      </c>
      <c r="R38" s="6">
        <v>20212</v>
      </c>
      <c r="S38" s="6">
        <v>10106</v>
      </c>
      <c r="T38" s="6">
        <v>131380</v>
      </c>
      <c r="U38" s="2">
        <v>0</v>
      </c>
      <c r="V38" s="6">
        <v>34703</v>
      </c>
      <c r="W38" s="6">
        <v>-4617</v>
      </c>
      <c r="X38" s="6">
        <v>-19422</v>
      </c>
      <c r="Y38" s="6">
        <v>-10106</v>
      </c>
      <c r="Z38" s="6">
        <v>-33710</v>
      </c>
      <c r="AA38" s="6">
        <v>0</v>
      </c>
      <c r="AB38" s="6">
        <v>-7782</v>
      </c>
      <c r="AC38" s="6">
        <v>-92932</v>
      </c>
      <c r="AD38" s="6">
        <v>0</v>
      </c>
      <c r="AE38" s="2">
        <v>0</v>
      </c>
      <c r="AF38" s="6">
        <v>-18114</v>
      </c>
      <c r="AG38" s="6">
        <v>12448625</v>
      </c>
      <c r="AH38" s="6">
        <v>3694459</v>
      </c>
      <c r="AI38" s="6">
        <v>1133490</v>
      </c>
      <c r="AJ38" s="7">
        <v>1.44</v>
      </c>
      <c r="AK38" s="2" t="s">
        <v>831</v>
      </c>
      <c r="AL38" s="2" t="s">
        <v>811</v>
      </c>
      <c r="AM38" s="2">
        <v>1.6555505000000002E-2</v>
      </c>
    </row>
    <row r="39" spans="1:39">
      <c r="A39" s="2" t="s">
        <v>688</v>
      </c>
      <c r="B39" s="2" t="s">
        <v>817</v>
      </c>
      <c r="C39" s="2" t="s">
        <v>818</v>
      </c>
      <c r="E39" s="2" t="s">
        <v>689</v>
      </c>
      <c r="F39" s="2" t="s">
        <v>514</v>
      </c>
      <c r="G39" s="2" t="s">
        <v>806</v>
      </c>
      <c r="H39" s="2">
        <v>0</v>
      </c>
      <c r="I39" s="2">
        <v>0.3</v>
      </c>
      <c r="J39" s="6">
        <v>34264476</v>
      </c>
      <c r="K39" s="6">
        <v>24501061</v>
      </c>
      <c r="L39" s="6">
        <v>9763415</v>
      </c>
      <c r="M39" s="6">
        <v>24464801</v>
      </c>
      <c r="N39" s="6">
        <v>1530205</v>
      </c>
      <c r="O39" s="6">
        <v>263397</v>
      </c>
      <c r="P39" s="6">
        <v>646915</v>
      </c>
      <c r="Q39" s="2">
        <v>0</v>
      </c>
      <c r="R39" s="2">
        <v>0</v>
      </c>
      <c r="S39" s="6">
        <v>32567</v>
      </c>
      <c r="T39" s="6">
        <v>587326</v>
      </c>
      <c r="U39" s="6">
        <v>0</v>
      </c>
      <c r="V39" s="6">
        <v>21357</v>
      </c>
      <c r="W39" s="6">
        <v>0</v>
      </c>
      <c r="X39" s="2">
        <v>0</v>
      </c>
      <c r="Y39" s="6">
        <v>-27626</v>
      </c>
      <c r="Z39" s="6">
        <v>-300001</v>
      </c>
      <c r="AA39" s="6">
        <v>10218</v>
      </c>
      <c r="AB39" s="6">
        <v>-14791</v>
      </c>
      <c r="AC39" s="6">
        <v>103646</v>
      </c>
      <c r="AD39" s="6">
        <v>0</v>
      </c>
      <c r="AE39" s="2">
        <v>0</v>
      </c>
      <c r="AF39" s="2">
        <v>0</v>
      </c>
      <c r="AG39" s="6">
        <v>25787809</v>
      </c>
      <c r="AH39" s="6">
        <v>35551224</v>
      </c>
      <c r="AI39" s="6">
        <v>1286748</v>
      </c>
      <c r="AJ39" s="7">
        <v>1.04</v>
      </c>
      <c r="AL39" s="2" t="s">
        <v>807</v>
      </c>
      <c r="AM39" s="2">
        <v>1</v>
      </c>
    </row>
    <row r="40" spans="1:39">
      <c r="A40" s="2" t="s">
        <v>686</v>
      </c>
      <c r="B40" s="2" t="s">
        <v>804</v>
      </c>
      <c r="C40" s="2" t="s">
        <v>825</v>
      </c>
      <c r="E40" s="2" t="s">
        <v>687</v>
      </c>
      <c r="F40" s="2" t="s">
        <v>13</v>
      </c>
      <c r="G40" s="2" t="s">
        <v>464</v>
      </c>
      <c r="H40" s="2">
        <v>0</v>
      </c>
      <c r="I40" s="2">
        <v>0.4</v>
      </c>
      <c r="J40" s="6">
        <v>1555146</v>
      </c>
      <c r="K40" s="6">
        <v>10566866</v>
      </c>
      <c r="L40" s="6">
        <v>-9011720</v>
      </c>
      <c r="M40" s="6">
        <v>10577995</v>
      </c>
      <c r="N40" s="6">
        <v>660946</v>
      </c>
      <c r="O40" s="6">
        <v>113612</v>
      </c>
      <c r="P40" s="6">
        <v>372089</v>
      </c>
      <c r="Q40" s="2">
        <v>0</v>
      </c>
      <c r="R40" s="2">
        <v>0</v>
      </c>
      <c r="S40" s="6">
        <v>2607</v>
      </c>
      <c r="T40" s="6">
        <v>172638</v>
      </c>
      <c r="U40" s="2">
        <v>0</v>
      </c>
      <c r="V40" s="6">
        <v>40636</v>
      </c>
      <c r="W40" s="6">
        <v>0</v>
      </c>
      <c r="X40" s="2">
        <v>0</v>
      </c>
      <c r="Y40" s="2">
        <v>-727</v>
      </c>
      <c r="Z40" s="6">
        <v>-11617</v>
      </c>
      <c r="AA40" s="6">
        <v>0</v>
      </c>
      <c r="AB40" s="6">
        <v>-9475</v>
      </c>
      <c r="AC40" s="6">
        <v>-95666</v>
      </c>
      <c r="AD40" s="6">
        <v>0</v>
      </c>
      <c r="AE40" s="2">
        <v>0</v>
      </c>
      <c r="AF40" s="6">
        <v>-220539</v>
      </c>
      <c r="AG40" s="6">
        <v>10941553</v>
      </c>
      <c r="AH40" s="6">
        <v>1929833</v>
      </c>
      <c r="AI40" s="6">
        <v>374687</v>
      </c>
      <c r="AJ40" s="7">
        <v>1.24</v>
      </c>
      <c r="AK40" s="2" t="s">
        <v>889</v>
      </c>
      <c r="AL40" s="2" t="s">
        <v>811</v>
      </c>
      <c r="AM40" s="2">
        <v>4.3320950000000002E-3</v>
      </c>
    </row>
    <row r="41" spans="1:39">
      <c r="A41" s="2" t="s">
        <v>684</v>
      </c>
      <c r="B41" s="2" t="s">
        <v>804</v>
      </c>
      <c r="C41" s="2" t="s">
        <v>815</v>
      </c>
      <c r="E41" s="2" t="s">
        <v>685</v>
      </c>
      <c r="F41" s="2" t="s">
        <v>460</v>
      </c>
      <c r="G41" s="2" t="s">
        <v>806</v>
      </c>
      <c r="H41" s="2">
        <v>0</v>
      </c>
      <c r="I41" s="2">
        <v>0.4</v>
      </c>
      <c r="J41" s="6">
        <v>2096586</v>
      </c>
      <c r="K41" s="6">
        <v>15578828</v>
      </c>
      <c r="L41" s="6">
        <v>-13482242</v>
      </c>
      <c r="M41" s="6">
        <v>15806250</v>
      </c>
      <c r="N41" s="6">
        <v>786711</v>
      </c>
      <c r="O41" s="6">
        <v>169022</v>
      </c>
      <c r="P41" s="6">
        <v>263973</v>
      </c>
      <c r="Q41" s="2">
        <v>0</v>
      </c>
      <c r="R41" s="2">
        <v>0</v>
      </c>
      <c r="S41" s="6">
        <v>101062</v>
      </c>
      <c r="T41" s="6">
        <v>252654</v>
      </c>
      <c r="U41" s="2">
        <v>0</v>
      </c>
      <c r="V41" s="6">
        <v>17720</v>
      </c>
      <c r="W41" s="6">
        <v>0</v>
      </c>
      <c r="X41" s="2">
        <v>965</v>
      </c>
      <c r="Y41" s="6">
        <v>-100565</v>
      </c>
      <c r="Z41" s="6">
        <v>-91779</v>
      </c>
      <c r="AA41" s="6">
        <v>0</v>
      </c>
      <c r="AB41" s="6">
        <v>-6744</v>
      </c>
      <c r="AC41" s="6">
        <v>-143124</v>
      </c>
      <c r="AD41" s="6">
        <v>0</v>
      </c>
      <c r="AE41" s="6">
        <v>73540</v>
      </c>
      <c r="AF41" s="6">
        <v>9672</v>
      </c>
      <c r="AG41" s="6">
        <v>16205566</v>
      </c>
      <c r="AH41" s="6">
        <v>2723324</v>
      </c>
      <c r="AI41" s="6">
        <v>626738</v>
      </c>
      <c r="AJ41" s="7">
        <v>1.3</v>
      </c>
      <c r="AL41" s="2" t="s">
        <v>807</v>
      </c>
      <c r="AM41" s="2">
        <v>1</v>
      </c>
    </row>
    <row r="42" spans="1:39">
      <c r="A42" s="2" t="s">
        <v>682</v>
      </c>
      <c r="B42" s="2" t="s">
        <v>804</v>
      </c>
      <c r="C42" s="2" t="s">
        <v>809</v>
      </c>
      <c r="E42" s="2" t="s">
        <v>683</v>
      </c>
      <c r="F42" s="2" t="s">
        <v>302</v>
      </c>
      <c r="G42" s="2" t="s">
        <v>300</v>
      </c>
      <c r="H42" s="2">
        <v>0</v>
      </c>
      <c r="I42" s="2">
        <v>0.4</v>
      </c>
      <c r="J42" s="6">
        <v>2580498</v>
      </c>
      <c r="K42" s="6">
        <v>9601009</v>
      </c>
      <c r="L42" s="6">
        <v>-7020511</v>
      </c>
      <c r="M42" s="6">
        <v>9788412</v>
      </c>
      <c r="N42" s="6">
        <v>509892</v>
      </c>
      <c r="O42" s="6">
        <v>105106</v>
      </c>
      <c r="P42" s="6">
        <v>303725</v>
      </c>
      <c r="Q42" s="6">
        <v>0</v>
      </c>
      <c r="R42" s="6">
        <v>0</v>
      </c>
      <c r="S42" s="2">
        <v>0</v>
      </c>
      <c r="T42" s="6">
        <v>101061</v>
      </c>
      <c r="U42" s="2">
        <v>0</v>
      </c>
      <c r="V42" s="6">
        <v>30795</v>
      </c>
      <c r="W42" s="6">
        <v>1742</v>
      </c>
      <c r="X42" s="6">
        <v>19469</v>
      </c>
      <c r="Y42" s="2">
        <v>0</v>
      </c>
      <c r="Z42" s="6">
        <v>-55361</v>
      </c>
      <c r="AA42" s="6">
        <v>0</v>
      </c>
      <c r="AB42" s="6">
        <v>-8628</v>
      </c>
      <c r="AC42" s="6">
        <v>-74528</v>
      </c>
      <c r="AD42" s="6">
        <v>0</v>
      </c>
      <c r="AE42" s="2">
        <v>0</v>
      </c>
      <c r="AF42" s="6">
        <v>-654814</v>
      </c>
      <c r="AG42" s="6">
        <v>9556980</v>
      </c>
      <c r="AH42" s="6">
        <v>2536469</v>
      </c>
      <c r="AI42" s="6">
        <v>-44029</v>
      </c>
      <c r="AJ42" s="7">
        <v>0.98</v>
      </c>
      <c r="AK42" s="2" t="s">
        <v>810</v>
      </c>
      <c r="AL42" s="2" t="s">
        <v>811</v>
      </c>
      <c r="AM42" s="2">
        <v>2.184993E-2</v>
      </c>
    </row>
    <row r="43" spans="1:39">
      <c r="A43" s="2" t="s">
        <v>676</v>
      </c>
      <c r="B43" s="2" t="s">
        <v>804</v>
      </c>
      <c r="C43" s="2" t="s">
        <v>808</v>
      </c>
      <c r="E43" s="2" t="s">
        <v>677</v>
      </c>
      <c r="F43" s="2" t="s">
        <v>412</v>
      </c>
      <c r="G43" s="2" t="s">
        <v>410</v>
      </c>
      <c r="H43" s="2">
        <v>0</v>
      </c>
      <c r="I43" s="2">
        <v>0.4</v>
      </c>
      <c r="J43" s="6">
        <v>3797968</v>
      </c>
      <c r="K43" s="6">
        <v>10778763</v>
      </c>
      <c r="L43" s="6">
        <v>-6980795</v>
      </c>
      <c r="M43" s="6">
        <v>10721827</v>
      </c>
      <c r="N43" s="6">
        <v>813062</v>
      </c>
      <c r="O43" s="6">
        <v>115648</v>
      </c>
      <c r="P43" s="6">
        <v>493978</v>
      </c>
      <c r="Q43" s="6">
        <v>2451</v>
      </c>
      <c r="R43" s="6">
        <v>26962</v>
      </c>
      <c r="S43" s="6">
        <v>2451</v>
      </c>
      <c r="T43" s="6">
        <v>171572</v>
      </c>
      <c r="U43" s="2">
        <v>0</v>
      </c>
      <c r="V43" s="6">
        <v>35420</v>
      </c>
      <c r="W43" s="6">
        <v>1666</v>
      </c>
      <c r="X43" s="6">
        <v>-26962</v>
      </c>
      <c r="Y43" s="6">
        <v>2242</v>
      </c>
      <c r="Z43" s="6">
        <v>-40254</v>
      </c>
      <c r="AA43" s="6">
        <v>0</v>
      </c>
      <c r="AB43" s="6">
        <v>-20607</v>
      </c>
      <c r="AC43" s="6">
        <v>-74106</v>
      </c>
      <c r="AD43" s="6">
        <v>884547</v>
      </c>
      <c r="AE43" s="2">
        <v>0</v>
      </c>
      <c r="AF43" s="6">
        <v>-667688</v>
      </c>
      <c r="AG43" s="6">
        <v>11629147</v>
      </c>
      <c r="AH43" s="6">
        <v>4648351</v>
      </c>
      <c r="AI43" s="6">
        <v>850384</v>
      </c>
      <c r="AJ43" s="7">
        <v>1.22</v>
      </c>
      <c r="AL43" s="2" t="s">
        <v>807</v>
      </c>
      <c r="AM43" s="2">
        <v>1</v>
      </c>
    </row>
    <row r="44" spans="1:39">
      <c r="A44" s="2" t="s">
        <v>674</v>
      </c>
      <c r="B44" s="2" t="s">
        <v>819</v>
      </c>
      <c r="C44" s="2" t="s">
        <v>808</v>
      </c>
      <c r="E44" s="2" t="s">
        <v>675</v>
      </c>
      <c r="F44" s="2" t="s">
        <v>806</v>
      </c>
      <c r="G44" s="2" t="s">
        <v>502</v>
      </c>
      <c r="H44" s="2">
        <v>0</v>
      </c>
      <c r="I44" s="2">
        <v>0.49</v>
      </c>
      <c r="J44" s="6">
        <v>32069635</v>
      </c>
      <c r="K44" s="6">
        <v>24624257</v>
      </c>
      <c r="L44" s="6">
        <v>7445378</v>
      </c>
      <c r="M44" s="6">
        <v>23939366</v>
      </c>
      <c r="N44" s="6">
        <v>1973379</v>
      </c>
      <c r="O44" s="6">
        <v>256673</v>
      </c>
      <c r="P44" s="6">
        <v>1075775</v>
      </c>
      <c r="Q44" s="6">
        <v>0</v>
      </c>
      <c r="R44" s="2">
        <v>0</v>
      </c>
      <c r="S44" s="6">
        <v>109084</v>
      </c>
      <c r="T44" s="6">
        <v>531847</v>
      </c>
      <c r="U44" s="2">
        <v>0</v>
      </c>
      <c r="V44" s="6">
        <v>99150</v>
      </c>
      <c r="W44" s="6">
        <v>18864</v>
      </c>
      <c r="X44" s="2">
        <v>0</v>
      </c>
      <c r="Y44" s="6">
        <v>-107898</v>
      </c>
      <c r="Z44" s="6">
        <v>-130771</v>
      </c>
      <c r="AA44" s="6">
        <v>0</v>
      </c>
      <c r="AB44" s="6">
        <v>-21898</v>
      </c>
      <c r="AC44" s="6">
        <v>79038</v>
      </c>
      <c r="AD44" s="6">
        <v>0</v>
      </c>
      <c r="AE44" s="2">
        <v>0</v>
      </c>
      <c r="AF44" s="6">
        <v>-961893</v>
      </c>
      <c r="AG44" s="6">
        <v>24887337</v>
      </c>
      <c r="AH44" s="6">
        <v>32332716</v>
      </c>
      <c r="AI44" s="6">
        <v>263081</v>
      </c>
      <c r="AJ44" s="7">
        <v>1.01</v>
      </c>
      <c r="AL44" s="2" t="s">
        <v>807</v>
      </c>
      <c r="AM44" s="2">
        <v>1</v>
      </c>
    </row>
    <row r="45" spans="1:39">
      <c r="A45" s="2" t="s">
        <v>672</v>
      </c>
      <c r="B45" s="2" t="s">
        <v>819</v>
      </c>
      <c r="C45" s="2" t="s">
        <v>820</v>
      </c>
      <c r="E45" s="2" t="s">
        <v>673</v>
      </c>
      <c r="F45" s="2" t="s">
        <v>806</v>
      </c>
      <c r="G45" s="2" t="s">
        <v>37</v>
      </c>
      <c r="H45" s="2">
        <v>0</v>
      </c>
      <c r="I45" s="2">
        <v>0.49</v>
      </c>
      <c r="J45" s="6">
        <v>37608808</v>
      </c>
      <c r="K45" s="6">
        <v>28229255</v>
      </c>
      <c r="L45" s="6">
        <v>9379553</v>
      </c>
      <c r="M45" s="6">
        <v>28667110</v>
      </c>
      <c r="N45" s="6">
        <v>2329982</v>
      </c>
      <c r="O45" s="6">
        <v>308079</v>
      </c>
      <c r="P45" s="6">
        <v>1526701</v>
      </c>
      <c r="Q45" s="6">
        <v>0</v>
      </c>
      <c r="R45" s="2">
        <v>0</v>
      </c>
      <c r="S45" s="6">
        <v>0</v>
      </c>
      <c r="T45" s="6">
        <v>495202</v>
      </c>
      <c r="U45" s="2">
        <v>0</v>
      </c>
      <c r="V45" s="6">
        <v>46022</v>
      </c>
      <c r="W45" s="6">
        <v>11323</v>
      </c>
      <c r="X45" s="2">
        <v>0</v>
      </c>
      <c r="Y45" s="6">
        <v>1821</v>
      </c>
      <c r="Z45" s="6">
        <v>-176217</v>
      </c>
      <c r="AA45" s="6">
        <v>0</v>
      </c>
      <c r="AB45" s="6">
        <v>-10877</v>
      </c>
      <c r="AC45" s="6">
        <v>99571</v>
      </c>
      <c r="AD45" s="6">
        <v>0</v>
      </c>
      <c r="AE45" s="2">
        <v>0</v>
      </c>
      <c r="AF45" s="6">
        <v>-678482</v>
      </c>
      <c r="AG45" s="6">
        <v>30290253</v>
      </c>
      <c r="AH45" s="6">
        <v>39669805</v>
      </c>
      <c r="AI45" s="6">
        <v>2060998</v>
      </c>
      <c r="AJ45" s="7">
        <v>1.05</v>
      </c>
      <c r="AK45" s="2" t="s">
        <v>830</v>
      </c>
      <c r="AL45" s="2" t="s">
        <v>811</v>
      </c>
      <c r="AM45" s="2">
        <v>8.0430448000000002E-2</v>
      </c>
    </row>
    <row r="46" spans="1:39">
      <c r="A46" s="2" t="s">
        <v>670</v>
      </c>
      <c r="B46" s="2" t="s">
        <v>804</v>
      </c>
      <c r="C46" s="2" t="s">
        <v>815</v>
      </c>
      <c r="E46" s="2" t="s">
        <v>671</v>
      </c>
      <c r="F46" s="2" t="s">
        <v>668</v>
      </c>
      <c r="G46" s="2" t="s">
        <v>666</v>
      </c>
      <c r="H46" s="2">
        <v>0</v>
      </c>
      <c r="I46" s="2">
        <v>0.4</v>
      </c>
      <c r="J46" s="6">
        <v>3804456</v>
      </c>
      <c r="K46" s="6">
        <v>36719037</v>
      </c>
      <c r="L46" s="6">
        <v>-32914581</v>
      </c>
      <c r="M46" s="6">
        <v>38726303</v>
      </c>
      <c r="N46" s="6">
        <v>1024015</v>
      </c>
      <c r="O46" s="6">
        <v>413532</v>
      </c>
      <c r="P46" s="6">
        <v>259193</v>
      </c>
      <c r="Q46" s="6">
        <v>0</v>
      </c>
      <c r="R46" s="6">
        <v>35978</v>
      </c>
      <c r="S46" s="6">
        <v>0</v>
      </c>
      <c r="T46" s="6">
        <v>315312</v>
      </c>
      <c r="U46" s="2">
        <v>0</v>
      </c>
      <c r="V46" s="6">
        <v>19633</v>
      </c>
      <c r="W46" s="6">
        <v>3955</v>
      </c>
      <c r="X46" s="6">
        <v>9965</v>
      </c>
      <c r="Y46" s="6">
        <v>11882</v>
      </c>
      <c r="Z46" s="6">
        <v>-23684</v>
      </c>
      <c r="AA46" s="6">
        <v>0</v>
      </c>
      <c r="AB46" s="6">
        <v>-27131</v>
      </c>
      <c r="AC46" s="6">
        <v>-349412</v>
      </c>
      <c r="AD46" s="6">
        <v>0</v>
      </c>
      <c r="AE46" s="6">
        <v>151802</v>
      </c>
      <c r="AF46" s="6">
        <v>-1291596</v>
      </c>
      <c r="AG46" s="6">
        <v>37952128</v>
      </c>
      <c r="AH46" s="6">
        <v>5037548</v>
      </c>
      <c r="AI46" s="6">
        <v>1233092</v>
      </c>
      <c r="AJ46" s="7">
        <v>1.32</v>
      </c>
      <c r="AL46" s="2" t="s">
        <v>807</v>
      </c>
      <c r="AM46" s="2">
        <v>1</v>
      </c>
    </row>
    <row r="47" spans="1:39">
      <c r="A47" s="2" t="s">
        <v>664</v>
      </c>
      <c r="B47" s="2" t="s">
        <v>836</v>
      </c>
      <c r="C47" s="2" t="s">
        <v>818</v>
      </c>
      <c r="E47" s="2" t="s">
        <v>665</v>
      </c>
      <c r="F47" s="2" t="s">
        <v>514</v>
      </c>
      <c r="G47" s="2" t="s">
        <v>806</v>
      </c>
      <c r="H47" s="2">
        <v>0</v>
      </c>
      <c r="I47" s="2">
        <v>0.3</v>
      </c>
      <c r="J47" s="6">
        <v>81478137</v>
      </c>
      <c r="K47" s="6">
        <v>145321696</v>
      </c>
      <c r="L47" s="6">
        <v>-63843559</v>
      </c>
      <c r="M47" s="6">
        <v>149797666</v>
      </c>
      <c r="N47" s="6">
        <v>2955028</v>
      </c>
      <c r="O47" s="6">
        <v>1602842</v>
      </c>
      <c r="P47" s="6">
        <v>436568</v>
      </c>
      <c r="Q47" s="2">
        <v>0</v>
      </c>
      <c r="R47" s="2">
        <v>0</v>
      </c>
      <c r="S47" s="6">
        <v>224357</v>
      </c>
      <c r="T47" s="6">
        <v>691261</v>
      </c>
      <c r="U47" s="2">
        <v>0</v>
      </c>
      <c r="V47" s="6">
        <v>20598</v>
      </c>
      <c r="W47" s="6">
        <v>0</v>
      </c>
      <c r="X47" s="6">
        <v>0</v>
      </c>
      <c r="Y47" s="6">
        <v>-213333</v>
      </c>
      <c r="Z47" s="6">
        <v>74889</v>
      </c>
      <c r="AA47" s="6">
        <v>0</v>
      </c>
      <c r="AB47" s="6">
        <v>-212961</v>
      </c>
      <c r="AC47" s="6">
        <v>-677745</v>
      </c>
      <c r="AD47" s="6">
        <v>7062704</v>
      </c>
      <c r="AE47" s="2">
        <v>0</v>
      </c>
      <c r="AF47" s="6">
        <v>-2715212</v>
      </c>
      <c r="AG47" s="6">
        <v>156091634</v>
      </c>
      <c r="AH47" s="6">
        <v>92248075</v>
      </c>
      <c r="AI47" s="6">
        <v>10769938</v>
      </c>
      <c r="AJ47" s="7">
        <v>1.1299999999999999</v>
      </c>
      <c r="AL47" s="2" t="s">
        <v>807</v>
      </c>
      <c r="AM47" s="2">
        <v>1</v>
      </c>
    </row>
    <row r="48" spans="1:39">
      <c r="A48" s="2" t="s">
        <v>662</v>
      </c>
      <c r="B48" s="2" t="s">
        <v>804</v>
      </c>
      <c r="C48" s="2" t="s">
        <v>825</v>
      </c>
      <c r="E48" s="2" t="s">
        <v>663</v>
      </c>
      <c r="F48" s="2" t="s">
        <v>157</v>
      </c>
      <c r="G48" s="2" t="s">
        <v>155</v>
      </c>
      <c r="H48" s="2">
        <v>0</v>
      </c>
      <c r="I48" s="2">
        <v>0.4</v>
      </c>
      <c r="J48" s="6">
        <v>2712389</v>
      </c>
      <c r="K48" s="6">
        <v>13047022</v>
      </c>
      <c r="L48" s="6">
        <v>-10334634</v>
      </c>
      <c r="M48" s="6">
        <v>14080469</v>
      </c>
      <c r="N48" s="6">
        <v>793714</v>
      </c>
      <c r="O48" s="6">
        <v>150955</v>
      </c>
      <c r="P48" s="6">
        <v>450433</v>
      </c>
      <c r="Q48" s="2">
        <v>0</v>
      </c>
      <c r="R48" s="2">
        <v>0</v>
      </c>
      <c r="S48" s="2">
        <v>0</v>
      </c>
      <c r="T48" s="6">
        <v>192326</v>
      </c>
      <c r="U48" s="2">
        <v>0</v>
      </c>
      <c r="V48" s="6">
        <v>55959</v>
      </c>
      <c r="W48" s="6">
        <v>0</v>
      </c>
      <c r="X48" s="2">
        <v>0</v>
      </c>
      <c r="Y48" s="2">
        <v>0</v>
      </c>
      <c r="Z48" s="6">
        <v>-108747</v>
      </c>
      <c r="AA48" s="6">
        <v>0</v>
      </c>
      <c r="AB48" s="6">
        <v>-16934</v>
      </c>
      <c r="AC48" s="6">
        <v>-109709</v>
      </c>
      <c r="AD48" s="6">
        <v>0</v>
      </c>
      <c r="AE48" s="2">
        <v>0</v>
      </c>
      <c r="AF48" s="6">
        <v>378035</v>
      </c>
      <c r="AG48" s="6">
        <v>15072786</v>
      </c>
      <c r="AH48" s="6">
        <v>4738153</v>
      </c>
      <c r="AI48" s="6">
        <v>2025764</v>
      </c>
      <c r="AJ48" s="7">
        <v>1.75</v>
      </c>
      <c r="AK48" s="2" t="s">
        <v>889</v>
      </c>
      <c r="AL48" s="2" t="s">
        <v>811</v>
      </c>
      <c r="AM48" s="2">
        <v>7.5557699999999998E-3</v>
      </c>
    </row>
    <row r="49" spans="1:39">
      <c r="A49" s="2" t="s">
        <v>660</v>
      </c>
      <c r="B49" s="2" t="s">
        <v>804</v>
      </c>
      <c r="C49" s="2" t="s">
        <v>805</v>
      </c>
      <c r="E49" s="2" t="s">
        <v>661</v>
      </c>
      <c r="F49" s="2" t="s">
        <v>430</v>
      </c>
      <c r="G49" s="2" t="s">
        <v>428</v>
      </c>
      <c r="H49" s="2">
        <v>0</v>
      </c>
      <c r="I49" s="2">
        <v>0.4</v>
      </c>
      <c r="J49" s="6">
        <v>4174562</v>
      </c>
      <c r="K49" s="6">
        <v>20337265</v>
      </c>
      <c r="L49" s="6">
        <v>-16162703</v>
      </c>
      <c r="M49" s="6">
        <v>20398338</v>
      </c>
      <c r="N49" s="6">
        <v>1295010</v>
      </c>
      <c r="O49" s="6">
        <v>218983</v>
      </c>
      <c r="P49" s="6">
        <v>623699</v>
      </c>
      <c r="Q49" s="6">
        <v>1416</v>
      </c>
      <c r="R49" s="2">
        <v>0</v>
      </c>
      <c r="S49" s="6">
        <v>45478</v>
      </c>
      <c r="T49" s="6">
        <v>405434</v>
      </c>
      <c r="U49" s="6">
        <v>3837</v>
      </c>
      <c r="V49" s="6">
        <v>55240</v>
      </c>
      <c r="W49" s="6">
        <v>3416</v>
      </c>
      <c r="X49" s="6">
        <v>0</v>
      </c>
      <c r="Y49" s="6">
        <v>-40425</v>
      </c>
      <c r="Z49" s="6">
        <v>-52908</v>
      </c>
      <c r="AA49" s="6">
        <v>-1581</v>
      </c>
      <c r="AB49" s="6">
        <v>-22729</v>
      </c>
      <c r="AC49" s="6">
        <v>-171579</v>
      </c>
      <c r="AD49" s="6">
        <v>558571</v>
      </c>
      <c r="AE49" s="2">
        <v>0</v>
      </c>
      <c r="AF49" s="6">
        <v>-572330</v>
      </c>
      <c r="AG49" s="6">
        <v>21452860</v>
      </c>
      <c r="AH49" s="6">
        <v>5290157</v>
      </c>
      <c r="AI49" s="6">
        <v>1115595</v>
      </c>
      <c r="AJ49" s="7">
        <v>1.27</v>
      </c>
      <c r="AL49" s="2" t="s">
        <v>807</v>
      </c>
      <c r="AM49" s="2">
        <v>1</v>
      </c>
    </row>
    <row r="50" spans="1:39">
      <c r="A50" s="2" t="s">
        <v>658</v>
      </c>
      <c r="B50" s="2" t="s">
        <v>804</v>
      </c>
      <c r="C50" s="2" t="s">
        <v>808</v>
      </c>
      <c r="E50" s="2" t="s">
        <v>659</v>
      </c>
      <c r="F50" s="2" t="s">
        <v>606</v>
      </c>
      <c r="G50" s="2" t="s">
        <v>806</v>
      </c>
      <c r="H50" s="2">
        <v>0</v>
      </c>
      <c r="I50" s="2">
        <v>0.4</v>
      </c>
      <c r="J50" s="6">
        <v>2970316</v>
      </c>
      <c r="K50" s="6">
        <v>16164515</v>
      </c>
      <c r="L50" s="6">
        <v>-13194199</v>
      </c>
      <c r="M50" s="6">
        <v>16556208</v>
      </c>
      <c r="N50" s="6">
        <v>927337</v>
      </c>
      <c r="O50" s="6">
        <v>177670</v>
      </c>
      <c r="P50" s="6">
        <v>476999</v>
      </c>
      <c r="Q50" s="6">
        <v>6064</v>
      </c>
      <c r="R50" s="6">
        <v>0</v>
      </c>
      <c r="S50" s="6">
        <v>14686</v>
      </c>
      <c r="T50" s="6">
        <v>251918</v>
      </c>
      <c r="U50" s="2">
        <v>0</v>
      </c>
      <c r="V50" s="6">
        <v>31277</v>
      </c>
      <c r="W50" s="6">
        <v>-5317</v>
      </c>
      <c r="X50" s="6">
        <v>1262</v>
      </c>
      <c r="Y50" s="6">
        <v>-10164</v>
      </c>
      <c r="Z50" s="6">
        <v>-48213</v>
      </c>
      <c r="AA50" s="6">
        <v>0</v>
      </c>
      <c r="AB50" s="6">
        <v>-6272</v>
      </c>
      <c r="AC50" s="6">
        <v>-140066</v>
      </c>
      <c r="AD50" s="6">
        <v>0</v>
      </c>
      <c r="AE50" s="2">
        <v>0</v>
      </c>
      <c r="AF50" s="6">
        <v>-165556</v>
      </c>
      <c r="AG50" s="6">
        <v>17140496</v>
      </c>
      <c r="AH50" s="6">
        <v>3946297</v>
      </c>
      <c r="AI50" s="6">
        <v>975981</v>
      </c>
      <c r="AJ50" s="7">
        <v>1.33</v>
      </c>
      <c r="AK50" s="2" t="s">
        <v>887</v>
      </c>
      <c r="AL50" s="2" t="s">
        <v>811</v>
      </c>
      <c r="AM50" s="2">
        <v>3.2401067999999998E-2</v>
      </c>
    </row>
    <row r="51" spans="1:39">
      <c r="A51" s="2" t="s">
        <v>656</v>
      </c>
      <c r="B51" s="2" t="s">
        <v>804</v>
      </c>
      <c r="C51" s="2" t="s">
        <v>815</v>
      </c>
      <c r="E51" s="2" t="s">
        <v>657</v>
      </c>
      <c r="F51" s="2" t="s">
        <v>534</v>
      </c>
      <c r="G51" s="2" t="s">
        <v>532</v>
      </c>
      <c r="H51" s="2">
        <v>0</v>
      </c>
      <c r="I51" s="2">
        <v>0.4</v>
      </c>
      <c r="J51" s="6">
        <v>2015642</v>
      </c>
      <c r="K51" s="6">
        <v>5931911</v>
      </c>
      <c r="L51" s="6">
        <v>-3916269</v>
      </c>
      <c r="M51" s="6">
        <v>5977838</v>
      </c>
      <c r="N51" s="6">
        <v>606396</v>
      </c>
      <c r="O51" s="6">
        <v>64339</v>
      </c>
      <c r="P51" s="6">
        <v>335855</v>
      </c>
      <c r="Q51" s="6">
        <v>13684</v>
      </c>
      <c r="R51" s="6">
        <v>3032</v>
      </c>
      <c r="S51" s="6">
        <v>15862</v>
      </c>
      <c r="T51" s="6">
        <v>173624</v>
      </c>
      <c r="U51" s="2">
        <v>0</v>
      </c>
      <c r="V51" s="6">
        <v>29277</v>
      </c>
      <c r="W51" s="6">
        <v>-11800</v>
      </c>
      <c r="X51" s="6">
        <v>-2092</v>
      </c>
      <c r="Y51" s="6">
        <v>-14085</v>
      </c>
      <c r="Z51" s="6">
        <v>-38188</v>
      </c>
      <c r="AA51" s="6">
        <v>0</v>
      </c>
      <c r="AB51" s="6">
        <v>-10067</v>
      </c>
      <c r="AC51" s="6">
        <v>-41574</v>
      </c>
      <c r="AD51" s="6">
        <v>191312</v>
      </c>
      <c r="AE51" s="2">
        <v>0</v>
      </c>
      <c r="AF51" s="6">
        <v>15588</v>
      </c>
      <c r="AG51" s="6">
        <v>6702605</v>
      </c>
      <c r="AH51" s="6">
        <v>2786335</v>
      </c>
      <c r="AI51" s="6">
        <v>770693</v>
      </c>
      <c r="AJ51" s="7">
        <v>1.38</v>
      </c>
      <c r="AL51" s="2" t="s">
        <v>807</v>
      </c>
      <c r="AM51" s="2">
        <v>1</v>
      </c>
    </row>
    <row r="52" spans="1:39">
      <c r="A52" s="2" t="s">
        <v>654</v>
      </c>
      <c r="B52" s="2" t="s">
        <v>821</v>
      </c>
      <c r="C52" s="2" t="s">
        <v>815</v>
      </c>
      <c r="E52" s="2" t="s">
        <v>655</v>
      </c>
      <c r="F52" s="2" t="s">
        <v>806</v>
      </c>
      <c r="G52" s="2" t="s">
        <v>728</v>
      </c>
      <c r="H52" s="2">
        <v>0</v>
      </c>
      <c r="I52" s="2">
        <v>0.49</v>
      </c>
      <c r="J52" s="6">
        <v>28653410</v>
      </c>
      <c r="K52" s="6">
        <v>37823426</v>
      </c>
      <c r="L52" s="6">
        <v>-9170016</v>
      </c>
      <c r="M52" s="6">
        <v>37539800</v>
      </c>
      <c r="N52" s="6">
        <v>2117799</v>
      </c>
      <c r="O52" s="6">
        <v>401849</v>
      </c>
      <c r="P52" s="6">
        <v>1071210</v>
      </c>
      <c r="Q52" s="6">
        <v>-34986</v>
      </c>
      <c r="R52" s="6">
        <v>0</v>
      </c>
      <c r="S52" s="6">
        <v>148560</v>
      </c>
      <c r="T52" s="6">
        <v>531166</v>
      </c>
      <c r="U52" s="2">
        <v>0</v>
      </c>
      <c r="V52" s="6">
        <v>53826</v>
      </c>
      <c r="W52" s="6">
        <v>34986</v>
      </c>
      <c r="X52" s="6">
        <v>8472</v>
      </c>
      <c r="Y52" s="6">
        <v>-143428</v>
      </c>
      <c r="Z52" s="6">
        <v>-13020</v>
      </c>
      <c r="AA52" s="6">
        <v>0</v>
      </c>
      <c r="AB52" s="6">
        <v>128</v>
      </c>
      <c r="AC52" s="6">
        <v>-97346</v>
      </c>
      <c r="AD52" s="6">
        <v>0</v>
      </c>
      <c r="AE52" s="6">
        <v>323424</v>
      </c>
      <c r="AF52" s="6">
        <v>-512000</v>
      </c>
      <c r="AG52" s="6">
        <v>38665793</v>
      </c>
      <c r="AH52" s="6">
        <v>29495776</v>
      </c>
      <c r="AI52" s="6">
        <v>842366</v>
      </c>
      <c r="AJ52" s="7">
        <v>1.03</v>
      </c>
      <c r="AL52" s="2" t="s">
        <v>807</v>
      </c>
      <c r="AM52" s="2">
        <v>1</v>
      </c>
    </row>
    <row r="53" spans="1:39">
      <c r="A53" s="2" t="s">
        <v>652</v>
      </c>
      <c r="B53" s="2" t="s">
        <v>804</v>
      </c>
      <c r="C53" s="2" t="s">
        <v>809</v>
      </c>
      <c r="E53" s="2" t="s">
        <v>653</v>
      </c>
      <c r="F53" s="2" t="s">
        <v>402</v>
      </c>
      <c r="G53" s="2" t="s">
        <v>400</v>
      </c>
      <c r="H53" s="2">
        <v>0</v>
      </c>
      <c r="I53" s="2">
        <v>0.4</v>
      </c>
      <c r="J53" s="6">
        <v>3823142</v>
      </c>
      <c r="K53" s="6">
        <v>17550813</v>
      </c>
      <c r="L53" s="6">
        <v>-13727671</v>
      </c>
      <c r="M53" s="6">
        <v>15897810</v>
      </c>
      <c r="N53" s="6">
        <v>1024043</v>
      </c>
      <c r="O53" s="6">
        <v>172206</v>
      </c>
      <c r="P53" s="6">
        <v>595965</v>
      </c>
      <c r="Q53" s="6">
        <v>4042</v>
      </c>
      <c r="R53" s="6">
        <v>0</v>
      </c>
      <c r="S53" s="6">
        <v>16498</v>
      </c>
      <c r="T53" s="6">
        <v>235332</v>
      </c>
      <c r="U53" s="2">
        <v>0</v>
      </c>
      <c r="V53" s="6">
        <v>61869</v>
      </c>
      <c r="W53" s="6">
        <v>-2936</v>
      </c>
      <c r="X53" s="6">
        <v>9284</v>
      </c>
      <c r="Y53" s="6">
        <v>-13136</v>
      </c>
      <c r="Z53" s="6">
        <v>-37063</v>
      </c>
      <c r="AA53" s="6">
        <v>0</v>
      </c>
      <c r="AB53" s="6">
        <v>12707</v>
      </c>
      <c r="AC53" s="6">
        <v>-145729</v>
      </c>
      <c r="AD53" s="6">
        <v>0</v>
      </c>
      <c r="AE53" s="6">
        <v>293746</v>
      </c>
      <c r="AF53" s="6">
        <v>-1128022</v>
      </c>
      <c r="AG53" s="6">
        <v>15385081</v>
      </c>
      <c r="AH53" s="6">
        <v>1657410</v>
      </c>
      <c r="AI53" s="6">
        <v>-2165732</v>
      </c>
      <c r="AJ53" s="7">
        <v>0.43</v>
      </c>
      <c r="AL53" s="2" t="s">
        <v>807</v>
      </c>
      <c r="AM53" s="2">
        <v>1</v>
      </c>
    </row>
    <row r="54" spans="1:39">
      <c r="A54" s="2" t="s">
        <v>650</v>
      </c>
      <c r="B54" s="2" t="s">
        <v>804</v>
      </c>
      <c r="C54" s="2" t="s">
        <v>815</v>
      </c>
      <c r="E54" s="2" t="s">
        <v>651</v>
      </c>
      <c r="F54" s="2" t="s">
        <v>534</v>
      </c>
      <c r="G54" s="2" t="s">
        <v>532</v>
      </c>
      <c r="H54" s="2">
        <v>0</v>
      </c>
      <c r="I54" s="2">
        <v>0.4</v>
      </c>
      <c r="J54" s="6">
        <v>3035292</v>
      </c>
      <c r="K54" s="6">
        <v>30580971</v>
      </c>
      <c r="L54" s="6">
        <v>-27545679</v>
      </c>
      <c r="M54" s="6">
        <v>31034674</v>
      </c>
      <c r="N54" s="6">
        <v>1195509</v>
      </c>
      <c r="O54" s="6">
        <v>331831</v>
      </c>
      <c r="P54" s="6">
        <v>475602</v>
      </c>
      <c r="Q54" s="2">
        <v>0</v>
      </c>
      <c r="R54" s="2">
        <v>0</v>
      </c>
      <c r="S54" s="6">
        <v>60637</v>
      </c>
      <c r="T54" s="6">
        <v>327439</v>
      </c>
      <c r="U54" s="2">
        <v>0</v>
      </c>
      <c r="V54" s="6">
        <v>70819</v>
      </c>
      <c r="W54" s="6">
        <v>0</v>
      </c>
      <c r="X54" s="6">
        <v>0</v>
      </c>
      <c r="Y54" s="6">
        <v>-58799</v>
      </c>
      <c r="Z54" s="6">
        <v>-50728</v>
      </c>
      <c r="AA54" s="6">
        <v>0</v>
      </c>
      <c r="AB54" s="6">
        <v>-48080</v>
      </c>
      <c r="AC54" s="6">
        <v>-292417</v>
      </c>
      <c r="AD54" s="6">
        <v>2807667</v>
      </c>
      <c r="AE54" s="2">
        <v>0</v>
      </c>
      <c r="AF54" s="6">
        <v>19791</v>
      </c>
      <c r="AG54" s="6">
        <v>34678436</v>
      </c>
      <c r="AH54" s="6">
        <v>7132757</v>
      </c>
      <c r="AI54" s="6">
        <v>4097465</v>
      </c>
      <c r="AJ54" s="7">
        <v>2.35</v>
      </c>
      <c r="AL54" s="2" t="s">
        <v>807</v>
      </c>
      <c r="AM54" s="2">
        <v>1</v>
      </c>
    </row>
    <row r="55" spans="1:39">
      <c r="A55" s="2" t="s">
        <v>648</v>
      </c>
      <c r="B55" s="2" t="s">
        <v>804</v>
      </c>
      <c r="C55" s="2" t="s">
        <v>822</v>
      </c>
      <c r="E55" s="2" t="s">
        <v>649</v>
      </c>
      <c r="F55" s="2" t="s">
        <v>510</v>
      </c>
      <c r="G55" s="2" t="s">
        <v>806</v>
      </c>
      <c r="H55" s="2">
        <v>0</v>
      </c>
      <c r="I55" s="2">
        <v>0.4</v>
      </c>
      <c r="J55" s="6">
        <v>2530595</v>
      </c>
      <c r="K55" s="6">
        <v>21257062</v>
      </c>
      <c r="L55" s="6">
        <v>-18726467</v>
      </c>
      <c r="M55" s="6">
        <v>21606794</v>
      </c>
      <c r="N55" s="6">
        <v>1008103</v>
      </c>
      <c r="O55" s="6">
        <v>231324</v>
      </c>
      <c r="P55" s="6">
        <v>429127</v>
      </c>
      <c r="Q55" s="6">
        <v>2022</v>
      </c>
      <c r="R55" s="6">
        <v>12127</v>
      </c>
      <c r="S55" s="6">
        <v>30318</v>
      </c>
      <c r="T55" s="6">
        <v>303185</v>
      </c>
      <c r="U55" s="2">
        <v>0</v>
      </c>
      <c r="V55" s="6">
        <v>36059</v>
      </c>
      <c r="W55" s="6">
        <v>-2022</v>
      </c>
      <c r="X55" s="6">
        <v>-12127</v>
      </c>
      <c r="Y55" s="6">
        <v>-26871</v>
      </c>
      <c r="Z55" s="6">
        <v>-130857</v>
      </c>
      <c r="AA55" s="6">
        <v>0</v>
      </c>
      <c r="AB55" s="6">
        <v>-867</v>
      </c>
      <c r="AC55" s="6">
        <v>-198795</v>
      </c>
      <c r="AD55" s="6">
        <v>0</v>
      </c>
      <c r="AE55" s="2">
        <v>0</v>
      </c>
      <c r="AF55" s="6">
        <v>166506</v>
      </c>
      <c r="AG55" s="6">
        <v>22445924</v>
      </c>
      <c r="AH55" s="6">
        <v>3719456</v>
      </c>
      <c r="AI55" s="6">
        <v>1188861</v>
      </c>
      <c r="AJ55" s="7">
        <v>1.47</v>
      </c>
      <c r="AK55" s="2" t="s">
        <v>838</v>
      </c>
      <c r="AL55" s="2" t="s">
        <v>811</v>
      </c>
      <c r="AM55" s="2">
        <v>3.1189687000000001E-2</v>
      </c>
    </row>
    <row r="56" spans="1:39">
      <c r="A56" s="2" t="s">
        <v>646</v>
      </c>
      <c r="B56" s="2" t="s">
        <v>804</v>
      </c>
      <c r="C56" s="2" t="s">
        <v>805</v>
      </c>
      <c r="E56" s="2" t="s">
        <v>647</v>
      </c>
      <c r="F56" s="2" t="s">
        <v>290</v>
      </c>
      <c r="G56" s="2" t="s">
        <v>806</v>
      </c>
      <c r="H56" s="2">
        <v>0</v>
      </c>
      <c r="I56" s="2">
        <v>0.4</v>
      </c>
      <c r="J56" s="6">
        <v>3401067</v>
      </c>
      <c r="K56" s="6">
        <v>26701404</v>
      </c>
      <c r="L56" s="6">
        <v>-23300337</v>
      </c>
      <c r="M56" s="6">
        <v>28052376</v>
      </c>
      <c r="N56" s="6">
        <v>1170216</v>
      </c>
      <c r="O56" s="6">
        <v>300337</v>
      </c>
      <c r="P56" s="6">
        <v>374468</v>
      </c>
      <c r="Q56" s="6">
        <v>22848</v>
      </c>
      <c r="R56" s="6">
        <v>163315</v>
      </c>
      <c r="S56" s="6">
        <v>136635</v>
      </c>
      <c r="T56" s="6">
        <v>172613</v>
      </c>
      <c r="U56" s="2">
        <v>0</v>
      </c>
      <c r="V56" s="6">
        <v>67374</v>
      </c>
      <c r="W56" s="6">
        <v>-22848</v>
      </c>
      <c r="X56" s="6">
        <v>-163315</v>
      </c>
      <c r="Y56" s="6">
        <v>-133589</v>
      </c>
      <c r="Z56" s="6">
        <v>52822</v>
      </c>
      <c r="AA56" s="6">
        <v>0</v>
      </c>
      <c r="AB56" s="6">
        <v>-18403</v>
      </c>
      <c r="AC56" s="6">
        <v>-247350</v>
      </c>
      <c r="AD56" s="6">
        <v>0</v>
      </c>
      <c r="AE56" s="2">
        <v>0</v>
      </c>
      <c r="AF56" s="6">
        <v>308556</v>
      </c>
      <c r="AG56" s="6">
        <v>29065840</v>
      </c>
      <c r="AH56" s="6">
        <v>5765503</v>
      </c>
      <c r="AI56" s="6">
        <v>2364436</v>
      </c>
      <c r="AJ56" s="7">
        <v>1.7</v>
      </c>
      <c r="AK56" s="2" t="s">
        <v>890</v>
      </c>
      <c r="AL56" s="2" t="s">
        <v>827</v>
      </c>
      <c r="AM56" s="2">
        <v>4.9009269000000001E-2</v>
      </c>
    </row>
    <row r="57" spans="1:39">
      <c r="A57" s="2" t="s">
        <v>644</v>
      </c>
      <c r="B57" s="2" t="s">
        <v>821</v>
      </c>
      <c r="C57" s="2" t="s">
        <v>808</v>
      </c>
      <c r="E57" s="2" t="s">
        <v>645</v>
      </c>
      <c r="F57" s="2" t="s">
        <v>806</v>
      </c>
      <c r="G57" s="2" t="s">
        <v>642</v>
      </c>
      <c r="H57" s="2">
        <v>0</v>
      </c>
      <c r="I57" s="2">
        <v>0.49</v>
      </c>
      <c r="J57" s="6">
        <v>37882999</v>
      </c>
      <c r="K57" s="6">
        <v>66190961</v>
      </c>
      <c r="L57" s="6">
        <v>-28307962</v>
      </c>
      <c r="M57" s="6">
        <v>66238870</v>
      </c>
      <c r="N57" s="6">
        <v>4398334</v>
      </c>
      <c r="O57" s="6">
        <v>709123</v>
      </c>
      <c r="P57" s="6">
        <v>2001385</v>
      </c>
      <c r="Q57" s="6">
        <v>0</v>
      </c>
      <c r="R57" s="2">
        <v>0</v>
      </c>
      <c r="S57" s="6">
        <v>77249</v>
      </c>
      <c r="T57" s="6">
        <v>1610577</v>
      </c>
      <c r="U57" s="2">
        <v>0</v>
      </c>
      <c r="V57" s="6">
        <v>20066</v>
      </c>
      <c r="W57" s="6">
        <v>12427</v>
      </c>
      <c r="X57" s="2">
        <v>0</v>
      </c>
      <c r="Y57" s="6">
        <v>-70647</v>
      </c>
      <c r="Z57" s="6">
        <v>-854462</v>
      </c>
      <c r="AA57" s="6">
        <v>0</v>
      </c>
      <c r="AB57" s="6">
        <v>-33960</v>
      </c>
      <c r="AC57" s="6">
        <v>-300509</v>
      </c>
      <c r="AD57" s="6">
        <v>0</v>
      </c>
      <c r="AE57" s="6">
        <v>71554</v>
      </c>
      <c r="AF57" s="6">
        <v>-3593717</v>
      </c>
      <c r="AG57" s="6">
        <v>65744848</v>
      </c>
      <c r="AH57" s="6">
        <v>37436886</v>
      </c>
      <c r="AI57" s="6">
        <v>-446113</v>
      </c>
      <c r="AJ57" s="7">
        <v>0.99</v>
      </c>
      <c r="AL57" s="2" t="s">
        <v>807</v>
      </c>
      <c r="AM57" s="2">
        <v>1</v>
      </c>
    </row>
    <row r="58" spans="1:39">
      <c r="A58" s="2" t="s">
        <v>640</v>
      </c>
      <c r="B58" s="2" t="s">
        <v>821</v>
      </c>
      <c r="C58" s="2" t="s">
        <v>808</v>
      </c>
      <c r="E58" s="2" t="s">
        <v>840</v>
      </c>
      <c r="F58" s="2" t="s">
        <v>806</v>
      </c>
      <c r="G58" s="2" t="s">
        <v>642</v>
      </c>
      <c r="H58" s="2">
        <v>0</v>
      </c>
      <c r="I58" s="2">
        <v>0.49</v>
      </c>
      <c r="J58" s="6">
        <v>47159819</v>
      </c>
      <c r="K58" s="6">
        <v>72290382</v>
      </c>
      <c r="L58" s="6">
        <v>-25130563</v>
      </c>
      <c r="M58" s="6">
        <v>73218093</v>
      </c>
      <c r="N58" s="6">
        <v>3275217</v>
      </c>
      <c r="O58" s="6">
        <v>782587</v>
      </c>
      <c r="P58" s="6">
        <v>1452707</v>
      </c>
      <c r="Q58" s="6">
        <v>9904</v>
      </c>
      <c r="R58" s="6">
        <v>9904</v>
      </c>
      <c r="S58" s="6">
        <v>153512</v>
      </c>
      <c r="T58" s="6">
        <v>866603</v>
      </c>
      <c r="U58" s="2">
        <v>0</v>
      </c>
      <c r="V58" s="6">
        <v>73447</v>
      </c>
      <c r="W58" s="6">
        <v>1156</v>
      </c>
      <c r="X58" s="6">
        <v>5572</v>
      </c>
      <c r="Y58" s="6">
        <v>-140413</v>
      </c>
      <c r="Z58" s="6">
        <v>-179176</v>
      </c>
      <c r="AA58" s="6">
        <v>0</v>
      </c>
      <c r="AB58" s="6">
        <v>25092</v>
      </c>
      <c r="AC58" s="6">
        <v>-266779</v>
      </c>
      <c r="AD58" s="6">
        <v>0</v>
      </c>
      <c r="AE58" s="6">
        <v>1877995</v>
      </c>
      <c r="AF58" s="6">
        <v>-1630402</v>
      </c>
      <c r="AG58" s="6">
        <v>72503812</v>
      </c>
      <c r="AH58" s="6">
        <v>47373250</v>
      </c>
      <c r="AI58" s="6">
        <v>213430</v>
      </c>
      <c r="AJ58" s="7">
        <v>1</v>
      </c>
      <c r="AL58" s="2" t="s">
        <v>807</v>
      </c>
      <c r="AM58" s="2">
        <v>1</v>
      </c>
    </row>
    <row r="59" spans="1:39">
      <c r="A59" s="2" t="s">
        <v>638</v>
      </c>
      <c r="B59" s="2" t="s">
        <v>804</v>
      </c>
      <c r="C59" s="2" t="s">
        <v>809</v>
      </c>
      <c r="E59" s="2" t="s">
        <v>639</v>
      </c>
      <c r="F59" s="2" t="s">
        <v>594</v>
      </c>
      <c r="G59" s="2" t="s">
        <v>590</v>
      </c>
      <c r="H59" s="2">
        <v>0</v>
      </c>
      <c r="I59" s="2">
        <v>0.4</v>
      </c>
      <c r="J59" s="6">
        <v>3004464</v>
      </c>
      <c r="K59" s="6">
        <v>13846542</v>
      </c>
      <c r="L59" s="6">
        <v>-10842078</v>
      </c>
      <c r="M59" s="6">
        <v>14311597</v>
      </c>
      <c r="N59" s="6">
        <v>912980</v>
      </c>
      <c r="O59" s="6">
        <v>153692</v>
      </c>
      <c r="P59" s="6">
        <v>512148</v>
      </c>
      <c r="Q59" s="6">
        <v>0</v>
      </c>
      <c r="R59" s="2">
        <v>0</v>
      </c>
      <c r="S59" s="6">
        <v>11156</v>
      </c>
      <c r="T59" s="6">
        <v>235984</v>
      </c>
      <c r="U59" s="2">
        <v>0</v>
      </c>
      <c r="V59" s="6">
        <v>50763</v>
      </c>
      <c r="W59" s="6">
        <v>1172</v>
      </c>
      <c r="X59" s="2">
        <v>0</v>
      </c>
      <c r="Y59" s="6">
        <v>-11156</v>
      </c>
      <c r="Z59" s="6">
        <v>-27005</v>
      </c>
      <c r="AA59" s="6">
        <v>0</v>
      </c>
      <c r="AB59" s="6">
        <v>-15592</v>
      </c>
      <c r="AC59" s="6">
        <v>-115096</v>
      </c>
      <c r="AD59" s="6">
        <v>0</v>
      </c>
      <c r="AE59" s="2">
        <v>0</v>
      </c>
      <c r="AF59" s="6">
        <v>46080</v>
      </c>
      <c r="AG59" s="6">
        <v>15153743</v>
      </c>
      <c r="AH59" s="6">
        <v>4311664</v>
      </c>
      <c r="AI59" s="6">
        <v>1307200</v>
      </c>
      <c r="AJ59" s="7">
        <v>1.44</v>
      </c>
      <c r="AL59" s="2" t="s">
        <v>807</v>
      </c>
      <c r="AM59" s="2">
        <v>1</v>
      </c>
    </row>
    <row r="60" spans="1:39">
      <c r="A60" s="2" t="s">
        <v>636</v>
      </c>
      <c r="B60" s="2" t="s">
        <v>804</v>
      </c>
      <c r="C60" s="2" t="s">
        <v>805</v>
      </c>
      <c r="E60" s="2" t="s">
        <v>637</v>
      </c>
      <c r="F60" s="2" t="s">
        <v>39</v>
      </c>
      <c r="G60" s="2" t="s">
        <v>806</v>
      </c>
      <c r="H60" s="2">
        <v>0</v>
      </c>
      <c r="I60" s="2">
        <v>0.4</v>
      </c>
      <c r="J60" s="6">
        <v>2005550</v>
      </c>
      <c r="K60" s="6">
        <v>17019863</v>
      </c>
      <c r="L60" s="6">
        <v>-15014313</v>
      </c>
      <c r="M60" s="6">
        <v>17022244</v>
      </c>
      <c r="N60" s="6">
        <v>1065346</v>
      </c>
      <c r="O60" s="6">
        <v>182782</v>
      </c>
      <c r="P60" s="6">
        <v>567253</v>
      </c>
      <c r="Q60" s="6">
        <v>12127</v>
      </c>
      <c r="R60" s="6">
        <v>20212</v>
      </c>
      <c r="S60" s="6">
        <v>20212</v>
      </c>
      <c r="T60" s="6">
        <v>262760</v>
      </c>
      <c r="U60" s="6">
        <v>0</v>
      </c>
      <c r="V60" s="6">
        <v>80800</v>
      </c>
      <c r="W60" s="6">
        <v>-5423</v>
      </c>
      <c r="X60" s="6">
        <v>-20212</v>
      </c>
      <c r="Y60" s="6">
        <v>-19777</v>
      </c>
      <c r="Z60" s="6">
        <v>-44858</v>
      </c>
      <c r="AA60" s="6">
        <v>7704</v>
      </c>
      <c r="AB60" s="6">
        <v>-5656</v>
      </c>
      <c r="AC60" s="6">
        <v>-159388</v>
      </c>
      <c r="AD60" s="6">
        <v>0</v>
      </c>
      <c r="AE60" s="6">
        <v>244259</v>
      </c>
      <c r="AF60" s="6">
        <v>-31539</v>
      </c>
      <c r="AG60" s="6">
        <v>17644983</v>
      </c>
      <c r="AH60" s="6">
        <v>2630670</v>
      </c>
      <c r="AI60" s="6">
        <v>625120</v>
      </c>
      <c r="AJ60" s="7">
        <v>1.31</v>
      </c>
      <c r="AL60" s="2" t="s">
        <v>807</v>
      </c>
      <c r="AM60" s="2">
        <v>1</v>
      </c>
    </row>
    <row r="61" spans="1:39">
      <c r="A61" s="2" t="s">
        <v>634</v>
      </c>
      <c r="B61" s="2" t="s">
        <v>804</v>
      </c>
      <c r="C61" s="2" t="s">
        <v>805</v>
      </c>
      <c r="E61" s="2" t="s">
        <v>635</v>
      </c>
      <c r="F61" s="2" t="s">
        <v>680</v>
      </c>
      <c r="G61" s="2" t="s">
        <v>678</v>
      </c>
      <c r="H61" s="2">
        <v>0</v>
      </c>
      <c r="I61" s="2">
        <v>0.4</v>
      </c>
      <c r="J61" s="6">
        <v>1329850</v>
      </c>
      <c r="K61" s="6">
        <v>8061724</v>
      </c>
      <c r="L61" s="6">
        <v>-6731874</v>
      </c>
      <c r="M61" s="6">
        <v>8283645</v>
      </c>
      <c r="N61" s="6">
        <v>602386</v>
      </c>
      <c r="O61" s="6">
        <v>89173</v>
      </c>
      <c r="P61" s="6">
        <v>271473</v>
      </c>
      <c r="Q61" s="2">
        <v>0</v>
      </c>
      <c r="R61" s="2">
        <v>0</v>
      </c>
      <c r="S61" s="2">
        <v>0</v>
      </c>
      <c r="T61" s="6">
        <v>241740</v>
      </c>
      <c r="U61" s="6">
        <v>0</v>
      </c>
      <c r="V61" s="6">
        <v>31573</v>
      </c>
      <c r="W61" s="6">
        <v>0</v>
      </c>
      <c r="X61" s="2">
        <v>0</v>
      </c>
      <c r="Y61" s="6">
        <v>0</v>
      </c>
      <c r="Z61" s="6">
        <v>-92538</v>
      </c>
      <c r="AA61" s="6">
        <v>30619</v>
      </c>
      <c r="AB61" s="6">
        <v>-6177</v>
      </c>
      <c r="AC61" s="6">
        <v>-71464</v>
      </c>
      <c r="AD61" s="6">
        <v>0</v>
      </c>
      <c r="AE61" s="6">
        <v>112288</v>
      </c>
      <c r="AF61" s="6">
        <v>-287454</v>
      </c>
      <c r="AG61" s="6">
        <v>8378303</v>
      </c>
      <c r="AH61" s="6">
        <v>1646429</v>
      </c>
      <c r="AI61" s="6">
        <v>316578</v>
      </c>
      <c r="AJ61" s="7">
        <v>1.24</v>
      </c>
      <c r="AL61" s="2" t="s">
        <v>807</v>
      </c>
      <c r="AM61" s="2">
        <v>1</v>
      </c>
    </row>
    <row r="62" spans="1:39">
      <c r="A62" s="2" t="s">
        <v>632</v>
      </c>
      <c r="B62" s="2" t="s">
        <v>804</v>
      </c>
      <c r="C62" s="2" t="s">
        <v>808</v>
      </c>
      <c r="E62" s="2" t="s">
        <v>633</v>
      </c>
      <c r="F62" s="2" t="s">
        <v>412</v>
      </c>
      <c r="G62" s="2" t="s">
        <v>410</v>
      </c>
      <c r="H62" s="2">
        <v>0</v>
      </c>
      <c r="I62" s="2">
        <v>0.4</v>
      </c>
      <c r="J62" s="6">
        <v>2619305</v>
      </c>
      <c r="K62" s="6">
        <v>10264941</v>
      </c>
      <c r="L62" s="6">
        <v>-7645636</v>
      </c>
      <c r="M62" s="6">
        <v>10796679</v>
      </c>
      <c r="N62" s="6">
        <v>833739</v>
      </c>
      <c r="O62" s="6">
        <v>116022</v>
      </c>
      <c r="P62" s="6">
        <v>478633</v>
      </c>
      <c r="Q62" s="6">
        <v>5595</v>
      </c>
      <c r="R62" s="6">
        <v>20212</v>
      </c>
      <c r="S62" s="6">
        <v>14792</v>
      </c>
      <c r="T62" s="6">
        <v>198485</v>
      </c>
      <c r="U62" s="2">
        <v>0</v>
      </c>
      <c r="V62" s="6">
        <v>23338</v>
      </c>
      <c r="W62" s="6">
        <v>-4464</v>
      </c>
      <c r="X62" s="6">
        <v>-20212</v>
      </c>
      <c r="Y62" s="6">
        <v>-12586</v>
      </c>
      <c r="Z62" s="6">
        <v>-93339</v>
      </c>
      <c r="AA62" s="6">
        <v>0</v>
      </c>
      <c r="AB62" s="6">
        <v>714</v>
      </c>
      <c r="AC62" s="6">
        <v>-81164</v>
      </c>
      <c r="AD62" s="6">
        <v>0</v>
      </c>
      <c r="AE62" s="6">
        <v>667540</v>
      </c>
      <c r="AF62" s="6">
        <v>-66046</v>
      </c>
      <c r="AG62" s="6">
        <v>10709119</v>
      </c>
      <c r="AH62" s="6">
        <v>3063483</v>
      </c>
      <c r="AI62" s="6">
        <v>444179</v>
      </c>
      <c r="AJ62" s="7">
        <v>1.17</v>
      </c>
      <c r="AL62" s="2" t="s">
        <v>807</v>
      </c>
      <c r="AM62" s="2">
        <v>1</v>
      </c>
    </row>
    <row r="63" spans="1:39">
      <c r="A63" s="2" t="s">
        <v>630</v>
      </c>
      <c r="B63" s="2" t="s">
        <v>804</v>
      </c>
      <c r="C63" s="2" t="s">
        <v>822</v>
      </c>
      <c r="E63" s="2" t="s">
        <v>631</v>
      </c>
      <c r="F63" s="2" t="s">
        <v>584</v>
      </c>
      <c r="G63" s="2" t="s">
        <v>829</v>
      </c>
      <c r="H63" s="2">
        <v>0</v>
      </c>
      <c r="I63" s="2">
        <v>0.4</v>
      </c>
      <c r="J63" s="6">
        <v>886569</v>
      </c>
      <c r="K63" s="6">
        <v>7046401</v>
      </c>
      <c r="L63" s="6">
        <v>-6159832</v>
      </c>
      <c r="M63" s="6">
        <v>6699975</v>
      </c>
      <c r="N63" s="6">
        <v>428225</v>
      </c>
      <c r="O63" s="6">
        <v>71923</v>
      </c>
      <c r="P63" s="6">
        <v>221483</v>
      </c>
      <c r="Q63" s="2">
        <v>0</v>
      </c>
      <c r="R63" s="2">
        <v>0</v>
      </c>
      <c r="S63" s="2">
        <v>492</v>
      </c>
      <c r="T63" s="6">
        <v>134327</v>
      </c>
      <c r="U63" s="6">
        <v>0</v>
      </c>
      <c r="V63" s="6">
        <v>19409</v>
      </c>
      <c r="W63" s="6">
        <v>0</v>
      </c>
      <c r="X63" s="2">
        <v>0</v>
      </c>
      <c r="Y63" s="6">
        <v>-492</v>
      </c>
      <c r="Z63" s="6">
        <v>-27760</v>
      </c>
      <c r="AA63" s="6">
        <v>7966</v>
      </c>
      <c r="AB63" s="6">
        <v>5227</v>
      </c>
      <c r="AC63" s="6">
        <v>-65391</v>
      </c>
      <c r="AD63" s="6">
        <v>0</v>
      </c>
      <c r="AE63" s="6">
        <v>213160</v>
      </c>
      <c r="AF63" s="6">
        <v>-690804</v>
      </c>
      <c r="AG63" s="6">
        <v>6163195</v>
      </c>
      <c r="AH63" s="6">
        <v>3362</v>
      </c>
      <c r="AI63" s="6">
        <v>-883207</v>
      </c>
      <c r="AJ63" s="7">
        <v>0</v>
      </c>
      <c r="AL63" s="2" t="s">
        <v>807</v>
      </c>
      <c r="AM63" s="2">
        <v>1</v>
      </c>
    </row>
    <row r="64" spans="1:39">
      <c r="A64" s="2" t="s">
        <v>628</v>
      </c>
      <c r="B64" s="2" t="s">
        <v>836</v>
      </c>
      <c r="C64" s="2" t="s">
        <v>818</v>
      </c>
      <c r="E64" s="2" t="s">
        <v>837</v>
      </c>
      <c r="F64" s="2" t="s">
        <v>514</v>
      </c>
      <c r="G64" s="2" t="s">
        <v>806</v>
      </c>
      <c r="H64" s="2">
        <v>0</v>
      </c>
      <c r="I64" s="2">
        <v>0.3</v>
      </c>
      <c r="J64" s="6">
        <v>14849742</v>
      </c>
      <c r="K64" s="6">
        <v>219085646</v>
      </c>
      <c r="L64" s="6">
        <v>-204235904</v>
      </c>
      <c r="M64" s="6">
        <v>219125712</v>
      </c>
      <c r="N64" s="6">
        <v>2745879</v>
      </c>
      <c r="O64" s="6">
        <v>2458061</v>
      </c>
      <c r="P64" s="6">
        <v>56656</v>
      </c>
      <c r="Q64" s="2">
        <v>0</v>
      </c>
      <c r="R64" s="2">
        <v>0</v>
      </c>
      <c r="S64" s="6">
        <v>45007</v>
      </c>
      <c r="T64" s="6">
        <v>186155</v>
      </c>
      <c r="U64" s="2">
        <v>0</v>
      </c>
      <c r="V64" s="6">
        <v>8038</v>
      </c>
      <c r="W64" s="6">
        <v>314</v>
      </c>
      <c r="X64" s="2">
        <v>0</v>
      </c>
      <c r="Y64" s="6">
        <v>-39679</v>
      </c>
      <c r="Z64" s="6">
        <v>-72590</v>
      </c>
      <c r="AA64" s="6">
        <v>0</v>
      </c>
      <c r="AB64" s="6">
        <v>-39112</v>
      </c>
      <c r="AC64" s="6">
        <v>-2168109</v>
      </c>
      <c r="AD64" s="6">
        <v>0</v>
      </c>
      <c r="AE64" s="6">
        <v>4480588</v>
      </c>
      <c r="AF64" s="6">
        <v>88003</v>
      </c>
      <c r="AG64" s="6">
        <v>215167867</v>
      </c>
      <c r="AH64" s="6">
        <v>10931963</v>
      </c>
      <c r="AI64" s="6">
        <v>-3917779</v>
      </c>
      <c r="AJ64" s="7">
        <v>0.74</v>
      </c>
      <c r="AL64" s="2" t="s">
        <v>807</v>
      </c>
      <c r="AM64" s="2">
        <v>1</v>
      </c>
    </row>
    <row r="65" spans="1:39">
      <c r="A65" s="2" t="s">
        <v>624</v>
      </c>
      <c r="B65" s="2" t="s">
        <v>804</v>
      </c>
      <c r="C65" s="2" t="s">
        <v>815</v>
      </c>
      <c r="E65" s="2" t="s">
        <v>625</v>
      </c>
      <c r="F65" s="2" t="s">
        <v>534</v>
      </c>
      <c r="G65" s="2" t="s">
        <v>532</v>
      </c>
      <c r="H65" s="2">
        <v>0</v>
      </c>
      <c r="I65" s="2">
        <v>0.4</v>
      </c>
      <c r="J65" s="6">
        <v>3853554</v>
      </c>
      <c r="K65" s="6">
        <v>23432271</v>
      </c>
      <c r="L65" s="6">
        <v>-19578717</v>
      </c>
      <c r="M65" s="6">
        <v>24006051</v>
      </c>
      <c r="N65" s="6">
        <v>1307806</v>
      </c>
      <c r="O65" s="6">
        <v>257368</v>
      </c>
      <c r="P65" s="6">
        <v>531637</v>
      </c>
      <c r="Q65" s="6">
        <v>40424</v>
      </c>
      <c r="R65" s="6">
        <v>40424</v>
      </c>
      <c r="S65" s="6">
        <v>104064</v>
      </c>
      <c r="T65" s="6">
        <v>333889</v>
      </c>
      <c r="U65" s="2">
        <v>0</v>
      </c>
      <c r="V65" s="6">
        <v>78996</v>
      </c>
      <c r="W65" s="6">
        <v>-40424</v>
      </c>
      <c r="X65" s="6">
        <v>-40424</v>
      </c>
      <c r="Y65" s="6">
        <v>-99849</v>
      </c>
      <c r="Z65" s="6">
        <v>-25186</v>
      </c>
      <c r="AA65" s="6">
        <v>0</v>
      </c>
      <c r="AB65" s="6">
        <v>-18807</v>
      </c>
      <c r="AC65" s="6">
        <v>-207842</v>
      </c>
      <c r="AD65" s="6">
        <v>0</v>
      </c>
      <c r="AE65" s="2">
        <v>0</v>
      </c>
      <c r="AF65" s="6">
        <v>-82868</v>
      </c>
      <c r="AG65" s="6">
        <v>24877453</v>
      </c>
      <c r="AH65" s="6">
        <v>5298736</v>
      </c>
      <c r="AI65" s="6">
        <v>1445182</v>
      </c>
      <c r="AJ65" s="7">
        <v>1.38</v>
      </c>
      <c r="AL65" s="2" t="s">
        <v>807</v>
      </c>
      <c r="AM65" s="2">
        <v>1</v>
      </c>
    </row>
    <row r="66" spans="1:39">
      <c r="A66" s="2" t="s">
        <v>622</v>
      </c>
      <c r="B66" s="2" t="s">
        <v>804</v>
      </c>
      <c r="C66" s="2" t="s">
        <v>808</v>
      </c>
      <c r="E66" s="2" t="s">
        <v>623</v>
      </c>
      <c r="F66" s="2" t="s">
        <v>606</v>
      </c>
      <c r="G66" s="2" t="s">
        <v>806</v>
      </c>
      <c r="H66" s="2">
        <v>0</v>
      </c>
      <c r="I66" s="2">
        <v>0.4</v>
      </c>
      <c r="J66" s="6">
        <v>2245956</v>
      </c>
      <c r="K66" s="6">
        <v>16200465</v>
      </c>
      <c r="L66" s="6">
        <v>-13954509</v>
      </c>
      <c r="M66" s="6">
        <v>16005972</v>
      </c>
      <c r="N66" s="6">
        <v>582072</v>
      </c>
      <c r="O66" s="6">
        <v>171110</v>
      </c>
      <c r="P66" s="6">
        <v>268990</v>
      </c>
      <c r="Q66" s="6">
        <v>6064</v>
      </c>
      <c r="R66" s="2">
        <v>0</v>
      </c>
      <c r="S66" s="6">
        <v>2022</v>
      </c>
      <c r="T66" s="6">
        <v>133886</v>
      </c>
      <c r="U66" s="2">
        <v>0</v>
      </c>
      <c r="V66" s="6">
        <v>8649</v>
      </c>
      <c r="W66" s="6">
        <v>-6064</v>
      </c>
      <c r="X66" s="6">
        <v>0</v>
      </c>
      <c r="Y66" s="6">
        <v>-2022</v>
      </c>
      <c r="Z66" s="6">
        <v>-34209</v>
      </c>
      <c r="AA66" s="6">
        <v>0</v>
      </c>
      <c r="AB66" s="6">
        <v>-35228</v>
      </c>
      <c r="AC66" s="6">
        <v>-148137</v>
      </c>
      <c r="AD66" s="6">
        <v>2871108</v>
      </c>
      <c r="AE66" s="2">
        <v>0</v>
      </c>
      <c r="AF66" s="6">
        <v>-1701330</v>
      </c>
      <c r="AG66" s="6">
        <v>17540811</v>
      </c>
      <c r="AH66" s="6">
        <v>3586302</v>
      </c>
      <c r="AI66" s="6">
        <v>1340345</v>
      </c>
      <c r="AJ66" s="7">
        <v>1.6</v>
      </c>
      <c r="AL66" s="2" t="s">
        <v>807</v>
      </c>
      <c r="AM66" s="2">
        <v>1</v>
      </c>
    </row>
    <row r="67" spans="1:39">
      <c r="A67" s="2" t="s">
        <v>620</v>
      </c>
      <c r="B67" s="2" t="s">
        <v>804</v>
      </c>
      <c r="C67" s="2" t="s">
        <v>809</v>
      </c>
      <c r="E67" s="2" t="s">
        <v>621</v>
      </c>
      <c r="F67" s="2" t="s">
        <v>310</v>
      </c>
      <c r="G67" s="2" t="s">
        <v>806</v>
      </c>
      <c r="H67" s="2">
        <v>0</v>
      </c>
      <c r="I67" s="2">
        <v>0.4</v>
      </c>
      <c r="J67" s="6">
        <v>1883204</v>
      </c>
      <c r="K67" s="6">
        <v>12175397</v>
      </c>
      <c r="L67" s="6">
        <v>-10292193</v>
      </c>
      <c r="M67" s="6">
        <v>14131939</v>
      </c>
      <c r="N67" s="6">
        <v>276299</v>
      </c>
      <c r="O67" s="6">
        <v>150962</v>
      </c>
      <c r="P67" s="6">
        <v>96005</v>
      </c>
      <c r="Q67" s="6">
        <v>7277</v>
      </c>
      <c r="R67" s="2">
        <v>0</v>
      </c>
      <c r="S67" s="6">
        <v>19326</v>
      </c>
      <c r="T67" s="6">
        <v>2729</v>
      </c>
      <c r="U67" s="2">
        <v>0</v>
      </c>
      <c r="V67" s="6">
        <v>123704</v>
      </c>
      <c r="W67" s="6">
        <v>-7277</v>
      </c>
      <c r="X67" s="2">
        <v>0</v>
      </c>
      <c r="Y67" s="6">
        <v>-19326</v>
      </c>
      <c r="Z67" s="6">
        <v>93274</v>
      </c>
      <c r="AA67" s="6">
        <v>0</v>
      </c>
      <c r="AB67" s="6">
        <v>-14638</v>
      </c>
      <c r="AC67" s="6">
        <v>-109259</v>
      </c>
      <c r="AD67" s="6">
        <v>0</v>
      </c>
      <c r="AE67" s="6">
        <v>19795</v>
      </c>
      <c r="AF67" s="6">
        <v>-371907</v>
      </c>
      <c r="AG67" s="6">
        <v>14083014</v>
      </c>
      <c r="AH67" s="6">
        <v>3790821</v>
      </c>
      <c r="AI67" s="6">
        <v>1907618</v>
      </c>
      <c r="AJ67" s="7">
        <v>2.0099999999999998</v>
      </c>
      <c r="AK67" s="2" t="s">
        <v>842</v>
      </c>
      <c r="AL67" s="2" t="s">
        <v>811</v>
      </c>
      <c r="AM67" s="2">
        <v>1.9147042999999999E-2</v>
      </c>
    </row>
    <row r="68" spans="1:39">
      <c r="A68" s="2" t="s">
        <v>618</v>
      </c>
      <c r="B68" s="2" t="s">
        <v>821</v>
      </c>
      <c r="C68" s="2" t="s">
        <v>822</v>
      </c>
      <c r="E68" s="2" t="s">
        <v>619</v>
      </c>
      <c r="F68" s="2" t="s">
        <v>806</v>
      </c>
      <c r="G68" s="2" t="s">
        <v>806</v>
      </c>
      <c r="H68" s="2">
        <v>0</v>
      </c>
      <c r="I68" s="2">
        <v>0.5</v>
      </c>
      <c r="J68" s="6">
        <v>99868354</v>
      </c>
      <c r="K68" s="6">
        <v>79403144</v>
      </c>
      <c r="L68" s="6">
        <v>20465211</v>
      </c>
      <c r="M68" s="6">
        <v>70214706</v>
      </c>
      <c r="N68" s="6">
        <v>8145152</v>
      </c>
      <c r="O68" s="6">
        <v>761755</v>
      </c>
      <c r="P68" s="6">
        <v>5309178</v>
      </c>
      <c r="Q68" s="6">
        <v>0</v>
      </c>
      <c r="R68" s="6">
        <v>0</v>
      </c>
      <c r="S68" s="6">
        <v>96232</v>
      </c>
      <c r="T68" s="6">
        <v>1977987</v>
      </c>
      <c r="U68" s="6">
        <v>14444</v>
      </c>
      <c r="V68" s="6">
        <v>539139</v>
      </c>
      <c r="W68" s="6">
        <v>8004</v>
      </c>
      <c r="X68" s="6">
        <v>23352</v>
      </c>
      <c r="Y68" s="6">
        <v>-86252</v>
      </c>
      <c r="Z68" s="6">
        <v>-380383</v>
      </c>
      <c r="AA68" s="6">
        <v>113516</v>
      </c>
      <c r="AB68" s="6">
        <v>3690</v>
      </c>
      <c r="AC68" s="6">
        <v>217253</v>
      </c>
      <c r="AD68" s="6">
        <v>0</v>
      </c>
      <c r="AE68" s="2">
        <v>0</v>
      </c>
      <c r="AF68" s="6">
        <v>-6475995</v>
      </c>
      <c r="AG68" s="6">
        <v>72336626</v>
      </c>
      <c r="AH68" s="6">
        <v>92801837</v>
      </c>
      <c r="AI68" s="6">
        <v>-7066518</v>
      </c>
      <c r="AJ68" s="7">
        <v>0.93</v>
      </c>
      <c r="AL68" s="2" t="s">
        <v>807</v>
      </c>
      <c r="AM68" s="2">
        <v>1</v>
      </c>
    </row>
    <row r="69" spans="1:39">
      <c r="A69" s="2" t="s">
        <v>616</v>
      </c>
      <c r="B69" s="2" t="s">
        <v>804</v>
      </c>
      <c r="C69" s="2" t="s">
        <v>822</v>
      </c>
      <c r="E69" s="2" t="s">
        <v>617</v>
      </c>
      <c r="F69" s="2" t="s">
        <v>510</v>
      </c>
      <c r="G69" s="2" t="s">
        <v>806</v>
      </c>
      <c r="H69" s="2">
        <v>0</v>
      </c>
      <c r="I69" s="2">
        <v>0.4</v>
      </c>
      <c r="J69" s="6">
        <v>1672832</v>
      </c>
      <c r="K69" s="6">
        <v>11705096</v>
      </c>
      <c r="L69" s="6">
        <v>-10032264</v>
      </c>
      <c r="M69" s="6">
        <v>11610025</v>
      </c>
      <c r="N69" s="6">
        <v>773989</v>
      </c>
      <c r="O69" s="6">
        <v>125160</v>
      </c>
      <c r="P69" s="6">
        <v>510182</v>
      </c>
      <c r="Q69" s="6">
        <v>0</v>
      </c>
      <c r="R69" s="6">
        <v>0</v>
      </c>
      <c r="S69" s="6">
        <v>1941</v>
      </c>
      <c r="T69" s="6">
        <v>136706</v>
      </c>
      <c r="U69" s="6">
        <v>11633</v>
      </c>
      <c r="V69" s="6">
        <v>81792</v>
      </c>
      <c r="W69" s="6">
        <v>3107</v>
      </c>
      <c r="X69" s="6">
        <v>1873</v>
      </c>
      <c r="Y69" s="6">
        <v>-1941</v>
      </c>
      <c r="Z69" s="6">
        <v>92531</v>
      </c>
      <c r="AA69" s="6">
        <v>2231</v>
      </c>
      <c r="AB69" s="6">
        <v>-8108</v>
      </c>
      <c r="AC69" s="6">
        <v>-106500</v>
      </c>
      <c r="AD69" s="6">
        <v>0</v>
      </c>
      <c r="AE69" s="2">
        <v>0</v>
      </c>
      <c r="AF69" s="6">
        <v>-728996</v>
      </c>
      <c r="AG69" s="6">
        <v>11731636</v>
      </c>
      <c r="AH69" s="6">
        <v>1699372</v>
      </c>
      <c r="AI69" s="6">
        <v>26540</v>
      </c>
      <c r="AJ69" s="7">
        <v>1.02</v>
      </c>
      <c r="AK69" s="2" t="s">
        <v>838</v>
      </c>
      <c r="AL69" s="2" t="s">
        <v>811</v>
      </c>
      <c r="AM69" s="2">
        <v>2.0617719999999999E-2</v>
      </c>
    </row>
    <row r="70" spans="1:39">
      <c r="A70" s="2" t="s">
        <v>614</v>
      </c>
      <c r="B70" s="2" t="s">
        <v>819</v>
      </c>
      <c r="C70" s="2" t="s">
        <v>825</v>
      </c>
      <c r="E70" s="2" t="s">
        <v>615</v>
      </c>
      <c r="F70" s="2" t="s">
        <v>806</v>
      </c>
      <c r="G70" s="2" t="s">
        <v>45</v>
      </c>
      <c r="H70" s="2">
        <v>0</v>
      </c>
      <c r="I70" s="2">
        <v>0.49</v>
      </c>
      <c r="J70" s="6">
        <v>72016807</v>
      </c>
      <c r="K70" s="6">
        <v>56357926</v>
      </c>
      <c r="L70" s="6">
        <v>15658880</v>
      </c>
      <c r="M70" s="6">
        <v>56437310</v>
      </c>
      <c r="N70" s="6">
        <v>2459244</v>
      </c>
      <c r="O70" s="6">
        <v>603151</v>
      </c>
      <c r="P70" s="6">
        <v>1216292</v>
      </c>
      <c r="Q70" s="2">
        <v>0</v>
      </c>
      <c r="R70" s="6">
        <v>0</v>
      </c>
      <c r="S70" s="6">
        <v>95079</v>
      </c>
      <c r="T70" s="6">
        <v>544722</v>
      </c>
      <c r="U70" s="2">
        <v>0</v>
      </c>
      <c r="V70" s="6">
        <v>80173</v>
      </c>
      <c r="W70" s="6">
        <v>365</v>
      </c>
      <c r="X70" s="6">
        <v>15875</v>
      </c>
      <c r="Y70" s="6">
        <v>-95079</v>
      </c>
      <c r="Z70" s="6">
        <v>-157190</v>
      </c>
      <c r="AA70" s="6">
        <v>0</v>
      </c>
      <c r="AB70" s="6">
        <v>18241</v>
      </c>
      <c r="AC70" s="6">
        <v>166230</v>
      </c>
      <c r="AD70" s="6">
        <v>0</v>
      </c>
      <c r="AE70" s="6">
        <v>646749</v>
      </c>
      <c r="AF70" s="6">
        <v>105469</v>
      </c>
      <c r="AG70" s="6">
        <v>58383889</v>
      </c>
      <c r="AH70" s="6">
        <v>74042769</v>
      </c>
      <c r="AI70" s="6">
        <v>2025962</v>
      </c>
      <c r="AJ70" s="7">
        <v>1.03</v>
      </c>
      <c r="AK70" s="2" t="s">
        <v>843</v>
      </c>
      <c r="AL70" s="2" t="s">
        <v>811</v>
      </c>
      <c r="AM70" s="2">
        <v>0.50887970699999996</v>
      </c>
    </row>
    <row r="71" spans="1:39">
      <c r="A71" s="2" t="s">
        <v>612</v>
      </c>
      <c r="B71" s="2" t="s">
        <v>804</v>
      </c>
      <c r="C71" s="2" t="s">
        <v>820</v>
      </c>
      <c r="E71" s="2" t="s">
        <v>613</v>
      </c>
      <c r="F71" s="2" t="s">
        <v>316</v>
      </c>
      <c r="G71" s="2" t="s">
        <v>314</v>
      </c>
      <c r="H71" s="2">
        <v>0</v>
      </c>
      <c r="I71" s="2">
        <v>0.4</v>
      </c>
      <c r="J71" s="6">
        <v>1323019</v>
      </c>
      <c r="K71" s="6">
        <v>7041164</v>
      </c>
      <c r="L71" s="6">
        <v>-5718145</v>
      </c>
      <c r="M71" s="6">
        <v>7290214</v>
      </c>
      <c r="N71" s="6">
        <v>616362</v>
      </c>
      <c r="O71" s="6">
        <v>78656</v>
      </c>
      <c r="P71" s="6">
        <v>206224</v>
      </c>
      <c r="Q71" s="6">
        <v>4042</v>
      </c>
      <c r="R71" s="6">
        <v>24255</v>
      </c>
      <c r="S71" s="6">
        <v>12127</v>
      </c>
      <c r="T71" s="6">
        <v>291058</v>
      </c>
      <c r="U71" s="2">
        <v>0</v>
      </c>
      <c r="V71" s="6">
        <v>260943</v>
      </c>
      <c r="W71" s="6">
        <v>-2021</v>
      </c>
      <c r="X71" s="6">
        <v>-22851</v>
      </c>
      <c r="Y71" s="6">
        <v>-10543</v>
      </c>
      <c r="Z71" s="6">
        <v>-135341</v>
      </c>
      <c r="AA71" s="6">
        <v>0</v>
      </c>
      <c r="AB71" s="6">
        <v>-5077</v>
      </c>
      <c r="AC71" s="6">
        <v>-60702</v>
      </c>
      <c r="AD71" s="6">
        <v>0</v>
      </c>
      <c r="AE71" s="2">
        <v>0</v>
      </c>
      <c r="AF71" s="2">
        <v>0</v>
      </c>
      <c r="AG71" s="6">
        <v>7930984</v>
      </c>
      <c r="AH71" s="6">
        <v>2212839</v>
      </c>
      <c r="AI71" s="6">
        <v>889820</v>
      </c>
      <c r="AJ71" s="7">
        <v>1.67</v>
      </c>
      <c r="AK71" s="2" t="s">
        <v>317</v>
      </c>
      <c r="AL71" s="2" t="s">
        <v>811</v>
      </c>
      <c r="AM71" s="2">
        <v>1.887146E-2</v>
      </c>
    </row>
    <row r="72" spans="1:39">
      <c r="A72" s="2" t="s">
        <v>610</v>
      </c>
      <c r="B72" s="2" t="s">
        <v>804</v>
      </c>
      <c r="C72" s="2" t="s">
        <v>805</v>
      </c>
      <c r="E72" s="2" t="s">
        <v>611</v>
      </c>
      <c r="F72" s="2" t="s">
        <v>39</v>
      </c>
      <c r="G72" s="2" t="s">
        <v>806</v>
      </c>
      <c r="H72" s="2">
        <v>0</v>
      </c>
      <c r="I72" s="2">
        <v>0.4</v>
      </c>
      <c r="J72" s="6">
        <v>3244397</v>
      </c>
      <c r="K72" s="6">
        <v>44131982</v>
      </c>
      <c r="L72" s="6">
        <v>-40887584</v>
      </c>
      <c r="M72" s="6">
        <v>44120356</v>
      </c>
      <c r="N72" s="6">
        <v>880561</v>
      </c>
      <c r="O72" s="6">
        <v>470665</v>
      </c>
      <c r="P72" s="6">
        <v>151449</v>
      </c>
      <c r="Q72" s="6">
        <v>2284</v>
      </c>
      <c r="R72" s="6">
        <v>12127</v>
      </c>
      <c r="S72" s="6">
        <v>70210</v>
      </c>
      <c r="T72" s="6">
        <v>173826</v>
      </c>
      <c r="U72" s="6">
        <v>7743</v>
      </c>
      <c r="V72" s="6">
        <v>-1758</v>
      </c>
      <c r="W72" s="6">
        <v>-2059</v>
      </c>
      <c r="X72" s="6">
        <v>-12127</v>
      </c>
      <c r="Y72" s="6">
        <v>-66117</v>
      </c>
      <c r="Z72" s="6">
        <v>-78282</v>
      </c>
      <c r="AA72" s="6">
        <v>-6879</v>
      </c>
      <c r="AB72" s="6">
        <v>1713</v>
      </c>
      <c r="AC72" s="6">
        <v>-434051</v>
      </c>
      <c r="AD72" s="6">
        <v>0</v>
      </c>
      <c r="AE72" s="6">
        <v>305585</v>
      </c>
      <c r="AF72" s="6">
        <v>-1681372</v>
      </c>
      <c r="AG72" s="6">
        <v>42422144</v>
      </c>
      <c r="AH72" s="6">
        <v>1534559</v>
      </c>
      <c r="AI72" s="6">
        <v>-1709838</v>
      </c>
      <c r="AJ72" s="7">
        <v>0.47</v>
      </c>
      <c r="AL72" s="2" t="s">
        <v>807</v>
      </c>
      <c r="AM72" s="2">
        <v>1</v>
      </c>
    </row>
    <row r="73" spans="1:39">
      <c r="A73" s="2" t="s">
        <v>608</v>
      </c>
      <c r="B73" s="2" t="s">
        <v>817</v>
      </c>
      <c r="C73" s="2" t="s">
        <v>818</v>
      </c>
      <c r="E73" s="2" t="s">
        <v>609</v>
      </c>
      <c r="F73" s="2" t="s">
        <v>514</v>
      </c>
      <c r="G73" s="2" t="s">
        <v>806</v>
      </c>
      <c r="H73" s="2">
        <v>0</v>
      </c>
      <c r="I73" s="2">
        <v>0.3</v>
      </c>
      <c r="J73" s="6">
        <v>65943940</v>
      </c>
      <c r="K73" s="6">
        <v>33604269</v>
      </c>
      <c r="L73" s="6">
        <v>32339671</v>
      </c>
      <c r="M73" s="6">
        <v>33095162</v>
      </c>
      <c r="N73" s="6">
        <v>1517176</v>
      </c>
      <c r="O73" s="6">
        <v>355978</v>
      </c>
      <c r="P73" s="6">
        <v>849965</v>
      </c>
      <c r="Q73" s="6">
        <v>29131</v>
      </c>
      <c r="R73" s="2">
        <v>0</v>
      </c>
      <c r="S73" s="6">
        <v>101404</v>
      </c>
      <c r="T73" s="6">
        <v>180698</v>
      </c>
      <c r="U73" s="6">
        <v>18530</v>
      </c>
      <c r="V73" s="6">
        <v>16736</v>
      </c>
      <c r="W73" s="6">
        <v>-28676</v>
      </c>
      <c r="X73" s="2">
        <v>0</v>
      </c>
      <c r="Y73" s="6">
        <v>-101404</v>
      </c>
      <c r="Z73" s="6">
        <v>43517</v>
      </c>
      <c r="AA73" s="6">
        <v>-2016</v>
      </c>
      <c r="AB73" s="6">
        <v>-18693</v>
      </c>
      <c r="AC73" s="6">
        <v>343309</v>
      </c>
      <c r="AD73" s="6">
        <v>0</v>
      </c>
      <c r="AE73" s="2">
        <v>0</v>
      </c>
      <c r="AF73" s="6">
        <v>99900</v>
      </c>
      <c r="AG73" s="6">
        <v>34983541</v>
      </c>
      <c r="AH73" s="6">
        <v>67323211</v>
      </c>
      <c r="AI73" s="6">
        <v>1379272</v>
      </c>
      <c r="AJ73" s="7">
        <v>1.02</v>
      </c>
      <c r="AL73" s="2" t="s">
        <v>807</v>
      </c>
      <c r="AM73" s="2">
        <v>1</v>
      </c>
    </row>
    <row r="74" spans="1:39">
      <c r="A74" s="2" t="s">
        <v>604</v>
      </c>
      <c r="B74" s="2" t="s">
        <v>804</v>
      </c>
      <c r="C74" s="2" t="s">
        <v>815</v>
      </c>
      <c r="E74" s="2" t="s">
        <v>605</v>
      </c>
      <c r="F74" s="2" t="s">
        <v>460</v>
      </c>
      <c r="G74" s="2" t="s">
        <v>806</v>
      </c>
      <c r="H74" s="2">
        <v>0</v>
      </c>
      <c r="I74" s="2">
        <v>0.4</v>
      </c>
      <c r="J74" s="6">
        <v>2687067</v>
      </c>
      <c r="K74" s="6">
        <v>24182474</v>
      </c>
      <c r="L74" s="6">
        <v>-21495408</v>
      </c>
      <c r="M74" s="6">
        <v>23371776</v>
      </c>
      <c r="N74" s="6">
        <v>1126606</v>
      </c>
      <c r="O74" s="6">
        <v>250443</v>
      </c>
      <c r="P74" s="6">
        <v>397641</v>
      </c>
      <c r="Q74" s="6">
        <v>19882</v>
      </c>
      <c r="R74" s="2">
        <v>0</v>
      </c>
      <c r="S74" s="6">
        <v>3458</v>
      </c>
      <c r="T74" s="6">
        <v>455182</v>
      </c>
      <c r="U74" s="2">
        <v>0</v>
      </c>
      <c r="V74" s="6">
        <v>53345</v>
      </c>
      <c r="W74" s="6">
        <v>-19882</v>
      </c>
      <c r="X74" s="6">
        <v>0</v>
      </c>
      <c r="Y74" s="2">
        <v>-26</v>
      </c>
      <c r="Z74" s="6">
        <v>-237273</v>
      </c>
      <c r="AA74" s="6">
        <v>142</v>
      </c>
      <c r="AB74" s="6">
        <v>-19522</v>
      </c>
      <c r="AC74" s="6">
        <v>-228189</v>
      </c>
      <c r="AD74" s="6">
        <v>1562789</v>
      </c>
      <c r="AE74" s="2">
        <v>0</v>
      </c>
      <c r="AF74" s="6">
        <v>-2927688</v>
      </c>
      <c r="AG74" s="6">
        <v>22682078</v>
      </c>
      <c r="AH74" s="6">
        <v>1186671</v>
      </c>
      <c r="AI74" s="6">
        <v>-1500396</v>
      </c>
      <c r="AJ74" s="7">
        <v>0.44</v>
      </c>
      <c r="AL74" s="2" t="s">
        <v>807</v>
      </c>
      <c r="AM74" s="2">
        <v>1</v>
      </c>
    </row>
    <row r="75" spans="1:39">
      <c r="A75" s="2" t="s">
        <v>602</v>
      </c>
      <c r="B75" s="2" t="s">
        <v>821</v>
      </c>
      <c r="C75" s="2" t="s">
        <v>845</v>
      </c>
      <c r="E75" s="2" t="s">
        <v>603</v>
      </c>
      <c r="F75" s="2" t="s">
        <v>806</v>
      </c>
      <c r="G75" s="2" t="s">
        <v>576</v>
      </c>
      <c r="H75" s="2">
        <v>0</v>
      </c>
      <c r="I75" s="2">
        <v>0.49</v>
      </c>
      <c r="J75" s="6">
        <v>20400877</v>
      </c>
      <c r="K75" s="6">
        <v>16496446</v>
      </c>
      <c r="L75" s="6">
        <v>3904432</v>
      </c>
      <c r="M75" s="6">
        <v>17094609</v>
      </c>
      <c r="N75" s="6">
        <v>700600</v>
      </c>
      <c r="O75" s="6">
        <v>183038</v>
      </c>
      <c r="P75" s="6">
        <v>517562</v>
      </c>
      <c r="Q75" s="2">
        <v>0</v>
      </c>
      <c r="R75" s="2">
        <v>0</v>
      </c>
      <c r="S75" s="6">
        <v>0</v>
      </c>
      <c r="T75" s="6">
        <v>0</v>
      </c>
      <c r="U75" s="2">
        <v>0</v>
      </c>
      <c r="V75" s="6">
        <v>40843</v>
      </c>
      <c r="W75" s="6">
        <v>0</v>
      </c>
      <c r="X75" s="2">
        <v>0</v>
      </c>
      <c r="Y75" s="6">
        <v>11176</v>
      </c>
      <c r="Z75" s="6">
        <v>173385</v>
      </c>
      <c r="AA75" s="6">
        <v>0</v>
      </c>
      <c r="AB75" s="6">
        <v>-8450</v>
      </c>
      <c r="AC75" s="6">
        <v>41448</v>
      </c>
      <c r="AD75" s="6">
        <v>0</v>
      </c>
      <c r="AE75" s="2">
        <v>0</v>
      </c>
      <c r="AF75" s="6">
        <v>-833573</v>
      </c>
      <c r="AG75" s="6">
        <v>17220039</v>
      </c>
      <c r="AH75" s="6">
        <v>21124470</v>
      </c>
      <c r="AI75" s="6">
        <v>723593</v>
      </c>
      <c r="AJ75" s="7">
        <v>1.04</v>
      </c>
      <c r="AL75" s="2" t="s">
        <v>807</v>
      </c>
      <c r="AM75" s="2">
        <v>1</v>
      </c>
    </row>
    <row r="76" spans="1:39">
      <c r="A76" s="2" t="s">
        <v>600</v>
      </c>
      <c r="B76" s="2" t="s">
        <v>804</v>
      </c>
      <c r="C76" s="2" t="s">
        <v>805</v>
      </c>
      <c r="E76" s="2" t="s">
        <v>601</v>
      </c>
      <c r="F76" s="2" t="s">
        <v>430</v>
      </c>
      <c r="G76" s="2" t="s">
        <v>428</v>
      </c>
      <c r="H76" s="2">
        <v>0</v>
      </c>
      <c r="I76" s="2">
        <v>0.4</v>
      </c>
      <c r="J76" s="6">
        <v>2418792</v>
      </c>
      <c r="K76" s="6">
        <v>32104097</v>
      </c>
      <c r="L76" s="6">
        <v>-29685304</v>
      </c>
      <c r="M76" s="6">
        <v>30900008</v>
      </c>
      <c r="N76" s="6">
        <v>867251</v>
      </c>
      <c r="O76" s="6">
        <v>329877</v>
      </c>
      <c r="P76" s="6">
        <v>271572</v>
      </c>
      <c r="Q76" s="2">
        <v>800</v>
      </c>
      <c r="R76" s="6">
        <v>59682</v>
      </c>
      <c r="S76" s="6">
        <v>36473</v>
      </c>
      <c r="T76" s="6">
        <v>168847</v>
      </c>
      <c r="U76" s="2">
        <v>0</v>
      </c>
      <c r="V76" s="6">
        <v>22035</v>
      </c>
      <c r="W76" s="6">
        <v>853</v>
      </c>
      <c r="X76" s="6">
        <v>-59682</v>
      </c>
      <c r="Y76" s="6">
        <v>-36473</v>
      </c>
      <c r="Z76" s="6">
        <v>-97985</v>
      </c>
      <c r="AA76" s="6">
        <v>0</v>
      </c>
      <c r="AB76" s="6">
        <v>18916</v>
      </c>
      <c r="AC76" s="6">
        <v>-315131</v>
      </c>
      <c r="AD76" s="6">
        <v>0</v>
      </c>
      <c r="AE76" s="6">
        <v>557319</v>
      </c>
      <c r="AF76" s="6">
        <v>-1583081</v>
      </c>
      <c r="AG76" s="6">
        <v>29159393</v>
      </c>
      <c r="AH76" s="6">
        <v>-525912</v>
      </c>
      <c r="AI76" s="6">
        <v>-2944704</v>
      </c>
      <c r="AJ76" s="7">
        <v>-0.22</v>
      </c>
      <c r="AL76" s="2" t="s">
        <v>807</v>
      </c>
      <c r="AM76" s="2">
        <v>1</v>
      </c>
    </row>
    <row r="77" spans="1:39">
      <c r="A77" s="2" t="s">
        <v>598</v>
      </c>
      <c r="B77" s="2" t="s">
        <v>804</v>
      </c>
      <c r="C77" s="2" t="s">
        <v>809</v>
      </c>
      <c r="E77" s="2" t="s">
        <v>599</v>
      </c>
      <c r="F77" s="2" t="s">
        <v>310</v>
      </c>
      <c r="G77" s="2" t="s">
        <v>806</v>
      </c>
      <c r="H77" s="2">
        <v>0</v>
      </c>
      <c r="I77" s="2">
        <v>0.4</v>
      </c>
      <c r="J77" s="6">
        <v>1886171</v>
      </c>
      <c r="K77" s="6">
        <v>14363425</v>
      </c>
      <c r="L77" s="6">
        <v>-12477254</v>
      </c>
      <c r="M77" s="6">
        <v>15670270</v>
      </c>
      <c r="N77" s="6">
        <v>616791</v>
      </c>
      <c r="O77" s="6">
        <v>169857</v>
      </c>
      <c r="P77" s="6">
        <v>286852</v>
      </c>
      <c r="Q77" s="2">
        <v>0</v>
      </c>
      <c r="R77" s="2">
        <v>0</v>
      </c>
      <c r="S77" s="6">
        <v>26680</v>
      </c>
      <c r="T77" s="6">
        <v>133402</v>
      </c>
      <c r="U77" s="6">
        <v>0</v>
      </c>
      <c r="V77" s="6">
        <v>41207</v>
      </c>
      <c r="W77" s="6">
        <v>112</v>
      </c>
      <c r="X77" s="2">
        <v>0</v>
      </c>
      <c r="Y77" s="6">
        <v>-26680</v>
      </c>
      <c r="Z77" s="6">
        <v>-28277</v>
      </c>
      <c r="AA77" s="6">
        <v>2554</v>
      </c>
      <c r="AB77" s="6">
        <v>-16903</v>
      </c>
      <c r="AC77" s="6">
        <v>-132455</v>
      </c>
      <c r="AD77" s="6">
        <v>0</v>
      </c>
      <c r="AE77" s="6">
        <v>19826</v>
      </c>
      <c r="AF77" s="6">
        <v>-435442</v>
      </c>
      <c r="AG77" s="6">
        <v>15671351</v>
      </c>
      <c r="AH77" s="6">
        <v>3194097</v>
      </c>
      <c r="AI77" s="6">
        <v>1307926</v>
      </c>
      <c r="AJ77" s="7">
        <v>1.69</v>
      </c>
      <c r="AK77" s="2" t="s">
        <v>842</v>
      </c>
      <c r="AL77" s="2" t="s">
        <v>811</v>
      </c>
      <c r="AM77" s="2">
        <v>1.9177212999999999E-2</v>
      </c>
    </row>
    <row r="78" spans="1:39">
      <c r="A78" s="2" t="s">
        <v>596</v>
      </c>
      <c r="B78" s="2" t="s">
        <v>821</v>
      </c>
      <c r="C78" s="2" t="s">
        <v>809</v>
      </c>
      <c r="E78" s="2" t="s">
        <v>597</v>
      </c>
      <c r="F78" s="2" t="s">
        <v>806</v>
      </c>
      <c r="G78" s="2" t="s">
        <v>590</v>
      </c>
      <c r="H78" s="2">
        <v>0</v>
      </c>
      <c r="I78" s="2">
        <v>0.49</v>
      </c>
      <c r="J78" s="6">
        <v>51405969</v>
      </c>
      <c r="K78" s="6">
        <v>38492654</v>
      </c>
      <c r="L78" s="6">
        <v>12913315</v>
      </c>
      <c r="M78" s="6">
        <v>40951061</v>
      </c>
      <c r="N78" s="6">
        <v>1913485</v>
      </c>
      <c r="O78" s="6">
        <v>441247</v>
      </c>
      <c r="P78" s="6">
        <v>923420</v>
      </c>
      <c r="Q78" s="6">
        <v>24760</v>
      </c>
      <c r="R78" s="2">
        <v>0</v>
      </c>
      <c r="S78" s="6">
        <v>28748</v>
      </c>
      <c r="T78" s="6">
        <v>495310</v>
      </c>
      <c r="U78" s="2">
        <v>0</v>
      </c>
      <c r="V78" s="6">
        <v>96624</v>
      </c>
      <c r="W78" s="6">
        <v>-24760</v>
      </c>
      <c r="X78" s="2">
        <v>0</v>
      </c>
      <c r="Y78" s="6">
        <v>-21872</v>
      </c>
      <c r="Z78" s="6">
        <v>-43025</v>
      </c>
      <c r="AA78" s="6">
        <v>0</v>
      </c>
      <c r="AB78" s="6">
        <v>16296</v>
      </c>
      <c r="AC78" s="6">
        <v>137084</v>
      </c>
      <c r="AD78" s="6">
        <v>0</v>
      </c>
      <c r="AE78" s="2">
        <v>0</v>
      </c>
      <c r="AF78" s="6">
        <v>-2044562</v>
      </c>
      <c r="AG78" s="6">
        <v>40980331</v>
      </c>
      <c r="AH78" s="6">
        <v>53893646</v>
      </c>
      <c r="AI78" s="6">
        <v>2487677</v>
      </c>
      <c r="AJ78" s="7">
        <v>1.05</v>
      </c>
      <c r="AL78" s="2" t="s">
        <v>807</v>
      </c>
      <c r="AM78" s="2">
        <v>1</v>
      </c>
    </row>
    <row r="79" spans="1:39">
      <c r="A79" s="2" t="s">
        <v>592</v>
      </c>
      <c r="B79" s="2" t="s">
        <v>804</v>
      </c>
      <c r="C79" s="2" t="s">
        <v>809</v>
      </c>
      <c r="E79" s="2" t="s">
        <v>593</v>
      </c>
      <c r="F79" s="2" t="s">
        <v>594</v>
      </c>
      <c r="G79" s="2" t="s">
        <v>590</v>
      </c>
      <c r="H79" s="2">
        <v>0</v>
      </c>
      <c r="I79" s="2">
        <v>0.4</v>
      </c>
      <c r="J79" s="6">
        <v>1491851</v>
      </c>
      <c r="K79" s="6">
        <v>6849804</v>
      </c>
      <c r="L79" s="6">
        <v>-5357953</v>
      </c>
      <c r="M79" s="6">
        <v>6672780</v>
      </c>
      <c r="N79" s="6">
        <v>818209</v>
      </c>
      <c r="O79" s="6">
        <v>72392</v>
      </c>
      <c r="P79" s="6">
        <v>503941</v>
      </c>
      <c r="Q79" s="2">
        <v>0</v>
      </c>
      <c r="R79" s="2">
        <v>0</v>
      </c>
      <c r="S79" s="6">
        <v>9748</v>
      </c>
      <c r="T79" s="6">
        <v>232128</v>
      </c>
      <c r="U79" s="2">
        <v>0</v>
      </c>
      <c r="V79" s="6">
        <v>29825</v>
      </c>
      <c r="W79" s="6">
        <v>0</v>
      </c>
      <c r="X79" s="2">
        <v>0</v>
      </c>
      <c r="Y79" s="6">
        <v>-9748</v>
      </c>
      <c r="Z79" s="6">
        <v>-19004</v>
      </c>
      <c r="AA79" s="6">
        <v>0</v>
      </c>
      <c r="AB79" s="6">
        <v>-629</v>
      </c>
      <c r="AC79" s="6">
        <v>-56878</v>
      </c>
      <c r="AD79" s="6">
        <v>0</v>
      </c>
      <c r="AE79" s="6">
        <v>293802</v>
      </c>
      <c r="AF79" s="6">
        <v>-139818</v>
      </c>
      <c r="AG79" s="6">
        <v>7000934</v>
      </c>
      <c r="AH79" s="6">
        <v>1642981</v>
      </c>
      <c r="AI79" s="6">
        <v>151130</v>
      </c>
      <c r="AJ79" s="7">
        <v>1.1000000000000001</v>
      </c>
      <c r="AL79" s="2" t="s">
        <v>807</v>
      </c>
      <c r="AM79" s="2">
        <v>1</v>
      </c>
    </row>
    <row r="80" spans="1:39">
      <c r="A80" s="2" t="s">
        <v>586</v>
      </c>
      <c r="B80" s="2" t="s">
        <v>819</v>
      </c>
      <c r="C80" s="2" t="s">
        <v>820</v>
      </c>
      <c r="E80" s="2" t="s">
        <v>587</v>
      </c>
      <c r="F80" s="2" t="s">
        <v>806</v>
      </c>
      <c r="G80" s="2" t="s">
        <v>175</v>
      </c>
      <c r="H80" s="2">
        <v>0</v>
      </c>
      <c r="I80" s="2">
        <v>0.49</v>
      </c>
      <c r="J80" s="6">
        <v>68012256</v>
      </c>
      <c r="K80" s="6">
        <v>41545946</v>
      </c>
      <c r="L80" s="6">
        <v>26466309</v>
      </c>
      <c r="M80" s="6">
        <v>44270795</v>
      </c>
      <c r="N80" s="6">
        <v>2524809</v>
      </c>
      <c r="O80" s="6">
        <v>473893</v>
      </c>
      <c r="P80" s="6">
        <v>1360646</v>
      </c>
      <c r="Q80" s="6">
        <v>0</v>
      </c>
      <c r="R80" s="2">
        <v>0</v>
      </c>
      <c r="S80" s="6">
        <v>121419</v>
      </c>
      <c r="T80" s="6">
        <v>568851</v>
      </c>
      <c r="U80" s="2">
        <v>0</v>
      </c>
      <c r="V80" s="6">
        <v>155941</v>
      </c>
      <c r="W80" s="6">
        <v>8888</v>
      </c>
      <c r="X80" s="2">
        <v>426</v>
      </c>
      <c r="Y80" s="6">
        <v>-111385</v>
      </c>
      <c r="Z80" s="6">
        <v>-204269</v>
      </c>
      <c r="AA80" s="6">
        <v>0</v>
      </c>
      <c r="AB80" s="6">
        <v>-22740</v>
      </c>
      <c r="AC80" s="6">
        <v>280959</v>
      </c>
      <c r="AD80" s="6">
        <v>0</v>
      </c>
      <c r="AE80" s="2">
        <v>0</v>
      </c>
      <c r="AF80" s="6">
        <v>-1527075</v>
      </c>
      <c r="AG80" s="6">
        <v>45376348</v>
      </c>
      <c r="AH80" s="6">
        <v>71842658</v>
      </c>
      <c r="AI80" s="6">
        <v>3830402</v>
      </c>
      <c r="AJ80" s="7">
        <v>1.06</v>
      </c>
      <c r="AL80" s="2" t="s">
        <v>807</v>
      </c>
      <c r="AM80" s="2">
        <v>1</v>
      </c>
    </row>
    <row r="81" spans="1:39">
      <c r="A81" s="2" t="s">
        <v>582</v>
      </c>
      <c r="B81" s="2" t="s">
        <v>804</v>
      </c>
      <c r="C81" s="2" t="s">
        <v>805</v>
      </c>
      <c r="E81" s="2" t="s">
        <v>583</v>
      </c>
      <c r="F81" s="2" t="s">
        <v>430</v>
      </c>
      <c r="G81" s="2" t="s">
        <v>428</v>
      </c>
      <c r="H81" s="2">
        <v>0</v>
      </c>
      <c r="I81" s="2">
        <v>0.4</v>
      </c>
      <c r="J81" s="6">
        <v>3299694</v>
      </c>
      <c r="K81" s="6">
        <v>13619399</v>
      </c>
      <c r="L81" s="6">
        <v>-10319704</v>
      </c>
      <c r="M81" s="6">
        <v>12943522</v>
      </c>
      <c r="N81" s="6">
        <v>879383</v>
      </c>
      <c r="O81" s="6">
        <v>141411</v>
      </c>
      <c r="P81" s="6">
        <v>423272</v>
      </c>
      <c r="Q81" s="6">
        <v>2442</v>
      </c>
      <c r="R81" s="6">
        <v>40424</v>
      </c>
      <c r="S81" s="6">
        <v>36382</v>
      </c>
      <c r="T81" s="6">
        <v>235452</v>
      </c>
      <c r="U81" s="6">
        <v>627</v>
      </c>
      <c r="V81" s="6">
        <v>71516</v>
      </c>
      <c r="W81" s="6">
        <v>-639</v>
      </c>
      <c r="X81" s="6">
        <v>-40424</v>
      </c>
      <c r="Y81" s="6">
        <v>-33252</v>
      </c>
      <c r="Z81" s="6">
        <v>-42630</v>
      </c>
      <c r="AA81" s="6">
        <v>8633</v>
      </c>
      <c r="AB81" s="6">
        <v>-21481</v>
      </c>
      <c r="AC81" s="6">
        <v>-109551</v>
      </c>
      <c r="AD81" s="6">
        <v>1380938</v>
      </c>
      <c r="AE81" s="2">
        <v>0</v>
      </c>
      <c r="AF81" s="6">
        <v>-35286</v>
      </c>
      <c r="AG81" s="6">
        <v>15001356</v>
      </c>
      <c r="AH81" s="6">
        <v>4681652</v>
      </c>
      <c r="AI81" s="6">
        <v>1381957</v>
      </c>
      <c r="AJ81" s="7">
        <v>1.42</v>
      </c>
      <c r="AL81" s="2" t="s">
        <v>807</v>
      </c>
      <c r="AM81" s="2">
        <v>1</v>
      </c>
    </row>
    <row r="82" spans="1:39">
      <c r="A82" s="2" t="s">
        <v>580</v>
      </c>
      <c r="B82" s="2" t="s">
        <v>819</v>
      </c>
      <c r="C82" s="2" t="s">
        <v>825</v>
      </c>
      <c r="E82" s="2" t="s">
        <v>581</v>
      </c>
      <c r="F82" s="2" t="s">
        <v>806</v>
      </c>
      <c r="G82" s="2" t="s">
        <v>45</v>
      </c>
      <c r="H82" s="2">
        <v>0</v>
      </c>
      <c r="I82" s="2">
        <v>0.49</v>
      </c>
      <c r="J82" s="6">
        <v>61341645</v>
      </c>
      <c r="K82" s="6">
        <v>46455656</v>
      </c>
      <c r="L82" s="6">
        <v>14885989</v>
      </c>
      <c r="M82" s="6">
        <v>45607379</v>
      </c>
      <c r="N82" s="6">
        <v>2707396</v>
      </c>
      <c r="O82" s="6">
        <v>488750</v>
      </c>
      <c r="P82" s="6">
        <v>1525364</v>
      </c>
      <c r="Q82" s="6">
        <v>24760</v>
      </c>
      <c r="R82" s="6">
        <v>49520</v>
      </c>
      <c r="S82" s="6">
        <v>123800</v>
      </c>
      <c r="T82" s="6">
        <v>495202</v>
      </c>
      <c r="U82" s="2">
        <v>0</v>
      </c>
      <c r="V82" s="6">
        <v>186054</v>
      </c>
      <c r="W82" s="6">
        <v>-19217</v>
      </c>
      <c r="X82" s="6">
        <v>-49520</v>
      </c>
      <c r="Y82" s="6">
        <v>-116480</v>
      </c>
      <c r="Z82" s="6">
        <v>68822</v>
      </c>
      <c r="AA82" s="6">
        <v>0</v>
      </c>
      <c r="AB82" s="6">
        <v>-26947</v>
      </c>
      <c r="AC82" s="6">
        <v>158025</v>
      </c>
      <c r="AD82" s="6">
        <v>0</v>
      </c>
      <c r="AE82" s="2">
        <v>0</v>
      </c>
      <c r="AF82" s="6">
        <v>202941</v>
      </c>
      <c r="AG82" s="6">
        <v>48718454</v>
      </c>
      <c r="AH82" s="6">
        <v>63604443</v>
      </c>
      <c r="AI82" s="6">
        <v>2262798</v>
      </c>
      <c r="AJ82" s="7">
        <v>1.04</v>
      </c>
      <c r="AL82" s="2" t="s">
        <v>807</v>
      </c>
      <c r="AM82" s="2">
        <v>1</v>
      </c>
    </row>
    <row r="83" spans="1:39">
      <c r="A83" s="2" t="s">
        <v>578</v>
      </c>
      <c r="B83" s="2" t="s">
        <v>821</v>
      </c>
      <c r="C83" s="2" t="s">
        <v>845</v>
      </c>
      <c r="E83" s="2" t="s">
        <v>579</v>
      </c>
      <c r="F83" s="2" t="s">
        <v>806</v>
      </c>
      <c r="G83" s="2" t="s">
        <v>576</v>
      </c>
      <c r="H83" s="2">
        <v>0</v>
      </c>
      <c r="I83" s="2">
        <v>0.49</v>
      </c>
      <c r="J83" s="6">
        <v>113374620</v>
      </c>
      <c r="K83" s="6">
        <v>54017550</v>
      </c>
      <c r="L83" s="6">
        <v>59357071</v>
      </c>
      <c r="M83" s="6">
        <v>53950135</v>
      </c>
      <c r="N83" s="6">
        <v>4517221</v>
      </c>
      <c r="O83" s="6">
        <v>579200</v>
      </c>
      <c r="P83" s="6">
        <v>2245841</v>
      </c>
      <c r="Q83" s="6">
        <v>4952</v>
      </c>
      <c r="R83" s="6">
        <v>97994</v>
      </c>
      <c r="S83" s="6">
        <v>560449</v>
      </c>
      <c r="T83" s="6">
        <v>1028785</v>
      </c>
      <c r="U83" s="2">
        <v>0</v>
      </c>
      <c r="V83" s="6">
        <v>139995</v>
      </c>
      <c r="W83" s="6">
        <v>6388</v>
      </c>
      <c r="X83" s="6">
        <v>75077</v>
      </c>
      <c r="Y83" s="6">
        <v>-556993</v>
      </c>
      <c r="Z83" s="6">
        <v>-439238</v>
      </c>
      <c r="AA83" s="6">
        <v>0</v>
      </c>
      <c r="AB83" s="6">
        <v>1748</v>
      </c>
      <c r="AC83" s="6">
        <v>630118</v>
      </c>
      <c r="AD83" s="6">
        <v>0</v>
      </c>
      <c r="AE83" s="2">
        <v>0</v>
      </c>
      <c r="AF83" s="6">
        <v>-1591252</v>
      </c>
      <c r="AG83" s="6">
        <v>56733199</v>
      </c>
      <c r="AH83" s="6">
        <v>116090270</v>
      </c>
      <c r="AI83" s="6">
        <v>2715649</v>
      </c>
      <c r="AJ83" s="7">
        <v>1.02</v>
      </c>
      <c r="AL83" s="2" t="s">
        <v>807</v>
      </c>
      <c r="AM83" s="2">
        <v>1</v>
      </c>
    </row>
    <row r="84" spans="1:39">
      <c r="A84" s="2" t="s">
        <v>574</v>
      </c>
      <c r="B84" s="2" t="s">
        <v>817</v>
      </c>
      <c r="C84" s="2" t="s">
        <v>818</v>
      </c>
      <c r="E84" s="2" t="s">
        <v>575</v>
      </c>
      <c r="F84" s="2" t="s">
        <v>514</v>
      </c>
      <c r="G84" s="2" t="s">
        <v>806</v>
      </c>
      <c r="H84" s="2">
        <v>0</v>
      </c>
      <c r="I84" s="2">
        <v>0.3</v>
      </c>
      <c r="J84" s="6">
        <v>68669848</v>
      </c>
      <c r="K84" s="6">
        <v>39953588</v>
      </c>
      <c r="L84" s="6">
        <v>28716259</v>
      </c>
      <c r="M84" s="6">
        <v>37184985</v>
      </c>
      <c r="N84" s="6">
        <v>3976054</v>
      </c>
      <c r="O84" s="6">
        <v>399992</v>
      </c>
      <c r="P84" s="6">
        <v>612230</v>
      </c>
      <c r="Q84" s="6">
        <v>30319</v>
      </c>
      <c r="R84" s="6">
        <v>1428000</v>
      </c>
      <c r="S84" s="6">
        <v>765257</v>
      </c>
      <c r="T84" s="6">
        <v>740256</v>
      </c>
      <c r="U84" s="2">
        <v>0</v>
      </c>
      <c r="V84" s="6">
        <v>108152</v>
      </c>
      <c r="W84" s="6">
        <v>-28740</v>
      </c>
      <c r="X84" s="6">
        <v>-1382484</v>
      </c>
      <c r="Y84" s="6">
        <v>-754794</v>
      </c>
      <c r="Z84" s="6">
        <v>-146664</v>
      </c>
      <c r="AA84" s="6">
        <v>0</v>
      </c>
      <c r="AB84" s="6">
        <v>82769</v>
      </c>
      <c r="AC84" s="6">
        <v>304844</v>
      </c>
      <c r="AD84" s="6">
        <v>0</v>
      </c>
      <c r="AE84" s="2">
        <v>0</v>
      </c>
      <c r="AF84" s="2">
        <v>0</v>
      </c>
      <c r="AG84" s="6">
        <v>39344122</v>
      </c>
      <c r="AH84" s="6">
        <v>68060381</v>
      </c>
      <c r="AI84" s="6">
        <v>-609467</v>
      </c>
      <c r="AJ84" s="7">
        <v>0.99</v>
      </c>
      <c r="AL84" s="2" t="s">
        <v>807</v>
      </c>
      <c r="AM84" s="2">
        <v>1</v>
      </c>
    </row>
    <row r="85" spans="1:39">
      <c r="A85" s="2" t="s">
        <v>572</v>
      </c>
      <c r="B85" s="2" t="s">
        <v>804</v>
      </c>
      <c r="C85" s="2" t="s">
        <v>815</v>
      </c>
      <c r="E85" s="2" t="s">
        <v>573</v>
      </c>
      <c r="F85" s="2" t="s">
        <v>668</v>
      </c>
      <c r="G85" s="2" t="s">
        <v>666</v>
      </c>
      <c r="H85" s="2">
        <v>0</v>
      </c>
      <c r="I85" s="2">
        <v>0.4</v>
      </c>
      <c r="J85" s="6">
        <v>2196315</v>
      </c>
      <c r="K85" s="6">
        <v>6850607</v>
      </c>
      <c r="L85" s="6">
        <v>-4654293</v>
      </c>
      <c r="M85" s="6">
        <v>6939347</v>
      </c>
      <c r="N85" s="6">
        <v>498955</v>
      </c>
      <c r="O85" s="6">
        <v>74959</v>
      </c>
      <c r="P85" s="6">
        <v>304743</v>
      </c>
      <c r="Q85" s="6">
        <v>0</v>
      </c>
      <c r="R85" s="2">
        <v>0</v>
      </c>
      <c r="S85" s="6">
        <v>8085</v>
      </c>
      <c r="T85" s="6">
        <v>111168</v>
      </c>
      <c r="U85" s="2">
        <v>0</v>
      </c>
      <c r="V85" s="6">
        <v>8442</v>
      </c>
      <c r="W85" s="6">
        <v>1695</v>
      </c>
      <c r="X85" s="2">
        <v>0</v>
      </c>
      <c r="Y85" s="6">
        <v>-8085</v>
      </c>
      <c r="Z85" s="6">
        <v>-13244</v>
      </c>
      <c r="AA85" s="6">
        <v>0</v>
      </c>
      <c r="AB85" s="6">
        <v>3353</v>
      </c>
      <c r="AC85" s="6">
        <v>-49409</v>
      </c>
      <c r="AD85" s="6">
        <v>0</v>
      </c>
      <c r="AE85" s="6">
        <v>428284</v>
      </c>
      <c r="AF85" s="6">
        <v>-390328</v>
      </c>
      <c r="AG85" s="6">
        <v>6562442</v>
      </c>
      <c r="AH85" s="6">
        <v>1908150</v>
      </c>
      <c r="AI85" s="6">
        <v>-288165</v>
      </c>
      <c r="AJ85" s="7">
        <v>0.87</v>
      </c>
      <c r="AL85" s="2" t="s">
        <v>807</v>
      </c>
      <c r="AM85" s="2">
        <v>1</v>
      </c>
    </row>
    <row r="86" spans="1:39">
      <c r="A86" s="2" t="s">
        <v>570</v>
      </c>
      <c r="B86" s="2" t="s">
        <v>804</v>
      </c>
      <c r="C86" s="2" t="s">
        <v>822</v>
      </c>
      <c r="E86" s="2" t="s">
        <v>571</v>
      </c>
      <c r="F86" s="2" t="s">
        <v>588</v>
      </c>
      <c r="G86" s="2" t="s">
        <v>274</v>
      </c>
      <c r="H86" s="2">
        <v>0</v>
      </c>
      <c r="I86" s="2">
        <v>0.4</v>
      </c>
      <c r="J86" s="6">
        <v>2375517</v>
      </c>
      <c r="K86" s="6">
        <v>12520383</v>
      </c>
      <c r="L86" s="6">
        <v>-10144866</v>
      </c>
      <c r="M86" s="6">
        <v>12645774</v>
      </c>
      <c r="N86" s="6">
        <v>1290207</v>
      </c>
      <c r="O86" s="6">
        <v>137284</v>
      </c>
      <c r="P86" s="6">
        <v>793677</v>
      </c>
      <c r="Q86" s="6">
        <v>13211</v>
      </c>
      <c r="R86" s="2">
        <v>0</v>
      </c>
      <c r="S86" s="2">
        <v>0</v>
      </c>
      <c r="T86" s="6">
        <v>346035</v>
      </c>
      <c r="U86" s="6">
        <v>0</v>
      </c>
      <c r="V86" s="6">
        <v>69247</v>
      </c>
      <c r="W86" s="6">
        <v>-8990</v>
      </c>
      <c r="X86" s="2">
        <v>0</v>
      </c>
      <c r="Y86" s="2">
        <v>681</v>
      </c>
      <c r="Z86" s="6">
        <v>-82587</v>
      </c>
      <c r="AA86" s="6">
        <v>6459</v>
      </c>
      <c r="AB86" s="6">
        <v>-11837</v>
      </c>
      <c r="AC86" s="6">
        <v>-107695</v>
      </c>
      <c r="AD86" s="6">
        <v>0</v>
      </c>
      <c r="AE86" s="2">
        <v>0</v>
      </c>
      <c r="AF86" s="6">
        <v>-542444</v>
      </c>
      <c r="AG86" s="6">
        <v>13258815</v>
      </c>
      <c r="AH86" s="6">
        <v>3113949</v>
      </c>
      <c r="AI86" s="6">
        <v>738432</v>
      </c>
      <c r="AJ86" s="7">
        <v>1.31</v>
      </c>
      <c r="AK86" s="2" t="s">
        <v>847</v>
      </c>
      <c r="AL86" s="2" t="s">
        <v>811</v>
      </c>
      <c r="AM86" s="2">
        <v>1.2413169E-2</v>
      </c>
    </row>
    <row r="87" spans="1:39">
      <c r="A87" s="2" t="s">
        <v>568</v>
      </c>
      <c r="B87" s="2" t="s">
        <v>804</v>
      </c>
      <c r="C87" s="2" t="s">
        <v>822</v>
      </c>
      <c r="E87" s="2" t="s">
        <v>569</v>
      </c>
      <c r="F87" s="2" t="s">
        <v>584</v>
      </c>
      <c r="G87" s="2" t="s">
        <v>829</v>
      </c>
      <c r="H87" s="2">
        <v>0</v>
      </c>
      <c r="I87" s="2">
        <v>0.4</v>
      </c>
      <c r="J87" s="6">
        <v>1230131</v>
      </c>
      <c r="K87" s="6">
        <v>8479292</v>
      </c>
      <c r="L87" s="6">
        <v>-7249161</v>
      </c>
      <c r="M87" s="6">
        <v>7975020</v>
      </c>
      <c r="N87" s="6">
        <v>636536</v>
      </c>
      <c r="O87" s="6">
        <v>85821</v>
      </c>
      <c r="P87" s="6">
        <v>381804</v>
      </c>
      <c r="Q87" s="2">
        <v>0</v>
      </c>
      <c r="R87" s="2">
        <v>0</v>
      </c>
      <c r="S87" s="6">
        <v>5992</v>
      </c>
      <c r="T87" s="6">
        <v>162919</v>
      </c>
      <c r="U87" s="6">
        <v>0</v>
      </c>
      <c r="V87" s="6">
        <v>18502</v>
      </c>
      <c r="W87" s="6">
        <v>0</v>
      </c>
      <c r="X87" s="2">
        <v>0</v>
      </c>
      <c r="Y87" s="6">
        <v>-5992</v>
      </c>
      <c r="Z87" s="6">
        <v>-32677</v>
      </c>
      <c r="AA87" s="6">
        <v>30586</v>
      </c>
      <c r="AB87" s="6">
        <v>4789</v>
      </c>
      <c r="AC87" s="6">
        <v>-76955</v>
      </c>
      <c r="AD87" s="6">
        <v>0</v>
      </c>
      <c r="AE87" s="6">
        <v>283905</v>
      </c>
      <c r="AF87" s="6">
        <v>-467530</v>
      </c>
      <c r="AG87" s="6">
        <v>7798374</v>
      </c>
      <c r="AH87" s="6">
        <v>549214</v>
      </c>
      <c r="AI87" s="6">
        <v>-680918</v>
      </c>
      <c r="AJ87" s="7">
        <v>0.45</v>
      </c>
      <c r="AL87" s="2" t="s">
        <v>807</v>
      </c>
      <c r="AM87" s="2">
        <v>1</v>
      </c>
    </row>
    <row r="88" spans="1:39">
      <c r="A88" s="2" t="s">
        <v>566</v>
      </c>
      <c r="B88" s="2" t="s">
        <v>804</v>
      </c>
      <c r="C88" s="2" t="s">
        <v>805</v>
      </c>
      <c r="E88" s="2" t="s">
        <v>567</v>
      </c>
      <c r="F88" s="2" t="s">
        <v>488</v>
      </c>
      <c r="G88" s="2" t="s">
        <v>486</v>
      </c>
      <c r="H88" s="2">
        <v>0</v>
      </c>
      <c r="I88" s="2">
        <v>0.4</v>
      </c>
      <c r="J88" s="6">
        <v>1688332</v>
      </c>
      <c r="K88" s="6">
        <v>11265236</v>
      </c>
      <c r="L88" s="6">
        <v>-9576904</v>
      </c>
      <c r="M88" s="6">
        <v>10827531</v>
      </c>
      <c r="N88" s="6">
        <v>848064</v>
      </c>
      <c r="O88" s="6">
        <v>116546</v>
      </c>
      <c r="P88" s="6">
        <v>470780</v>
      </c>
      <c r="Q88" s="6">
        <v>8085</v>
      </c>
      <c r="R88" s="6">
        <v>20212</v>
      </c>
      <c r="S88" s="6">
        <v>30318</v>
      </c>
      <c r="T88" s="6">
        <v>202123</v>
      </c>
      <c r="U88" s="6">
        <v>5935</v>
      </c>
      <c r="V88" s="6">
        <v>39955</v>
      </c>
      <c r="W88" s="6">
        <v>-4806</v>
      </c>
      <c r="X88" s="6">
        <v>-20212</v>
      </c>
      <c r="Y88" s="6">
        <v>-24874</v>
      </c>
      <c r="Z88" s="6">
        <v>16929</v>
      </c>
      <c r="AA88" s="6">
        <v>18</v>
      </c>
      <c r="AB88" s="6">
        <v>8655</v>
      </c>
      <c r="AC88" s="6">
        <v>-101666</v>
      </c>
      <c r="AD88" s="6">
        <v>0</v>
      </c>
      <c r="AE88" s="6">
        <v>629805</v>
      </c>
      <c r="AF88" s="6">
        <v>109886</v>
      </c>
      <c r="AG88" s="6">
        <v>11075610</v>
      </c>
      <c r="AH88" s="6">
        <v>1498706</v>
      </c>
      <c r="AI88" s="6">
        <v>-189626</v>
      </c>
      <c r="AJ88" s="7">
        <v>0.89</v>
      </c>
      <c r="AL88" s="2" t="s">
        <v>807</v>
      </c>
      <c r="AM88" s="2">
        <v>1</v>
      </c>
    </row>
    <row r="89" spans="1:39">
      <c r="A89" s="2" t="s">
        <v>564</v>
      </c>
      <c r="B89" s="2" t="s">
        <v>804</v>
      </c>
      <c r="C89" s="2" t="s">
        <v>815</v>
      </c>
      <c r="E89" s="2" t="s">
        <v>565</v>
      </c>
      <c r="F89" s="2" t="s">
        <v>460</v>
      </c>
      <c r="G89" s="2" t="s">
        <v>806</v>
      </c>
      <c r="H89" s="2">
        <v>0</v>
      </c>
      <c r="I89" s="2">
        <v>0.4</v>
      </c>
      <c r="J89" s="6">
        <v>2422898</v>
      </c>
      <c r="K89" s="6">
        <v>17580531</v>
      </c>
      <c r="L89" s="6">
        <v>-15157633</v>
      </c>
      <c r="M89" s="6">
        <v>17212612</v>
      </c>
      <c r="N89" s="6">
        <v>1353117</v>
      </c>
      <c r="O89" s="6">
        <v>184816</v>
      </c>
      <c r="P89" s="6">
        <v>491152</v>
      </c>
      <c r="Q89" s="2">
        <v>0</v>
      </c>
      <c r="R89" s="6">
        <v>154348</v>
      </c>
      <c r="S89" s="6">
        <v>191232</v>
      </c>
      <c r="T89" s="6">
        <v>331569</v>
      </c>
      <c r="U89" s="6">
        <v>5289</v>
      </c>
      <c r="V89" s="6">
        <v>25514</v>
      </c>
      <c r="W89" s="6">
        <v>0</v>
      </c>
      <c r="X89" s="6">
        <v>-153451</v>
      </c>
      <c r="Y89" s="6">
        <v>-184969</v>
      </c>
      <c r="Z89" s="6">
        <v>-160344</v>
      </c>
      <c r="AA89" s="6">
        <v>8784</v>
      </c>
      <c r="AB89" s="6">
        <v>-20804</v>
      </c>
      <c r="AC89" s="6">
        <v>-160909</v>
      </c>
      <c r="AD89" s="6">
        <v>1395965</v>
      </c>
      <c r="AE89" s="2">
        <v>0</v>
      </c>
      <c r="AF89" s="6">
        <v>312177</v>
      </c>
      <c r="AG89" s="6">
        <v>19632981</v>
      </c>
      <c r="AH89" s="6">
        <v>4475348</v>
      </c>
      <c r="AI89" s="6">
        <v>2052450</v>
      </c>
      <c r="AJ89" s="7">
        <v>1.85</v>
      </c>
      <c r="AL89" s="2" t="s">
        <v>807</v>
      </c>
      <c r="AM89" s="2">
        <v>1</v>
      </c>
    </row>
    <row r="90" spans="1:39">
      <c r="A90" s="2" t="s">
        <v>562</v>
      </c>
      <c r="B90" s="2" t="s">
        <v>804</v>
      </c>
      <c r="C90" s="2" t="s">
        <v>809</v>
      </c>
      <c r="E90" s="2" t="s">
        <v>563</v>
      </c>
      <c r="F90" s="2" t="s">
        <v>390</v>
      </c>
      <c r="G90" s="2" t="s">
        <v>806</v>
      </c>
      <c r="H90" s="2">
        <v>0</v>
      </c>
      <c r="I90" s="2">
        <v>0.4</v>
      </c>
      <c r="J90" s="6">
        <v>5478117</v>
      </c>
      <c r="K90" s="6">
        <v>12548688</v>
      </c>
      <c r="L90" s="6">
        <v>-7070571</v>
      </c>
      <c r="M90" s="6">
        <v>12822462</v>
      </c>
      <c r="N90" s="6">
        <v>1421898</v>
      </c>
      <c r="O90" s="6">
        <v>139005</v>
      </c>
      <c r="P90" s="6">
        <v>863698</v>
      </c>
      <c r="Q90" s="6">
        <v>35253</v>
      </c>
      <c r="R90" s="6">
        <v>0</v>
      </c>
      <c r="S90" s="6">
        <v>3404</v>
      </c>
      <c r="T90" s="6">
        <v>380538</v>
      </c>
      <c r="U90" s="6">
        <v>0</v>
      </c>
      <c r="V90" s="6">
        <v>73504</v>
      </c>
      <c r="W90" s="6">
        <v>-35253</v>
      </c>
      <c r="X90" s="6">
        <v>1972</v>
      </c>
      <c r="Y90" s="2">
        <v>-442</v>
      </c>
      <c r="Z90" s="6">
        <v>-99896</v>
      </c>
      <c r="AA90" s="6">
        <v>10045</v>
      </c>
      <c r="AB90" s="6">
        <v>-7134</v>
      </c>
      <c r="AC90" s="6">
        <v>-75059</v>
      </c>
      <c r="AD90" s="6">
        <v>0</v>
      </c>
      <c r="AE90" s="2">
        <v>0</v>
      </c>
      <c r="AF90" s="6">
        <v>-416668</v>
      </c>
      <c r="AG90" s="6">
        <v>13695428</v>
      </c>
      <c r="AH90" s="6">
        <v>6624858</v>
      </c>
      <c r="AI90" s="6">
        <v>1146740</v>
      </c>
      <c r="AJ90" s="7">
        <v>1.21</v>
      </c>
      <c r="AK90" s="2" t="s">
        <v>863</v>
      </c>
      <c r="AL90" s="2" t="s">
        <v>811</v>
      </c>
      <c r="AM90" s="2">
        <v>4.6984866E-2</v>
      </c>
    </row>
    <row r="91" spans="1:39">
      <c r="A91" s="2" t="s">
        <v>560</v>
      </c>
      <c r="B91" s="2" t="s">
        <v>804</v>
      </c>
      <c r="C91" s="2" t="s">
        <v>809</v>
      </c>
      <c r="E91" s="2" t="s">
        <v>561</v>
      </c>
      <c r="F91" s="2" t="s">
        <v>310</v>
      </c>
      <c r="G91" s="2" t="s">
        <v>806</v>
      </c>
      <c r="H91" s="2">
        <v>0</v>
      </c>
      <c r="I91" s="2">
        <v>0.4</v>
      </c>
      <c r="J91" s="6">
        <v>2146279</v>
      </c>
      <c r="K91" s="6">
        <v>7884190</v>
      </c>
      <c r="L91" s="6">
        <v>-5737911</v>
      </c>
      <c r="M91" s="6">
        <v>8613924</v>
      </c>
      <c r="N91" s="6">
        <v>567405</v>
      </c>
      <c r="O91" s="6">
        <v>92766</v>
      </c>
      <c r="P91" s="6">
        <v>356195</v>
      </c>
      <c r="Q91" s="6">
        <v>4042</v>
      </c>
      <c r="R91" s="6">
        <v>10106</v>
      </c>
      <c r="S91" s="6">
        <v>1213</v>
      </c>
      <c r="T91" s="6">
        <v>103083</v>
      </c>
      <c r="U91" s="2">
        <v>0</v>
      </c>
      <c r="V91" s="6">
        <v>17148</v>
      </c>
      <c r="W91" s="6">
        <v>-2839</v>
      </c>
      <c r="X91" s="6">
        <v>-9659</v>
      </c>
      <c r="Y91" s="6">
        <v>-1213</v>
      </c>
      <c r="Z91" s="6">
        <v>-4477</v>
      </c>
      <c r="AA91" s="6">
        <v>0</v>
      </c>
      <c r="AB91" s="6">
        <v>-2832</v>
      </c>
      <c r="AC91" s="6">
        <v>-60912</v>
      </c>
      <c r="AD91" s="6">
        <v>0</v>
      </c>
      <c r="AE91" s="6">
        <v>22560</v>
      </c>
      <c r="AF91" s="6">
        <v>77353</v>
      </c>
      <c r="AG91" s="6">
        <v>9171338</v>
      </c>
      <c r="AH91" s="6">
        <v>3433427</v>
      </c>
      <c r="AI91" s="6">
        <v>1287148</v>
      </c>
      <c r="AJ91" s="7">
        <v>1.6</v>
      </c>
      <c r="AK91" s="2" t="s">
        <v>842</v>
      </c>
      <c r="AL91" s="2" t="s">
        <v>811</v>
      </c>
      <c r="AM91" s="2">
        <v>2.1821800999999998E-2</v>
      </c>
    </row>
    <row r="92" spans="1:39">
      <c r="A92" s="2" t="s">
        <v>558</v>
      </c>
      <c r="B92" s="2" t="s">
        <v>821</v>
      </c>
      <c r="C92" s="2" t="s">
        <v>820</v>
      </c>
      <c r="E92" s="2" t="s">
        <v>559</v>
      </c>
      <c r="F92" s="2" t="s">
        <v>806</v>
      </c>
      <c r="G92" s="2" t="s">
        <v>446</v>
      </c>
      <c r="H92" s="2">
        <v>0</v>
      </c>
      <c r="I92" s="2">
        <v>0.49</v>
      </c>
      <c r="J92" s="6">
        <v>47405986</v>
      </c>
      <c r="K92" s="6">
        <v>41681660</v>
      </c>
      <c r="L92" s="6">
        <v>5724327</v>
      </c>
      <c r="M92" s="6">
        <v>46359406</v>
      </c>
      <c r="N92" s="6">
        <v>3188973</v>
      </c>
      <c r="O92" s="6">
        <v>512212</v>
      </c>
      <c r="P92" s="6">
        <v>1784165</v>
      </c>
      <c r="Q92" s="6">
        <v>2169</v>
      </c>
      <c r="R92" s="2">
        <v>0</v>
      </c>
      <c r="S92" s="6">
        <v>43791</v>
      </c>
      <c r="T92" s="6">
        <v>846636</v>
      </c>
      <c r="U92" s="6">
        <v>29776</v>
      </c>
      <c r="V92" s="6">
        <v>118127</v>
      </c>
      <c r="W92" s="6">
        <v>35</v>
      </c>
      <c r="X92" s="2">
        <v>0</v>
      </c>
      <c r="Y92" s="6">
        <v>-38018</v>
      </c>
      <c r="Z92" s="6">
        <v>-157673</v>
      </c>
      <c r="AA92" s="6">
        <v>-2786</v>
      </c>
      <c r="AB92" s="6">
        <v>64332</v>
      </c>
      <c r="AC92" s="6">
        <v>60768</v>
      </c>
      <c r="AD92" s="6">
        <v>0</v>
      </c>
      <c r="AE92" s="2">
        <v>0</v>
      </c>
      <c r="AF92" s="6">
        <v>-1109456</v>
      </c>
      <c r="AG92" s="6">
        <v>48513484</v>
      </c>
      <c r="AH92" s="6">
        <v>54237810</v>
      </c>
      <c r="AI92" s="6">
        <v>6831824</v>
      </c>
      <c r="AJ92" s="7">
        <v>1.1399999999999999</v>
      </c>
      <c r="AL92" s="2" t="s">
        <v>807</v>
      </c>
      <c r="AM92" s="2">
        <v>1</v>
      </c>
    </row>
    <row r="93" spans="1:39">
      <c r="A93" s="2" t="s">
        <v>556</v>
      </c>
      <c r="B93" s="2" t="s">
        <v>804</v>
      </c>
      <c r="C93" s="2" t="s">
        <v>825</v>
      </c>
      <c r="E93" s="2" t="s">
        <v>557</v>
      </c>
      <c r="F93" s="2" t="s">
        <v>157</v>
      </c>
      <c r="G93" s="2" t="s">
        <v>155</v>
      </c>
      <c r="H93" s="2">
        <v>0</v>
      </c>
      <c r="I93" s="2">
        <v>0.4</v>
      </c>
      <c r="J93" s="6">
        <v>2849306</v>
      </c>
      <c r="K93" s="6">
        <v>21178511</v>
      </c>
      <c r="L93" s="6">
        <v>-18329205</v>
      </c>
      <c r="M93" s="6">
        <v>21334379</v>
      </c>
      <c r="N93" s="6">
        <v>808559</v>
      </c>
      <c r="O93" s="6">
        <v>228393</v>
      </c>
      <c r="P93" s="6">
        <v>233459</v>
      </c>
      <c r="Q93" s="6">
        <v>0</v>
      </c>
      <c r="R93" s="6">
        <v>10007</v>
      </c>
      <c r="S93" s="6">
        <v>65855</v>
      </c>
      <c r="T93" s="6">
        <v>270845</v>
      </c>
      <c r="U93" s="2">
        <v>0</v>
      </c>
      <c r="V93" s="6">
        <v>289565</v>
      </c>
      <c r="W93" s="6">
        <v>2019</v>
      </c>
      <c r="X93" s="6">
        <v>-8810</v>
      </c>
      <c r="Y93" s="6">
        <v>-65855</v>
      </c>
      <c r="Z93" s="6">
        <v>-165275</v>
      </c>
      <c r="AA93" s="6">
        <v>0</v>
      </c>
      <c r="AB93" s="6">
        <v>-8770</v>
      </c>
      <c r="AC93" s="6">
        <v>-194578</v>
      </c>
      <c r="AD93" s="6">
        <v>0</v>
      </c>
      <c r="AE93" s="2">
        <v>0</v>
      </c>
      <c r="AF93" s="6">
        <v>-864813</v>
      </c>
      <c r="AG93" s="6">
        <v>21126421</v>
      </c>
      <c r="AH93" s="6">
        <v>2797217</v>
      </c>
      <c r="AI93" s="6">
        <v>-52090</v>
      </c>
      <c r="AJ93" s="7">
        <v>0.98</v>
      </c>
      <c r="AK93" s="2" t="s">
        <v>889</v>
      </c>
      <c r="AL93" s="2" t="s">
        <v>811</v>
      </c>
      <c r="AM93" s="2">
        <v>7.9371749999999994E-3</v>
      </c>
    </row>
    <row r="94" spans="1:39">
      <c r="A94" s="2" t="s">
        <v>550</v>
      </c>
      <c r="B94" s="2" t="s">
        <v>804</v>
      </c>
      <c r="C94" s="2" t="s">
        <v>805</v>
      </c>
      <c r="E94" s="2" t="s">
        <v>551</v>
      </c>
      <c r="F94" s="2" t="s">
        <v>554</v>
      </c>
      <c r="G94" s="2" t="s">
        <v>552</v>
      </c>
      <c r="H94" s="2">
        <v>0</v>
      </c>
      <c r="I94" s="2">
        <v>0.4</v>
      </c>
      <c r="J94" s="6">
        <v>3252644</v>
      </c>
      <c r="K94" s="6">
        <v>13104591</v>
      </c>
      <c r="L94" s="6">
        <v>-9851947</v>
      </c>
      <c r="M94" s="6">
        <v>13262101</v>
      </c>
      <c r="N94" s="6">
        <v>865504</v>
      </c>
      <c r="O94" s="6">
        <v>142135</v>
      </c>
      <c r="P94" s="6">
        <v>383907</v>
      </c>
      <c r="Q94" s="6">
        <v>14213</v>
      </c>
      <c r="R94" s="2">
        <v>0</v>
      </c>
      <c r="S94" s="6">
        <v>33547</v>
      </c>
      <c r="T94" s="6">
        <v>291702</v>
      </c>
      <c r="U94" s="2">
        <v>0</v>
      </c>
      <c r="V94" s="6">
        <v>17880</v>
      </c>
      <c r="W94" s="6">
        <v>-14213</v>
      </c>
      <c r="X94" s="2">
        <v>0</v>
      </c>
      <c r="Y94" s="6">
        <v>-26100</v>
      </c>
      <c r="Z94" s="6">
        <v>-142148</v>
      </c>
      <c r="AA94" s="6">
        <v>0</v>
      </c>
      <c r="AB94" s="6">
        <v>-3859</v>
      </c>
      <c r="AC94" s="6">
        <v>-104585</v>
      </c>
      <c r="AD94" s="6">
        <v>0</v>
      </c>
      <c r="AE94" s="6">
        <v>236966</v>
      </c>
      <c r="AF94" s="6">
        <v>-826022</v>
      </c>
      <c r="AG94" s="6">
        <v>12791592</v>
      </c>
      <c r="AH94" s="6">
        <v>2939645</v>
      </c>
      <c r="AI94" s="6">
        <v>-312999</v>
      </c>
      <c r="AJ94" s="7">
        <v>0.9</v>
      </c>
      <c r="AL94" s="2" t="s">
        <v>807</v>
      </c>
      <c r="AM94" s="2">
        <v>1</v>
      </c>
    </row>
    <row r="95" spans="1:39">
      <c r="A95" s="2" t="s">
        <v>548</v>
      </c>
      <c r="B95" s="2" t="s">
        <v>804</v>
      </c>
      <c r="C95" s="2" t="s">
        <v>805</v>
      </c>
      <c r="E95" s="2" t="s">
        <v>549</v>
      </c>
      <c r="F95" s="2" t="s">
        <v>488</v>
      </c>
      <c r="G95" s="2" t="s">
        <v>486</v>
      </c>
      <c r="H95" s="2">
        <v>0</v>
      </c>
      <c r="I95" s="2">
        <v>0.4</v>
      </c>
      <c r="J95" s="6">
        <v>2300970</v>
      </c>
      <c r="K95" s="6">
        <v>22233771</v>
      </c>
      <c r="L95" s="6">
        <v>-19932802</v>
      </c>
      <c r="M95" s="6">
        <v>21773776</v>
      </c>
      <c r="N95" s="6">
        <v>826237</v>
      </c>
      <c r="O95" s="6">
        <v>232752</v>
      </c>
      <c r="P95" s="6">
        <v>310513</v>
      </c>
      <c r="Q95" s="2">
        <v>0</v>
      </c>
      <c r="R95" s="6">
        <v>0</v>
      </c>
      <c r="S95" s="6">
        <v>40424</v>
      </c>
      <c r="T95" s="6">
        <v>242548</v>
      </c>
      <c r="U95" s="2">
        <v>0</v>
      </c>
      <c r="V95" s="6">
        <v>14056</v>
      </c>
      <c r="W95" s="6">
        <v>0</v>
      </c>
      <c r="X95" s="6">
        <v>1690</v>
      </c>
      <c r="Y95" s="6">
        <v>-40424</v>
      </c>
      <c r="Z95" s="6">
        <v>-90434</v>
      </c>
      <c r="AA95" s="6">
        <v>0</v>
      </c>
      <c r="AB95" s="6">
        <v>-5253</v>
      </c>
      <c r="AC95" s="6">
        <v>-211601</v>
      </c>
      <c r="AD95" s="6">
        <v>157411</v>
      </c>
      <c r="AE95" s="2">
        <v>0</v>
      </c>
      <c r="AF95" s="6">
        <v>-1192965</v>
      </c>
      <c r="AG95" s="6">
        <v>21232493</v>
      </c>
      <c r="AH95" s="6">
        <v>1299691</v>
      </c>
      <c r="AI95" s="6">
        <v>-1001279</v>
      </c>
      <c r="AJ95" s="7">
        <v>0.56000000000000005</v>
      </c>
      <c r="AL95" s="2" t="s">
        <v>807</v>
      </c>
      <c r="AM95" s="2">
        <v>1</v>
      </c>
    </row>
    <row r="96" spans="1:39">
      <c r="A96" s="2" t="s">
        <v>546</v>
      </c>
      <c r="B96" s="2" t="s">
        <v>804</v>
      </c>
      <c r="C96" s="2" t="s">
        <v>808</v>
      </c>
      <c r="E96" s="2" t="s">
        <v>547</v>
      </c>
      <c r="F96" s="2" t="s">
        <v>606</v>
      </c>
      <c r="G96" s="2" t="s">
        <v>806</v>
      </c>
      <c r="H96" s="2">
        <v>0</v>
      </c>
      <c r="I96" s="2">
        <v>0.4</v>
      </c>
      <c r="J96" s="6">
        <v>1527952</v>
      </c>
      <c r="K96" s="6">
        <v>7822262</v>
      </c>
      <c r="L96" s="6">
        <v>-6294310</v>
      </c>
      <c r="M96" s="6">
        <v>8261445</v>
      </c>
      <c r="N96" s="6">
        <v>666908</v>
      </c>
      <c r="O96" s="6">
        <v>89065</v>
      </c>
      <c r="P96" s="6">
        <v>406274</v>
      </c>
      <c r="Q96" s="6">
        <v>3774</v>
      </c>
      <c r="R96" s="2">
        <v>0</v>
      </c>
      <c r="S96" s="6">
        <v>28581</v>
      </c>
      <c r="T96" s="6">
        <v>139214</v>
      </c>
      <c r="U96" s="2">
        <v>0</v>
      </c>
      <c r="V96" s="6">
        <v>22391</v>
      </c>
      <c r="W96" s="6">
        <v>-3774</v>
      </c>
      <c r="X96" s="2">
        <v>0</v>
      </c>
      <c r="Y96" s="6">
        <v>-28581</v>
      </c>
      <c r="Z96" s="6">
        <v>-43860</v>
      </c>
      <c r="AA96" s="6">
        <v>0</v>
      </c>
      <c r="AB96" s="6">
        <v>-4729</v>
      </c>
      <c r="AC96" s="6">
        <v>-66819</v>
      </c>
      <c r="AD96" s="6">
        <v>0</v>
      </c>
      <c r="AE96" s="2">
        <v>0</v>
      </c>
      <c r="AF96" s="6">
        <v>-7080</v>
      </c>
      <c r="AG96" s="6">
        <v>8795902</v>
      </c>
      <c r="AH96" s="6">
        <v>2501592</v>
      </c>
      <c r="AI96" s="6">
        <v>973640</v>
      </c>
      <c r="AJ96" s="7">
        <v>1.64</v>
      </c>
      <c r="AK96" s="2" t="s">
        <v>887</v>
      </c>
      <c r="AL96" s="2" t="s">
        <v>811</v>
      </c>
      <c r="AM96" s="2">
        <v>1.6667343000000001E-2</v>
      </c>
    </row>
    <row r="97" spans="1:39">
      <c r="A97" s="2" t="s">
        <v>544</v>
      </c>
      <c r="B97" s="2" t="s">
        <v>804</v>
      </c>
      <c r="C97" s="2" t="s">
        <v>805</v>
      </c>
      <c r="E97" s="2" t="s">
        <v>545</v>
      </c>
      <c r="F97" s="2" t="s">
        <v>133</v>
      </c>
      <c r="G97" s="2" t="s">
        <v>806</v>
      </c>
      <c r="H97" s="2">
        <v>0</v>
      </c>
      <c r="I97" s="2">
        <v>0.4</v>
      </c>
      <c r="J97" s="6">
        <v>2073620</v>
      </c>
      <c r="K97" s="6">
        <v>20486341</v>
      </c>
      <c r="L97" s="6">
        <v>-18412720</v>
      </c>
      <c r="M97" s="6">
        <v>21235945</v>
      </c>
      <c r="N97" s="6">
        <v>969330</v>
      </c>
      <c r="O97" s="6">
        <v>227386</v>
      </c>
      <c r="P97" s="6">
        <v>359865</v>
      </c>
      <c r="Q97" s="2">
        <v>0</v>
      </c>
      <c r="R97" s="6">
        <v>0</v>
      </c>
      <c r="S97" s="6">
        <v>12342</v>
      </c>
      <c r="T97" s="6">
        <v>369737</v>
      </c>
      <c r="U97" s="6">
        <v>9422</v>
      </c>
      <c r="V97" s="6">
        <v>20300</v>
      </c>
      <c r="W97" s="6">
        <v>0</v>
      </c>
      <c r="X97" s="6">
        <v>41241</v>
      </c>
      <c r="Y97" s="6">
        <v>-11301</v>
      </c>
      <c r="Z97" s="6">
        <v>-96426</v>
      </c>
      <c r="AA97" s="6">
        <v>70</v>
      </c>
      <c r="AB97" s="6">
        <v>-30297</v>
      </c>
      <c r="AC97" s="6">
        <v>-195464</v>
      </c>
      <c r="AD97" s="6">
        <v>1067150</v>
      </c>
      <c r="AE97" s="2">
        <v>0</v>
      </c>
      <c r="AF97" s="6">
        <v>220810</v>
      </c>
      <c r="AG97" s="6">
        <v>23230780</v>
      </c>
      <c r="AH97" s="6">
        <v>4818060</v>
      </c>
      <c r="AI97" s="6">
        <v>2744440</v>
      </c>
      <c r="AJ97" s="7">
        <v>2.3199999999999998</v>
      </c>
      <c r="AL97" s="2" t="s">
        <v>807</v>
      </c>
      <c r="AM97" s="2">
        <v>1</v>
      </c>
    </row>
    <row r="98" spans="1:39">
      <c r="A98" s="2" t="s">
        <v>542</v>
      </c>
      <c r="B98" s="2" t="s">
        <v>817</v>
      </c>
      <c r="C98" s="2" t="s">
        <v>818</v>
      </c>
      <c r="E98" s="2" t="s">
        <v>543</v>
      </c>
      <c r="F98" s="2" t="s">
        <v>514</v>
      </c>
      <c r="G98" s="2" t="s">
        <v>806</v>
      </c>
      <c r="H98" s="2">
        <v>0</v>
      </c>
      <c r="I98" s="2">
        <v>0.3</v>
      </c>
      <c r="J98" s="6">
        <v>66050707</v>
      </c>
      <c r="K98" s="6">
        <v>31434887</v>
      </c>
      <c r="L98" s="6">
        <v>34615821</v>
      </c>
      <c r="M98" s="6">
        <v>31641387</v>
      </c>
      <c r="N98" s="6">
        <v>1569607</v>
      </c>
      <c r="O98" s="6">
        <v>339620</v>
      </c>
      <c r="P98" s="6">
        <v>564604</v>
      </c>
      <c r="Q98" s="6">
        <v>0</v>
      </c>
      <c r="R98" s="2">
        <v>0</v>
      </c>
      <c r="S98" s="6">
        <v>39610</v>
      </c>
      <c r="T98" s="6">
        <v>625773</v>
      </c>
      <c r="U98" s="2">
        <v>0</v>
      </c>
      <c r="V98" s="6">
        <v>18715</v>
      </c>
      <c r="W98" s="6">
        <v>1203</v>
      </c>
      <c r="X98" s="2">
        <v>0</v>
      </c>
      <c r="Y98" s="6">
        <v>-35519</v>
      </c>
      <c r="Z98" s="6">
        <v>-276075</v>
      </c>
      <c r="AA98" s="6">
        <v>0</v>
      </c>
      <c r="AB98" s="6">
        <v>-28230</v>
      </c>
      <c r="AC98" s="6">
        <v>367472</v>
      </c>
      <c r="AD98" s="6">
        <v>0</v>
      </c>
      <c r="AE98" s="2">
        <v>0</v>
      </c>
      <c r="AF98" s="6">
        <v>-319064</v>
      </c>
      <c r="AG98" s="6">
        <v>32939495</v>
      </c>
      <c r="AH98" s="6">
        <v>67555316</v>
      </c>
      <c r="AI98" s="6">
        <v>1504609</v>
      </c>
      <c r="AJ98" s="7">
        <v>1.02</v>
      </c>
      <c r="AL98" s="2" t="s">
        <v>807</v>
      </c>
      <c r="AM98" s="2">
        <v>1</v>
      </c>
    </row>
    <row r="99" spans="1:39">
      <c r="A99" s="2" t="s">
        <v>540</v>
      </c>
      <c r="B99" s="2" t="s">
        <v>804</v>
      </c>
      <c r="C99" s="2" t="s">
        <v>815</v>
      </c>
      <c r="E99" s="2" t="s">
        <v>541</v>
      </c>
      <c r="F99" s="2" t="s">
        <v>534</v>
      </c>
      <c r="G99" s="2" t="s">
        <v>532</v>
      </c>
      <c r="H99" s="2">
        <v>0</v>
      </c>
      <c r="I99" s="2">
        <v>0.4</v>
      </c>
      <c r="J99" s="6">
        <v>2965946</v>
      </c>
      <c r="K99" s="6">
        <v>13003815</v>
      </c>
      <c r="L99" s="6">
        <v>-10037869</v>
      </c>
      <c r="M99" s="6">
        <v>13506654</v>
      </c>
      <c r="N99" s="6">
        <v>980151</v>
      </c>
      <c r="O99" s="6">
        <v>145216</v>
      </c>
      <c r="P99" s="6">
        <v>437074</v>
      </c>
      <c r="Q99" s="6">
        <v>40424</v>
      </c>
      <c r="R99" s="6">
        <v>40424</v>
      </c>
      <c r="S99" s="6">
        <v>14006</v>
      </c>
      <c r="T99" s="6">
        <v>303007</v>
      </c>
      <c r="U99" s="6">
        <v>0</v>
      </c>
      <c r="V99" s="6">
        <v>67929</v>
      </c>
      <c r="W99" s="6">
        <v>-39335</v>
      </c>
      <c r="X99" s="6">
        <v>-24183</v>
      </c>
      <c r="Y99" s="6">
        <v>-8177</v>
      </c>
      <c r="Z99" s="6">
        <v>-110334</v>
      </c>
      <c r="AA99" s="6">
        <v>4891</v>
      </c>
      <c r="AB99" s="6">
        <v>-7668</v>
      </c>
      <c r="AC99" s="6">
        <v>-106559</v>
      </c>
      <c r="AD99" s="6">
        <v>0</v>
      </c>
      <c r="AE99" s="6">
        <v>335390</v>
      </c>
      <c r="AF99" s="6">
        <v>-572349</v>
      </c>
      <c r="AG99" s="6">
        <v>13355630</v>
      </c>
      <c r="AH99" s="6">
        <v>3317761</v>
      </c>
      <c r="AI99" s="6">
        <v>351815</v>
      </c>
      <c r="AJ99" s="7">
        <v>1.1200000000000001</v>
      </c>
      <c r="AL99" s="2" t="s">
        <v>807</v>
      </c>
      <c r="AM99" s="2">
        <v>1</v>
      </c>
    </row>
    <row r="100" spans="1:39">
      <c r="A100" s="2" t="s">
        <v>538</v>
      </c>
      <c r="B100" s="2" t="s">
        <v>804</v>
      </c>
      <c r="C100" s="2" t="s">
        <v>805</v>
      </c>
      <c r="E100" s="2" t="s">
        <v>539</v>
      </c>
      <c r="F100" s="2" t="s">
        <v>133</v>
      </c>
      <c r="G100" s="2" t="s">
        <v>806</v>
      </c>
      <c r="H100" s="2">
        <v>0</v>
      </c>
      <c r="I100" s="2">
        <v>0.4</v>
      </c>
      <c r="J100" s="6">
        <v>1264406</v>
      </c>
      <c r="K100" s="6">
        <v>9300933</v>
      </c>
      <c r="L100" s="6">
        <v>-8036528</v>
      </c>
      <c r="M100" s="6">
        <v>8960601</v>
      </c>
      <c r="N100" s="6">
        <v>473516</v>
      </c>
      <c r="O100" s="6">
        <v>96050</v>
      </c>
      <c r="P100" s="6">
        <v>193130</v>
      </c>
      <c r="Q100" s="2">
        <v>0</v>
      </c>
      <c r="R100" s="6">
        <v>0</v>
      </c>
      <c r="S100" s="6">
        <v>6468</v>
      </c>
      <c r="T100" s="6">
        <v>177868</v>
      </c>
      <c r="U100" s="2">
        <v>0</v>
      </c>
      <c r="V100" s="6">
        <v>31050</v>
      </c>
      <c r="W100" s="6">
        <v>0</v>
      </c>
      <c r="X100" s="6">
        <v>13942</v>
      </c>
      <c r="Y100" s="6">
        <v>-901</v>
      </c>
      <c r="Z100" s="6">
        <v>-45082</v>
      </c>
      <c r="AA100" s="6">
        <v>0</v>
      </c>
      <c r="AB100" s="6">
        <v>95</v>
      </c>
      <c r="AC100" s="6">
        <v>-85313</v>
      </c>
      <c r="AD100" s="6">
        <v>0</v>
      </c>
      <c r="AE100" s="6">
        <v>64235</v>
      </c>
      <c r="AF100" s="6">
        <v>-182685</v>
      </c>
      <c r="AG100" s="6">
        <v>9100987</v>
      </c>
      <c r="AH100" s="6">
        <v>1064460</v>
      </c>
      <c r="AI100" s="6">
        <v>-199946</v>
      </c>
      <c r="AJ100" s="7">
        <v>0.84</v>
      </c>
      <c r="AL100" s="2" t="s">
        <v>807</v>
      </c>
      <c r="AM100" s="2">
        <v>1</v>
      </c>
    </row>
    <row r="101" spans="1:39">
      <c r="A101" s="2" t="s">
        <v>536</v>
      </c>
      <c r="B101" s="2" t="s">
        <v>804</v>
      </c>
      <c r="C101" s="2" t="s">
        <v>809</v>
      </c>
      <c r="E101" s="2" t="s">
        <v>537</v>
      </c>
      <c r="F101" s="2" t="s">
        <v>594</v>
      </c>
      <c r="G101" s="2" t="s">
        <v>590</v>
      </c>
      <c r="H101" s="2">
        <v>0</v>
      </c>
      <c r="I101" s="2">
        <v>0.4</v>
      </c>
      <c r="J101" s="6">
        <v>2960468</v>
      </c>
      <c r="K101" s="6">
        <v>9407016</v>
      </c>
      <c r="L101" s="6">
        <v>-6446548</v>
      </c>
      <c r="M101" s="6">
        <v>9472343</v>
      </c>
      <c r="N101" s="6">
        <v>929198</v>
      </c>
      <c r="O101" s="6">
        <v>102001</v>
      </c>
      <c r="P101" s="6">
        <v>475504</v>
      </c>
      <c r="Q101" s="6">
        <v>4042</v>
      </c>
      <c r="R101" s="6">
        <v>4042</v>
      </c>
      <c r="S101" s="6">
        <v>20212</v>
      </c>
      <c r="T101" s="6">
        <v>323397</v>
      </c>
      <c r="U101" s="2">
        <v>0</v>
      </c>
      <c r="V101" s="6">
        <v>21794</v>
      </c>
      <c r="W101" s="6">
        <v>-3271</v>
      </c>
      <c r="X101" s="6">
        <v>-4042</v>
      </c>
      <c r="Y101" s="6">
        <v>-19169</v>
      </c>
      <c r="Z101" s="6">
        <v>-238474</v>
      </c>
      <c r="AA101" s="6">
        <v>0</v>
      </c>
      <c r="AB101" s="6">
        <v>-858</v>
      </c>
      <c r="AC101" s="6">
        <v>-68435</v>
      </c>
      <c r="AD101" s="6">
        <v>0</v>
      </c>
      <c r="AE101" s="6">
        <v>349094</v>
      </c>
      <c r="AF101" s="6">
        <v>-534083</v>
      </c>
      <c r="AG101" s="6">
        <v>9205909</v>
      </c>
      <c r="AH101" s="6">
        <v>2759361</v>
      </c>
      <c r="AI101" s="6">
        <v>-201107</v>
      </c>
      <c r="AJ101" s="7">
        <v>0.93</v>
      </c>
      <c r="AL101" s="2" t="s">
        <v>807</v>
      </c>
      <c r="AM101" s="2">
        <v>1</v>
      </c>
    </row>
    <row r="102" spans="1:39">
      <c r="A102" s="2" t="s">
        <v>530</v>
      </c>
      <c r="B102" s="2" t="s">
        <v>804</v>
      </c>
      <c r="C102" s="2" t="s">
        <v>822</v>
      </c>
      <c r="E102" s="2" t="s">
        <v>531</v>
      </c>
      <c r="F102" s="2" t="s">
        <v>588</v>
      </c>
      <c r="G102" s="2" t="s">
        <v>274</v>
      </c>
      <c r="H102" s="2">
        <v>0</v>
      </c>
      <c r="I102" s="2">
        <v>0.4</v>
      </c>
      <c r="J102" s="6">
        <v>3678215</v>
      </c>
      <c r="K102" s="6">
        <v>29554867</v>
      </c>
      <c r="L102" s="6">
        <v>-25876652</v>
      </c>
      <c r="M102" s="6">
        <v>30564367</v>
      </c>
      <c r="N102" s="6">
        <v>1328029</v>
      </c>
      <c r="O102" s="6">
        <v>326841</v>
      </c>
      <c r="P102" s="6">
        <v>403308</v>
      </c>
      <c r="Q102" s="6">
        <v>0</v>
      </c>
      <c r="R102" s="6">
        <v>30318</v>
      </c>
      <c r="S102" s="6">
        <v>68722</v>
      </c>
      <c r="T102" s="6">
        <v>498840</v>
      </c>
      <c r="U102" s="6">
        <v>622</v>
      </c>
      <c r="V102" s="6">
        <v>19876</v>
      </c>
      <c r="W102" s="6">
        <v>1804</v>
      </c>
      <c r="X102" s="6">
        <v>-28680</v>
      </c>
      <c r="Y102" s="6">
        <v>-65824</v>
      </c>
      <c r="Z102" s="6">
        <v>-207492</v>
      </c>
      <c r="AA102" s="6">
        <v>45309</v>
      </c>
      <c r="AB102" s="6">
        <v>-2428</v>
      </c>
      <c r="AC102" s="6">
        <v>-274699</v>
      </c>
      <c r="AD102" s="6">
        <v>0</v>
      </c>
      <c r="AE102" s="2">
        <v>0</v>
      </c>
      <c r="AF102" s="6">
        <v>-1215465</v>
      </c>
      <c r="AG102" s="6">
        <v>30165419</v>
      </c>
      <c r="AH102" s="6">
        <v>4288766</v>
      </c>
      <c r="AI102" s="6">
        <v>610552</v>
      </c>
      <c r="AJ102" s="7">
        <v>1.17</v>
      </c>
      <c r="AK102" s="2" t="s">
        <v>847</v>
      </c>
      <c r="AL102" s="2" t="s">
        <v>811</v>
      </c>
      <c r="AM102" s="2">
        <v>1.9220364E-2</v>
      </c>
    </row>
    <row r="103" spans="1:39">
      <c r="A103" s="2" t="s">
        <v>528</v>
      </c>
      <c r="B103" s="2" t="s">
        <v>804</v>
      </c>
      <c r="C103" s="2" t="s">
        <v>805</v>
      </c>
      <c r="E103" s="2" t="s">
        <v>529</v>
      </c>
      <c r="F103" s="2" t="s">
        <v>488</v>
      </c>
      <c r="G103" s="2" t="s">
        <v>486</v>
      </c>
      <c r="H103" s="2">
        <v>0</v>
      </c>
      <c r="I103" s="2">
        <v>0.4</v>
      </c>
      <c r="J103" s="6">
        <v>1717625</v>
      </c>
      <c r="K103" s="6">
        <v>16582089</v>
      </c>
      <c r="L103" s="6">
        <v>-14864464</v>
      </c>
      <c r="M103" s="6">
        <v>16517268</v>
      </c>
      <c r="N103" s="6">
        <v>734133</v>
      </c>
      <c r="O103" s="6">
        <v>179344</v>
      </c>
      <c r="P103" s="6">
        <v>307362</v>
      </c>
      <c r="Q103" s="6">
        <v>8085</v>
      </c>
      <c r="R103" s="6">
        <v>10567</v>
      </c>
      <c r="S103" s="6">
        <v>12099</v>
      </c>
      <c r="T103" s="6">
        <v>216676</v>
      </c>
      <c r="U103" s="6">
        <v>0</v>
      </c>
      <c r="V103" s="6">
        <v>27760</v>
      </c>
      <c r="W103" s="6">
        <v>-5557</v>
      </c>
      <c r="X103" s="6">
        <v>-9826</v>
      </c>
      <c r="Y103" s="6">
        <v>-1847</v>
      </c>
      <c r="Z103" s="6">
        <v>-79182</v>
      </c>
      <c r="AA103" s="6">
        <v>17935</v>
      </c>
      <c r="AB103" s="6">
        <v>-17578</v>
      </c>
      <c r="AC103" s="6">
        <v>-157797</v>
      </c>
      <c r="AD103" s="6">
        <v>797313</v>
      </c>
      <c r="AE103" s="2">
        <v>0</v>
      </c>
      <c r="AF103" s="6">
        <v>-1427020</v>
      </c>
      <c r="AG103" s="6">
        <v>16395602</v>
      </c>
      <c r="AH103" s="6">
        <v>1531138</v>
      </c>
      <c r="AI103" s="6">
        <v>-186487</v>
      </c>
      <c r="AJ103" s="7">
        <v>0.89</v>
      </c>
      <c r="AL103" s="2" t="s">
        <v>807</v>
      </c>
      <c r="AM103" s="2">
        <v>1</v>
      </c>
    </row>
    <row r="104" spans="1:39">
      <c r="A104" s="2" t="s">
        <v>526</v>
      </c>
      <c r="B104" s="2" t="s">
        <v>804</v>
      </c>
      <c r="C104" s="2" t="s">
        <v>815</v>
      </c>
      <c r="E104" s="2" t="s">
        <v>527</v>
      </c>
      <c r="F104" s="2" t="s">
        <v>668</v>
      </c>
      <c r="G104" s="2" t="s">
        <v>666</v>
      </c>
      <c r="H104" s="2">
        <v>0</v>
      </c>
      <c r="I104" s="2">
        <v>0.4</v>
      </c>
      <c r="J104" s="6">
        <v>3296900</v>
      </c>
      <c r="K104" s="6">
        <v>9514847</v>
      </c>
      <c r="L104" s="6">
        <v>-6217947</v>
      </c>
      <c r="M104" s="6">
        <v>9297078</v>
      </c>
      <c r="N104" s="6">
        <v>734271</v>
      </c>
      <c r="O104" s="6">
        <v>100046</v>
      </c>
      <c r="P104" s="6">
        <v>427850</v>
      </c>
      <c r="Q104" s="2">
        <v>0</v>
      </c>
      <c r="R104" s="6">
        <v>12127</v>
      </c>
      <c r="S104" s="6">
        <v>3477</v>
      </c>
      <c r="T104" s="6">
        <v>190771</v>
      </c>
      <c r="U104" s="2">
        <v>0</v>
      </c>
      <c r="V104" s="6">
        <v>42359</v>
      </c>
      <c r="W104" s="6">
        <v>0</v>
      </c>
      <c r="X104" s="6">
        <v>-12022</v>
      </c>
      <c r="Y104" s="6">
        <v>-3477</v>
      </c>
      <c r="Z104" s="6">
        <v>-56080</v>
      </c>
      <c r="AA104" s="6">
        <v>0</v>
      </c>
      <c r="AB104" s="6">
        <v>2141</v>
      </c>
      <c r="AC104" s="6">
        <v>-66008</v>
      </c>
      <c r="AD104" s="6">
        <v>0</v>
      </c>
      <c r="AE104" s="6">
        <v>354889</v>
      </c>
      <c r="AF104" s="2">
        <v>0</v>
      </c>
      <c r="AG104" s="6">
        <v>9583373</v>
      </c>
      <c r="AH104" s="6">
        <v>3365426</v>
      </c>
      <c r="AI104" s="6">
        <v>68527</v>
      </c>
      <c r="AJ104" s="7">
        <v>1.02</v>
      </c>
      <c r="AL104" s="2" t="s">
        <v>807</v>
      </c>
      <c r="AM104" s="2">
        <v>1</v>
      </c>
    </row>
    <row r="105" spans="1:39">
      <c r="A105" s="2" t="s">
        <v>524</v>
      </c>
      <c r="B105" s="2" t="s">
        <v>804</v>
      </c>
      <c r="C105" s="2" t="s">
        <v>815</v>
      </c>
      <c r="E105" s="2" t="s">
        <v>525</v>
      </c>
      <c r="F105" s="2" t="s">
        <v>139</v>
      </c>
      <c r="G105" s="2" t="s">
        <v>806</v>
      </c>
      <c r="H105" s="2">
        <v>0</v>
      </c>
      <c r="I105" s="2">
        <v>0.4</v>
      </c>
      <c r="J105" s="6">
        <v>1784856</v>
      </c>
      <c r="K105" s="6">
        <v>8619686</v>
      </c>
      <c r="L105" s="6">
        <v>-6834830</v>
      </c>
      <c r="M105" s="6">
        <v>8563320</v>
      </c>
      <c r="N105" s="6">
        <v>476225</v>
      </c>
      <c r="O105" s="6">
        <v>92286</v>
      </c>
      <c r="P105" s="6">
        <v>251448</v>
      </c>
      <c r="Q105" s="2">
        <v>0</v>
      </c>
      <c r="R105" s="2">
        <v>0</v>
      </c>
      <c r="S105" s="6">
        <v>11686</v>
      </c>
      <c r="T105" s="6">
        <v>120805</v>
      </c>
      <c r="U105" s="2">
        <v>0</v>
      </c>
      <c r="V105" s="6">
        <v>18803</v>
      </c>
      <c r="W105" s="6">
        <v>0</v>
      </c>
      <c r="X105" s="2">
        <v>0</v>
      </c>
      <c r="Y105" s="6">
        <v>-10297</v>
      </c>
      <c r="Z105" s="6">
        <v>-21829</v>
      </c>
      <c r="AA105" s="6">
        <v>0</v>
      </c>
      <c r="AB105" s="6">
        <v>299</v>
      </c>
      <c r="AC105" s="6">
        <v>-72557</v>
      </c>
      <c r="AD105" s="6">
        <v>0</v>
      </c>
      <c r="AE105" s="6">
        <v>22270</v>
      </c>
      <c r="AF105" s="6">
        <v>-144694</v>
      </c>
      <c r="AG105" s="6">
        <v>8787001</v>
      </c>
      <c r="AH105" s="6">
        <v>1952171</v>
      </c>
      <c r="AI105" s="6">
        <v>167314</v>
      </c>
      <c r="AJ105" s="7">
        <v>1.0900000000000001</v>
      </c>
      <c r="AK105" s="2" t="s">
        <v>816</v>
      </c>
      <c r="AL105" s="2" t="s">
        <v>811</v>
      </c>
      <c r="AM105" s="2">
        <v>1.6303627000000001E-2</v>
      </c>
    </row>
    <row r="106" spans="1:39">
      <c r="A106" s="2" t="s">
        <v>522</v>
      </c>
      <c r="B106" s="2" t="s">
        <v>804</v>
      </c>
      <c r="C106" s="2" t="s">
        <v>822</v>
      </c>
      <c r="E106" s="2" t="s">
        <v>523</v>
      </c>
      <c r="F106" s="2" t="s">
        <v>510</v>
      </c>
      <c r="G106" s="2" t="s">
        <v>806</v>
      </c>
      <c r="H106" s="2">
        <v>0</v>
      </c>
      <c r="I106" s="2">
        <v>0.4</v>
      </c>
      <c r="J106" s="6">
        <v>2308594</v>
      </c>
      <c r="K106" s="6">
        <v>4615300</v>
      </c>
      <c r="L106" s="6">
        <v>-2306706</v>
      </c>
      <c r="M106" s="6">
        <v>4522374</v>
      </c>
      <c r="N106" s="6">
        <v>601635</v>
      </c>
      <c r="O106" s="6">
        <v>49279</v>
      </c>
      <c r="P106" s="6">
        <v>420925</v>
      </c>
      <c r="Q106" s="6">
        <v>9897</v>
      </c>
      <c r="R106" s="2">
        <v>0</v>
      </c>
      <c r="S106" s="6">
        <v>10771</v>
      </c>
      <c r="T106" s="6">
        <v>110763</v>
      </c>
      <c r="U106" s="2">
        <v>0</v>
      </c>
      <c r="V106" s="6">
        <v>38070</v>
      </c>
      <c r="W106" s="6">
        <v>-6867</v>
      </c>
      <c r="X106" s="2">
        <v>0</v>
      </c>
      <c r="Y106" s="6">
        <v>-9311</v>
      </c>
      <c r="Z106" s="6">
        <v>-38874</v>
      </c>
      <c r="AA106" s="6">
        <v>115</v>
      </c>
      <c r="AB106" s="6">
        <v>309</v>
      </c>
      <c r="AC106" s="6">
        <v>-24487</v>
      </c>
      <c r="AD106" s="6">
        <v>0</v>
      </c>
      <c r="AE106" s="2">
        <v>0</v>
      </c>
      <c r="AF106" s="6">
        <v>-193524</v>
      </c>
      <c r="AG106" s="6">
        <v>4889439</v>
      </c>
      <c r="AH106" s="6">
        <v>2582733</v>
      </c>
      <c r="AI106" s="6">
        <v>274139</v>
      </c>
      <c r="AJ106" s="7">
        <v>1.1200000000000001</v>
      </c>
      <c r="AK106" s="2" t="s">
        <v>838</v>
      </c>
      <c r="AL106" s="2" t="s">
        <v>811</v>
      </c>
      <c r="AM106" s="2">
        <v>2.8453518000000001E-2</v>
      </c>
    </row>
    <row r="107" spans="1:39">
      <c r="A107" s="2" t="s">
        <v>520</v>
      </c>
      <c r="B107" s="2" t="s">
        <v>804</v>
      </c>
      <c r="C107" s="2" t="s">
        <v>808</v>
      </c>
      <c r="E107" s="2" t="s">
        <v>521</v>
      </c>
      <c r="F107" s="2" t="s">
        <v>412</v>
      </c>
      <c r="G107" s="2" t="s">
        <v>410</v>
      </c>
      <c r="H107" s="2">
        <v>0</v>
      </c>
      <c r="I107" s="2">
        <v>0.4</v>
      </c>
      <c r="J107" s="6">
        <v>1723605</v>
      </c>
      <c r="K107" s="6">
        <v>9749005</v>
      </c>
      <c r="L107" s="6">
        <v>-8025400</v>
      </c>
      <c r="M107" s="6">
        <v>9120717</v>
      </c>
      <c r="N107" s="6">
        <v>753416</v>
      </c>
      <c r="O107" s="6">
        <v>98005</v>
      </c>
      <c r="P107" s="6">
        <v>386351</v>
      </c>
      <c r="Q107" s="6">
        <v>38635</v>
      </c>
      <c r="R107" s="6">
        <v>20212</v>
      </c>
      <c r="S107" s="6">
        <v>10433</v>
      </c>
      <c r="T107" s="6">
        <v>199780</v>
      </c>
      <c r="U107" s="2">
        <v>0</v>
      </c>
      <c r="V107" s="6">
        <v>30292</v>
      </c>
      <c r="W107" s="6">
        <v>-38635</v>
      </c>
      <c r="X107" s="6">
        <v>-15640</v>
      </c>
      <c r="Y107" s="6">
        <v>-5237</v>
      </c>
      <c r="Z107" s="6">
        <v>-62707</v>
      </c>
      <c r="AA107" s="6">
        <v>0</v>
      </c>
      <c r="AB107" s="6">
        <v>-5234</v>
      </c>
      <c r="AC107" s="6">
        <v>-85195</v>
      </c>
      <c r="AD107" s="6">
        <v>323117</v>
      </c>
      <c r="AE107" s="2">
        <v>0</v>
      </c>
      <c r="AF107" s="6">
        <v>-287771</v>
      </c>
      <c r="AG107" s="6">
        <v>9727123</v>
      </c>
      <c r="AH107" s="6">
        <v>1701723</v>
      </c>
      <c r="AI107" s="6">
        <v>-21882</v>
      </c>
      <c r="AJ107" s="7">
        <v>0.99</v>
      </c>
      <c r="AL107" s="2" t="s">
        <v>807</v>
      </c>
      <c r="AM107" s="2">
        <v>1</v>
      </c>
    </row>
    <row r="108" spans="1:39">
      <c r="A108" s="2" t="s">
        <v>518</v>
      </c>
      <c r="B108" s="2" t="s">
        <v>819</v>
      </c>
      <c r="C108" s="2" t="s">
        <v>845</v>
      </c>
      <c r="E108" s="2" t="s">
        <v>519</v>
      </c>
      <c r="F108" s="2" t="s">
        <v>806</v>
      </c>
      <c r="G108" s="2" t="s">
        <v>87</v>
      </c>
      <c r="H108" s="2">
        <v>0</v>
      </c>
      <c r="I108" s="2">
        <v>0.49</v>
      </c>
      <c r="J108" s="6">
        <v>52072892</v>
      </c>
      <c r="K108" s="6">
        <v>42388788</v>
      </c>
      <c r="L108" s="6">
        <v>9684104</v>
      </c>
      <c r="M108" s="6">
        <v>44001388</v>
      </c>
      <c r="N108" s="6">
        <v>1984838</v>
      </c>
      <c r="O108" s="6">
        <v>470719</v>
      </c>
      <c r="P108" s="6">
        <v>877195</v>
      </c>
      <c r="Q108" s="6">
        <v>44984</v>
      </c>
      <c r="R108" s="6">
        <v>154503</v>
      </c>
      <c r="S108" s="6">
        <v>41276</v>
      </c>
      <c r="T108" s="6">
        <v>396161</v>
      </c>
      <c r="U108" s="6">
        <v>0</v>
      </c>
      <c r="V108" s="6">
        <v>89165</v>
      </c>
      <c r="W108" s="6">
        <v>-44328</v>
      </c>
      <c r="X108" s="6">
        <v>-154503</v>
      </c>
      <c r="Y108" s="6">
        <v>7638</v>
      </c>
      <c r="Z108" s="6">
        <v>-170510</v>
      </c>
      <c r="AA108" s="6">
        <v>6326</v>
      </c>
      <c r="AB108" s="6">
        <v>-15444</v>
      </c>
      <c r="AC108" s="6">
        <v>102804</v>
      </c>
      <c r="AD108" s="6">
        <v>0</v>
      </c>
      <c r="AE108" s="2">
        <v>0</v>
      </c>
      <c r="AF108" s="6">
        <v>-723443</v>
      </c>
      <c r="AG108" s="6">
        <v>45083931</v>
      </c>
      <c r="AH108" s="6">
        <v>54768034</v>
      </c>
      <c r="AI108" s="6">
        <v>2695143</v>
      </c>
      <c r="AJ108" s="7">
        <v>1.05</v>
      </c>
      <c r="AL108" s="2" t="s">
        <v>807</v>
      </c>
      <c r="AM108" s="2">
        <v>1</v>
      </c>
    </row>
    <row r="109" spans="1:39">
      <c r="A109" s="2" t="s">
        <v>516</v>
      </c>
      <c r="B109" s="2" t="s">
        <v>804</v>
      </c>
      <c r="C109" s="2" t="s">
        <v>809</v>
      </c>
      <c r="E109" s="2" t="s">
        <v>517</v>
      </c>
      <c r="F109" s="2" t="s">
        <v>302</v>
      </c>
      <c r="G109" s="2" t="s">
        <v>300</v>
      </c>
      <c r="H109" s="2">
        <v>0</v>
      </c>
      <c r="I109" s="2">
        <v>0.4</v>
      </c>
      <c r="J109" s="6">
        <v>2739887</v>
      </c>
      <c r="K109" s="6">
        <v>8119278</v>
      </c>
      <c r="L109" s="6">
        <v>-5379390</v>
      </c>
      <c r="M109" s="6">
        <v>8424095</v>
      </c>
      <c r="N109" s="6">
        <v>557799</v>
      </c>
      <c r="O109" s="6">
        <v>90508</v>
      </c>
      <c r="P109" s="6">
        <v>316703</v>
      </c>
      <c r="Q109" s="2">
        <v>0</v>
      </c>
      <c r="R109" s="2">
        <v>0</v>
      </c>
      <c r="S109" s="6">
        <v>0</v>
      </c>
      <c r="T109" s="6">
        <v>150588</v>
      </c>
      <c r="U109" s="2">
        <v>0</v>
      </c>
      <c r="V109" s="6">
        <v>11623</v>
      </c>
      <c r="W109" s="6">
        <v>0</v>
      </c>
      <c r="X109" s="2">
        <v>0</v>
      </c>
      <c r="Y109" s="6">
        <v>5745</v>
      </c>
      <c r="Z109" s="6">
        <v>-39128</v>
      </c>
      <c r="AA109" s="6">
        <v>0</v>
      </c>
      <c r="AB109" s="6">
        <v>-8301</v>
      </c>
      <c r="AC109" s="6">
        <v>-57106</v>
      </c>
      <c r="AD109" s="6">
        <v>0</v>
      </c>
      <c r="AE109" s="2">
        <v>0</v>
      </c>
      <c r="AF109" s="6">
        <v>-262962</v>
      </c>
      <c r="AG109" s="6">
        <v>8631765</v>
      </c>
      <c r="AH109" s="6">
        <v>3252375</v>
      </c>
      <c r="AI109" s="6">
        <v>512488</v>
      </c>
      <c r="AJ109" s="7">
        <v>1.19</v>
      </c>
      <c r="AK109" s="2" t="s">
        <v>810</v>
      </c>
      <c r="AL109" s="2" t="s">
        <v>811</v>
      </c>
      <c r="AM109" s="2">
        <v>2.3199529999999999E-2</v>
      </c>
    </row>
    <row r="110" spans="1:39">
      <c r="A110" s="2" t="s">
        <v>512</v>
      </c>
      <c r="B110" s="2" t="s">
        <v>804</v>
      </c>
      <c r="C110" s="2" t="s">
        <v>822</v>
      </c>
      <c r="E110" s="2" t="s">
        <v>513</v>
      </c>
      <c r="F110" s="2" t="s">
        <v>510</v>
      </c>
      <c r="G110" s="2" t="s">
        <v>806</v>
      </c>
      <c r="H110" s="2">
        <v>0</v>
      </c>
      <c r="I110" s="2">
        <v>0.4</v>
      </c>
      <c r="J110" s="6">
        <v>3299255</v>
      </c>
      <c r="K110" s="6">
        <v>19493643</v>
      </c>
      <c r="L110" s="6">
        <v>-16194388</v>
      </c>
      <c r="M110" s="6">
        <v>20708000</v>
      </c>
      <c r="N110" s="6">
        <v>846642</v>
      </c>
      <c r="O110" s="6">
        <v>221728</v>
      </c>
      <c r="P110" s="6">
        <v>353248</v>
      </c>
      <c r="Q110" s="6">
        <v>0</v>
      </c>
      <c r="R110" s="2">
        <v>0</v>
      </c>
      <c r="S110" s="6">
        <v>63118</v>
      </c>
      <c r="T110" s="6">
        <v>208548</v>
      </c>
      <c r="U110" s="2">
        <v>0</v>
      </c>
      <c r="V110" s="6">
        <v>29298</v>
      </c>
      <c r="W110" s="6">
        <v>2808</v>
      </c>
      <c r="X110" s="2">
        <v>0</v>
      </c>
      <c r="Y110" s="6">
        <v>-62985</v>
      </c>
      <c r="Z110" s="6">
        <v>-119123</v>
      </c>
      <c r="AA110" s="6">
        <v>0</v>
      </c>
      <c r="AB110" s="6">
        <v>-5709</v>
      </c>
      <c r="AC110" s="6">
        <v>-171915</v>
      </c>
      <c r="AD110" s="6">
        <v>0</v>
      </c>
      <c r="AE110" s="2">
        <v>0</v>
      </c>
      <c r="AF110" s="6">
        <v>131053</v>
      </c>
      <c r="AG110" s="6">
        <v>21358069</v>
      </c>
      <c r="AH110" s="6">
        <v>5163681</v>
      </c>
      <c r="AI110" s="6">
        <v>1864426</v>
      </c>
      <c r="AJ110" s="7">
        <v>1.57</v>
      </c>
      <c r="AK110" s="2" t="s">
        <v>838</v>
      </c>
      <c r="AL110" s="2" t="s">
        <v>811</v>
      </c>
      <c r="AM110" s="2">
        <v>4.0663457E-2</v>
      </c>
    </row>
    <row r="111" spans="1:39">
      <c r="A111" s="2" t="s">
        <v>508</v>
      </c>
      <c r="B111" s="2" t="s">
        <v>804</v>
      </c>
      <c r="C111" s="2" t="s">
        <v>805</v>
      </c>
      <c r="E111" s="2" t="s">
        <v>509</v>
      </c>
      <c r="F111" s="2" t="s">
        <v>488</v>
      </c>
      <c r="G111" s="2" t="s">
        <v>486</v>
      </c>
      <c r="H111" s="2">
        <v>0</v>
      </c>
      <c r="I111" s="2">
        <v>0.4</v>
      </c>
      <c r="J111" s="6">
        <v>2230896</v>
      </c>
      <c r="K111" s="6">
        <v>5657094</v>
      </c>
      <c r="L111" s="6">
        <v>-3426198</v>
      </c>
      <c r="M111" s="6">
        <v>5060378</v>
      </c>
      <c r="N111" s="6">
        <v>578960</v>
      </c>
      <c r="O111" s="6">
        <v>55993</v>
      </c>
      <c r="P111" s="6">
        <v>255152</v>
      </c>
      <c r="Q111" s="6">
        <v>14149</v>
      </c>
      <c r="R111" s="6">
        <v>19202</v>
      </c>
      <c r="S111" s="6">
        <v>88935</v>
      </c>
      <c r="T111" s="6">
        <v>145529</v>
      </c>
      <c r="U111" s="2">
        <v>0</v>
      </c>
      <c r="V111" s="6">
        <v>14806</v>
      </c>
      <c r="W111" s="6">
        <v>-14149</v>
      </c>
      <c r="X111" s="6">
        <v>-7585</v>
      </c>
      <c r="Y111" s="6">
        <v>-88167</v>
      </c>
      <c r="Z111" s="6">
        <v>-91087</v>
      </c>
      <c r="AA111" s="6">
        <v>528</v>
      </c>
      <c r="AB111" s="6">
        <v>9369</v>
      </c>
      <c r="AC111" s="6">
        <v>-36372</v>
      </c>
      <c r="AD111" s="6">
        <v>0</v>
      </c>
      <c r="AE111" s="6">
        <v>413522</v>
      </c>
      <c r="AF111" s="6">
        <v>605807</v>
      </c>
      <c r="AG111" s="6">
        <v>5618967</v>
      </c>
      <c r="AH111" s="6">
        <v>2192768</v>
      </c>
      <c r="AI111" s="6">
        <v>-38128</v>
      </c>
      <c r="AJ111" s="7">
        <v>0.98</v>
      </c>
      <c r="AL111" s="2" t="s">
        <v>807</v>
      </c>
      <c r="AM111" s="2">
        <v>1</v>
      </c>
    </row>
    <row r="112" spans="1:39">
      <c r="A112" s="2" t="s">
        <v>506</v>
      </c>
      <c r="B112" s="2" t="s">
        <v>804</v>
      </c>
      <c r="C112" s="2" t="s">
        <v>805</v>
      </c>
      <c r="E112" s="2" t="s">
        <v>507</v>
      </c>
      <c r="F112" s="2" t="s">
        <v>430</v>
      </c>
      <c r="G112" s="2" t="s">
        <v>428</v>
      </c>
      <c r="H112" s="2">
        <v>0</v>
      </c>
      <c r="I112" s="2">
        <v>0.4</v>
      </c>
      <c r="J112" s="6">
        <v>2640468</v>
      </c>
      <c r="K112" s="6">
        <v>8919620</v>
      </c>
      <c r="L112" s="6">
        <v>-6279153</v>
      </c>
      <c r="M112" s="6">
        <v>8748794</v>
      </c>
      <c r="N112" s="6">
        <v>580873</v>
      </c>
      <c r="O112" s="6">
        <v>93912</v>
      </c>
      <c r="P112" s="6">
        <v>288628</v>
      </c>
      <c r="Q112" s="2">
        <v>0</v>
      </c>
      <c r="R112" s="2">
        <v>0</v>
      </c>
      <c r="S112" s="6">
        <v>27085</v>
      </c>
      <c r="T112" s="6">
        <v>171248</v>
      </c>
      <c r="U112" s="2">
        <v>0</v>
      </c>
      <c r="V112" s="6">
        <v>46212</v>
      </c>
      <c r="W112" s="6">
        <v>0</v>
      </c>
      <c r="X112" s="6">
        <v>0</v>
      </c>
      <c r="Y112" s="6">
        <v>-27085</v>
      </c>
      <c r="Z112" s="6">
        <v>-18627</v>
      </c>
      <c r="AA112" s="6">
        <v>0</v>
      </c>
      <c r="AB112" s="6">
        <v>-8246</v>
      </c>
      <c r="AC112" s="6">
        <v>-66658</v>
      </c>
      <c r="AD112" s="6">
        <v>169534</v>
      </c>
      <c r="AE112" s="2">
        <v>0</v>
      </c>
      <c r="AF112" s="6">
        <v>-248492</v>
      </c>
      <c r="AG112" s="6">
        <v>9176305</v>
      </c>
      <c r="AH112" s="6">
        <v>2897153</v>
      </c>
      <c r="AI112" s="6">
        <v>256685</v>
      </c>
      <c r="AJ112" s="7">
        <v>1.1000000000000001</v>
      </c>
      <c r="AL112" s="2" t="s">
        <v>807</v>
      </c>
      <c r="AM112" s="2">
        <v>1</v>
      </c>
    </row>
    <row r="113" spans="1:39">
      <c r="A113" s="2" t="s">
        <v>504</v>
      </c>
      <c r="B113" s="2" t="s">
        <v>804</v>
      </c>
      <c r="C113" s="2" t="s">
        <v>815</v>
      </c>
      <c r="E113" s="2" t="s">
        <v>505</v>
      </c>
      <c r="F113" s="2" t="s">
        <v>342</v>
      </c>
      <c r="G113" s="2" t="s">
        <v>806</v>
      </c>
      <c r="H113" s="2">
        <v>0</v>
      </c>
      <c r="I113" s="2">
        <v>0.4</v>
      </c>
      <c r="J113" s="6">
        <v>3420518</v>
      </c>
      <c r="K113" s="6">
        <v>11915216</v>
      </c>
      <c r="L113" s="6">
        <v>-8494698</v>
      </c>
      <c r="M113" s="6">
        <v>11464051</v>
      </c>
      <c r="N113" s="6">
        <v>928106</v>
      </c>
      <c r="O113" s="6">
        <v>126776</v>
      </c>
      <c r="P113" s="6">
        <v>415679</v>
      </c>
      <c r="Q113" s="6">
        <v>8085</v>
      </c>
      <c r="R113" s="6">
        <v>18191</v>
      </c>
      <c r="S113" s="6">
        <v>10106</v>
      </c>
      <c r="T113" s="6">
        <v>349269</v>
      </c>
      <c r="U113" s="2">
        <v>0</v>
      </c>
      <c r="V113" s="6">
        <v>143673</v>
      </c>
      <c r="W113" s="6">
        <v>-8085</v>
      </c>
      <c r="X113" s="6">
        <v>-18191</v>
      </c>
      <c r="Y113" s="6">
        <v>-10106</v>
      </c>
      <c r="Z113" s="6">
        <v>-285008</v>
      </c>
      <c r="AA113" s="6">
        <v>0</v>
      </c>
      <c r="AB113" s="6">
        <v>-14966</v>
      </c>
      <c r="AC113" s="6">
        <v>-90177</v>
      </c>
      <c r="AD113" s="6">
        <v>563866</v>
      </c>
      <c r="AE113" s="2">
        <v>0</v>
      </c>
      <c r="AF113" s="6">
        <v>107868</v>
      </c>
      <c r="AG113" s="6">
        <v>12781031</v>
      </c>
      <c r="AH113" s="6">
        <v>4286333</v>
      </c>
      <c r="AI113" s="6">
        <v>865815</v>
      </c>
      <c r="AJ113" s="7">
        <v>1.25</v>
      </c>
      <c r="AL113" s="2" t="s">
        <v>807</v>
      </c>
      <c r="AM113" s="2">
        <v>1</v>
      </c>
    </row>
    <row r="114" spans="1:39">
      <c r="A114" s="2" t="s">
        <v>500</v>
      </c>
      <c r="B114" s="2" t="s">
        <v>836</v>
      </c>
      <c r="C114" s="2" t="s">
        <v>818</v>
      </c>
      <c r="E114" s="2" t="s">
        <v>501</v>
      </c>
      <c r="F114" s="2" t="s">
        <v>514</v>
      </c>
      <c r="G114" s="2" t="s">
        <v>806</v>
      </c>
      <c r="H114" s="2">
        <v>0</v>
      </c>
      <c r="I114" s="2">
        <v>0.3</v>
      </c>
      <c r="J114" s="6">
        <v>74353439</v>
      </c>
      <c r="K114" s="6">
        <v>18165929</v>
      </c>
      <c r="L114" s="6">
        <v>56187510</v>
      </c>
      <c r="M114" s="6">
        <v>20153722</v>
      </c>
      <c r="N114" s="6">
        <v>1504991</v>
      </c>
      <c r="O114" s="6">
        <v>216913</v>
      </c>
      <c r="P114" s="6">
        <v>477001</v>
      </c>
      <c r="Q114" s="2">
        <v>0</v>
      </c>
      <c r="R114" s="6">
        <v>181911</v>
      </c>
      <c r="S114" s="6">
        <v>231994</v>
      </c>
      <c r="T114" s="6">
        <v>397172</v>
      </c>
      <c r="U114" s="2">
        <v>0</v>
      </c>
      <c r="V114" s="6">
        <v>31297</v>
      </c>
      <c r="W114" s="6">
        <v>0</v>
      </c>
      <c r="X114" s="6">
        <v>-181911</v>
      </c>
      <c r="Y114" s="6">
        <v>-175510</v>
      </c>
      <c r="Z114" s="6">
        <v>-168897</v>
      </c>
      <c r="AA114" s="6">
        <v>0</v>
      </c>
      <c r="AB114" s="6">
        <v>-4162</v>
      </c>
      <c r="AC114" s="6">
        <v>596470</v>
      </c>
      <c r="AD114" s="6">
        <v>0</v>
      </c>
      <c r="AE114" s="2">
        <v>0</v>
      </c>
      <c r="AF114" s="6">
        <v>1315800</v>
      </c>
      <c r="AG114" s="6">
        <v>23071800</v>
      </c>
      <c r="AH114" s="6">
        <v>79259310</v>
      </c>
      <c r="AI114" s="6">
        <v>4905871</v>
      </c>
      <c r="AJ114" s="7">
        <v>1.07</v>
      </c>
      <c r="AL114" s="2" t="s">
        <v>807</v>
      </c>
      <c r="AM114" s="2">
        <v>1</v>
      </c>
    </row>
    <row r="115" spans="1:39">
      <c r="A115" s="2" t="s">
        <v>498</v>
      </c>
      <c r="B115" s="2" t="s">
        <v>804</v>
      </c>
      <c r="C115" s="2" t="s">
        <v>805</v>
      </c>
      <c r="E115" s="2" t="s">
        <v>499</v>
      </c>
      <c r="F115" s="2" t="s">
        <v>133</v>
      </c>
      <c r="G115" s="2" t="s">
        <v>806</v>
      </c>
      <c r="H115" s="2">
        <v>0</v>
      </c>
      <c r="I115" s="2">
        <v>0.4</v>
      </c>
      <c r="J115" s="6">
        <v>2608154</v>
      </c>
      <c r="K115" s="6">
        <v>30141787</v>
      </c>
      <c r="L115" s="6">
        <v>-27533634</v>
      </c>
      <c r="M115" s="6">
        <v>30977434</v>
      </c>
      <c r="N115" s="6">
        <v>974855</v>
      </c>
      <c r="O115" s="6">
        <v>331377</v>
      </c>
      <c r="P115" s="6">
        <v>322538</v>
      </c>
      <c r="Q115" s="6">
        <v>6516</v>
      </c>
      <c r="R115" s="2">
        <v>0</v>
      </c>
      <c r="S115" s="6">
        <v>61770</v>
      </c>
      <c r="T115" s="6">
        <v>252654</v>
      </c>
      <c r="U115" s="6">
        <v>12757</v>
      </c>
      <c r="V115" s="6">
        <v>47284</v>
      </c>
      <c r="W115" s="6">
        <v>-6516</v>
      </c>
      <c r="X115" s="2">
        <v>0</v>
      </c>
      <c r="Y115" s="6">
        <v>-46389</v>
      </c>
      <c r="Z115" s="6">
        <v>-111357</v>
      </c>
      <c r="AA115" s="6">
        <v>110031</v>
      </c>
      <c r="AB115" s="6">
        <v>-14373</v>
      </c>
      <c r="AC115" s="6">
        <v>-292289</v>
      </c>
      <c r="AD115" s="6">
        <v>0</v>
      </c>
      <c r="AE115" s="6">
        <v>69237</v>
      </c>
      <c r="AF115" s="6">
        <v>-216660</v>
      </c>
      <c r="AG115" s="6">
        <v>31365539</v>
      </c>
      <c r="AH115" s="6">
        <v>3831906</v>
      </c>
      <c r="AI115" s="6">
        <v>1223752</v>
      </c>
      <c r="AJ115" s="7">
        <v>1.47</v>
      </c>
      <c r="AL115" s="2" t="s">
        <v>807</v>
      </c>
      <c r="AM115" s="2">
        <v>1</v>
      </c>
    </row>
    <row r="116" spans="1:39">
      <c r="A116" s="2" t="s">
        <v>496</v>
      </c>
      <c r="B116" s="2" t="s">
        <v>836</v>
      </c>
      <c r="C116" s="2" t="s">
        <v>818</v>
      </c>
      <c r="E116" s="2" t="s">
        <v>497</v>
      </c>
      <c r="F116" s="2" t="s">
        <v>514</v>
      </c>
      <c r="G116" s="2" t="s">
        <v>806</v>
      </c>
      <c r="H116" s="2">
        <v>0</v>
      </c>
      <c r="I116" s="2">
        <v>0.3</v>
      </c>
      <c r="J116" s="6">
        <v>98889128</v>
      </c>
      <c r="K116" s="6">
        <v>25759709</v>
      </c>
      <c r="L116" s="6">
        <v>73129419</v>
      </c>
      <c r="M116" s="6">
        <v>27682215</v>
      </c>
      <c r="N116" s="6">
        <v>1848807</v>
      </c>
      <c r="O116" s="6">
        <v>299261</v>
      </c>
      <c r="P116" s="6">
        <v>758917</v>
      </c>
      <c r="Q116" s="2">
        <v>0</v>
      </c>
      <c r="R116" s="6">
        <v>0</v>
      </c>
      <c r="S116" s="6">
        <v>24028</v>
      </c>
      <c r="T116" s="6">
        <v>766601</v>
      </c>
      <c r="U116" s="2">
        <v>0</v>
      </c>
      <c r="V116" s="6">
        <v>86228</v>
      </c>
      <c r="W116" s="6">
        <v>0</v>
      </c>
      <c r="X116" s="6">
        <v>5020</v>
      </c>
      <c r="Y116" s="6">
        <v>-24028</v>
      </c>
      <c r="Z116" s="6">
        <v>-375868</v>
      </c>
      <c r="AA116" s="6">
        <v>0</v>
      </c>
      <c r="AB116" s="6">
        <v>-33630</v>
      </c>
      <c r="AC116" s="6">
        <v>776321</v>
      </c>
      <c r="AD116" s="6">
        <v>0</v>
      </c>
      <c r="AE116" s="2">
        <v>0</v>
      </c>
      <c r="AF116" s="6">
        <v>-1447362</v>
      </c>
      <c r="AG116" s="6">
        <v>28517703</v>
      </c>
      <c r="AH116" s="6">
        <v>101647122</v>
      </c>
      <c r="AI116" s="6">
        <v>2757994</v>
      </c>
      <c r="AJ116" s="7">
        <v>1.03</v>
      </c>
      <c r="AL116" s="2" t="s">
        <v>807</v>
      </c>
      <c r="AM116" s="2">
        <v>1</v>
      </c>
    </row>
    <row r="117" spans="1:39">
      <c r="A117" s="2" t="s">
        <v>494</v>
      </c>
      <c r="B117" s="2" t="s">
        <v>821</v>
      </c>
      <c r="C117" s="2" t="s">
        <v>808</v>
      </c>
      <c r="E117" s="2" t="s">
        <v>495</v>
      </c>
      <c r="F117" s="2" t="s">
        <v>806</v>
      </c>
      <c r="G117" s="2" t="s">
        <v>642</v>
      </c>
      <c r="H117" s="2">
        <v>0</v>
      </c>
      <c r="I117" s="2">
        <v>0.49</v>
      </c>
      <c r="J117" s="6">
        <v>32154130</v>
      </c>
      <c r="K117" s="6">
        <v>24844721</v>
      </c>
      <c r="L117" s="6">
        <v>7309410</v>
      </c>
      <c r="M117" s="6">
        <v>24780304</v>
      </c>
      <c r="N117" s="6">
        <v>1084404</v>
      </c>
      <c r="O117" s="6">
        <v>267931</v>
      </c>
      <c r="P117" s="6">
        <v>394158</v>
      </c>
      <c r="Q117" s="6">
        <v>139115</v>
      </c>
      <c r="R117" s="6">
        <v>14856</v>
      </c>
      <c r="S117" s="6">
        <v>49520</v>
      </c>
      <c r="T117" s="6">
        <v>218824</v>
      </c>
      <c r="U117" s="2">
        <v>0</v>
      </c>
      <c r="V117" s="6">
        <v>80593</v>
      </c>
      <c r="W117" s="6">
        <v>-136627</v>
      </c>
      <c r="X117" s="6">
        <v>-14856</v>
      </c>
      <c r="Y117" s="6">
        <v>-47668</v>
      </c>
      <c r="Z117" s="6">
        <v>-23516</v>
      </c>
      <c r="AA117" s="6">
        <v>0</v>
      </c>
      <c r="AB117" s="6">
        <v>-26907</v>
      </c>
      <c r="AC117" s="6">
        <v>77595</v>
      </c>
      <c r="AD117" s="6">
        <v>0</v>
      </c>
      <c r="AE117" s="2">
        <v>0</v>
      </c>
      <c r="AF117" s="6">
        <v>482283</v>
      </c>
      <c r="AG117" s="6">
        <v>26255604</v>
      </c>
      <c r="AH117" s="6">
        <v>33565014</v>
      </c>
      <c r="AI117" s="6">
        <v>1410884</v>
      </c>
      <c r="AJ117" s="7">
        <v>1.04</v>
      </c>
      <c r="AK117" s="2" t="s">
        <v>891</v>
      </c>
      <c r="AL117" s="2" t="s">
        <v>811</v>
      </c>
      <c r="AM117" s="2">
        <v>0.31766277199999998</v>
      </c>
    </row>
    <row r="118" spans="1:39">
      <c r="A118" s="2" t="s">
        <v>492</v>
      </c>
      <c r="B118" s="2" t="s">
        <v>804</v>
      </c>
      <c r="C118" s="2" t="s">
        <v>820</v>
      </c>
      <c r="E118" s="2" t="s">
        <v>493</v>
      </c>
      <c r="F118" s="2" t="s">
        <v>316</v>
      </c>
      <c r="G118" s="2" t="s">
        <v>314</v>
      </c>
      <c r="H118" s="2">
        <v>0</v>
      </c>
      <c r="I118" s="2">
        <v>0.4</v>
      </c>
      <c r="J118" s="6">
        <v>1859240</v>
      </c>
      <c r="K118" s="6">
        <v>10554235</v>
      </c>
      <c r="L118" s="6">
        <v>-8694995</v>
      </c>
      <c r="M118" s="6">
        <v>10501384</v>
      </c>
      <c r="N118" s="6">
        <v>813482</v>
      </c>
      <c r="O118" s="6">
        <v>113119</v>
      </c>
      <c r="P118" s="6">
        <v>482070</v>
      </c>
      <c r="Q118" s="6">
        <v>0</v>
      </c>
      <c r="R118" s="6">
        <v>8085</v>
      </c>
      <c r="S118" s="6">
        <v>8085</v>
      </c>
      <c r="T118" s="6">
        <v>202123</v>
      </c>
      <c r="U118" s="2">
        <v>0</v>
      </c>
      <c r="V118" s="6">
        <v>55535</v>
      </c>
      <c r="W118" s="6">
        <v>7329</v>
      </c>
      <c r="X118" s="6">
        <v>-8085</v>
      </c>
      <c r="Y118" s="6">
        <v>-7101</v>
      </c>
      <c r="Z118" s="6">
        <v>-66842</v>
      </c>
      <c r="AA118" s="6">
        <v>0</v>
      </c>
      <c r="AB118" s="6">
        <v>-4290</v>
      </c>
      <c r="AC118" s="6">
        <v>-92304</v>
      </c>
      <c r="AD118" s="6">
        <v>0</v>
      </c>
      <c r="AE118" s="2">
        <v>0</v>
      </c>
      <c r="AF118" s="6">
        <v>-223481</v>
      </c>
      <c r="AG118" s="6">
        <v>10975628</v>
      </c>
      <c r="AH118" s="6">
        <v>2280633</v>
      </c>
      <c r="AI118" s="6">
        <v>421393</v>
      </c>
      <c r="AJ118" s="7">
        <v>1.23</v>
      </c>
      <c r="AK118" s="2" t="s">
        <v>317</v>
      </c>
      <c r="AL118" s="2" t="s">
        <v>811</v>
      </c>
      <c r="AM118" s="2">
        <v>2.6520083999999999E-2</v>
      </c>
    </row>
    <row r="119" spans="1:39">
      <c r="A119" s="2" t="s">
        <v>490</v>
      </c>
      <c r="B119" s="2" t="s">
        <v>836</v>
      </c>
      <c r="C119" s="2" t="s">
        <v>818</v>
      </c>
      <c r="E119" s="2" t="s">
        <v>491</v>
      </c>
      <c r="F119" s="2" t="s">
        <v>514</v>
      </c>
      <c r="G119" s="2" t="s">
        <v>806</v>
      </c>
      <c r="H119" s="2">
        <v>0</v>
      </c>
      <c r="I119" s="2">
        <v>0.3</v>
      </c>
      <c r="J119" s="6">
        <v>55088968</v>
      </c>
      <c r="K119" s="6">
        <v>57970909</v>
      </c>
      <c r="L119" s="6">
        <v>-2881941</v>
      </c>
      <c r="M119" s="6">
        <v>53104644</v>
      </c>
      <c r="N119" s="6">
        <v>1775941</v>
      </c>
      <c r="O119" s="6">
        <v>569743</v>
      </c>
      <c r="P119" s="6">
        <v>299200</v>
      </c>
      <c r="Q119" s="6">
        <v>31495</v>
      </c>
      <c r="R119" s="6">
        <v>126841</v>
      </c>
      <c r="S119" s="6">
        <v>92209</v>
      </c>
      <c r="T119" s="6">
        <v>656453</v>
      </c>
      <c r="U119" s="2">
        <v>0</v>
      </c>
      <c r="V119" s="6">
        <v>83755</v>
      </c>
      <c r="W119" s="6">
        <v>-31495</v>
      </c>
      <c r="X119" s="6">
        <v>-126841</v>
      </c>
      <c r="Y119" s="6">
        <v>-84571</v>
      </c>
      <c r="Z119" s="6">
        <v>-333451</v>
      </c>
      <c r="AA119" s="6">
        <v>0</v>
      </c>
      <c r="AB119" s="6">
        <v>-21104</v>
      </c>
      <c r="AC119" s="6">
        <v>-30594</v>
      </c>
      <c r="AD119" s="6">
        <v>1451348</v>
      </c>
      <c r="AE119" s="2">
        <v>0</v>
      </c>
      <c r="AF119" s="6">
        <v>-5263649</v>
      </c>
      <c r="AG119" s="6">
        <v>50523983</v>
      </c>
      <c r="AH119" s="6">
        <v>47642042</v>
      </c>
      <c r="AI119" s="6">
        <v>-7446926</v>
      </c>
      <c r="AJ119" s="7">
        <v>0.86</v>
      </c>
      <c r="AL119" s="2" t="s">
        <v>807</v>
      </c>
      <c r="AM119" s="2">
        <v>1</v>
      </c>
    </row>
    <row r="120" spans="1:39">
      <c r="A120" s="2" t="s">
        <v>484</v>
      </c>
      <c r="B120" s="2" t="s">
        <v>804</v>
      </c>
      <c r="C120" s="2" t="s">
        <v>809</v>
      </c>
      <c r="E120" s="2" t="s">
        <v>485</v>
      </c>
      <c r="F120" s="2" t="s">
        <v>402</v>
      </c>
      <c r="G120" s="2" t="s">
        <v>400</v>
      </c>
      <c r="H120" s="2">
        <v>0</v>
      </c>
      <c r="I120" s="2">
        <v>0.4</v>
      </c>
      <c r="J120" s="6">
        <v>1576877</v>
      </c>
      <c r="K120" s="6">
        <v>13267529</v>
      </c>
      <c r="L120" s="6">
        <v>-11690652</v>
      </c>
      <c r="M120" s="6">
        <v>14799476</v>
      </c>
      <c r="N120" s="6">
        <v>641669</v>
      </c>
      <c r="O120" s="6">
        <v>158424</v>
      </c>
      <c r="P120" s="6">
        <v>315344</v>
      </c>
      <c r="Q120" s="2">
        <v>0</v>
      </c>
      <c r="R120" s="6">
        <v>1812</v>
      </c>
      <c r="S120" s="6">
        <v>2021</v>
      </c>
      <c r="T120" s="6">
        <v>164068</v>
      </c>
      <c r="U120" s="2">
        <v>0</v>
      </c>
      <c r="V120" s="6">
        <v>29885</v>
      </c>
      <c r="W120" s="6">
        <v>0</v>
      </c>
      <c r="X120" s="6">
        <v>1344</v>
      </c>
      <c r="Y120" s="6">
        <v>-2021</v>
      </c>
      <c r="Z120" s="6">
        <v>-62249</v>
      </c>
      <c r="AA120" s="6">
        <v>0</v>
      </c>
      <c r="AB120" s="6">
        <v>-11787</v>
      </c>
      <c r="AC120" s="6">
        <v>-124105</v>
      </c>
      <c r="AD120" s="6">
        <v>0</v>
      </c>
      <c r="AE120" s="6">
        <v>495587</v>
      </c>
      <c r="AF120" s="6">
        <v>132574</v>
      </c>
      <c r="AG120" s="6">
        <v>14909199</v>
      </c>
      <c r="AH120" s="6">
        <v>3218547</v>
      </c>
      <c r="AI120" s="6">
        <v>1641670</v>
      </c>
      <c r="AJ120" s="7">
        <v>2.04</v>
      </c>
      <c r="AL120" s="2" t="s">
        <v>807</v>
      </c>
      <c r="AM120" s="2">
        <v>1</v>
      </c>
    </row>
    <row r="121" spans="1:39">
      <c r="A121" s="2" t="s">
        <v>482</v>
      </c>
      <c r="B121" s="2" t="s">
        <v>817</v>
      </c>
      <c r="C121" s="2" t="s">
        <v>818</v>
      </c>
      <c r="E121" s="2" t="s">
        <v>483</v>
      </c>
      <c r="F121" s="2" t="s">
        <v>514</v>
      </c>
      <c r="G121" s="2" t="s">
        <v>806</v>
      </c>
      <c r="H121" s="2">
        <v>0</v>
      </c>
      <c r="I121" s="2">
        <v>0.3</v>
      </c>
      <c r="J121" s="6">
        <v>73019789</v>
      </c>
      <c r="K121" s="6">
        <v>19283251</v>
      </c>
      <c r="L121" s="6">
        <v>53736537</v>
      </c>
      <c r="M121" s="6">
        <v>19214870</v>
      </c>
      <c r="N121" s="6">
        <v>1456284</v>
      </c>
      <c r="O121" s="6">
        <v>207264</v>
      </c>
      <c r="P121" s="6">
        <v>599503</v>
      </c>
      <c r="Q121" s="2">
        <v>0</v>
      </c>
      <c r="R121" s="6">
        <v>0</v>
      </c>
      <c r="S121" s="2">
        <v>0</v>
      </c>
      <c r="T121" s="6">
        <v>649517</v>
      </c>
      <c r="U121" s="2">
        <v>0</v>
      </c>
      <c r="V121" s="6">
        <v>28419</v>
      </c>
      <c r="W121" s="6">
        <v>0</v>
      </c>
      <c r="X121" s="6">
        <v>17748</v>
      </c>
      <c r="Y121" s="2">
        <v>110</v>
      </c>
      <c r="Z121" s="6">
        <v>-70801</v>
      </c>
      <c r="AA121" s="6">
        <v>0</v>
      </c>
      <c r="AB121" s="6">
        <v>-53423</v>
      </c>
      <c r="AC121" s="6">
        <v>570452</v>
      </c>
      <c r="AD121" s="6">
        <v>0</v>
      </c>
      <c r="AE121" s="2">
        <v>0</v>
      </c>
      <c r="AF121" s="6">
        <v>248103</v>
      </c>
      <c r="AG121" s="6">
        <v>21411762</v>
      </c>
      <c r="AH121" s="6">
        <v>75148299</v>
      </c>
      <c r="AI121" s="6">
        <v>2128510</v>
      </c>
      <c r="AJ121" s="7">
        <v>1.03</v>
      </c>
      <c r="AL121" s="2" t="s">
        <v>807</v>
      </c>
      <c r="AM121" s="2">
        <v>1</v>
      </c>
    </row>
    <row r="122" spans="1:39">
      <c r="A122" s="2" t="s">
        <v>480</v>
      </c>
      <c r="B122" s="2" t="s">
        <v>804</v>
      </c>
      <c r="C122" s="2" t="s">
        <v>815</v>
      </c>
      <c r="E122" s="2" t="s">
        <v>481</v>
      </c>
      <c r="F122" s="2" t="s">
        <v>534</v>
      </c>
      <c r="G122" s="2" t="s">
        <v>532</v>
      </c>
      <c r="H122" s="2">
        <v>0</v>
      </c>
      <c r="I122" s="2">
        <v>0.4</v>
      </c>
      <c r="J122" s="6">
        <v>2777062</v>
      </c>
      <c r="K122" s="6">
        <v>18200670</v>
      </c>
      <c r="L122" s="6">
        <v>-15423607</v>
      </c>
      <c r="M122" s="6">
        <v>17175131</v>
      </c>
      <c r="N122" s="6">
        <v>489707</v>
      </c>
      <c r="O122" s="6">
        <v>183633</v>
      </c>
      <c r="P122" s="6">
        <v>161758</v>
      </c>
      <c r="Q122" s="6">
        <v>0</v>
      </c>
      <c r="R122" s="2">
        <v>0</v>
      </c>
      <c r="S122" s="6">
        <v>0</v>
      </c>
      <c r="T122" s="6">
        <v>144316</v>
      </c>
      <c r="U122" s="2">
        <v>0</v>
      </c>
      <c r="V122" s="6">
        <v>25674</v>
      </c>
      <c r="W122" s="6">
        <v>2414</v>
      </c>
      <c r="X122" s="6">
        <v>0</v>
      </c>
      <c r="Y122" s="6">
        <v>3895</v>
      </c>
      <c r="Z122" s="6">
        <v>-74737</v>
      </c>
      <c r="AA122" s="6">
        <v>0</v>
      </c>
      <c r="AB122" s="6">
        <v>-3740</v>
      </c>
      <c r="AC122" s="6">
        <v>-163733</v>
      </c>
      <c r="AD122" s="6">
        <v>807699</v>
      </c>
      <c r="AE122" s="2">
        <v>0</v>
      </c>
      <c r="AF122" s="6">
        <v>-1212386</v>
      </c>
      <c r="AG122" s="6">
        <v>17049924</v>
      </c>
      <c r="AH122" s="6">
        <v>1626317</v>
      </c>
      <c r="AI122" s="6">
        <v>-1150746</v>
      </c>
      <c r="AJ122" s="7">
        <v>0.59</v>
      </c>
      <c r="AL122" s="2" t="s">
        <v>807</v>
      </c>
      <c r="AM122" s="2">
        <v>1</v>
      </c>
    </row>
    <row r="123" spans="1:39">
      <c r="A123" s="2" t="s">
        <v>478</v>
      </c>
      <c r="B123" s="2" t="s">
        <v>804</v>
      </c>
      <c r="C123" s="2" t="s">
        <v>820</v>
      </c>
      <c r="E123" s="2" t="s">
        <v>479</v>
      </c>
      <c r="F123" s="2" t="s">
        <v>316</v>
      </c>
      <c r="G123" s="2" t="s">
        <v>314</v>
      </c>
      <c r="H123" s="2">
        <v>0</v>
      </c>
      <c r="I123" s="2">
        <v>0.4</v>
      </c>
      <c r="J123" s="6">
        <v>3333124</v>
      </c>
      <c r="K123" s="6">
        <v>23865323</v>
      </c>
      <c r="L123" s="6">
        <v>-20532199</v>
      </c>
      <c r="M123" s="6">
        <v>24069531</v>
      </c>
      <c r="N123" s="6">
        <v>1175096</v>
      </c>
      <c r="O123" s="6">
        <v>258550</v>
      </c>
      <c r="P123" s="6">
        <v>874714</v>
      </c>
      <c r="Q123" s="6">
        <v>5689</v>
      </c>
      <c r="R123" s="6">
        <v>7793</v>
      </c>
      <c r="S123" s="6">
        <v>22892</v>
      </c>
      <c r="T123" s="6">
        <v>5458</v>
      </c>
      <c r="U123" s="2">
        <v>0</v>
      </c>
      <c r="V123" s="6">
        <v>76842</v>
      </c>
      <c r="W123" s="6">
        <v>3385</v>
      </c>
      <c r="X123" s="6">
        <v>18097</v>
      </c>
      <c r="Y123" s="6">
        <v>-16338</v>
      </c>
      <c r="Z123" s="6">
        <v>330135</v>
      </c>
      <c r="AA123" s="6">
        <v>0</v>
      </c>
      <c r="AB123" s="6">
        <v>-5016</v>
      </c>
      <c r="AC123" s="6">
        <v>-217964</v>
      </c>
      <c r="AD123" s="6">
        <v>0</v>
      </c>
      <c r="AE123" s="2">
        <v>0</v>
      </c>
      <c r="AF123" s="6">
        <v>-98800</v>
      </c>
      <c r="AG123" s="6">
        <v>25334968</v>
      </c>
      <c r="AH123" s="6">
        <v>4802769</v>
      </c>
      <c r="AI123" s="6">
        <v>1469645</v>
      </c>
      <c r="AJ123" s="7">
        <v>1.44</v>
      </c>
      <c r="AK123" s="2" t="s">
        <v>830</v>
      </c>
      <c r="AL123" s="2" t="s">
        <v>811</v>
      </c>
      <c r="AM123" s="2">
        <v>7.1282409999999996E-3</v>
      </c>
    </row>
    <row r="124" spans="1:39">
      <c r="A124" s="2" t="s">
        <v>476</v>
      </c>
      <c r="B124" s="2" t="s">
        <v>817</v>
      </c>
      <c r="C124" s="2" t="s">
        <v>818</v>
      </c>
      <c r="E124" s="2" t="s">
        <v>477</v>
      </c>
      <c r="F124" s="2" t="s">
        <v>514</v>
      </c>
      <c r="G124" s="2" t="s">
        <v>806</v>
      </c>
      <c r="H124" s="2">
        <v>0</v>
      </c>
      <c r="I124" s="2">
        <v>0.3</v>
      </c>
      <c r="J124" s="6">
        <v>35335090</v>
      </c>
      <c r="K124" s="6">
        <v>14788763</v>
      </c>
      <c r="L124" s="6">
        <v>20546328</v>
      </c>
      <c r="M124" s="6">
        <v>14493402</v>
      </c>
      <c r="N124" s="6">
        <v>971554</v>
      </c>
      <c r="O124" s="6">
        <v>156593</v>
      </c>
      <c r="P124" s="6">
        <v>435980</v>
      </c>
      <c r="Q124" s="2">
        <v>0</v>
      </c>
      <c r="R124" s="6">
        <v>75796</v>
      </c>
      <c r="S124" s="6">
        <v>75796</v>
      </c>
      <c r="T124" s="6">
        <v>227389</v>
      </c>
      <c r="U124" s="2">
        <v>0</v>
      </c>
      <c r="V124" s="6">
        <v>2901</v>
      </c>
      <c r="W124" s="6">
        <v>0</v>
      </c>
      <c r="X124" s="6">
        <v>-75796</v>
      </c>
      <c r="Y124" s="6">
        <v>-73437</v>
      </c>
      <c r="Z124" s="6">
        <v>37818</v>
      </c>
      <c r="AA124" s="6">
        <v>0</v>
      </c>
      <c r="AB124" s="6">
        <v>-13771</v>
      </c>
      <c r="AC124" s="6">
        <v>218114</v>
      </c>
      <c r="AD124" s="6">
        <v>0</v>
      </c>
      <c r="AE124" s="2">
        <v>0</v>
      </c>
      <c r="AF124" s="2">
        <v>0</v>
      </c>
      <c r="AG124" s="6">
        <v>15560785</v>
      </c>
      <c r="AH124" s="6">
        <v>36107112</v>
      </c>
      <c r="AI124" s="6">
        <v>772022</v>
      </c>
      <c r="AJ124" s="7">
        <v>1.02</v>
      </c>
      <c r="AL124" s="2" t="s">
        <v>807</v>
      </c>
      <c r="AM124" s="2">
        <v>1</v>
      </c>
    </row>
    <row r="125" spans="1:39">
      <c r="A125" s="2" t="s">
        <v>474</v>
      </c>
      <c r="B125" s="2" t="s">
        <v>804</v>
      </c>
      <c r="C125" s="2" t="s">
        <v>805</v>
      </c>
      <c r="E125" s="2" t="s">
        <v>475</v>
      </c>
      <c r="F125" s="2" t="s">
        <v>488</v>
      </c>
      <c r="G125" s="2" t="s">
        <v>486</v>
      </c>
      <c r="H125" s="2">
        <v>0</v>
      </c>
      <c r="I125" s="2">
        <v>0.4</v>
      </c>
      <c r="J125" s="6">
        <v>1230859</v>
      </c>
      <c r="K125" s="6">
        <v>11599326</v>
      </c>
      <c r="L125" s="6">
        <v>-10368467</v>
      </c>
      <c r="M125" s="6">
        <v>11658726</v>
      </c>
      <c r="N125" s="6">
        <v>527420</v>
      </c>
      <c r="O125" s="6">
        <v>124824</v>
      </c>
      <c r="P125" s="6">
        <v>199102</v>
      </c>
      <c r="Q125" s="6">
        <v>5414</v>
      </c>
      <c r="R125" s="6">
        <v>4042</v>
      </c>
      <c r="S125" s="6">
        <v>4447</v>
      </c>
      <c r="T125" s="6">
        <v>189591</v>
      </c>
      <c r="U125" s="2">
        <v>0</v>
      </c>
      <c r="V125" s="6">
        <v>13695</v>
      </c>
      <c r="W125" s="6">
        <v>-5414</v>
      </c>
      <c r="X125" s="6">
        <v>-4042</v>
      </c>
      <c r="Y125" s="6">
        <v>-4447</v>
      </c>
      <c r="Z125" s="6">
        <v>-65507</v>
      </c>
      <c r="AA125" s="6">
        <v>0</v>
      </c>
      <c r="AB125" s="6">
        <v>-4937</v>
      </c>
      <c r="AC125" s="6">
        <v>-110069</v>
      </c>
      <c r="AD125" s="6">
        <v>0</v>
      </c>
      <c r="AE125" s="6">
        <v>13709</v>
      </c>
      <c r="AF125" s="2">
        <v>870</v>
      </c>
      <c r="AG125" s="6">
        <v>11992586</v>
      </c>
      <c r="AH125" s="6">
        <v>1624119</v>
      </c>
      <c r="AI125" s="6">
        <v>393260</v>
      </c>
      <c r="AJ125" s="7">
        <v>1.32</v>
      </c>
      <c r="AL125" s="2" t="s">
        <v>807</v>
      </c>
      <c r="AM125" s="2">
        <v>1</v>
      </c>
    </row>
    <row r="126" spans="1:39">
      <c r="A126" s="2" t="s">
        <v>472</v>
      </c>
      <c r="B126" s="2" t="s">
        <v>821</v>
      </c>
      <c r="C126" s="2" t="s">
        <v>845</v>
      </c>
      <c r="E126" s="2" t="s">
        <v>473</v>
      </c>
      <c r="F126" s="2" t="s">
        <v>806</v>
      </c>
      <c r="G126" s="2" t="s">
        <v>626</v>
      </c>
      <c r="H126" s="2">
        <v>0</v>
      </c>
      <c r="I126" s="2">
        <v>0.49</v>
      </c>
      <c r="J126" s="6">
        <v>25374089</v>
      </c>
      <c r="K126" s="6">
        <v>18066141</v>
      </c>
      <c r="L126" s="6">
        <v>7307948</v>
      </c>
      <c r="M126" s="6">
        <v>19094772</v>
      </c>
      <c r="N126" s="6">
        <v>954473</v>
      </c>
      <c r="O126" s="6">
        <v>204808</v>
      </c>
      <c r="P126" s="6">
        <v>453377</v>
      </c>
      <c r="Q126" s="2">
        <v>0</v>
      </c>
      <c r="R126" s="6">
        <v>24760</v>
      </c>
      <c r="S126" s="6">
        <v>63530</v>
      </c>
      <c r="T126" s="6">
        <v>207998</v>
      </c>
      <c r="U126" s="2">
        <v>0</v>
      </c>
      <c r="V126" s="6">
        <v>31937</v>
      </c>
      <c r="W126" s="6">
        <v>0</v>
      </c>
      <c r="X126" s="6">
        <v>-24760</v>
      </c>
      <c r="Y126" s="6">
        <v>-63530</v>
      </c>
      <c r="Z126" s="6">
        <v>-81136</v>
      </c>
      <c r="AA126" s="6">
        <v>0</v>
      </c>
      <c r="AB126" s="6">
        <v>19911</v>
      </c>
      <c r="AC126" s="6">
        <v>77579</v>
      </c>
      <c r="AD126" s="6">
        <v>0</v>
      </c>
      <c r="AE126" s="2">
        <v>0</v>
      </c>
      <c r="AF126" s="6">
        <v>116538</v>
      </c>
      <c r="AG126" s="6">
        <v>20125784</v>
      </c>
      <c r="AH126" s="6">
        <v>27433732</v>
      </c>
      <c r="AI126" s="6">
        <v>2059643</v>
      </c>
      <c r="AJ126" s="7">
        <v>1.08</v>
      </c>
      <c r="AL126" s="2" t="s">
        <v>807</v>
      </c>
      <c r="AM126" s="2">
        <v>1</v>
      </c>
    </row>
    <row r="127" spans="1:39">
      <c r="A127" s="2" t="s">
        <v>470</v>
      </c>
      <c r="B127" s="2" t="s">
        <v>804</v>
      </c>
      <c r="C127" s="2" t="s">
        <v>805</v>
      </c>
      <c r="E127" s="2" t="s">
        <v>471</v>
      </c>
      <c r="F127" s="2" t="s">
        <v>554</v>
      </c>
      <c r="G127" s="2" t="s">
        <v>552</v>
      </c>
      <c r="H127" s="2">
        <v>0</v>
      </c>
      <c r="I127" s="2">
        <v>0.4</v>
      </c>
      <c r="J127" s="6">
        <v>3401670</v>
      </c>
      <c r="K127" s="6">
        <v>8628027</v>
      </c>
      <c r="L127" s="6">
        <v>-5226357</v>
      </c>
      <c r="M127" s="6">
        <v>8376915</v>
      </c>
      <c r="N127" s="6">
        <v>583962</v>
      </c>
      <c r="O127" s="6">
        <v>90337</v>
      </c>
      <c r="P127" s="6">
        <v>493625</v>
      </c>
      <c r="Q127" s="2">
        <v>0</v>
      </c>
      <c r="R127" s="2">
        <v>0</v>
      </c>
      <c r="S127" s="2">
        <v>0</v>
      </c>
      <c r="T127" s="6">
        <v>0</v>
      </c>
      <c r="U127" s="2">
        <v>0</v>
      </c>
      <c r="V127" s="6">
        <v>-12499</v>
      </c>
      <c r="W127" s="6">
        <v>0</v>
      </c>
      <c r="X127" s="2">
        <v>0</v>
      </c>
      <c r="Y127" s="2">
        <v>0</v>
      </c>
      <c r="Z127" s="6">
        <v>139762</v>
      </c>
      <c r="AA127" s="6">
        <v>0</v>
      </c>
      <c r="AB127" s="6">
        <v>-7781</v>
      </c>
      <c r="AC127" s="6">
        <v>-55481</v>
      </c>
      <c r="AD127" s="6">
        <v>0</v>
      </c>
      <c r="AE127" s="2">
        <v>0</v>
      </c>
      <c r="AF127" s="6">
        <v>-62889</v>
      </c>
      <c r="AG127" s="6">
        <v>8961989</v>
      </c>
      <c r="AH127" s="6">
        <v>3735632</v>
      </c>
      <c r="AI127" s="6">
        <v>333962</v>
      </c>
      <c r="AJ127" s="7">
        <v>1.1000000000000001</v>
      </c>
      <c r="AL127" s="2" t="s">
        <v>807</v>
      </c>
      <c r="AM127" s="2">
        <v>1</v>
      </c>
    </row>
    <row r="128" spans="1:39">
      <c r="A128" s="2" t="s">
        <v>468</v>
      </c>
      <c r="B128" s="2" t="s">
        <v>804</v>
      </c>
      <c r="C128" s="2" t="s">
        <v>805</v>
      </c>
      <c r="E128" s="2" t="s">
        <v>469</v>
      </c>
      <c r="F128" s="2" t="s">
        <v>488</v>
      </c>
      <c r="G128" s="2" t="s">
        <v>486</v>
      </c>
      <c r="H128" s="2">
        <v>0</v>
      </c>
      <c r="I128" s="2">
        <v>0.4</v>
      </c>
      <c r="J128" s="6">
        <v>2981580</v>
      </c>
      <c r="K128" s="6">
        <v>12561181</v>
      </c>
      <c r="L128" s="6">
        <v>-9579601</v>
      </c>
      <c r="M128" s="6">
        <v>11785035</v>
      </c>
      <c r="N128" s="6">
        <v>758610</v>
      </c>
      <c r="O128" s="6">
        <v>126593</v>
      </c>
      <c r="P128" s="6">
        <v>389065</v>
      </c>
      <c r="Q128" s="2">
        <v>0</v>
      </c>
      <c r="R128" s="6">
        <v>20212</v>
      </c>
      <c r="S128" s="6">
        <v>8489</v>
      </c>
      <c r="T128" s="6">
        <v>214251</v>
      </c>
      <c r="U128" s="6">
        <v>6833</v>
      </c>
      <c r="V128" s="6">
        <v>24338</v>
      </c>
      <c r="W128" s="6">
        <v>743</v>
      </c>
      <c r="X128" s="6">
        <v>-20212</v>
      </c>
      <c r="Y128" s="6">
        <v>-6523</v>
      </c>
      <c r="Z128" s="6">
        <v>-51249</v>
      </c>
      <c r="AA128" s="6">
        <v>9885</v>
      </c>
      <c r="AB128" s="6">
        <v>14462</v>
      </c>
      <c r="AC128" s="6">
        <v>-101694</v>
      </c>
      <c r="AD128" s="6">
        <v>0</v>
      </c>
      <c r="AE128" s="6">
        <v>657699</v>
      </c>
      <c r="AF128" s="6">
        <v>155173</v>
      </c>
      <c r="AG128" s="6">
        <v>11917701</v>
      </c>
      <c r="AH128" s="6">
        <v>2338100</v>
      </c>
      <c r="AI128" s="6">
        <v>-643480</v>
      </c>
      <c r="AJ128" s="7">
        <v>0.78</v>
      </c>
      <c r="AL128" s="2" t="s">
        <v>807</v>
      </c>
      <c r="AM128" s="2">
        <v>1</v>
      </c>
    </row>
    <row r="129" spans="1:39">
      <c r="A129" s="2" t="s">
        <v>466</v>
      </c>
      <c r="B129" s="2" t="s">
        <v>817</v>
      </c>
      <c r="C129" s="2" t="s">
        <v>818</v>
      </c>
      <c r="E129" s="2" t="s">
        <v>467</v>
      </c>
      <c r="F129" s="2" t="s">
        <v>514</v>
      </c>
      <c r="G129" s="2" t="s">
        <v>806</v>
      </c>
      <c r="H129" s="2">
        <v>0</v>
      </c>
      <c r="I129" s="2">
        <v>0.3</v>
      </c>
      <c r="J129" s="6">
        <v>30777143</v>
      </c>
      <c r="K129" s="6">
        <v>21569125</v>
      </c>
      <c r="L129" s="6">
        <v>9208018</v>
      </c>
      <c r="M129" s="6">
        <v>21632207</v>
      </c>
      <c r="N129" s="6">
        <v>1335289</v>
      </c>
      <c r="O129" s="6">
        <v>232531</v>
      </c>
      <c r="P129" s="6">
        <v>488842</v>
      </c>
      <c r="Q129" s="6">
        <v>5956</v>
      </c>
      <c r="R129" s="2">
        <v>0</v>
      </c>
      <c r="S129" s="6">
        <v>9494</v>
      </c>
      <c r="T129" s="6">
        <v>598466</v>
      </c>
      <c r="U129" s="2">
        <v>0</v>
      </c>
      <c r="V129" s="6">
        <v>29908</v>
      </c>
      <c r="W129" s="6">
        <v>-1507</v>
      </c>
      <c r="X129" s="2">
        <v>0</v>
      </c>
      <c r="Y129" s="6">
        <v>-3818</v>
      </c>
      <c r="Z129" s="6">
        <v>-172827</v>
      </c>
      <c r="AA129" s="6">
        <v>0</v>
      </c>
      <c r="AB129" s="6">
        <v>-199</v>
      </c>
      <c r="AC129" s="6">
        <v>97750</v>
      </c>
      <c r="AD129" s="6">
        <v>0</v>
      </c>
      <c r="AE129" s="2">
        <v>0</v>
      </c>
      <c r="AF129" s="6">
        <v>-920395</v>
      </c>
      <c r="AG129" s="6">
        <v>21996408</v>
      </c>
      <c r="AH129" s="6">
        <v>31204426</v>
      </c>
      <c r="AI129" s="6">
        <v>427283</v>
      </c>
      <c r="AJ129" s="7">
        <v>1.01</v>
      </c>
      <c r="AK129" s="2" t="s">
        <v>888</v>
      </c>
      <c r="AL129" s="2" t="s">
        <v>811</v>
      </c>
      <c r="AM129" s="2">
        <v>0.26346714500000001</v>
      </c>
    </row>
    <row r="130" spans="1:39">
      <c r="A130" s="2" t="s">
        <v>462</v>
      </c>
      <c r="B130" s="2" t="s">
        <v>821</v>
      </c>
      <c r="C130" s="2" t="s">
        <v>825</v>
      </c>
      <c r="E130" s="2" t="s">
        <v>463</v>
      </c>
      <c r="F130" s="2" t="s">
        <v>806</v>
      </c>
      <c r="G130" s="2" t="s">
        <v>464</v>
      </c>
      <c r="H130" s="2">
        <v>0</v>
      </c>
      <c r="I130" s="2">
        <v>0.49</v>
      </c>
      <c r="J130" s="6">
        <v>29070015</v>
      </c>
      <c r="K130" s="6">
        <v>22383633</v>
      </c>
      <c r="L130" s="6">
        <v>6686383</v>
      </c>
      <c r="M130" s="6">
        <v>23162909</v>
      </c>
      <c r="N130" s="6">
        <v>2173423</v>
      </c>
      <c r="O130" s="6">
        <v>251215</v>
      </c>
      <c r="P130" s="6">
        <v>1242359</v>
      </c>
      <c r="Q130" s="2">
        <v>0</v>
      </c>
      <c r="R130" s="6">
        <v>149551</v>
      </c>
      <c r="S130" s="6">
        <v>18945</v>
      </c>
      <c r="T130" s="6">
        <v>511353</v>
      </c>
      <c r="U130" s="6">
        <v>0</v>
      </c>
      <c r="V130" s="6">
        <v>98307</v>
      </c>
      <c r="W130" s="6">
        <v>0</v>
      </c>
      <c r="X130" s="6">
        <v>-149551</v>
      </c>
      <c r="Y130" s="6">
        <v>-18945</v>
      </c>
      <c r="Z130" s="6">
        <v>-68058</v>
      </c>
      <c r="AA130" s="6">
        <v>13310</v>
      </c>
      <c r="AB130" s="6">
        <v>-32952</v>
      </c>
      <c r="AC130" s="6">
        <v>70981</v>
      </c>
      <c r="AD130" s="6">
        <v>0</v>
      </c>
      <c r="AE130" s="2">
        <v>0</v>
      </c>
      <c r="AF130" s="6">
        <v>-789331</v>
      </c>
      <c r="AG130" s="6">
        <v>24460093</v>
      </c>
      <c r="AH130" s="6">
        <v>31146475</v>
      </c>
      <c r="AI130" s="6">
        <v>2076460</v>
      </c>
      <c r="AJ130" s="7">
        <v>1.07</v>
      </c>
      <c r="AL130" s="2" t="s">
        <v>807</v>
      </c>
      <c r="AM130" s="2">
        <v>1</v>
      </c>
    </row>
    <row r="131" spans="1:39">
      <c r="A131" s="2" t="s">
        <v>458</v>
      </c>
      <c r="B131" s="2" t="s">
        <v>804</v>
      </c>
      <c r="C131" s="2" t="s">
        <v>815</v>
      </c>
      <c r="E131" s="2" t="s">
        <v>459</v>
      </c>
      <c r="F131" s="2" t="s">
        <v>460</v>
      </c>
      <c r="G131" s="2" t="s">
        <v>806</v>
      </c>
      <c r="H131" s="2">
        <v>0</v>
      </c>
      <c r="I131" s="2">
        <v>0.4</v>
      </c>
      <c r="J131" s="6">
        <v>2424904</v>
      </c>
      <c r="K131" s="6">
        <v>17233263</v>
      </c>
      <c r="L131" s="6">
        <v>-14808359</v>
      </c>
      <c r="M131" s="6">
        <v>16915278</v>
      </c>
      <c r="N131" s="6">
        <v>817497</v>
      </c>
      <c r="O131" s="6">
        <v>181138</v>
      </c>
      <c r="P131" s="6">
        <v>293962</v>
      </c>
      <c r="Q131" s="2">
        <v>0</v>
      </c>
      <c r="R131" s="6">
        <v>45275</v>
      </c>
      <c r="S131" s="6">
        <v>32340</v>
      </c>
      <c r="T131" s="6">
        <v>264782</v>
      </c>
      <c r="U131" s="2">
        <v>0</v>
      </c>
      <c r="V131" s="6">
        <v>38630</v>
      </c>
      <c r="W131" s="6">
        <v>0</v>
      </c>
      <c r="X131" s="6">
        <v>-2121</v>
      </c>
      <c r="Y131" s="6">
        <v>-26064</v>
      </c>
      <c r="Z131" s="6">
        <v>-38511</v>
      </c>
      <c r="AA131" s="6">
        <v>0</v>
      </c>
      <c r="AB131" s="6">
        <v>22425</v>
      </c>
      <c r="AC131" s="6">
        <v>-157201</v>
      </c>
      <c r="AD131" s="6">
        <v>0</v>
      </c>
      <c r="AE131" s="6">
        <v>1272156</v>
      </c>
      <c r="AF131" s="6">
        <v>-1858192</v>
      </c>
      <c r="AG131" s="6">
        <v>14439585</v>
      </c>
      <c r="AH131" s="6">
        <v>-368774</v>
      </c>
      <c r="AI131" s="6">
        <v>-2793678</v>
      </c>
      <c r="AJ131" s="7">
        <v>-0.15</v>
      </c>
      <c r="AL131" s="2" t="s">
        <v>807</v>
      </c>
      <c r="AM131" s="2">
        <v>1</v>
      </c>
    </row>
    <row r="132" spans="1:39">
      <c r="A132" s="2" t="s">
        <v>456</v>
      </c>
      <c r="B132" s="2" t="s">
        <v>804</v>
      </c>
      <c r="C132" s="2" t="s">
        <v>809</v>
      </c>
      <c r="E132" s="2" t="s">
        <v>457</v>
      </c>
      <c r="F132" s="2" t="s">
        <v>594</v>
      </c>
      <c r="G132" s="2" t="s">
        <v>590</v>
      </c>
      <c r="H132" s="2">
        <v>0</v>
      </c>
      <c r="I132" s="2">
        <v>0.4</v>
      </c>
      <c r="J132" s="6">
        <v>2108691</v>
      </c>
      <c r="K132" s="6">
        <v>9162578</v>
      </c>
      <c r="L132" s="6">
        <v>-7053887</v>
      </c>
      <c r="M132" s="6">
        <v>9641471</v>
      </c>
      <c r="N132" s="6">
        <v>794432</v>
      </c>
      <c r="O132" s="6">
        <v>103784</v>
      </c>
      <c r="P132" s="6">
        <v>488842</v>
      </c>
      <c r="Q132" s="6">
        <v>0</v>
      </c>
      <c r="R132" s="2">
        <v>0</v>
      </c>
      <c r="S132" s="2">
        <v>0</v>
      </c>
      <c r="T132" s="6">
        <v>201806</v>
      </c>
      <c r="U132" s="2">
        <v>0</v>
      </c>
      <c r="V132" s="6">
        <v>36494</v>
      </c>
      <c r="W132" s="6">
        <v>1454</v>
      </c>
      <c r="X132" s="2">
        <v>0</v>
      </c>
      <c r="Y132" s="6">
        <v>362</v>
      </c>
      <c r="Z132" s="6">
        <v>-24855</v>
      </c>
      <c r="AA132" s="6">
        <v>0</v>
      </c>
      <c r="AB132" s="6">
        <v>-4361</v>
      </c>
      <c r="AC132" s="6">
        <v>-74882</v>
      </c>
      <c r="AD132" s="6">
        <v>0</v>
      </c>
      <c r="AE132" s="6">
        <v>449512</v>
      </c>
      <c r="AF132" s="6">
        <v>-87604</v>
      </c>
      <c r="AG132" s="6">
        <v>9832999</v>
      </c>
      <c r="AH132" s="6">
        <v>2779112</v>
      </c>
      <c r="AI132" s="6">
        <v>670420</v>
      </c>
      <c r="AJ132" s="7">
        <v>1.32</v>
      </c>
      <c r="AL132" s="2" t="s">
        <v>807</v>
      </c>
      <c r="AM132" s="2">
        <v>1</v>
      </c>
    </row>
    <row r="133" spans="1:39">
      <c r="A133" s="2" t="s">
        <v>454</v>
      </c>
      <c r="B133" s="2" t="s">
        <v>817</v>
      </c>
      <c r="C133" s="2" t="s">
        <v>818</v>
      </c>
      <c r="E133" s="2" t="s">
        <v>455</v>
      </c>
      <c r="F133" s="2" t="s">
        <v>514</v>
      </c>
      <c r="G133" s="2" t="s">
        <v>806</v>
      </c>
      <c r="H133" s="2">
        <v>0</v>
      </c>
      <c r="I133" s="2">
        <v>0.3</v>
      </c>
      <c r="J133" s="6">
        <v>42055324</v>
      </c>
      <c r="K133" s="6">
        <v>101212991</v>
      </c>
      <c r="L133" s="6">
        <v>-59157667</v>
      </c>
      <c r="M133" s="6">
        <v>105484668</v>
      </c>
      <c r="N133" s="6">
        <v>1962302</v>
      </c>
      <c r="O133" s="6">
        <v>1126119</v>
      </c>
      <c r="P133" s="6">
        <v>394140</v>
      </c>
      <c r="Q133" s="6">
        <v>47903</v>
      </c>
      <c r="R133" s="2">
        <v>0</v>
      </c>
      <c r="S133" s="6">
        <v>30319</v>
      </c>
      <c r="T133" s="6">
        <v>363821</v>
      </c>
      <c r="U133" s="2">
        <v>0</v>
      </c>
      <c r="V133" s="6">
        <v>102480</v>
      </c>
      <c r="W133" s="6">
        <v>-47903</v>
      </c>
      <c r="X133" s="2">
        <v>0</v>
      </c>
      <c r="Y133" s="6">
        <v>-30319</v>
      </c>
      <c r="Z133" s="6">
        <v>-115116</v>
      </c>
      <c r="AA133" s="6">
        <v>0</v>
      </c>
      <c r="AB133" s="6">
        <v>-23960</v>
      </c>
      <c r="AC133" s="6">
        <v>-628001</v>
      </c>
      <c r="AD133" s="6">
        <v>0</v>
      </c>
      <c r="AE133" s="6">
        <v>1673926</v>
      </c>
      <c r="AF133" s="2">
        <v>0</v>
      </c>
      <c r="AG133" s="6">
        <v>105030225</v>
      </c>
      <c r="AH133" s="6">
        <v>45872558</v>
      </c>
      <c r="AI133" s="6">
        <v>3817234</v>
      </c>
      <c r="AJ133" s="7">
        <v>1.0900000000000001</v>
      </c>
      <c r="AL133" s="2" t="s">
        <v>807</v>
      </c>
      <c r="AM133" s="2">
        <v>1</v>
      </c>
    </row>
    <row r="134" spans="1:39">
      <c r="A134" s="2" t="s">
        <v>452</v>
      </c>
      <c r="B134" s="2" t="s">
        <v>804</v>
      </c>
      <c r="C134" s="2" t="s">
        <v>809</v>
      </c>
      <c r="E134" s="2" t="s">
        <v>453</v>
      </c>
      <c r="F134" s="2" t="s">
        <v>402</v>
      </c>
      <c r="G134" s="2" t="s">
        <v>400</v>
      </c>
      <c r="H134" s="2">
        <v>0</v>
      </c>
      <c r="I134" s="2">
        <v>0.4</v>
      </c>
      <c r="J134" s="6">
        <v>2314477</v>
      </c>
      <c r="K134" s="6">
        <v>11113599</v>
      </c>
      <c r="L134" s="6">
        <v>-8799123</v>
      </c>
      <c r="M134" s="6">
        <v>10926056</v>
      </c>
      <c r="N134" s="6">
        <v>751839</v>
      </c>
      <c r="O134" s="6">
        <v>127399</v>
      </c>
      <c r="P134" s="6">
        <v>438075</v>
      </c>
      <c r="Q134" s="2">
        <v>0</v>
      </c>
      <c r="R134" s="6">
        <v>0</v>
      </c>
      <c r="S134" s="6">
        <v>13296</v>
      </c>
      <c r="T134" s="6">
        <v>173069</v>
      </c>
      <c r="U134" s="2">
        <v>0</v>
      </c>
      <c r="V134" s="6">
        <v>15077</v>
      </c>
      <c r="W134" s="6">
        <v>440</v>
      </c>
      <c r="X134" s="6">
        <v>1583</v>
      </c>
      <c r="Y134" s="6">
        <v>-13295</v>
      </c>
      <c r="Z134" s="6">
        <v>-79748</v>
      </c>
      <c r="AA134" s="6">
        <v>0</v>
      </c>
      <c r="AB134" s="6">
        <v>-14020</v>
      </c>
      <c r="AC134" s="6">
        <v>-93409</v>
      </c>
      <c r="AD134" s="6">
        <v>0</v>
      </c>
      <c r="AE134" s="6">
        <v>24725</v>
      </c>
      <c r="AF134" s="6">
        <v>45330</v>
      </c>
      <c r="AG134" s="6">
        <v>11515128</v>
      </c>
      <c r="AH134" s="6">
        <v>2716005</v>
      </c>
      <c r="AI134" s="6">
        <v>401528</v>
      </c>
      <c r="AJ134" s="7">
        <v>1.17</v>
      </c>
      <c r="AL134" s="2" t="s">
        <v>807</v>
      </c>
      <c r="AM134" s="2">
        <v>1</v>
      </c>
    </row>
    <row r="135" spans="1:39">
      <c r="A135" s="2" t="s">
        <v>450</v>
      </c>
      <c r="B135" s="2" t="s">
        <v>804</v>
      </c>
      <c r="C135" s="2" t="s">
        <v>805</v>
      </c>
      <c r="E135" s="2" t="s">
        <v>451</v>
      </c>
      <c r="F135" s="2" t="s">
        <v>39</v>
      </c>
      <c r="G135" s="2" t="s">
        <v>806</v>
      </c>
      <c r="H135" s="2">
        <v>0</v>
      </c>
      <c r="I135" s="2">
        <v>0.4</v>
      </c>
      <c r="J135" s="6">
        <v>1827636</v>
      </c>
      <c r="K135" s="6">
        <v>15522057</v>
      </c>
      <c r="L135" s="6">
        <v>-13694421</v>
      </c>
      <c r="M135" s="6">
        <v>15577433</v>
      </c>
      <c r="N135" s="6">
        <v>980796</v>
      </c>
      <c r="O135" s="6">
        <v>167257</v>
      </c>
      <c r="P135" s="6">
        <v>482534</v>
      </c>
      <c r="Q135" s="6">
        <v>9748</v>
      </c>
      <c r="R135" s="6">
        <v>3758</v>
      </c>
      <c r="S135" s="6">
        <v>24266</v>
      </c>
      <c r="T135" s="6">
        <v>293233</v>
      </c>
      <c r="U135" s="6">
        <v>0</v>
      </c>
      <c r="V135" s="6">
        <v>72591</v>
      </c>
      <c r="W135" s="6">
        <v>-9748</v>
      </c>
      <c r="X135" s="6">
        <v>-3758</v>
      </c>
      <c r="Y135" s="6">
        <v>-23928</v>
      </c>
      <c r="Z135" s="6">
        <v>-84763</v>
      </c>
      <c r="AA135" s="6">
        <v>19432</v>
      </c>
      <c r="AB135" s="6">
        <v>-10253</v>
      </c>
      <c r="AC135" s="6">
        <v>-145376</v>
      </c>
      <c r="AD135" s="6">
        <v>0</v>
      </c>
      <c r="AE135" s="6">
        <v>20229</v>
      </c>
      <c r="AF135" s="2">
        <v>0</v>
      </c>
      <c r="AG135" s="6">
        <v>16352197</v>
      </c>
      <c r="AH135" s="6">
        <v>2657776</v>
      </c>
      <c r="AI135" s="6">
        <v>830140</v>
      </c>
      <c r="AJ135" s="7">
        <v>1.45</v>
      </c>
      <c r="AL135" s="2" t="s">
        <v>807</v>
      </c>
      <c r="AM135" s="2">
        <v>1</v>
      </c>
    </row>
    <row r="136" spans="1:39">
      <c r="A136" s="2" t="s">
        <v>448</v>
      </c>
      <c r="B136" s="2" t="s">
        <v>817</v>
      </c>
      <c r="C136" s="2" t="s">
        <v>818</v>
      </c>
      <c r="E136" s="2" t="s">
        <v>449</v>
      </c>
      <c r="F136" s="2" t="s">
        <v>514</v>
      </c>
      <c r="G136" s="2" t="s">
        <v>806</v>
      </c>
      <c r="H136" s="2">
        <v>0</v>
      </c>
      <c r="I136" s="2">
        <v>0.3</v>
      </c>
      <c r="J136" s="6">
        <v>43907748</v>
      </c>
      <c r="K136" s="6">
        <v>43390938</v>
      </c>
      <c r="L136" s="6">
        <v>516810</v>
      </c>
      <c r="M136" s="6">
        <v>45256868</v>
      </c>
      <c r="N136" s="6">
        <v>1029925</v>
      </c>
      <c r="O136" s="6">
        <v>484667</v>
      </c>
      <c r="P136" s="6">
        <v>380839</v>
      </c>
      <c r="Q136" s="2">
        <v>0</v>
      </c>
      <c r="R136" s="6">
        <v>0</v>
      </c>
      <c r="S136" s="6">
        <v>12827</v>
      </c>
      <c r="T136" s="6">
        <v>151592</v>
      </c>
      <c r="U136" s="2">
        <v>0</v>
      </c>
      <c r="V136" s="6">
        <v>51402</v>
      </c>
      <c r="W136" s="6">
        <v>788</v>
      </c>
      <c r="X136" s="6">
        <v>23033</v>
      </c>
      <c r="Y136" s="6">
        <v>-11327</v>
      </c>
      <c r="Z136" s="6">
        <v>54898</v>
      </c>
      <c r="AA136" s="6">
        <v>0</v>
      </c>
      <c r="AB136" s="6">
        <v>-32298</v>
      </c>
      <c r="AC136" s="6">
        <v>5486</v>
      </c>
      <c r="AD136" s="6">
        <v>0</v>
      </c>
      <c r="AE136" s="2">
        <v>0</v>
      </c>
      <c r="AF136" s="6">
        <v>-1777158</v>
      </c>
      <c r="AG136" s="6">
        <v>44601617</v>
      </c>
      <c r="AH136" s="6">
        <v>45118428</v>
      </c>
      <c r="AI136" s="6">
        <v>1210680</v>
      </c>
      <c r="AJ136" s="7">
        <v>1.03</v>
      </c>
      <c r="AL136" s="2" t="s">
        <v>807</v>
      </c>
      <c r="AM136" s="2">
        <v>1</v>
      </c>
    </row>
    <row r="137" spans="1:39">
      <c r="A137" s="2" t="s">
        <v>444</v>
      </c>
      <c r="B137" s="2" t="s">
        <v>804</v>
      </c>
      <c r="C137" s="2" t="s">
        <v>815</v>
      </c>
      <c r="E137" s="2" t="s">
        <v>445</v>
      </c>
      <c r="F137" s="2" t="s">
        <v>668</v>
      </c>
      <c r="G137" s="2" t="s">
        <v>666</v>
      </c>
      <c r="H137" s="2">
        <v>0</v>
      </c>
      <c r="I137" s="2">
        <v>0.4</v>
      </c>
      <c r="J137" s="6">
        <v>4082149</v>
      </c>
      <c r="K137" s="6">
        <v>22559599</v>
      </c>
      <c r="L137" s="6">
        <v>-18477450</v>
      </c>
      <c r="M137" s="6">
        <v>23240855</v>
      </c>
      <c r="N137" s="6">
        <v>859593</v>
      </c>
      <c r="O137" s="6">
        <v>258250</v>
      </c>
      <c r="P137" s="6">
        <v>542728</v>
      </c>
      <c r="Q137" s="6">
        <v>20212</v>
      </c>
      <c r="R137" s="6">
        <v>8085</v>
      </c>
      <c r="S137" s="6">
        <v>10106</v>
      </c>
      <c r="T137" s="6">
        <v>20212</v>
      </c>
      <c r="U137" s="2">
        <v>0</v>
      </c>
      <c r="V137" s="6">
        <v>47639</v>
      </c>
      <c r="W137" s="6">
        <v>-15377</v>
      </c>
      <c r="X137" s="6">
        <v>-8085</v>
      </c>
      <c r="Y137" s="6">
        <v>-7938</v>
      </c>
      <c r="Z137" s="6">
        <v>176211</v>
      </c>
      <c r="AA137" s="6">
        <v>0</v>
      </c>
      <c r="AB137" s="6">
        <v>-33133</v>
      </c>
      <c r="AC137" s="6">
        <v>-196151</v>
      </c>
      <c r="AD137" s="6">
        <v>772730</v>
      </c>
      <c r="AE137" s="2">
        <v>0</v>
      </c>
      <c r="AF137" s="6">
        <v>-1138394</v>
      </c>
      <c r="AG137" s="6">
        <v>23697949</v>
      </c>
      <c r="AH137" s="6">
        <v>5220499</v>
      </c>
      <c r="AI137" s="6">
        <v>1138350</v>
      </c>
      <c r="AJ137" s="7">
        <v>1.28</v>
      </c>
      <c r="AL137" s="2" t="s">
        <v>807</v>
      </c>
      <c r="AM137" s="2">
        <v>1</v>
      </c>
    </row>
    <row r="138" spans="1:39">
      <c r="A138" s="2" t="s">
        <v>442</v>
      </c>
      <c r="B138" s="2" t="s">
        <v>804</v>
      </c>
      <c r="C138" s="2" t="s">
        <v>808</v>
      </c>
      <c r="E138" s="2" t="s">
        <v>443</v>
      </c>
      <c r="F138" s="2" t="s">
        <v>412</v>
      </c>
      <c r="G138" s="2" t="s">
        <v>410</v>
      </c>
      <c r="H138" s="2">
        <v>0</v>
      </c>
      <c r="I138" s="2">
        <v>0.4</v>
      </c>
      <c r="J138" s="6">
        <v>3206804</v>
      </c>
      <c r="K138" s="6">
        <v>8134046</v>
      </c>
      <c r="L138" s="6">
        <v>-4927242</v>
      </c>
      <c r="M138" s="6">
        <v>8244456</v>
      </c>
      <c r="N138" s="6">
        <v>713745</v>
      </c>
      <c r="O138" s="6">
        <v>88927</v>
      </c>
      <c r="P138" s="6">
        <v>448164</v>
      </c>
      <c r="Q138" s="2">
        <v>0</v>
      </c>
      <c r="R138" s="2">
        <v>0</v>
      </c>
      <c r="S138" s="6">
        <v>26692</v>
      </c>
      <c r="T138" s="6">
        <v>149962</v>
      </c>
      <c r="U138" s="2">
        <v>0</v>
      </c>
      <c r="V138" s="6">
        <v>27079</v>
      </c>
      <c r="W138" s="6">
        <v>0</v>
      </c>
      <c r="X138" s="2">
        <v>0</v>
      </c>
      <c r="Y138" s="6">
        <v>-25495</v>
      </c>
      <c r="Z138" s="6">
        <v>-14244</v>
      </c>
      <c r="AA138" s="6">
        <v>0</v>
      </c>
      <c r="AB138" s="6">
        <v>-1240</v>
      </c>
      <c r="AC138" s="6">
        <v>-52306</v>
      </c>
      <c r="AD138" s="6">
        <v>0</v>
      </c>
      <c r="AE138" s="6">
        <v>365877</v>
      </c>
      <c r="AF138" s="6">
        <v>-616354</v>
      </c>
      <c r="AG138" s="6">
        <v>7909764</v>
      </c>
      <c r="AH138" s="6">
        <v>2982522</v>
      </c>
      <c r="AI138" s="6">
        <v>-224282</v>
      </c>
      <c r="AJ138" s="7">
        <v>0.93</v>
      </c>
      <c r="AL138" s="2" t="s">
        <v>807</v>
      </c>
      <c r="AM138" s="2">
        <v>1</v>
      </c>
    </row>
    <row r="139" spans="1:39">
      <c r="A139" s="2" t="s">
        <v>440</v>
      </c>
      <c r="B139" s="2" t="s">
        <v>804</v>
      </c>
      <c r="C139" s="2" t="s">
        <v>815</v>
      </c>
      <c r="E139" s="2" t="s">
        <v>441</v>
      </c>
      <c r="F139" s="2" t="s">
        <v>139</v>
      </c>
      <c r="G139" s="2" t="s">
        <v>806</v>
      </c>
      <c r="H139" s="2">
        <v>0</v>
      </c>
      <c r="I139" s="2">
        <v>0.4</v>
      </c>
      <c r="J139" s="6">
        <v>3880559</v>
      </c>
      <c r="K139" s="6">
        <v>21471632</v>
      </c>
      <c r="L139" s="6">
        <v>-17591073</v>
      </c>
      <c r="M139" s="6">
        <v>22336574</v>
      </c>
      <c r="N139" s="6">
        <v>865139</v>
      </c>
      <c r="O139" s="6">
        <v>239173</v>
      </c>
      <c r="P139" s="6">
        <v>435262</v>
      </c>
      <c r="Q139" s="6">
        <v>8793</v>
      </c>
      <c r="R139" s="2">
        <v>0</v>
      </c>
      <c r="S139" s="6">
        <v>60637</v>
      </c>
      <c r="T139" s="6">
        <v>121274</v>
      </c>
      <c r="U139" s="2">
        <v>0</v>
      </c>
      <c r="V139" s="6">
        <v>34266</v>
      </c>
      <c r="W139" s="6">
        <v>-3571</v>
      </c>
      <c r="X139" s="2">
        <v>0</v>
      </c>
      <c r="Y139" s="6">
        <v>-55911</v>
      </c>
      <c r="Z139" s="6">
        <v>40410</v>
      </c>
      <c r="AA139" s="6">
        <v>0</v>
      </c>
      <c r="AB139" s="6">
        <v>-4973</v>
      </c>
      <c r="AC139" s="6">
        <v>-186742</v>
      </c>
      <c r="AD139" s="6">
        <v>0</v>
      </c>
      <c r="AE139" s="6">
        <v>48418</v>
      </c>
      <c r="AF139" s="6">
        <v>243036</v>
      </c>
      <c r="AG139" s="6">
        <v>23219810</v>
      </c>
      <c r="AH139" s="6">
        <v>5628737</v>
      </c>
      <c r="AI139" s="6">
        <v>1748178</v>
      </c>
      <c r="AJ139" s="7">
        <v>1.45</v>
      </c>
      <c r="AK139" s="2" t="s">
        <v>816</v>
      </c>
      <c r="AL139" s="2" t="s">
        <v>811</v>
      </c>
      <c r="AM139" s="2">
        <v>3.5446659999999998E-2</v>
      </c>
    </row>
    <row r="140" spans="1:39">
      <c r="A140" s="2" t="s">
        <v>438</v>
      </c>
      <c r="B140" s="2" t="s">
        <v>821</v>
      </c>
      <c r="C140" s="2" t="s">
        <v>805</v>
      </c>
      <c r="E140" s="2" t="s">
        <v>439</v>
      </c>
      <c r="F140" s="2" t="s">
        <v>806</v>
      </c>
      <c r="G140" s="2" t="s">
        <v>806</v>
      </c>
      <c r="H140" s="2">
        <v>0</v>
      </c>
      <c r="I140" s="2">
        <v>0.5</v>
      </c>
      <c r="J140" s="6">
        <v>29185069</v>
      </c>
      <c r="K140" s="6">
        <v>16969379</v>
      </c>
      <c r="L140" s="6">
        <v>12215690</v>
      </c>
      <c r="M140" s="6">
        <v>17150924</v>
      </c>
      <c r="N140" s="6">
        <v>1844092</v>
      </c>
      <c r="O140" s="6">
        <v>185407</v>
      </c>
      <c r="P140" s="6">
        <v>1086676</v>
      </c>
      <c r="Q140" s="6">
        <v>6064</v>
      </c>
      <c r="R140" s="6">
        <v>2527</v>
      </c>
      <c r="S140" s="6">
        <v>50531</v>
      </c>
      <c r="T140" s="6">
        <v>512887</v>
      </c>
      <c r="U140" s="6">
        <v>16952</v>
      </c>
      <c r="V140" s="6">
        <v>88813</v>
      </c>
      <c r="W140" s="6">
        <v>635</v>
      </c>
      <c r="X140" s="6">
        <v>4570</v>
      </c>
      <c r="Y140" s="6">
        <v>-48426</v>
      </c>
      <c r="Z140" s="6">
        <v>-186580</v>
      </c>
      <c r="AA140" s="6">
        <v>4332</v>
      </c>
      <c r="AB140" s="6">
        <v>-11964</v>
      </c>
      <c r="AC140" s="6">
        <v>129678</v>
      </c>
      <c r="AD140" s="6">
        <v>0</v>
      </c>
      <c r="AE140" s="2">
        <v>0</v>
      </c>
      <c r="AF140" s="6">
        <v>-1769588</v>
      </c>
      <c r="AG140" s="6">
        <v>17223439</v>
      </c>
      <c r="AH140" s="6">
        <v>29439129</v>
      </c>
      <c r="AI140" s="6">
        <v>254060</v>
      </c>
      <c r="AJ140" s="7">
        <v>1.01</v>
      </c>
      <c r="AL140" s="2" t="s">
        <v>807</v>
      </c>
      <c r="AM140" s="2">
        <v>1</v>
      </c>
    </row>
    <row r="141" spans="1:39">
      <c r="A141" s="2" t="s">
        <v>436</v>
      </c>
      <c r="B141" s="2" t="s">
        <v>821</v>
      </c>
      <c r="C141" s="2" t="s">
        <v>822</v>
      </c>
      <c r="E141" s="2" t="s">
        <v>437</v>
      </c>
      <c r="F141" s="2" t="s">
        <v>806</v>
      </c>
      <c r="G141" s="2" t="s">
        <v>806</v>
      </c>
      <c r="H141" s="2">
        <v>0</v>
      </c>
      <c r="I141" s="2">
        <v>0.5</v>
      </c>
      <c r="J141" s="6">
        <v>1357641</v>
      </c>
      <c r="K141" s="6">
        <v>868883</v>
      </c>
      <c r="L141" s="6">
        <v>488758</v>
      </c>
      <c r="M141" s="6">
        <v>791724</v>
      </c>
      <c r="N141" s="6">
        <v>106359</v>
      </c>
      <c r="O141" s="6">
        <v>8674</v>
      </c>
      <c r="P141" s="6">
        <v>75451</v>
      </c>
      <c r="Q141" s="2">
        <v>0</v>
      </c>
      <c r="R141" s="2">
        <v>0</v>
      </c>
      <c r="S141" s="6">
        <v>0</v>
      </c>
      <c r="T141" s="6">
        <v>22234</v>
      </c>
      <c r="U141" s="6">
        <v>2896</v>
      </c>
      <c r="V141" s="6">
        <v>7646</v>
      </c>
      <c r="W141" s="6">
        <v>0</v>
      </c>
      <c r="X141" s="2">
        <v>0</v>
      </c>
      <c r="Y141" s="6">
        <v>5649</v>
      </c>
      <c r="Z141" s="6">
        <v>512</v>
      </c>
      <c r="AA141" s="6">
        <v>7311</v>
      </c>
      <c r="AB141" s="6">
        <v>-446</v>
      </c>
      <c r="AC141" s="6">
        <v>5189</v>
      </c>
      <c r="AD141" s="6">
        <v>0</v>
      </c>
      <c r="AE141" s="2">
        <v>0</v>
      </c>
      <c r="AF141" s="6">
        <v>-85766</v>
      </c>
      <c r="AG141" s="6">
        <v>841074</v>
      </c>
      <c r="AH141" s="6">
        <v>1329832</v>
      </c>
      <c r="AI141" s="6">
        <v>-27810</v>
      </c>
      <c r="AJ141" s="7">
        <v>0.98</v>
      </c>
      <c r="AL141" s="2" t="s">
        <v>807</v>
      </c>
      <c r="AM141" s="2">
        <v>1</v>
      </c>
    </row>
    <row r="142" spans="1:39">
      <c r="A142" s="2" t="s">
        <v>434</v>
      </c>
      <c r="B142" s="2" t="s">
        <v>836</v>
      </c>
      <c r="C142" s="2" t="s">
        <v>818</v>
      </c>
      <c r="E142" s="2" t="s">
        <v>435</v>
      </c>
      <c r="F142" s="2" t="s">
        <v>514</v>
      </c>
      <c r="G142" s="2" t="s">
        <v>806</v>
      </c>
      <c r="H142" s="2">
        <v>0</v>
      </c>
      <c r="I142" s="2">
        <v>0.3</v>
      </c>
      <c r="J142" s="6">
        <v>75927213</v>
      </c>
      <c r="K142" s="6">
        <v>55929303</v>
      </c>
      <c r="L142" s="6">
        <v>19997911</v>
      </c>
      <c r="M142" s="6">
        <v>56181070</v>
      </c>
      <c r="N142" s="6">
        <v>1396716</v>
      </c>
      <c r="O142" s="6">
        <v>603275</v>
      </c>
      <c r="P142" s="6">
        <v>469242</v>
      </c>
      <c r="Q142" s="6">
        <v>3032</v>
      </c>
      <c r="R142" s="6">
        <v>30319</v>
      </c>
      <c r="S142" s="6">
        <v>78467</v>
      </c>
      <c r="T142" s="6">
        <v>212381</v>
      </c>
      <c r="U142" s="2">
        <v>0</v>
      </c>
      <c r="V142" s="6">
        <v>32133</v>
      </c>
      <c r="W142" s="6">
        <v>4737</v>
      </c>
      <c r="X142" s="6">
        <v>14155</v>
      </c>
      <c r="Y142" s="6">
        <v>-78371</v>
      </c>
      <c r="Z142" s="6">
        <v>274868</v>
      </c>
      <c r="AA142" s="6">
        <v>0</v>
      </c>
      <c r="AB142" s="6">
        <v>10528</v>
      </c>
      <c r="AC142" s="6">
        <v>212292</v>
      </c>
      <c r="AD142" s="6">
        <v>0</v>
      </c>
      <c r="AE142" s="2">
        <v>0</v>
      </c>
      <c r="AF142" s="6">
        <v>-500077</v>
      </c>
      <c r="AG142" s="6">
        <v>57548051</v>
      </c>
      <c r="AH142" s="6">
        <v>77545962</v>
      </c>
      <c r="AI142" s="6">
        <v>1618749</v>
      </c>
      <c r="AJ142" s="7">
        <v>1.02</v>
      </c>
      <c r="AL142" s="2" t="s">
        <v>807</v>
      </c>
      <c r="AM142" s="2">
        <v>1</v>
      </c>
    </row>
    <row r="143" spans="1:39">
      <c r="A143" s="2" t="s">
        <v>432</v>
      </c>
      <c r="B143" s="2" t="s">
        <v>836</v>
      </c>
      <c r="C143" s="2" t="s">
        <v>818</v>
      </c>
      <c r="E143" s="2" t="s">
        <v>433</v>
      </c>
      <c r="F143" s="2" t="s">
        <v>514</v>
      </c>
      <c r="G143" s="2" t="s">
        <v>806</v>
      </c>
      <c r="H143" s="2">
        <v>0</v>
      </c>
      <c r="I143" s="2">
        <v>0.3</v>
      </c>
      <c r="J143" s="6">
        <v>46961093</v>
      </c>
      <c r="K143" s="6">
        <v>82026325</v>
      </c>
      <c r="L143" s="6">
        <v>-35065232</v>
      </c>
      <c r="M143" s="6">
        <v>80337721</v>
      </c>
      <c r="N143" s="6">
        <v>1747718</v>
      </c>
      <c r="O143" s="6">
        <v>859386</v>
      </c>
      <c r="P143" s="6">
        <v>216778</v>
      </c>
      <c r="Q143" s="2">
        <v>0</v>
      </c>
      <c r="R143" s="6">
        <v>18191</v>
      </c>
      <c r="S143" s="6">
        <v>121274</v>
      </c>
      <c r="T143" s="6">
        <v>532089</v>
      </c>
      <c r="U143" s="2">
        <v>0</v>
      </c>
      <c r="V143" s="6">
        <v>39482</v>
      </c>
      <c r="W143" s="6">
        <v>457</v>
      </c>
      <c r="X143" s="6">
        <v>-18191</v>
      </c>
      <c r="Y143" s="6">
        <v>-106380</v>
      </c>
      <c r="Z143" s="6">
        <v>-168083</v>
      </c>
      <c r="AA143" s="6">
        <v>0</v>
      </c>
      <c r="AB143" s="6">
        <v>-6544</v>
      </c>
      <c r="AC143" s="6">
        <v>-372242</v>
      </c>
      <c r="AD143" s="6">
        <v>0</v>
      </c>
      <c r="AE143" s="2">
        <v>0</v>
      </c>
      <c r="AF143" s="2">
        <v>0</v>
      </c>
      <c r="AG143" s="6">
        <v>81453938</v>
      </c>
      <c r="AH143" s="6">
        <v>46388706</v>
      </c>
      <c r="AI143" s="6">
        <v>-572387</v>
      </c>
      <c r="AJ143" s="7">
        <v>0.99</v>
      </c>
      <c r="AL143" s="2" t="s">
        <v>807</v>
      </c>
      <c r="AM143" s="2">
        <v>1</v>
      </c>
    </row>
    <row r="144" spans="1:39">
      <c r="A144" s="2" t="s">
        <v>426</v>
      </c>
      <c r="B144" s="2" t="s">
        <v>804</v>
      </c>
      <c r="C144" s="2" t="s">
        <v>809</v>
      </c>
      <c r="E144" s="2" t="s">
        <v>427</v>
      </c>
      <c r="F144" s="2" t="s">
        <v>310</v>
      </c>
      <c r="G144" s="2" t="s">
        <v>806</v>
      </c>
      <c r="H144" s="2">
        <v>0</v>
      </c>
      <c r="I144" s="2">
        <v>0.4</v>
      </c>
      <c r="J144" s="6">
        <v>2248181</v>
      </c>
      <c r="K144" s="6">
        <v>11068190</v>
      </c>
      <c r="L144" s="6">
        <v>-8820009</v>
      </c>
      <c r="M144" s="6">
        <v>12197582</v>
      </c>
      <c r="N144" s="6">
        <v>679935</v>
      </c>
      <c r="O144" s="6">
        <v>130661</v>
      </c>
      <c r="P144" s="6">
        <v>309263</v>
      </c>
      <c r="Q144" s="6">
        <v>12623</v>
      </c>
      <c r="R144" s="2">
        <v>0</v>
      </c>
      <c r="S144" s="6">
        <v>40930</v>
      </c>
      <c r="T144" s="6">
        <v>186458</v>
      </c>
      <c r="U144" s="2">
        <v>0</v>
      </c>
      <c r="V144" s="6">
        <v>23234</v>
      </c>
      <c r="W144" s="6">
        <v>-9167</v>
      </c>
      <c r="X144" s="2">
        <v>0</v>
      </c>
      <c r="Y144" s="6">
        <v>-35422</v>
      </c>
      <c r="Z144" s="6">
        <v>-50977</v>
      </c>
      <c r="AA144" s="6">
        <v>0</v>
      </c>
      <c r="AB144" s="6">
        <v>-1009</v>
      </c>
      <c r="AC144" s="6">
        <v>-93631</v>
      </c>
      <c r="AD144" s="6">
        <v>0</v>
      </c>
      <c r="AE144" s="6">
        <v>23631</v>
      </c>
      <c r="AF144" s="6">
        <v>187194</v>
      </c>
      <c r="AG144" s="6">
        <v>12874108</v>
      </c>
      <c r="AH144" s="6">
        <v>4054099</v>
      </c>
      <c r="AI144" s="6">
        <v>1805918</v>
      </c>
      <c r="AJ144" s="7">
        <v>1.8</v>
      </c>
      <c r="AK144" s="2" t="s">
        <v>842</v>
      </c>
      <c r="AL144" s="2" t="s">
        <v>827</v>
      </c>
      <c r="AM144" s="2">
        <v>2.2857868E-2</v>
      </c>
    </row>
    <row r="145" spans="1:39">
      <c r="A145" s="2" t="s">
        <v>424</v>
      </c>
      <c r="B145" s="2" t="s">
        <v>804</v>
      </c>
      <c r="C145" s="2" t="s">
        <v>815</v>
      </c>
      <c r="E145" s="2" t="s">
        <v>860</v>
      </c>
      <c r="F145" s="2" t="s">
        <v>342</v>
      </c>
      <c r="G145" s="2" t="s">
        <v>806</v>
      </c>
      <c r="H145" s="2">
        <v>0</v>
      </c>
      <c r="I145" s="2">
        <v>0.4</v>
      </c>
      <c r="J145" s="6">
        <v>4890496</v>
      </c>
      <c r="K145" s="6">
        <v>16392856</v>
      </c>
      <c r="L145" s="6">
        <v>-11502359</v>
      </c>
      <c r="M145" s="6">
        <v>15905371</v>
      </c>
      <c r="N145" s="6">
        <v>1477842</v>
      </c>
      <c r="O145" s="6">
        <v>176532</v>
      </c>
      <c r="P145" s="6">
        <v>629452</v>
      </c>
      <c r="Q145" s="6">
        <v>4851</v>
      </c>
      <c r="R145" s="6">
        <v>40425</v>
      </c>
      <c r="S145" s="6">
        <v>111168</v>
      </c>
      <c r="T145" s="6">
        <v>515414</v>
      </c>
      <c r="U145" s="6">
        <v>0</v>
      </c>
      <c r="V145" s="6">
        <v>64410</v>
      </c>
      <c r="W145" s="6">
        <v>-2738</v>
      </c>
      <c r="X145" s="6">
        <v>-32773</v>
      </c>
      <c r="Y145" s="6">
        <v>-108108</v>
      </c>
      <c r="Z145" s="6">
        <v>-330825</v>
      </c>
      <c r="AA145" s="6">
        <v>6509</v>
      </c>
      <c r="AB145" s="6">
        <v>2933</v>
      </c>
      <c r="AC145" s="6">
        <v>-122106</v>
      </c>
      <c r="AD145" s="6">
        <v>0</v>
      </c>
      <c r="AE145" s="2">
        <v>0</v>
      </c>
      <c r="AF145" s="6">
        <v>-101580</v>
      </c>
      <c r="AG145" s="6">
        <v>16758936</v>
      </c>
      <c r="AH145" s="6">
        <v>5256576</v>
      </c>
      <c r="AI145" s="6">
        <v>366080</v>
      </c>
      <c r="AJ145" s="7">
        <v>1.07</v>
      </c>
      <c r="AK145" s="2" t="s">
        <v>831</v>
      </c>
      <c r="AL145" s="2" t="s">
        <v>811</v>
      </c>
      <c r="AM145" s="2">
        <v>3.1614838999999999E-2</v>
      </c>
    </row>
    <row r="146" spans="1:39">
      <c r="A146" s="2" t="s">
        <v>422</v>
      </c>
      <c r="B146" s="2" t="s">
        <v>821</v>
      </c>
      <c r="C146" s="2" t="s">
        <v>820</v>
      </c>
      <c r="E146" s="2" t="s">
        <v>423</v>
      </c>
      <c r="F146" s="2" t="s">
        <v>806</v>
      </c>
      <c r="G146" s="2" t="s">
        <v>446</v>
      </c>
      <c r="H146" s="2">
        <v>0</v>
      </c>
      <c r="I146" s="2">
        <v>0.49</v>
      </c>
      <c r="J146" s="6">
        <v>72656633</v>
      </c>
      <c r="K146" s="6">
        <v>42118768</v>
      </c>
      <c r="L146" s="6">
        <v>30537865</v>
      </c>
      <c r="M146" s="6">
        <v>41365451</v>
      </c>
      <c r="N146" s="6">
        <v>2642870</v>
      </c>
      <c r="O146" s="6">
        <v>443660</v>
      </c>
      <c r="P146" s="6">
        <v>1288484</v>
      </c>
      <c r="Q146" s="6">
        <v>57494</v>
      </c>
      <c r="R146" s="6">
        <v>74280</v>
      </c>
      <c r="S146" s="6">
        <v>198081</v>
      </c>
      <c r="T146" s="6">
        <v>580871</v>
      </c>
      <c r="U146" s="6">
        <v>75341</v>
      </c>
      <c r="V146" s="6">
        <v>316446</v>
      </c>
      <c r="W146" s="6">
        <v>-56834</v>
      </c>
      <c r="X146" s="6">
        <v>-74280</v>
      </c>
      <c r="Y146" s="6">
        <v>-186618</v>
      </c>
      <c r="Z146" s="6">
        <v>-36858</v>
      </c>
      <c r="AA146" s="6">
        <v>122239</v>
      </c>
      <c r="AB146" s="6">
        <v>-11359</v>
      </c>
      <c r="AC146" s="6">
        <v>324181</v>
      </c>
      <c r="AD146" s="6">
        <v>0</v>
      </c>
      <c r="AE146" s="2">
        <v>0</v>
      </c>
      <c r="AF146" s="2">
        <v>0</v>
      </c>
      <c r="AG146" s="6">
        <v>44480579</v>
      </c>
      <c r="AH146" s="6">
        <v>75018444</v>
      </c>
      <c r="AI146" s="6">
        <v>2361811</v>
      </c>
      <c r="AJ146" s="7">
        <v>1.03</v>
      </c>
      <c r="AL146" s="2" t="s">
        <v>807</v>
      </c>
      <c r="AM146" s="2">
        <v>1</v>
      </c>
    </row>
    <row r="147" spans="1:39">
      <c r="A147" s="2" t="s">
        <v>420</v>
      </c>
      <c r="B147" s="2" t="s">
        <v>817</v>
      </c>
      <c r="C147" s="2" t="s">
        <v>818</v>
      </c>
      <c r="E147" s="2" t="s">
        <v>421</v>
      </c>
      <c r="F147" s="2" t="s">
        <v>514</v>
      </c>
      <c r="G147" s="2" t="s">
        <v>806</v>
      </c>
      <c r="H147" s="2">
        <v>0</v>
      </c>
      <c r="I147" s="2">
        <v>0.3</v>
      </c>
      <c r="J147" s="6">
        <v>19651129</v>
      </c>
      <c r="K147" s="6">
        <v>24023652</v>
      </c>
      <c r="L147" s="6">
        <v>-4372523</v>
      </c>
      <c r="M147" s="6">
        <v>24524334</v>
      </c>
      <c r="N147" s="6">
        <v>1011129</v>
      </c>
      <c r="O147" s="6">
        <v>263073</v>
      </c>
      <c r="P147" s="6">
        <v>338757</v>
      </c>
      <c r="Q147" s="6">
        <v>15159</v>
      </c>
      <c r="R147" s="6">
        <v>30319</v>
      </c>
      <c r="S147" s="6">
        <v>90955</v>
      </c>
      <c r="T147" s="6">
        <v>272866</v>
      </c>
      <c r="U147" s="6">
        <v>23220</v>
      </c>
      <c r="V147" s="6">
        <v>25934</v>
      </c>
      <c r="W147" s="6">
        <v>-15159</v>
      </c>
      <c r="X147" s="6">
        <v>-30319</v>
      </c>
      <c r="Y147" s="6">
        <v>-90955</v>
      </c>
      <c r="Z147" s="6">
        <v>-80008</v>
      </c>
      <c r="AA147" s="6">
        <v>-154</v>
      </c>
      <c r="AB147" s="6">
        <v>-8945</v>
      </c>
      <c r="AC147" s="6">
        <v>-46417</v>
      </c>
      <c r="AD147" s="6">
        <v>0</v>
      </c>
      <c r="AE147" s="6">
        <v>89138</v>
      </c>
      <c r="AF147" s="6">
        <v>-2058485</v>
      </c>
      <c r="AG147" s="6">
        <v>23165036</v>
      </c>
      <c r="AH147" s="6">
        <v>18792513</v>
      </c>
      <c r="AI147" s="6">
        <v>-858616</v>
      </c>
      <c r="AJ147" s="7">
        <v>0.96</v>
      </c>
      <c r="AL147" s="2" t="s">
        <v>807</v>
      </c>
      <c r="AM147" s="2">
        <v>1</v>
      </c>
    </row>
    <row r="148" spans="1:39">
      <c r="A148" s="2" t="s">
        <v>418</v>
      </c>
      <c r="B148" s="2" t="s">
        <v>819</v>
      </c>
      <c r="C148" s="2" t="s">
        <v>820</v>
      </c>
      <c r="E148" s="2" t="s">
        <v>419</v>
      </c>
      <c r="F148" s="2" t="s">
        <v>806</v>
      </c>
      <c r="G148" s="2" t="s">
        <v>37</v>
      </c>
      <c r="H148" s="2">
        <v>0</v>
      </c>
      <c r="I148" s="2">
        <v>0.49</v>
      </c>
      <c r="J148" s="6">
        <v>73633779</v>
      </c>
      <c r="K148" s="6">
        <v>52780111</v>
      </c>
      <c r="L148" s="6">
        <v>20853668</v>
      </c>
      <c r="M148" s="6">
        <v>50979106</v>
      </c>
      <c r="N148" s="6">
        <v>4061648</v>
      </c>
      <c r="O148" s="6">
        <v>547690</v>
      </c>
      <c r="P148" s="6">
        <v>2821435</v>
      </c>
      <c r="Q148" s="6">
        <v>69972</v>
      </c>
      <c r="R148" s="6">
        <v>22391</v>
      </c>
      <c r="S148" s="6">
        <v>104958</v>
      </c>
      <c r="T148" s="6">
        <v>495202</v>
      </c>
      <c r="U148" s="2">
        <v>0</v>
      </c>
      <c r="V148" s="6">
        <v>143957</v>
      </c>
      <c r="W148" s="6">
        <v>-61111</v>
      </c>
      <c r="X148" s="6">
        <v>-22391</v>
      </c>
      <c r="Y148" s="6">
        <v>-81168</v>
      </c>
      <c r="Z148" s="6">
        <v>236301</v>
      </c>
      <c r="AA148" s="6">
        <v>0</v>
      </c>
      <c r="AB148" s="6">
        <v>-26810</v>
      </c>
      <c r="AC148" s="6">
        <v>221377</v>
      </c>
      <c r="AD148" s="6">
        <v>0</v>
      </c>
      <c r="AE148" s="2">
        <v>0</v>
      </c>
      <c r="AF148" s="6">
        <v>-1619103</v>
      </c>
      <c r="AG148" s="6">
        <v>53831806</v>
      </c>
      <c r="AH148" s="6">
        <v>74685474</v>
      </c>
      <c r="AI148" s="6">
        <v>1051695</v>
      </c>
      <c r="AJ148" s="7">
        <v>1.01</v>
      </c>
      <c r="AK148" s="2" t="s">
        <v>830</v>
      </c>
      <c r="AL148" s="2" t="s">
        <v>811</v>
      </c>
      <c r="AM148" s="2">
        <v>0.157473691</v>
      </c>
    </row>
    <row r="149" spans="1:39">
      <c r="A149" s="2" t="s">
        <v>416</v>
      </c>
      <c r="B149" s="2" t="s">
        <v>819</v>
      </c>
      <c r="C149" s="2" t="s">
        <v>808</v>
      </c>
      <c r="E149" s="2" t="s">
        <v>417</v>
      </c>
      <c r="F149" s="2" t="s">
        <v>806</v>
      </c>
      <c r="G149" s="2" t="s">
        <v>368</v>
      </c>
      <c r="H149" s="2">
        <v>0</v>
      </c>
      <c r="I149" s="2">
        <v>0.49</v>
      </c>
      <c r="J149" s="6">
        <v>55562446</v>
      </c>
      <c r="K149" s="6">
        <v>19708185</v>
      </c>
      <c r="L149" s="6">
        <v>35854261</v>
      </c>
      <c r="M149" s="6">
        <v>19462922</v>
      </c>
      <c r="N149" s="6">
        <v>872380</v>
      </c>
      <c r="O149" s="6">
        <v>208091</v>
      </c>
      <c r="P149" s="6">
        <v>416688</v>
      </c>
      <c r="Q149" s="6">
        <v>0</v>
      </c>
      <c r="R149" s="6">
        <v>0</v>
      </c>
      <c r="S149" s="6">
        <v>0</v>
      </c>
      <c r="T149" s="6">
        <v>247601</v>
      </c>
      <c r="U149" s="2">
        <v>0</v>
      </c>
      <c r="V149" s="6">
        <v>38223</v>
      </c>
      <c r="W149" s="6">
        <v>1617</v>
      </c>
      <c r="X149" s="6">
        <v>28933</v>
      </c>
      <c r="Y149" s="6">
        <v>10524</v>
      </c>
      <c r="Z149" s="6">
        <v>-117388</v>
      </c>
      <c r="AA149" s="6">
        <v>0</v>
      </c>
      <c r="AB149" s="6">
        <v>4457</v>
      </c>
      <c r="AC149" s="6">
        <v>380618</v>
      </c>
      <c r="AD149" s="6">
        <v>0</v>
      </c>
      <c r="AE149" s="2">
        <v>0</v>
      </c>
      <c r="AF149" s="6">
        <v>-104165</v>
      </c>
      <c r="AG149" s="6">
        <v>20578121</v>
      </c>
      <c r="AH149" s="6">
        <v>56432383</v>
      </c>
      <c r="AI149" s="6">
        <v>869936</v>
      </c>
      <c r="AJ149" s="7">
        <v>1.02</v>
      </c>
      <c r="AL149" s="2" t="s">
        <v>807</v>
      </c>
      <c r="AM149" s="2">
        <v>1</v>
      </c>
    </row>
    <row r="150" spans="1:39">
      <c r="A150" s="2" t="s">
        <v>414</v>
      </c>
      <c r="B150" s="2" t="s">
        <v>836</v>
      </c>
      <c r="C150" s="2" t="s">
        <v>818</v>
      </c>
      <c r="E150" s="2" t="s">
        <v>415</v>
      </c>
      <c r="F150" s="2" t="s">
        <v>514</v>
      </c>
      <c r="G150" s="2" t="s">
        <v>806</v>
      </c>
      <c r="H150" s="2">
        <v>0</v>
      </c>
      <c r="I150" s="2">
        <v>0.3</v>
      </c>
      <c r="J150" s="6">
        <v>99326930</v>
      </c>
      <c r="K150" s="6">
        <v>35184564</v>
      </c>
      <c r="L150" s="6">
        <v>64142366</v>
      </c>
      <c r="M150" s="6">
        <v>36308131</v>
      </c>
      <c r="N150" s="6">
        <v>2137701</v>
      </c>
      <c r="O150" s="6">
        <v>390546</v>
      </c>
      <c r="P150" s="6">
        <v>795370</v>
      </c>
      <c r="Q150" s="2">
        <v>0</v>
      </c>
      <c r="R150" s="6">
        <v>60119</v>
      </c>
      <c r="S150" s="6">
        <v>0</v>
      </c>
      <c r="T150" s="6">
        <v>891666</v>
      </c>
      <c r="U150" s="2">
        <v>0</v>
      </c>
      <c r="V150" s="6">
        <v>64684</v>
      </c>
      <c r="W150" s="6">
        <v>0</v>
      </c>
      <c r="X150" s="6">
        <v>-33779</v>
      </c>
      <c r="Y150" s="6">
        <v>1135</v>
      </c>
      <c r="Z150" s="6">
        <v>-527467</v>
      </c>
      <c r="AA150" s="6">
        <v>0</v>
      </c>
      <c r="AB150" s="6">
        <v>-35089</v>
      </c>
      <c r="AC150" s="6">
        <v>680917</v>
      </c>
      <c r="AD150" s="6">
        <v>0</v>
      </c>
      <c r="AE150" s="2">
        <v>0</v>
      </c>
      <c r="AF150" s="6">
        <v>-200345</v>
      </c>
      <c r="AG150" s="6">
        <v>38395888</v>
      </c>
      <c r="AH150" s="6">
        <v>102538254</v>
      </c>
      <c r="AI150" s="6">
        <v>3211324</v>
      </c>
      <c r="AJ150" s="7">
        <v>1.03</v>
      </c>
      <c r="AL150" s="2" t="s">
        <v>807</v>
      </c>
      <c r="AM150" s="2">
        <v>1</v>
      </c>
    </row>
    <row r="151" spans="1:39">
      <c r="A151" s="2" t="s">
        <v>408</v>
      </c>
      <c r="B151" s="2" t="s">
        <v>804</v>
      </c>
      <c r="C151" s="2" t="s">
        <v>808</v>
      </c>
      <c r="E151" s="2" t="s">
        <v>409</v>
      </c>
      <c r="F151" s="2" t="s">
        <v>412</v>
      </c>
      <c r="G151" s="2" t="s">
        <v>410</v>
      </c>
      <c r="H151" s="2">
        <v>0</v>
      </c>
      <c r="I151" s="2">
        <v>0.4</v>
      </c>
      <c r="J151" s="6">
        <v>5109171</v>
      </c>
      <c r="K151" s="6">
        <v>24501562</v>
      </c>
      <c r="L151" s="6">
        <v>-19392391</v>
      </c>
      <c r="M151" s="6">
        <v>25317405</v>
      </c>
      <c r="N151" s="6">
        <v>1199228</v>
      </c>
      <c r="O151" s="6">
        <v>271190</v>
      </c>
      <c r="P151" s="6">
        <v>648098</v>
      </c>
      <c r="Q151" s="6">
        <v>0</v>
      </c>
      <c r="R151" s="6">
        <v>0</v>
      </c>
      <c r="S151" s="6">
        <v>14253</v>
      </c>
      <c r="T151" s="6">
        <v>265687</v>
      </c>
      <c r="U151" s="6">
        <v>4146</v>
      </c>
      <c r="V151" s="6">
        <v>16150</v>
      </c>
      <c r="W151" s="6">
        <v>5726</v>
      </c>
      <c r="X151" s="6">
        <v>3128</v>
      </c>
      <c r="Y151" s="6">
        <v>-5834</v>
      </c>
      <c r="Z151" s="6">
        <v>-9987</v>
      </c>
      <c r="AA151" s="6">
        <v>-12</v>
      </c>
      <c r="AB151" s="6">
        <v>-56067</v>
      </c>
      <c r="AC151" s="6">
        <v>-205864</v>
      </c>
      <c r="AD151" s="6">
        <v>3591130</v>
      </c>
      <c r="AE151" s="2">
        <v>0</v>
      </c>
      <c r="AF151" s="6">
        <v>-5025958</v>
      </c>
      <c r="AG151" s="6">
        <v>24833191</v>
      </c>
      <c r="AH151" s="6">
        <v>5440800</v>
      </c>
      <c r="AI151" s="6">
        <v>331629</v>
      </c>
      <c r="AJ151" s="7">
        <v>1.06</v>
      </c>
      <c r="AL151" s="2" t="s">
        <v>807</v>
      </c>
      <c r="AM151" s="2">
        <v>1</v>
      </c>
    </row>
    <row r="152" spans="1:39">
      <c r="A152" s="2" t="s">
        <v>406</v>
      </c>
      <c r="B152" s="2" t="s">
        <v>819</v>
      </c>
      <c r="C152" s="2" t="s">
        <v>820</v>
      </c>
      <c r="E152" s="2" t="s">
        <v>407</v>
      </c>
      <c r="F152" s="2" t="s">
        <v>806</v>
      </c>
      <c r="G152" s="2" t="s">
        <v>37</v>
      </c>
      <c r="H152" s="2">
        <v>0</v>
      </c>
      <c r="I152" s="2">
        <v>0.49</v>
      </c>
      <c r="J152" s="6">
        <v>141102002</v>
      </c>
      <c r="K152" s="6">
        <v>173362439</v>
      </c>
      <c r="L152" s="6">
        <v>-32260437</v>
      </c>
      <c r="M152" s="6">
        <v>182320039</v>
      </c>
      <c r="N152" s="6">
        <v>7447541</v>
      </c>
      <c r="O152" s="6">
        <v>1950905</v>
      </c>
      <c r="P152" s="6">
        <v>3807996</v>
      </c>
      <c r="Q152" s="6">
        <v>4952</v>
      </c>
      <c r="R152" s="6">
        <v>99041</v>
      </c>
      <c r="S152" s="6">
        <v>99041</v>
      </c>
      <c r="T152" s="6">
        <v>1485606</v>
      </c>
      <c r="U152" s="2">
        <v>0</v>
      </c>
      <c r="V152" s="6">
        <v>230781</v>
      </c>
      <c r="W152" s="6">
        <v>-3662</v>
      </c>
      <c r="X152" s="6">
        <v>-99041</v>
      </c>
      <c r="Y152" s="6">
        <v>-63688</v>
      </c>
      <c r="Z152" s="6">
        <v>67311</v>
      </c>
      <c r="AA152" s="6">
        <v>0</v>
      </c>
      <c r="AB152" s="6">
        <v>-224168</v>
      </c>
      <c r="AC152" s="6">
        <v>-342467</v>
      </c>
      <c r="AD152" s="6">
        <v>0</v>
      </c>
      <c r="AE152" s="2">
        <v>0</v>
      </c>
      <c r="AF152" s="6">
        <v>541002</v>
      </c>
      <c r="AG152" s="6">
        <v>189873647</v>
      </c>
      <c r="AH152" s="6">
        <v>157613210</v>
      </c>
      <c r="AI152" s="6">
        <v>16511208</v>
      </c>
      <c r="AJ152" s="7">
        <v>1.1200000000000001</v>
      </c>
      <c r="AK152" s="2" t="s">
        <v>830</v>
      </c>
      <c r="AL152" s="2" t="s">
        <v>827</v>
      </c>
      <c r="AM152" s="2">
        <v>0.301761683</v>
      </c>
    </row>
    <row r="153" spans="1:39">
      <c r="A153" s="2" t="s">
        <v>404</v>
      </c>
      <c r="B153" s="2" t="s">
        <v>821</v>
      </c>
      <c r="C153" s="2" t="s">
        <v>809</v>
      </c>
      <c r="E153" s="2" t="s">
        <v>405</v>
      </c>
      <c r="F153" s="2" t="s">
        <v>806</v>
      </c>
      <c r="G153" s="2" t="s">
        <v>400</v>
      </c>
      <c r="H153" s="2">
        <v>0</v>
      </c>
      <c r="I153" s="2">
        <v>0.49</v>
      </c>
      <c r="J153" s="6">
        <v>90241558</v>
      </c>
      <c r="K153" s="6">
        <v>47212459</v>
      </c>
      <c r="L153" s="6">
        <v>43029099</v>
      </c>
      <c r="M153" s="6">
        <v>49605691</v>
      </c>
      <c r="N153" s="6">
        <v>3603913</v>
      </c>
      <c r="O153" s="6">
        <v>531798</v>
      </c>
      <c r="P153" s="6">
        <v>1927961</v>
      </c>
      <c r="Q153" s="6">
        <v>29712</v>
      </c>
      <c r="R153" s="6">
        <v>59424</v>
      </c>
      <c r="S153" s="6">
        <v>188415</v>
      </c>
      <c r="T153" s="6">
        <v>866603</v>
      </c>
      <c r="U153" s="2">
        <v>0</v>
      </c>
      <c r="V153" s="6">
        <v>164392</v>
      </c>
      <c r="W153" s="6">
        <v>-13324</v>
      </c>
      <c r="X153" s="6">
        <v>-18349</v>
      </c>
      <c r="Y153" s="6">
        <v>-147860</v>
      </c>
      <c r="Z153" s="6">
        <v>-197290</v>
      </c>
      <c r="AA153" s="6">
        <v>0</v>
      </c>
      <c r="AB153" s="6">
        <v>-40177</v>
      </c>
      <c r="AC153" s="6">
        <v>456784</v>
      </c>
      <c r="AD153" s="6">
        <v>0</v>
      </c>
      <c r="AE153" s="2">
        <v>0</v>
      </c>
      <c r="AF153" s="6">
        <v>-960400</v>
      </c>
      <c r="AG153" s="6">
        <v>52453381</v>
      </c>
      <c r="AH153" s="6">
        <v>95482480</v>
      </c>
      <c r="AI153" s="6">
        <v>5240921</v>
      </c>
      <c r="AJ153" s="7">
        <v>1.06</v>
      </c>
      <c r="AL153" s="2" t="s">
        <v>807</v>
      </c>
      <c r="AM153" s="2">
        <v>1</v>
      </c>
    </row>
    <row r="154" spans="1:39">
      <c r="A154" s="2" t="s">
        <v>398</v>
      </c>
      <c r="B154" s="2" t="s">
        <v>804</v>
      </c>
      <c r="C154" s="2" t="s">
        <v>805</v>
      </c>
      <c r="E154" s="2" t="s">
        <v>399</v>
      </c>
      <c r="F154" s="2" t="s">
        <v>554</v>
      </c>
      <c r="G154" s="2" t="s">
        <v>552</v>
      </c>
      <c r="H154" s="2">
        <v>0</v>
      </c>
      <c r="I154" s="2">
        <v>0.4</v>
      </c>
      <c r="J154" s="6">
        <v>1997497</v>
      </c>
      <c r="K154" s="6">
        <v>9198001</v>
      </c>
      <c r="L154" s="6">
        <v>-7200504</v>
      </c>
      <c r="M154" s="6">
        <v>9342840</v>
      </c>
      <c r="N154" s="6">
        <v>899560</v>
      </c>
      <c r="O154" s="6">
        <v>100547</v>
      </c>
      <c r="P154" s="6">
        <v>429734</v>
      </c>
      <c r="Q154" s="2">
        <v>0</v>
      </c>
      <c r="R154" s="2">
        <v>0</v>
      </c>
      <c r="S154" s="2">
        <v>0</v>
      </c>
      <c r="T154" s="6">
        <v>369279</v>
      </c>
      <c r="U154" s="6">
        <v>14938</v>
      </c>
      <c r="V154" s="6">
        <v>62436</v>
      </c>
      <c r="W154" s="6">
        <v>0</v>
      </c>
      <c r="X154" s="2">
        <v>0</v>
      </c>
      <c r="Y154" s="6">
        <v>0</v>
      </c>
      <c r="Z154" s="6">
        <v>-127724</v>
      </c>
      <c r="AA154" s="6">
        <v>-352</v>
      </c>
      <c r="AB154" s="6">
        <v>-698</v>
      </c>
      <c r="AC154" s="6">
        <v>-76438</v>
      </c>
      <c r="AD154" s="6">
        <v>0</v>
      </c>
      <c r="AE154" s="6">
        <v>446762</v>
      </c>
      <c r="AF154" s="2">
        <v>0</v>
      </c>
      <c r="AG154" s="6">
        <v>9667800</v>
      </c>
      <c r="AH154" s="6">
        <v>2467295</v>
      </c>
      <c r="AI154" s="6">
        <v>469798</v>
      </c>
      <c r="AJ154" s="7">
        <v>1.24</v>
      </c>
      <c r="AL154" s="2" t="s">
        <v>807</v>
      </c>
      <c r="AM154" s="2">
        <v>1</v>
      </c>
    </row>
    <row r="155" spans="1:39">
      <c r="A155" s="2" t="s">
        <v>396</v>
      </c>
      <c r="B155" s="2" t="s">
        <v>836</v>
      </c>
      <c r="C155" s="2" t="s">
        <v>818</v>
      </c>
      <c r="E155" s="2" t="s">
        <v>397</v>
      </c>
      <c r="F155" s="2" t="s">
        <v>514</v>
      </c>
      <c r="G155" s="2" t="s">
        <v>806</v>
      </c>
      <c r="H155" s="2">
        <v>0</v>
      </c>
      <c r="I155" s="2">
        <v>0.3</v>
      </c>
      <c r="J155" s="6">
        <v>84743714</v>
      </c>
      <c r="K155" s="6">
        <v>15098214</v>
      </c>
      <c r="L155" s="6">
        <v>69645500</v>
      </c>
      <c r="M155" s="6">
        <v>13873655</v>
      </c>
      <c r="N155" s="6">
        <v>1346757</v>
      </c>
      <c r="O155" s="6">
        <v>150568</v>
      </c>
      <c r="P155" s="6">
        <v>693032</v>
      </c>
      <c r="Q155" s="2">
        <v>0</v>
      </c>
      <c r="R155" s="6">
        <v>0</v>
      </c>
      <c r="S155" s="6">
        <v>24092</v>
      </c>
      <c r="T155" s="6">
        <v>479065</v>
      </c>
      <c r="U155" s="2">
        <v>0</v>
      </c>
      <c r="V155" s="6">
        <v>41849</v>
      </c>
      <c r="W155" s="6">
        <v>0</v>
      </c>
      <c r="X155" s="6">
        <v>1660</v>
      </c>
      <c r="Y155" s="6">
        <v>-19447</v>
      </c>
      <c r="Z155" s="6">
        <v>-238381</v>
      </c>
      <c r="AA155" s="6">
        <v>0</v>
      </c>
      <c r="AB155" s="6">
        <v>5938</v>
      </c>
      <c r="AC155" s="6">
        <v>739337</v>
      </c>
      <c r="AD155" s="6">
        <v>0</v>
      </c>
      <c r="AE155" s="2">
        <v>0</v>
      </c>
      <c r="AF155" s="6">
        <v>675714</v>
      </c>
      <c r="AG155" s="6">
        <v>16427082</v>
      </c>
      <c r="AH155" s="6">
        <v>86072581</v>
      </c>
      <c r="AI155" s="6">
        <v>1328867</v>
      </c>
      <c r="AJ155" s="7">
        <v>1.02</v>
      </c>
      <c r="AL155" s="2" t="s">
        <v>807</v>
      </c>
      <c r="AM155" s="2">
        <v>1</v>
      </c>
    </row>
    <row r="156" spans="1:39">
      <c r="A156" s="2" t="s">
        <v>394</v>
      </c>
      <c r="B156" s="2" t="s">
        <v>804</v>
      </c>
      <c r="C156" s="2" t="s">
        <v>825</v>
      </c>
      <c r="E156" s="2" t="s">
        <v>395</v>
      </c>
      <c r="F156" s="2" t="s">
        <v>157</v>
      </c>
      <c r="G156" s="2" t="s">
        <v>155</v>
      </c>
      <c r="H156" s="2">
        <v>0</v>
      </c>
      <c r="I156" s="2">
        <v>0.4</v>
      </c>
      <c r="J156" s="6">
        <v>1885184</v>
      </c>
      <c r="K156" s="6">
        <v>12851899</v>
      </c>
      <c r="L156" s="6">
        <v>-10966715</v>
      </c>
      <c r="M156" s="6">
        <v>12516063</v>
      </c>
      <c r="N156" s="6">
        <v>986261</v>
      </c>
      <c r="O156" s="6">
        <v>134191</v>
      </c>
      <c r="P156" s="6">
        <v>313108</v>
      </c>
      <c r="Q156" s="6">
        <v>0</v>
      </c>
      <c r="R156" s="2">
        <v>0</v>
      </c>
      <c r="S156" s="6">
        <v>321882</v>
      </c>
      <c r="T156" s="6">
        <v>217080</v>
      </c>
      <c r="U156" s="2">
        <v>0</v>
      </c>
      <c r="V156" s="6">
        <v>30359</v>
      </c>
      <c r="W156" s="6">
        <v>11178</v>
      </c>
      <c r="X156" s="2">
        <v>0</v>
      </c>
      <c r="Y156" s="6">
        <v>-320139</v>
      </c>
      <c r="Z156" s="6">
        <v>-52630</v>
      </c>
      <c r="AA156" s="6">
        <v>0</v>
      </c>
      <c r="AB156" s="6">
        <v>-5868</v>
      </c>
      <c r="AC156" s="6">
        <v>-116419</v>
      </c>
      <c r="AD156" s="6">
        <v>0</v>
      </c>
      <c r="AE156" s="2">
        <v>0</v>
      </c>
      <c r="AF156" s="6">
        <v>-256159</v>
      </c>
      <c r="AG156" s="6">
        <v>12792646</v>
      </c>
      <c r="AH156" s="6">
        <v>1825931</v>
      </c>
      <c r="AI156" s="6">
        <v>-59253</v>
      </c>
      <c r="AJ156" s="7">
        <v>0.97</v>
      </c>
      <c r="AK156" s="2" t="s">
        <v>889</v>
      </c>
      <c r="AL156" s="2" t="s">
        <v>811</v>
      </c>
      <c r="AM156" s="2">
        <v>5.2514659999999998E-3</v>
      </c>
    </row>
    <row r="157" spans="1:39">
      <c r="A157" s="2" t="s">
        <v>392</v>
      </c>
      <c r="B157" s="2" t="s">
        <v>804</v>
      </c>
      <c r="C157" s="2" t="s">
        <v>809</v>
      </c>
      <c r="E157" s="2" t="s">
        <v>393</v>
      </c>
      <c r="F157" s="2" t="s">
        <v>390</v>
      </c>
      <c r="G157" s="2" t="s">
        <v>806</v>
      </c>
      <c r="H157" s="2">
        <v>0</v>
      </c>
      <c r="I157" s="2">
        <v>0.4</v>
      </c>
      <c r="J157" s="6">
        <v>3396924</v>
      </c>
      <c r="K157" s="6">
        <v>15985584</v>
      </c>
      <c r="L157" s="6">
        <v>-12588660</v>
      </c>
      <c r="M157" s="6">
        <v>16368804</v>
      </c>
      <c r="N157" s="6">
        <v>938728</v>
      </c>
      <c r="O157" s="6">
        <v>175363</v>
      </c>
      <c r="P157" s="6">
        <v>356694</v>
      </c>
      <c r="Q157" s="6">
        <v>4042</v>
      </c>
      <c r="R157" s="6">
        <v>36382</v>
      </c>
      <c r="S157" s="6">
        <v>63062</v>
      </c>
      <c r="T157" s="6">
        <v>303185</v>
      </c>
      <c r="U157" s="2">
        <v>0</v>
      </c>
      <c r="V157" s="6">
        <v>30055</v>
      </c>
      <c r="W157" s="6">
        <v>-2535</v>
      </c>
      <c r="X157" s="6">
        <v>-3295</v>
      </c>
      <c r="Y157" s="6">
        <v>-28378</v>
      </c>
      <c r="Z157" s="6">
        <v>-128865</v>
      </c>
      <c r="AA157" s="6">
        <v>0</v>
      </c>
      <c r="AB157" s="6">
        <v>-7697</v>
      </c>
      <c r="AC157" s="6">
        <v>-133638</v>
      </c>
      <c r="AD157" s="6">
        <v>0</v>
      </c>
      <c r="AE157" s="2">
        <v>0</v>
      </c>
      <c r="AF157" s="6">
        <v>-562238</v>
      </c>
      <c r="AG157" s="6">
        <v>16470941</v>
      </c>
      <c r="AH157" s="6">
        <v>3882281</v>
      </c>
      <c r="AI157" s="6">
        <v>485357</v>
      </c>
      <c r="AJ157" s="7">
        <v>1.1399999999999999</v>
      </c>
      <c r="AK157" s="2" t="s">
        <v>863</v>
      </c>
      <c r="AL157" s="2" t="s">
        <v>811</v>
      </c>
      <c r="AM157" s="2">
        <v>2.913483E-2</v>
      </c>
    </row>
    <row r="158" spans="1:39">
      <c r="A158" s="2" t="s">
        <v>388</v>
      </c>
      <c r="B158" s="2" t="s">
        <v>819</v>
      </c>
      <c r="C158" s="2" t="s">
        <v>808</v>
      </c>
      <c r="E158" s="2" t="s">
        <v>389</v>
      </c>
      <c r="F158" s="2" t="s">
        <v>806</v>
      </c>
      <c r="G158" s="2" t="s">
        <v>368</v>
      </c>
      <c r="H158" s="2">
        <v>0</v>
      </c>
      <c r="I158" s="2">
        <v>0.49</v>
      </c>
      <c r="J158" s="6">
        <v>157375411</v>
      </c>
      <c r="K158" s="6">
        <v>94004274</v>
      </c>
      <c r="L158" s="6">
        <v>63371137</v>
      </c>
      <c r="M158" s="6">
        <v>93519981</v>
      </c>
      <c r="N158" s="6">
        <v>4383747</v>
      </c>
      <c r="O158" s="6">
        <v>1000940</v>
      </c>
      <c r="P158" s="6">
        <v>1816863</v>
      </c>
      <c r="Q158" s="6">
        <v>191249</v>
      </c>
      <c r="R158" s="6">
        <v>198081</v>
      </c>
      <c r="S158" s="6">
        <v>36809</v>
      </c>
      <c r="T158" s="6">
        <v>1139805</v>
      </c>
      <c r="U158" s="2">
        <v>0</v>
      </c>
      <c r="V158" s="6">
        <v>568059</v>
      </c>
      <c r="W158" s="6">
        <v>-181662</v>
      </c>
      <c r="X158" s="6">
        <v>-172840</v>
      </c>
      <c r="Y158" s="6">
        <v>-27119</v>
      </c>
      <c r="Z158" s="6">
        <v>-228475</v>
      </c>
      <c r="AA158" s="6">
        <v>0</v>
      </c>
      <c r="AB158" s="6">
        <v>-67555</v>
      </c>
      <c r="AC158" s="6">
        <v>672730</v>
      </c>
      <c r="AD158" s="6">
        <v>0</v>
      </c>
      <c r="AE158" s="2">
        <v>0</v>
      </c>
      <c r="AF158" s="6">
        <v>-2304744</v>
      </c>
      <c r="AG158" s="6">
        <v>96162122</v>
      </c>
      <c r="AH158" s="6">
        <v>159533259</v>
      </c>
      <c r="AI158" s="6">
        <v>2157848</v>
      </c>
      <c r="AJ158" s="7">
        <v>1.01</v>
      </c>
      <c r="AL158" s="2" t="s">
        <v>807</v>
      </c>
      <c r="AM158" s="2">
        <v>1</v>
      </c>
    </row>
    <row r="159" spans="1:39">
      <c r="A159" s="2" t="s">
        <v>386</v>
      </c>
      <c r="B159" s="2" t="s">
        <v>821</v>
      </c>
      <c r="C159" s="2" t="s">
        <v>815</v>
      </c>
      <c r="E159" s="2" t="s">
        <v>387</v>
      </c>
      <c r="F159" s="2" t="s">
        <v>806</v>
      </c>
      <c r="G159" s="2" t="s">
        <v>728</v>
      </c>
      <c r="H159" s="2">
        <v>0</v>
      </c>
      <c r="I159" s="2">
        <v>0.49</v>
      </c>
      <c r="J159" s="6">
        <v>43403373</v>
      </c>
      <c r="K159" s="6">
        <v>32853484</v>
      </c>
      <c r="L159" s="6">
        <v>10549889</v>
      </c>
      <c r="M159" s="6">
        <v>29424802</v>
      </c>
      <c r="N159" s="6">
        <v>1471767</v>
      </c>
      <c r="O159" s="6">
        <v>315116</v>
      </c>
      <c r="P159" s="6">
        <v>631919</v>
      </c>
      <c r="Q159" s="6">
        <v>0</v>
      </c>
      <c r="R159" s="2">
        <v>0</v>
      </c>
      <c r="S159" s="6">
        <v>14938</v>
      </c>
      <c r="T159" s="6">
        <v>509794</v>
      </c>
      <c r="U159" s="2">
        <v>0</v>
      </c>
      <c r="V159" s="6">
        <v>81542</v>
      </c>
      <c r="W159" s="6">
        <v>2798</v>
      </c>
      <c r="X159" s="2">
        <v>353</v>
      </c>
      <c r="Y159" s="6">
        <v>-13471</v>
      </c>
      <c r="Z159" s="6">
        <v>-107113</v>
      </c>
      <c r="AA159" s="6">
        <v>0</v>
      </c>
      <c r="AB159" s="6">
        <v>-9392</v>
      </c>
      <c r="AC159" s="6">
        <v>111995</v>
      </c>
      <c r="AD159" s="6">
        <v>0</v>
      </c>
      <c r="AE159" s="2">
        <v>0</v>
      </c>
      <c r="AF159" s="6">
        <v>-1760041</v>
      </c>
      <c r="AG159" s="6">
        <v>29203239</v>
      </c>
      <c r="AH159" s="6">
        <v>39753129</v>
      </c>
      <c r="AI159" s="6">
        <v>-3650245</v>
      </c>
      <c r="AJ159" s="7">
        <v>0.92</v>
      </c>
      <c r="AL159" s="2" t="s">
        <v>807</v>
      </c>
      <c r="AM159" s="2">
        <v>1</v>
      </c>
    </row>
    <row r="160" spans="1:39">
      <c r="A160" s="2" t="s">
        <v>384</v>
      </c>
      <c r="B160" s="2" t="s">
        <v>804</v>
      </c>
      <c r="C160" s="2" t="s">
        <v>805</v>
      </c>
      <c r="E160" s="2" t="s">
        <v>385</v>
      </c>
      <c r="F160" s="2" t="s">
        <v>430</v>
      </c>
      <c r="G160" s="2" t="s">
        <v>428</v>
      </c>
      <c r="H160" s="2">
        <v>0</v>
      </c>
      <c r="I160" s="2">
        <v>0.4</v>
      </c>
      <c r="J160" s="6">
        <v>2903210</v>
      </c>
      <c r="K160" s="6">
        <v>22029022</v>
      </c>
      <c r="L160" s="6">
        <v>-19125812</v>
      </c>
      <c r="M160" s="6">
        <v>22176488</v>
      </c>
      <c r="N160" s="6">
        <v>1194098</v>
      </c>
      <c r="O160" s="6">
        <v>237628</v>
      </c>
      <c r="P160" s="6">
        <v>626794</v>
      </c>
      <c r="Q160" s="6">
        <v>40575</v>
      </c>
      <c r="R160" s="6">
        <v>3638</v>
      </c>
      <c r="S160" s="6">
        <v>67736</v>
      </c>
      <c r="T160" s="6">
        <v>217727</v>
      </c>
      <c r="U160" s="6">
        <v>12708</v>
      </c>
      <c r="V160" s="6">
        <v>-126970</v>
      </c>
      <c r="W160" s="6">
        <v>-40516</v>
      </c>
      <c r="X160" s="6">
        <v>-3638</v>
      </c>
      <c r="Y160" s="6">
        <v>-63533</v>
      </c>
      <c r="Z160" s="6">
        <v>37476</v>
      </c>
      <c r="AA160" s="6">
        <v>58872</v>
      </c>
      <c r="AB160" s="6">
        <v>454</v>
      </c>
      <c r="AC160" s="6">
        <v>-203034</v>
      </c>
      <c r="AD160" s="6">
        <v>0</v>
      </c>
      <c r="AE160" s="2">
        <v>0</v>
      </c>
      <c r="AF160" s="6">
        <v>-716024</v>
      </c>
      <c r="AG160" s="6">
        <v>22326381</v>
      </c>
      <c r="AH160" s="6">
        <v>3200569</v>
      </c>
      <c r="AI160" s="6">
        <v>297359</v>
      </c>
      <c r="AJ160" s="7">
        <v>1.1000000000000001</v>
      </c>
      <c r="AK160" s="2" t="s">
        <v>892</v>
      </c>
      <c r="AL160" s="2" t="s">
        <v>827</v>
      </c>
      <c r="AM160" s="2">
        <v>1.7053078999999999E-2</v>
      </c>
    </row>
    <row r="161" spans="1:39">
      <c r="A161" s="2" t="s">
        <v>382</v>
      </c>
      <c r="B161" s="2" t="s">
        <v>804</v>
      </c>
      <c r="C161" s="2" t="s">
        <v>815</v>
      </c>
      <c r="E161" s="2" t="s">
        <v>383</v>
      </c>
      <c r="F161" s="2" t="s">
        <v>534</v>
      </c>
      <c r="G161" s="2" t="s">
        <v>532</v>
      </c>
      <c r="H161" s="2">
        <v>0</v>
      </c>
      <c r="I161" s="2">
        <v>0.4</v>
      </c>
      <c r="J161" s="6">
        <v>1364835</v>
      </c>
      <c r="K161" s="6">
        <v>5110460</v>
      </c>
      <c r="L161" s="6">
        <v>-3745625</v>
      </c>
      <c r="M161" s="6">
        <v>5226050</v>
      </c>
      <c r="N161" s="6">
        <v>538161</v>
      </c>
      <c r="O161" s="6">
        <v>60703</v>
      </c>
      <c r="P161" s="6">
        <v>341959</v>
      </c>
      <c r="Q161" s="6">
        <v>6064</v>
      </c>
      <c r="R161" s="2">
        <v>0</v>
      </c>
      <c r="S161" s="6">
        <v>2086</v>
      </c>
      <c r="T161" s="6">
        <v>127349</v>
      </c>
      <c r="U161" s="2">
        <v>0</v>
      </c>
      <c r="V161" s="6">
        <v>52348</v>
      </c>
      <c r="W161" s="6">
        <v>-5680</v>
      </c>
      <c r="X161" s="2">
        <v>0</v>
      </c>
      <c r="Y161" s="6">
        <v>-2086</v>
      </c>
      <c r="Z161" s="6">
        <v>-73287</v>
      </c>
      <c r="AA161" s="6">
        <v>0</v>
      </c>
      <c r="AB161" s="6">
        <v>-2979</v>
      </c>
      <c r="AC161" s="6">
        <v>-39762</v>
      </c>
      <c r="AD161" s="6">
        <v>0</v>
      </c>
      <c r="AE161" s="6">
        <v>185045</v>
      </c>
      <c r="AF161" s="6">
        <v>29806</v>
      </c>
      <c r="AG161" s="6">
        <v>5537525</v>
      </c>
      <c r="AH161" s="6">
        <v>1791901</v>
      </c>
      <c r="AI161" s="6">
        <v>427066</v>
      </c>
      <c r="AJ161" s="7">
        <v>1.31</v>
      </c>
      <c r="AL161" s="2" t="s">
        <v>807</v>
      </c>
      <c r="AM161" s="2">
        <v>1</v>
      </c>
    </row>
    <row r="162" spans="1:39">
      <c r="A162" s="2" t="s">
        <v>380</v>
      </c>
      <c r="B162" s="2" t="s">
        <v>804</v>
      </c>
      <c r="C162" s="2" t="s">
        <v>825</v>
      </c>
      <c r="E162" s="2" t="s">
        <v>381</v>
      </c>
      <c r="F162" s="2" t="s">
        <v>13</v>
      </c>
      <c r="G162" s="2" t="s">
        <v>464</v>
      </c>
      <c r="H162" s="2">
        <v>0</v>
      </c>
      <c r="I162" s="2">
        <v>0.4</v>
      </c>
      <c r="J162" s="6">
        <v>1628356</v>
      </c>
      <c r="K162" s="6">
        <v>6346528</v>
      </c>
      <c r="L162" s="6">
        <v>-4718172</v>
      </c>
      <c r="M162" s="6">
        <v>6037773</v>
      </c>
      <c r="N162" s="6">
        <v>585747</v>
      </c>
      <c r="O162" s="6">
        <v>65240</v>
      </c>
      <c r="P162" s="6">
        <v>384699</v>
      </c>
      <c r="Q162" s="2">
        <v>0</v>
      </c>
      <c r="R162" s="2">
        <v>0</v>
      </c>
      <c r="S162" s="6">
        <v>1727</v>
      </c>
      <c r="T162" s="6">
        <v>134081</v>
      </c>
      <c r="U162" s="6">
        <v>10193</v>
      </c>
      <c r="V162" s="6">
        <v>38709</v>
      </c>
      <c r="W162" s="6">
        <v>94</v>
      </c>
      <c r="X162" s="2">
        <v>0</v>
      </c>
      <c r="Y162" s="6">
        <v>-1727</v>
      </c>
      <c r="Z162" s="6">
        <v>-7219</v>
      </c>
      <c r="AA162" s="6">
        <v>11188</v>
      </c>
      <c r="AB162" s="6">
        <v>-18675</v>
      </c>
      <c r="AC162" s="6">
        <v>-50087</v>
      </c>
      <c r="AD162" s="6">
        <v>0</v>
      </c>
      <c r="AE162" s="2">
        <v>0</v>
      </c>
      <c r="AF162" s="2">
        <v>0</v>
      </c>
      <c r="AG162" s="6">
        <v>6605996</v>
      </c>
      <c r="AH162" s="6">
        <v>1887824</v>
      </c>
      <c r="AI162" s="6">
        <v>259468</v>
      </c>
      <c r="AJ162" s="7">
        <v>1.1599999999999999</v>
      </c>
      <c r="AK162" s="2" t="s">
        <v>864</v>
      </c>
      <c r="AL162" s="2" t="s">
        <v>811</v>
      </c>
      <c r="AM162" s="2">
        <v>2.4900426E-2</v>
      </c>
    </row>
    <row r="163" spans="1:39">
      <c r="A163" s="2" t="s">
        <v>378</v>
      </c>
      <c r="B163" s="2" t="s">
        <v>819</v>
      </c>
      <c r="C163" s="2" t="s">
        <v>808</v>
      </c>
      <c r="E163" s="2" t="s">
        <v>379</v>
      </c>
      <c r="F163" s="2" t="s">
        <v>806</v>
      </c>
      <c r="G163" s="2" t="s">
        <v>502</v>
      </c>
      <c r="H163" s="2">
        <v>0</v>
      </c>
      <c r="I163" s="2">
        <v>0.49</v>
      </c>
      <c r="J163" s="6">
        <v>159210634</v>
      </c>
      <c r="K163" s="6">
        <v>151839514</v>
      </c>
      <c r="L163" s="6">
        <v>7371120</v>
      </c>
      <c r="M163" s="6">
        <v>151865145</v>
      </c>
      <c r="N163" s="6">
        <v>5509221</v>
      </c>
      <c r="O163" s="6">
        <v>1623935</v>
      </c>
      <c r="P163" s="6">
        <v>2256268</v>
      </c>
      <c r="Q163" s="2">
        <v>0</v>
      </c>
      <c r="R163" s="6">
        <v>0</v>
      </c>
      <c r="S163" s="6">
        <v>0</v>
      </c>
      <c r="T163" s="6">
        <v>1629018</v>
      </c>
      <c r="U163" s="2">
        <v>0</v>
      </c>
      <c r="V163" s="6">
        <v>393439</v>
      </c>
      <c r="W163" s="6">
        <v>0</v>
      </c>
      <c r="X163" s="6">
        <v>9360</v>
      </c>
      <c r="Y163" s="6">
        <v>31818</v>
      </c>
      <c r="Z163" s="6">
        <v>-1008518</v>
      </c>
      <c r="AA163" s="6">
        <v>0</v>
      </c>
      <c r="AB163" s="6">
        <v>-106016</v>
      </c>
      <c r="AC163" s="6">
        <v>78250</v>
      </c>
      <c r="AD163" s="6">
        <v>0</v>
      </c>
      <c r="AE163" s="2">
        <v>0</v>
      </c>
      <c r="AF163" s="6">
        <v>-13574802</v>
      </c>
      <c r="AG163" s="6">
        <v>143197897</v>
      </c>
      <c r="AH163" s="6">
        <v>150569017</v>
      </c>
      <c r="AI163" s="6">
        <v>-8641617</v>
      </c>
      <c r="AJ163" s="7">
        <v>0.95</v>
      </c>
      <c r="AL163" s="2" t="s">
        <v>807</v>
      </c>
      <c r="AM163" s="2">
        <v>1</v>
      </c>
    </row>
    <row r="164" spans="1:39">
      <c r="A164" s="2" t="s">
        <v>376</v>
      </c>
      <c r="B164" s="2" t="s">
        <v>804</v>
      </c>
      <c r="C164" s="2" t="s">
        <v>809</v>
      </c>
      <c r="E164" s="2" t="s">
        <v>377</v>
      </c>
      <c r="F164" s="2" t="s">
        <v>302</v>
      </c>
      <c r="G164" s="2" t="s">
        <v>300</v>
      </c>
      <c r="H164" s="2">
        <v>0</v>
      </c>
      <c r="I164" s="2">
        <v>0.4</v>
      </c>
      <c r="J164" s="6">
        <v>3323747</v>
      </c>
      <c r="K164" s="6">
        <v>10598967</v>
      </c>
      <c r="L164" s="6">
        <v>-7275220</v>
      </c>
      <c r="M164" s="6">
        <v>11481162</v>
      </c>
      <c r="N164" s="6">
        <v>653044</v>
      </c>
      <c r="O164" s="6">
        <v>123245</v>
      </c>
      <c r="P164" s="6">
        <v>324847</v>
      </c>
      <c r="Q164" s="6">
        <v>0</v>
      </c>
      <c r="R164" s="6">
        <v>20212</v>
      </c>
      <c r="S164" s="2">
        <v>0</v>
      </c>
      <c r="T164" s="6">
        <v>184740</v>
      </c>
      <c r="U164" s="2">
        <v>0</v>
      </c>
      <c r="V164" s="6">
        <v>48669</v>
      </c>
      <c r="W164" s="6">
        <v>2693</v>
      </c>
      <c r="X164" s="6">
        <v>-9006</v>
      </c>
      <c r="Y164" s="2">
        <v>0</v>
      </c>
      <c r="Z164" s="6">
        <v>-92962</v>
      </c>
      <c r="AA164" s="6">
        <v>0</v>
      </c>
      <c r="AB164" s="6">
        <v>-13315</v>
      </c>
      <c r="AC164" s="6">
        <v>-77232</v>
      </c>
      <c r="AD164" s="6">
        <v>0</v>
      </c>
      <c r="AE164" s="2">
        <v>0</v>
      </c>
      <c r="AF164" s="6">
        <v>-597078</v>
      </c>
      <c r="AG164" s="6">
        <v>11395975</v>
      </c>
      <c r="AH164" s="6">
        <v>4120755</v>
      </c>
      <c r="AI164" s="6">
        <v>797008</v>
      </c>
      <c r="AJ164" s="7">
        <v>1.24</v>
      </c>
      <c r="AK164" s="2" t="s">
        <v>810</v>
      </c>
      <c r="AL164" s="2" t="s">
        <v>811</v>
      </c>
      <c r="AM164" s="2">
        <v>2.8143266E-2</v>
      </c>
    </row>
    <row r="165" spans="1:39">
      <c r="A165" s="2" t="s">
        <v>374</v>
      </c>
      <c r="B165" s="2" t="s">
        <v>821</v>
      </c>
      <c r="C165" s="2" t="s">
        <v>805</v>
      </c>
      <c r="E165" s="2" t="s">
        <v>375</v>
      </c>
      <c r="F165" s="2" t="s">
        <v>806</v>
      </c>
      <c r="G165" s="2" t="s">
        <v>428</v>
      </c>
      <c r="H165" s="2">
        <v>0</v>
      </c>
      <c r="I165" s="2">
        <v>0.49</v>
      </c>
      <c r="J165" s="6">
        <v>42939651</v>
      </c>
      <c r="K165" s="6">
        <v>42518483</v>
      </c>
      <c r="L165" s="6">
        <v>421168</v>
      </c>
      <c r="M165" s="6">
        <v>42132822</v>
      </c>
      <c r="N165" s="6">
        <v>2175010</v>
      </c>
      <c r="O165" s="6">
        <v>450338</v>
      </c>
      <c r="P165" s="6">
        <v>897882</v>
      </c>
      <c r="Q165" s="2">
        <v>0</v>
      </c>
      <c r="R165" s="6">
        <v>0</v>
      </c>
      <c r="S165" s="6">
        <v>315544</v>
      </c>
      <c r="T165" s="6">
        <v>511246</v>
      </c>
      <c r="U165" s="2">
        <v>0</v>
      </c>
      <c r="V165" s="6">
        <v>72016</v>
      </c>
      <c r="W165" s="6">
        <v>180</v>
      </c>
      <c r="X165" s="6">
        <v>26524</v>
      </c>
      <c r="Y165" s="6">
        <v>-313677</v>
      </c>
      <c r="Z165" s="6">
        <v>-271859</v>
      </c>
      <c r="AA165" s="6">
        <v>0</v>
      </c>
      <c r="AB165" s="6">
        <v>-41615</v>
      </c>
      <c r="AC165" s="6">
        <v>4471</v>
      </c>
      <c r="AD165" s="6">
        <v>240658</v>
      </c>
      <c r="AE165" s="2">
        <v>0</v>
      </c>
      <c r="AF165" s="6">
        <v>536812</v>
      </c>
      <c r="AG165" s="6">
        <v>44561342</v>
      </c>
      <c r="AH165" s="6">
        <v>44982510</v>
      </c>
      <c r="AI165" s="6">
        <v>2042859</v>
      </c>
      <c r="AJ165" s="7">
        <v>1.05</v>
      </c>
      <c r="AL165" s="2" t="s">
        <v>807</v>
      </c>
      <c r="AM165" s="2">
        <v>1</v>
      </c>
    </row>
    <row r="166" spans="1:39">
      <c r="A166" s="2" t="s">
        <v>372</v>
      </c>
      <c r="B166" s="2" t="s">
        <v>804</v>
      </c>
      <c r="C166" s="2" t="s">
        <v>809</v>
      </c>
      <c r="E166" s="2" t="s">
        <v>373</v>
      </c>
      <c r="F166" s="2" t="s">
        <v>402</v>
      </c>
      <c r="G166" s="2" t="s">
        <v>400</v>
      </c>
      <c r="H166" s="2">
        <v>0</v>
      </c>
      <c r="I166" s="2">
        <v>0.4</v>
      </c>
      <c r="J166" s="6">
        <v>1182391</v>
      </c>
      <c r="K166" s="6">
        <v>5063844</v>
      </c>
      <c r="L166" s="6">
        <v>-3881453</v>
      </c>
      <c r="M166" s="6">
        <v>4955761</v>
      </c>
      <c r="N166" s="6">
        <v>422270</v>
      </c>
      <c r="O166" s="6">
        <v>53261</v>
      </c>
      <c r="P166" s="6">
        <v>241278</v>
      </c>
      <c r="Q166" s="6">
        <v>3670</v>
      </c>
      <c r="R166" s="2">
        <v>404</v>
      </c>
      <c r="S166" s="6">
        <v>2384</v>
      </c>
      <c r="T166" s="6">
        <v>121273</v>
      </c>
      <c r="U166" s="2">
        <v>0</v>
      </c>
      <c r="V166" s="6">
        <v>-12048</v>
      </c>
      <c r="W166" s="6">
        <v>-3670</v>
      </c>
      <c r="X166" s="2">
        <v>-404</v>
      </c>
      <c r="Y166" s="6">
        <v>-2384</v>
      </c>
      <c r="Z166" s="6">
        <v>-27674</v>
      </c>
      <c r="AA166" s="6">
        <v>0</v>
      </c>
      <c r="AB166" s="6">
        <v>1070</v>
      </c>
      <c r="AC166" s="6">
        <v>-41204</v>
      </c>
      <c r="AD166" s="6">
        <v>0</v>
      </c>
      <c r="AE166" s="6">
        <v>186807</v>
      </c>
      <c r="AF166" s="6">
        <v>-113588</v>
      </c>
      <c r="AG166" s="6">
        <v>4991322</v>
      </c>
      <c r="AH166" s="6">
        <v>1109868</v>
      </c>
      <c r="AI166" s="6">
        <v>-72522</v>
      </c>
      <c r="AJ166" s="7">
        <v>0.94</v>
      </c>
      <c r="AL166" s="2" t="s">
        <v>807</v>
      </c>
      <c r="AM166" s="2">
        <v>1</v>
      </c>
    </row>
    <row r="167" spans="1:39">
      <c r="A167" s="2" t="s">
        <v>370</v>
      </c>
      <c r="B167" s="2" t="s">
        <v>804</v>
      </c>
      <c r="C167" s="2" t="s">
        <v>822</v>
      </c>
      <c r="E167" s="2" t="s">
        <v>371</v>
      </c>
      <c r="F167" s="2" t="s">
        <v>207</v>
      </c>
      <c r="G167" s="2" t="s">
        <v>274</v>
      </c>
      <c r="H167" s="2">
        <v>0</v>
      </c>
      <c r="I167" s="2">
        <v>0.4</v>
      </c>
      <c r="J167" s="6">
        <v>2588468</v>
      </c>
      <c r="K167" s="6">
        <v>12361327</v>
      </c>
      <c r="L167" s="6">
        <v>-9772859</v>
      </c>
      <c r="M167" s="6">
        <v>13206694</v>
      </c>
      <c r="N167" s="6">
        <v>943771</v>
      </c>
      <c r="O167" s="6">
        <v>141948</v>
      </c>
      <c r="P167" s="6">
        <v>580674</v>
      </c>
      <c r="Q167" s="6">
        <v>0</v>
      </c>
      <c r="R167" s="2">
        <v>0</v>
      </c>
      <c r="S167" s="2">
        <v>0</v>
      </c>
      <c r="T167" s="6">
        <v>221149</v>
      </c>
      <c r="U167" s="2">
        <v>0</v>
      </c>
      <c r="V167" s="6">
        <v>48607</v>
      </c>
      <c r="W167" s="6">
        <v>1127</v>
      </c>
      <c r="X167" s="2">
        <v>300</v>
      </c>
      <c r="Y167" s="6">
        <v>179</v>
      </c>
      <c r="Z167" s="6">
        <v>-30799</v>
      </c>
      <c r="AA167" s="6">
        <v>0</v>
      </c>
      <c r="AB167" s="6">
        <v>-6699</v>
      </c>
      <c r="AC167" s="6">
        <v>-103746</v>
      </c>
      <c r="AD167" s="6">
        <v>0</v>
      </c>
      <c r="AE167" s="6">
        <v>595591</v>
      </c>
      <c r="AF167" s="6">
        <v>231837</v>
      </c>
      <c r="AG167" s="6">
        <v>13695680</v>
      </c>
      <c r="AH167" s="6">
        <v>3922821</v>
      </c>
      <c r="AI167" s="6">
        <v>1334354</v>
      </c>
      <c r="AJ167" s="7">
        <v>1.52</v>
      </c>
      <c r="AL167" s="2" t="s">
        <v>807</v>
      </c>
      <c r="AM167" s="2">
        <v>1</v>
      </c>
    </row>
    <row r="168" spans="1:39">
      <c r="A168" s="2" t="s">
        <v>366</v>
      </c>
      <c r="B168" s="2" t="s">
        <v>817</v>
      </c>
      <c r="C168" s="2" t="s">
        <v>818</v>
      </c>
      <c r="E168" s="2" t="s">
        <v>367</v>
      </c>
      <c r="F168" s="2" t="s">
        <v>514</v>
      </c>
      <c r="G168" s="2" t="s">
        <v>806</v>
      </c>
      <c r="H168" s="2">
        <v>0</v>
      </c>
      <c r="I168" s="2">
        <v>0.3</v>
      </c>
      <c r="J168" s="6">
        <v>32026709</v>
      </c>
      <c r="K168" s="6">
        <v>24332709</v>
      </c>
      <c r="L168" s="6">
        <v>7694000</v>
      </c>
      <c r="M168" s="6">
        <v>25278530</v>
      </c>
      <c r="N168" s="6">
        <v>1117530</v>
      </c>
      <c r="O168" s="6">
        <v>271332</v>
      </c>
      <c r="P168" s="6">
        <v>400119</v>
      </c>
      <c r="Q168" s="6">
        <v>16331</v>
      </c>
      <c r="R168" s="2">
        <v>0</v>
      </c>
      <c r="S168" s="6">
        <v>31363</v>
      </c>
      <c r="T168" s="6">
        <v>398385</v>
      </c>
      <c r="U168" s="2">
        <v>0</v>
      </c>
      <c r="V168" s="6">
        <v>35059</v>
      </c>
      <c r="W168" s="6">
        <v>-16331</v>
      </c>
      <c r="X168" s="2">
        <v>0</v>
      </c>
      <c r="Y168" s="6">
        <v>-30063</v>
      </c>
      <c r="Z168" s="6">
        <v>-167014</v>
      </c>
      <c r="AA168" s="6">
        <v>0</v>
      </c>
      <c r="AB168" s="6">
        <v>-18881</v>
      </c>
      <c r="AC168" s="6">
        <v>81677</v>
      </c>
      <c r="AD168" s="6">
        <v>0</v>
      </c>
      <c r="AE168" s="2">
        <v>0</v>
      </c>
      <c r="AF168" s="6">
        <v>-371940</v>
      </c>
      <c r="AG168" s="6">
        <v>25908567</v>
      </c>
      <c r="AH168" s="6">
        <v>33602567</v>
      </c>
      <c r="AI168" s="6">
        <v>1575858</v>
      </c>
      <c r="AJ168" s="7">
        <v>1.05</v>
      </c>
      <c r="AL168" s="2" t="s">
        <v>807</v>
      </c>
      <c r="AM168" s="2">
        <v>1</v>
      </c>
    </row>
    <row r="169" spans="1:39">
      <c r="A169" s="2" t="s">
        <v>364</v>
      </c>
      <c r="B169" s="2" t="s">
        <v>804</v>
      </c>
      <c r="C169" s="2" t="s">
        <v>822</v>
      </c>
      <c r="E169" s="2" t="s">
        <v>365</v>
      </c>
      <c r="F169" s="2" t="s">
        <v>588</v>
      </c>
      <c r="G169" s="2" t="s">
        <v>274</v>
      </c>
      <c r="H169" s="2">
        <v>0</v>
      </c>
      <c r="I169" s="2">
        <v>0.4</v>
      </c>
      <c r="J169" s="6">
        <v>1970970</v>
      </c>
      <c r="K169" s="6">
        <v>5957492</v>
      </c>
      <c r="L169" s="6">
        <v>-3986522</v>
      </c>
      <c r="M169" s="6">
        <v>5793712</v>
      </c>
      <c r="N169" s="6">
        <v>589504</v>
      </c>
      <c r="O169" s="6">
        <v>63078</v>
      </c>
      <c r="P169" s="6">
        <v>393430</v>
      </c>
      <c r="Q169" s="6">
        <v>1617</v>
      </c>
      <c r="R169" s="6">
        <v>4042</v>
      </c>
      <c r="S169" s="6">
        <v>6064</v>
      </c>
      <c r="T169" s="6">
        <v>121273</v>
      </c>
      <c r="U169" s="2">
        <v>0</v>
      </c>
      <c r="V169" s="6">
        <v>20294</v>
      </c>
      <c r="W169" s="6">
        <v>5284</v>
      </c>
      <c r="X169" s="6">
        <v>3418</v>
      </c>
      <c r="Y169" s="6">
        <v>-2903</v>
      </c>
      <c r="Z169" s="6">
        <v>-42837</v>
      </c>
      <c r="AA169" s="6">
        <v>0</v>
      </c>
      <c r="AB169" s="6">
        <v>-979</v>
      </c>
      <c r="AC169" s="6">
        <v>-42320</v>
      </c>
      <c r="AD169" s="6">
        <v>0</v>
      </c>
      <c r="AE169" s="2">
        <v>0</v>
      </c>
      <c r="AF169" s="6">
        <v>-115180</v>
      </c>
      <c r="AG169" s="6">
        <v>6207993</v>
      </c>
      <c r="AH169" s="6">
        <v>2221471</v>
      </c>
      <c r="AI169" s="6">
        <v>250502</v>
      </c>
      <c r="AJ169" s="7">
        <v>1.1299999999999999</v>
      </c>
      <c r="AK169" s="2" t="s">
        <v>847</v>
      </c>
      <c r="AL169" s="2" t="s">
        <v>811</v>
      </c>
      <c r="AM169" s="2">
        <v>1.0299222E-2</v>
      </c>
    </row>
    <row r="170" spans="1:39">
      <c r="A170" s="2" t="s">
        <v>362</v>
      </c>
      <c r="B170" s="2" t="s">
        <v>804</v>
      </c>
      <c r="C170" s="2" t="s">
        <v>815</v>
      </c>
      <c r="E170" s="2" t="s">
        <v>363</v>
      </c>
      <c r="F170" s="2" t="s">
        <v>139</v>
      </c>
      <c r="G170" s="2" t="s">
        <v>806</v>
      </c>
      <c r="H170" s="2">
        <v>0</v>
      </c>
      <c r="I170" s="2">
        <v>0.4</v>
      </c>
      <c r="J170" s="6">
        <v>2025405</v>
      </c>
      <c r="K170" s="6">
        <v>8462932</v>
      </c>
      <c r="L170" s="6">
        <v>-6437527</v>
      </c>
      <c r="M170" s="6">
        <v>8550494</v>
      </c>
      <c r="N170" s="6">
        <v>505515</v>
      </c>
      <c r="O170" s="6">
        <v>92680</v>
      </c>
      <c r="P170" s="6">
        <v>360202</v>
      </c>
      <c r="Q170" s="6">
        <v>7277</v>
      </c>
      <c r="R170" s="2">
        <v>0</v>
      </c>
      <c r="S170" s="6">
        <v>4931</v>
      </c>
      <c r="T170" s="6">
        <v>40425</v>
      </c>
      <c r="U170" s="2">
        <v>0</v>
      </c>
      <c r="V170" s="6">
        <v>38715</v>
      </c>
      <c r="W170" s="6">
        <v>-5562</v>
      </c>
      <c r="X170" s="2">
        <v>0</v>
      </c>
      <c r="Y170" s="6">
        <v>-4859</v>
      </c>
      <c r="Z170" s="6">
        <v>19415</v>
      </c>
      <c r="AA170" s="6">
        <v>0</v>
      </c>
      <c r="AB170" s="6">
        <v>-5052</v>
      </c>
      <c r="AC170" s="6">
        <v>-68339</v>
      </c>
      <c r="AD170" s="6">
        <v>0</v>
      </c>
      <c r="AE170" s="6">
        <v>25271</v>
      </c>
      <c r="AF170" s="6">
        <v>-141480</v>
      </c>
      <c r="AG170" s="6">
        <v>8863576</v>
      </c>
      <c r="AH170" s="6">
        <v>2426049</v>
      </c>
      <c r="AI170" s="6">
        <v>400644</v>
      </c>
      <c r="AJ170" s="7">
        <v>1.2</v>
      </c>
      <c r="AK170" s="2" t="s">
        <v>816</v>
      </c>
      <c r="AL170" s="2" t="s">
        <v>811</v>
      </c>
      <c r="AM170" s="2">
        <v>1.8500899000000001E-2</v>
      </c>
    </row>
    <row r="171" spans="1:39">
      <c r="A171" s="2" t="s">
        <v>360</v>
      </c>
      <c r="B171" s="2" t="s">
        <v>804</v>
      </c>
      <c r="C171" s="2" t="s">
        <v>805</v>
      </c>
      <c r="E171" s="2" t="s">
        <v>361</v>
      </c>
      <c r="F171" s="2" t="s">
        <v>39</v>
      </c>
      <c r="G171" s="2" t="s">
        <v>806</v>
      </c>
      <c r="H171" s="2">
        <v>0</v>
      </c>
      <c r="I171" s="2">
        <v>0.4</v>
      </c>
      <c r="J171" s="6">
        <v>1907912</v>
      </c>
      <c r="K171" s="6">
        <v>16496198</v>
      </c>
      <c r="L171" s="6">
        <v>-14588286</v>
      </c>
      <c r="M171" s="6">
        <v>16689642</v>
      </c>
      <c r="N171" s="6">
        <v>956380</v>
      </c>
      <c r="O171" s="6">
        <v>178996</v>
      </c>
      <c r="P171" s="6">
        <v>429034</v>
      </c>
      <c r="Q171" s="6">
        <v>8562</v>
      </c>
      <c r="R171" s="6">
        <v>4807</v>
      </c>
      <c r="S171" s="6">
        <v>4923</v>
      </c>
      <c r="T171" s="6">
        <v>330058</v>
      </c>
      <c r="U171" s="6">
        <v>0</v>
      </c>
      <c r="V171" s="6">
        <v>87875</v>
      </c>
      <c r="W171" s="6">
        <v>-8562</v>
      </c>
      <c r="X171" s="6">
        <v>-4199</v>
      </c>
      <c r="Y171" s="6">
        <v>-4923</v>
      </c>
      <c r="Z171" s="6">
        <v>-114244</v>
      </c>
      <c r="AA171" s="6">
        <v>1410</v>
      </c>
      <c r="AB171" s="6">
        <v>-4404</v>
      </c>
      <c r="AC171" s="6">
        <v>-154865</v>
      </c>
      <c r="AD171" s="6">
        <v>0</v>
      </c>
      <c r="AE171" s="6">
        <v>338692</v>
      </c>
      <c r="AF171" s="6">
        <v>55378</v>
      </c>
      <c r="AG171" s="6">
        <v>17160795</v>
      </c>
      <c r="AH171" s="6">
        <v>2572510</v>
      </c>
      <c r="AI171" s="6">
        <v>664597</v>
      </c>
      <c r="AJ171" s="7">
        <v>1.35</v>
      </c>
      <c r="AL171" s="2" t="s">
        <v>807</v>
      </c>
      <c r="AM171" s="2">
        <v>1</v>
      </c>
    </row>
    <row r="172" spans="1:39">
      <c r="A172" s="2" t="s">
        <v>358</v>
      </c>
      <c r="B172" s="2" t="s">
        <v>821</v>
      </c>
      <c r="C172" s="2" t="s">
        <v>845</v>
      </c>
      <c r="E172" s="2" t="s">
        <v>359</v>
      </c>
      <c r="F172" s="2" t="s">
        <v>806</v>
      </c>
      <c r="G172" s="2" t="s">
        <v>626</v>
      </c>
      <c r="H172" s="2">
        <v>0</v>
      </c>
      <c r="I172" s="2">
        <v>0.49</v>
      </c>
      <c r="J172" s="6">
        <v>40983665</v>
      </c>
      <c r="K172" s="6">
        <v>19759111</v>
      </c>
      <c r="L172" s="6">
        <v>21224555</v>
      </c>
      <c r="M172" s="6">
        <v>18997221</v>
      </c>
      <c r="N172" s="6">
        <v>1041814</v>
      </c>
      <c r="O172" s="6">
        <v>203556</v>
      </c>
      <c r="P172" s="6">
        <v>594242</v>
      </c>
      <c r="Q172" s="2">
        <v>0</v>
      </c>
      <c r="R172" s="2">
        <v>8</v>
      </c>
      <c r="S172" s="6">
        <v>45927</v>
      </c>
      <c r="T172" s="6">
        <v>198081</v>
      </c>
      <c r="U172" s="2">
        <v>0</v>
      </c>
      <c r="V172" s="6">
        <v>21982</v>
      </c>
      <c r="W172" s="6">
        <v>0</v>
      </c>
      <c r="X172" s="2">
        <v>-645</v>
      </c>
      <c r="Y172" s="6">
        <v>-34316</v>
      </c>
      <c r="Z172" s="6">
        <v>-30533</v>
      </c>
      <c r="AA172" s="6">
        <v>0</v>
      </c>
      <c r="AB172" s="6">
        <v>456</v>
      </c>
      <c r="AC172" s="6">
        <v>225314</v>
      </c>
      <c r="AD172" s="6">
        <v>0</v>
      </c>
      <c r="AE172" s="2">
        <v>0</v>
      </c>
      <c r="AF172" s="6">
        <v>-38284</v>
      </c>
      <c r="AG172" s="6">
        <v>20183009</v>
      </c>
      <c r="AH172" s="6">
        <v>41407563</v>
      </c>
      <c r="AI172" s="6">
        <v>423898</v>
      </c>
      <c r="AJ172" s="7">
        <v>1.01</v>
      </c>
      <c r="AL172" s="2" t="s">
        <v>807</v>
      </c>
      <c r="AM172" s="2">
        <v>1</v>
      </c>
    </row>
    <row r="173" spans="1:39">
      <c r="A173" s="2" t="s">
        <v>356</v>
      </c>
      <c r="B173" s="2" t="s">
        <v>821</v>
      </c>
      <c r="C173" s="2" t="s">
        <v>805</v>
      </c>
      <c r="E173" s="2" t="s">
        <v>357</v>
      </c>
      <c r="F173" s="2" t="s">
        <v>806</v>
      </c>
      <c r="G173" s="2" t="s">
        <v>678</v>
      </c>
      <c r="H173" s="2">
        <v>0</v>
      </c>
      <c r="I173" s="2">
        <v>0.49</v>
      </c>
      <c r="J173" s="6">
        <v>41386977</v>
      </c>
      <c r="K173" s="6">
        <v>68549633</v>
      </c>
      <c r="L173" s="6">
        <v>-27162656</v>
      </c>
      <c r="M173" s="6">
        <v>69175516</v>
      </c>
      <c r="N173" s="6">
        <v>2701796</v>
      </c>
      <c r="O173" s="6">
        <v>738321</v>
      </c>
      <c r="P173" s="6">
        <v>757659</v>
      </c>
      <c r="Q173" s="6">
        <v>74280</v>
      </c>
      <c r="R173" s="6">
        <v>49520</v>
      </c>
      <c r="S173" s="6">
        <v>247601</v>
      </c>
      <c r="T173" s="6">
        <v>834415</v>
      </c>
      <c r="U173" s="2">
        <v>0</v>
      </c>
      <c r="V173" s="6">
        <v>89482</v>
      </c>
      <c r="W173" s="6">
        <v>-66838</v>
      </c>
      <c r="X173" s="6">
        <v>-49520</v>
      </c>
      <c r="Y173" s="6">
        <v>-242227</v>
      </c>
      <c r="Z173" s="6">
        <v>-482711</v>
      </c>
      <c r="AA173" s="6">
        <v>0</v>
      </c>
      <c r="AB173" s="6">
        <v>8012</v>
      </c>
      <c r="AC173" s="6">
        <v>-288351</v>
      </c>
      <c r="AD173" s="6">
        <v>0</v>
      </c>
      <c r="AE173" s="6">
        <v>1169009</v>
      </c>
      <c r="AF173" s="6">
        <v>-2353943</v>
      </c>
      <c r="AG173" s="6">
        <v>67322207</v>
      </c>
      <c r="AH173" s="6">
        <v>40159551</v>
      </c>
      <c r="AI173" s="6">
        <v>-1227426</v>
      </c>
      <c r="AJ173" s="7">
        <v>0.97</v>
      </c>
      <c r="AL173" s="2" t="s">
        <v>807</v>
      </c>
      <c r="AM173" s="2">
        <v>1</v>
      </c>
    </row>
    <row r="174" spans="1:39">
      <c r="A174" s="2" t="s">
        <v>354</v>
      </c>
      <c r="B174" s="2" t="s">
        <v>804</v>
      </c>
      <c r="C174" s="2" t="s">
        <v>805</v>
      </c>
      <c r="E174" s="2" t="s">
        <v>355</v>
      </c>
      <c r="F174" s="2" t="s">
        <v>133</v>
      </c>
      <c r="G174" s="2" t="s">
        <v>806</v>
      </c>
      <c r="H174" s="2">
        <v>0</v>
      </c>
      <c r="I174" s="2">
        <v>0.4</v>
      </c>
      <c r="J174" s="6">
        <v>1145501</v>
      </c>
      <c r="K174" s="6">
        <v>14216144</v>
      </c>
      <c r="L174" s="6">
        <v>-13070643</v>
      </c>
      <c r="M174" s="6">
        <v>14226548</v>
      </c>
      <c r="N174" s="6">
        <v>830409</v>
      </c>
      <c r="O174" s="6">
        <v>152633</v>
      </c>
      <c r="P174" s="6">
        <v>341038</v>
      </c>
      <c r="Q174" s="6">
        <v>0</v>
      </c>
      <c r="R174" s="6">
        <v>121274</v>
      </c>
      <c r="S174" s="6">
        <v>16170</v>
      </c>
      <c r="T174" s="6">
        <v>199294</v>
      </c>
      <c r="U174" s="6">
        <v>8819</v>
      </c>
      <c r="V174" s="6">
        <v>37810</v>
      </c>
      <c r="W174" s="6">
        <v>2597</v>
      </c>
      <c r="X174" s="6">
        <v>-121274</v>
      </c>
      <c r="Y174" s="6">
        <v>-14332</v>
      </c>
      <c r="Z174" s="6">
        <v>-73182</v>
      </c>
      <c r="AA174" s="6">
        <v>46508</v>
      </c>
      <c r="AB174" s="6">
        <v>-7768</v>
      </c>
      <c r="AC174" s="6">
        <v>-138754</v>
      </c>
      <c r="AD174" s="6">
        <v>0</v>
      </c>
      <c r="AE174" s="2">
        <v>0</v>
      </c>
      <c r="AF174" s="6">
        <v>132248</v>
      </c>
      <c r="AG174" s="6">
        <v>14929629</v>
      </c>
      <c r="AH174" s="6">
        <v>1858986</v>
      </c>
      <c r="AI174" s="6">
        <v>713485</v>
      </c>
      <c r="AJ174" s="7">
        <v>1.62</v>
      </c>
      <c r="AL174" s="2" t="s">
        <v>807</v>
      </c>
      <c r="AM174" s="2">
        <v>1</v>
      </c>
    </row>
    <row r="175" spans="1:39">
      <c r="A175" s="2" t="s">
        <v>352</v>
      </c>
      <c r="B175" s="2" t="s">
        <v>804</v>
      </c>
      <c r="C175" s="2" t="s">
        <v>805</v>
      </c>
      <c r="E175" s="2" t="s">
        <v>353</v>
      </c>
      <c r="F175" s="2" t="s">
        <v>488</v>
      </c>
      <c r="G175" s="2" t="s">
        <v>486</v>
      </c>
      <c r="H175" s="2">
        <v>0</v>
      </c>
      <c r="I175" s="2">
        <v>0.4</v>
      </c>
      <c r="J175" s="6">
        <v>3560090</v>
      </c>
      <c r="K175" s="6">
        <v>25341533</v>
      </c>
      <c r="L175" s="6">
        <v>-21781443</v>
      </c>
      <c r="M175" s="6">
        <v>24549872</v>
      </c>
      <c r="N175" s="6">
        <v>1642018</v>
      </c>
      <c r="O175" s="6">
        <v>263754</v>
      </c>
      <c r="P175" s="6">
        <v>816025</v>
      </c>
      <c r="Q175" s="6">
        <v>12127</v>
      </c>
      <c r="R175" s="6">
        <v>40424</v>
      </c>
      <c r="S175" s="6">
        <v>39620</v>
      </c>
      <c r="T175" s="6">
        <v>470068</v>
      </c>
      <c r="U175" s="6">
        <v>10870</v>
      </c>
      <c r="V175" s="6">
        <v>52166</v>
      </c>
      <c r="W175" s="6">
        <v>-11835</v>
      </c>
      <c r="X175" s="6">
        <v>-40424</v>
      </c>
      <c r="Y175" s="6">
        <v>-26680</v>
      </c>
      <c r="Z175" s="6">
        <v>-140881</v>
      </c>
      <c r="AA175" s="6">
        <v>7501</v>
      </c>
      <c r="AB175" s="6">
        <v>-1582</v>
      </c>
      <c r="AC175" s="6">
        <v>-231226</v>
      </c>
      <c r="AD175" s="6">
        <v>0</v>
      </c>
      <c r="AE175" s="6">
        <v>272920</v>
      </c>
      <c r="AF175" s="6">
        <v>25503</v>
      </c>
      <c r="AG175" s="6">
        <v>25562382</v>
      </c>
      <c r="AH175" s="6">
        <v>3780939</v>
      </c>
      <c r="AI175" s="6">
        <v>220849</v>
      </c>
      <c r="AJ175" s="7">
        <v>1.06</v>
      </c>
      <c r="AL175" s="2" t="s">
        <v>807</v>
      </c>
      <c r="AM175" s="2">
        <v>1</v>
      </c>
    </row>
    <row r="176" spans="1:39">
      <c r="A176" s="2" t="s">
        <v>350</v>
      </c>
      <c r="B176" s="2" t="s">
        <v>804</v>
      </c>
      <c r="C176" s="2" t="s">
        <v>809</v>
      </c>
      <c r="E176" s="2" t="s">
        <v>351</v>
      </c>
      <c r="F176" s="2" t="s">
        <v>302</v>
      </c>
      <c r="G176" s="2" t="s">
        <v>300</v>
      </c>
      <c r="H176" s="2">
        <v>0</v>
      </c>
      <c r="I176" s="2">
        <v>0.4</v>
      </c>
      <c r="J176" s="6">
        <v>3275399</v>
      </c>
      <c r="K176" s="6">
        <v>13527869</v>
      </c>
      <c r="L176" s="6">
        <v>-10252470</v>
      </c>
      <c r="M176" s="6">
        <v>15348055</v>
      </c>
      <c r="N176" s="6">
        <v>880764</v>
      </c>
      <c r="O176" s="6">
        <v>164678</v>
      </c>
      <c r="P176" s="6">
        <v>461412</v>
      </c>
      <c r="Q176" s="2">
        <v>0</v>
      </c>
      <c r="R176" s="2">
        <v>0</v>
      </c>
      <c r="S176" s="6">
        <v>27286</v>
      </c>
      <c r="T176" s="6">
        <v>227388</v>
      </c>
      <c r="U176" s="2">
        <v>0</v>
      </c>
      <c r="V176" s="6">
        <v>60416</v>
      </c>
      <c r="W176" s="6">
        <v>0</v>
      </c>
      <c r="X176" s="2">
        <v>0</v>
      </c>
      <c r="Y176" s="6">
        <v>-24255</v>
      </c>
      <c r="Z176" s="6">
        <v>-93746</v>
      </c>
      <c r="AA176" s="6">
        <v>0</v>
      </c>
      <c r="AB176" s="6">
        <v>-7357</v>
      </c>
      <c r="AC176" s="6">
        <v>-108837</v>
      </c>
      <c r="AD176" s="6">
        <v>0</v>
      </c>
      <c r="AE176" s="2">
        <v>0</v>
      </c>
      <c r="AF176" s="6">
        <v>-387051</v>
      </c>
      <c r="AG176" s="6">
        <v>15667989</v>
      </c>
      <c r="AH176" s="6">
        <v>5415519</v>
      </c>
      <c r="AI176" s="6">
        <v>2140120</v>
      </c>
      <c r="AJ176" s="7">
        <v>1.65</v>
      </c>
      <c r="AK176" s="2" t="s">
        <v>810</v>
      </c>
      <c r="AL176" s="2" t="s">
        <v>811</v>
      </c>
      <c r="AM176" s="2">
        <v>2.7733885E-2</v>
      </c>
    </row>
    <row r="177" spans="1:39">
      <c r="A177" s="2" t="s">
        <v>348</v>
      </c>
      <c r="B177" s="2" t="s">
        <v>819</v>
      </c>
      <c r="C177" s="2" t="s">
        <v>845</v>
      </c>
      <c r="E177" s="2" t="s">
        <v>349</v>
      </c>
      <c r="F177" s="2" t="s">
        <v>806</v>
      </c>
      <c r="G177" s="2" t="s">
        <v>87</v>
      </c>
      <c r="H177" s="2">
        <v>0</v>
      </c>
      <c r="I177" s="2">
        <v>0.49</v>
      </c>
      <c r="J177" s="6">
        <v>80503167</v>
      </c>
      <c r="K177" s="6">
        <v>72552556</v>
      </c>
      <c r="L177" s="6">
        <v>7950611</v>
      </c>
      <c r="M177" s="6">
        <v>72986346</v>
      </c>
      <c r="N177" s="6">
        <v>3206817</v>
      </c>
      <c r="O177" s="6">
        <v>794904</v>
      </c>
      <c r="P177" s="6">
        <v>1095757</v>
      </c>
      <c r="Q177" s="6">
        <v>49520</v>
      </c>
      <c r="R177" s="6">
        <v>338172</v>
      </c>
      <c r="S177" s="6">
        <v>328286</v>
      </c>
      <c r="T177" s="6">
        <v>600178</v>
      </c>
      <c r="U177" s="2">
        <v>0</v>
      </c>
      <c r="V177" s="6">
        <v>128178</v>
      </c>
      <c r="W177" s="6">
        <v>-49520</v>
      </c>
      <c r="X177" s="6">
        <v>-338172</v>
      </c>
      <c r="Y177" s="6">
        <v>-328286</v>
      </c>
      <c r="Z177" s="6">
        <v>-271011</v>
      </c>
      <c r="AA177" s="6">
        <v>0</v>
      </c>
      <c r="AB177" s="6">
        <v>-43158</v>
      </c>
      <c r="AC177" s="6">
        <v>84401</v>
      </c>
      <c r="AD177" s="6">
        <v>0</v>
      </c>
      <c r="AE177" s="2">
        <v>0</v>
      </c>
      <c r="AF177" s="6">
        <v>-1444259</v>
      </c>
      <c r="AG177" s="6">
        <v>73931336</v>
      </c>
      <c r="AH177" s="6">
        <v>81881947</v>
      </c>
      <c r="AI177" s="6">
        <v>1378781</v>
      </c>
      <c r="AJ177" s="7">
        <v>1.02</v>
      </c>
      <c r="AL177" s="2" t="s">
        <v>807</v>
      </c>
      <c r="AM177" s="2">
        <v>1</v>
      </c>
    </row>
    <row r="178" spans="1:39">
      <c r="A178" s="2" t="s">
        <v>346</v>
      </c>
      <c r="B178" s="2" t="s">
        <v>804</v>
      </c>
      <c r="C178" s="2" t="s">
        <v>825</v>
      </c>
      <c r="E178" s="2" t="s">
        <v>347</v>
      </c>
      <c r="F178" s="2" t="s">
        <v>157</v>
      </c>
      <c r="G178" s="2" t="s">
        <v>155</v>
      </c>
      <c r="H178" s="2">
        <v>0</v>
      </c>
      <c r="I178" s="2">
        <v>0.4</v>
      </c>
      <c r="J178" s="6">
        <v>3327305</v>
      </c>
      <c r="K178" s="6">
        <v>12656799</v>
      </c>
      <c r="L178" s="6">
        <v>-9329494</v>
      </c>
      <c r="M178" s="6">
        <v>13034715</v>
      </c>
      <c r="N178" s="6">
        <v>749322</v>
      </c>
      <c r="O178" s="6">
        <v>139876</v>
      </c>
      <c r="P178" s="6">
        <v>417486</v>
      </c>
      <c r="Q178" s="6">
        <v>3581</v>
      </c>
      <c r="R178" s="2">
        <v>0</v>
      </c>
      <c r="S178" s="6">
        <v>6468</v>
      </c>
      <c r="T178" s="6">
        <v>181911</v>
      </c>
      <c r="U178" s="2">
        <v>0</v>
      </c>
      <c r="V178" s="6">
        <v>60396</v>
      </c>
      <c r="W178" s="6">
        <v>-3581</v>
      </c>
      <c r="X178" s="2">
        <v>0</v>
      </c>
      <c r="Y178" s="6">
        <v>-5162</v>
      </c>
      <c r="Z178" s="6">
        <v>35786</v>
      </c>
      <c r="AA178" s="6">
        <v>0</v>
      </c>
      <c r="AB178" s="6">
        <v>-5204</v>
      </c>
      <c r="AC178" s="6">
        <v>-99039</v>
      </c>
      <c r="AD178" s="6">
        <v>0</v>
      </c>
      <c r="AE178" s="2">
        <v>0</v>
      </c>
      <c r="AF178" s="6">
        <v>-331943</v>
      </c>
      <c r="AG178" s="6">
        <v>13435290</v>
      </c>
      <c r="AH178" s="6">
        <v>4105795</v>
      </c>
      <c r="AI178" s="6">
        <v>778490</v>
      </c>
      <c r="AJ178" s="7">
        <v>1.23</v>
      </c>
      <c r="AK178" s="2" t="s">
        <v>865</v>
      </c>
      <c r="AL178" s="2" t="s">
        <v>811</v>
      </c>
      <c r="AM178" s="2">
        <v>1.9138522000000002E-2</v>
      </c>
    </row>
    <row r="179" spans="1:39">
      <c r="A179" s="2" t="s">
        <v>344</v>
      </c>
      <c r="B179" s="2" t="s">
        <v>817</v>
      </c>
      <c r="C179" s="2" t="s">
        <v>818</v>
      </c>
      <c r="E179" s="2" t="s">
        <v>345</v>
      </c>
      <c r="F179" s="2" t="s">
        <v>514</v>
      </c>
      <c r="G179" s="2" t="s">
        <v>806</v>
      </c>
      <c r="H179" s="2">
        <v>0</v>
      </c>
      <c r="I179" s="2">
        <v>0.3</v>
      </c>
      <c r="J179" s="6">
        <v>99275879</v>
      </c>
      <c r="K179" s="6">
        <v>30008907</v>
      </c>
      <c r="L179" s="6">
        <v>69266972</v>
      </c>
      <c r="M179" s="6">
        <v>38774053</v>
      </c>
      <c r="N179" s="6">
        <v>1975930</v>
      </c>
      <c r="O179" s="6">
        <v>418897</v>
      </c>
      <c r="P179" s="6">
        <v>548641</v>
      </c>
      <c r="Q179" s="6">
        <v>172209</v>
      </c>
      <c r="R179" s="2">
        <v>0</v>
      </c>
      <c r="S179" s="2">
        <v>0</v>
      </c>
      <c r="T179" s="6">
        <v>836183</v>
      </c>
      <c r="U179" s="2">
        <v>0</v>
      </c>
      <c r="V179" s="6">
        <v>139768</v>
      </c>
      <c r="W179" s="6">
        <v>-172209</v>
      </c>
      <c r="X179" s="2">
        <v>0</v>
      </c>
      <c r="Y179" s="2">
        <v>0</v>
      </c>
      <c r="Z179" s="6">
        <v>-522534</v>
      </c>
      <c r="AA179" s="6">
        <v>0</v>
      </c>
      <c r="AB179" s="6">
        <v>-48835</v>
      </c>
      <c r="AC179" s="6">
        <v>735318</v>
      </c>
      <c r="AD179" s="6">
        <v>0</v>
      </c>
      <c r="AE179" s="2">
        <v>0</v>
      </c>
      <c r="AF179" s="6">
        <v>-1976860</v>
      </c>
      <c r="AG179" s="6">
        <v>38904630</v>
      </c>
      <c r="AH179" s="6">
        <v>108171602</v>
      </c>
      <c r="AI179" s="6">
        <v>8895723</v>
      </c>
      <c r="AJ179" s="7">
        <v>1.0900000000000001</v>
      </c>
      <c r="AL179" s="2" t="s">
        <v>807</v>
      </c>
      <c r="AM179" s="2">
        <v>1</v>
      </c>
    </row>
    <row r="180" spans="1:39">
      <c r="A180" s="2" t="s">
        <v>340</v>
      </c>
      <c r="B180" s="2" t="s">
        <v>804</v>
      </c>
      <c r="C180" s="2" t="s">
        <v>822</v>
      </c>
      <c r="E180" s="2" t="s">
        <v>341</v>
      </c>
      <c r="F180" s="2" t="s">
        <v>588</v>
      </c>
      <c r="G180" s="2" t="s">
        <v>274</v>
      </c>
      <c r="H180" s="2">
        <v>0</v>
      </c>
      <c r="I180" s="2">
        <v>0.4</v>
      </c>
      <c r="J180" s="6">
        <v>2663562</v>
      </c>
      <c r="K180" s="6">
        <v>12740625</v>
      </c>
      <c r="L180" s="6">
        <v>-10077063</v>
      </c>
      <c r="M180" s="6">
        <v>12615578</v>
      </c>
      <c r="N180" s="6">
        <v>1209551</v>
      </c>
      <c r="O180" s="6">
        <v>136328</v>
      </c>
      <c r="P180" s="6">
        <v>758282</v>
      </c>
      <c r="Q180" s="6">
        <v>14957</v>
      </c>
      <c r="R180" s="2">
        <v>0</v>
      </c>
      <c r="S180" s="6">
        <v>0</v>
      </c>
      <c r="T180" s="6">
        <v>299984</v>
      </c>
      <c r="U180" s="6">
        <v>0</v>
      </c>
      <c r="V180" s="6">
        <v>142036</v>
      </c>
      <c r="W180" s="6">
        <v>-10276</v>
      </c>
      <c r="X180" s="2">
        <v>0</v>
      </c>
      <c r="Y180" s="6">
        <v>4741</v>
      </c>
      <c r="Z180" s="6">
        <v>-65696</v>
      </c>
      <c r="AA180" s="6">
        <v>6516</v>
      </c>
      <c r="AB180" s="6">
        <v>-2859</v>
      </c>
      <c r="AC180" s="6">
        <v>-106975</v>
      </c>
      <c r="AD180" s="6">
        <v>0</v>
      </c>
      <c r="AE180" s="2">
        <v>0</v>
      </c>
      <c r="AF180" s="6">
        <v>-785132</v>
      </c>
      <c r="AG180" s="6">
        <v>13007484</v>
      </c>
      <c r="AH180" s="6">
        <v>2930421</v>
      </c>
      <c r="AI180" s="6">
        <v>266859</v>
      </c>
      <c r="AJ180" s="7">
        <v>1.1000000000000001</v>
      </c>
      <c r="AK180" s="2" t="s">
        <v>847</v>
      </c>
      <c r="AL180" s="2" t="s">
        <v>811</v>
      </c>
      <c r="AM180" s="2">
        <v>1.3918336E-2</v>
      </c>
    </row>
    <row r="181" spans="1:39">
      <c r="A181" s="2" t="s">
        <v>338</v>
      </c>
      <c r="B181" s="2" t="s">
        <v>804</v>
      </c>
      <c r="C181" s="2" t="s">
        <v>822</v>
      </c>
      <c r="E181" s="2" t="s">
        <v>339</v>
      </c>
      <c r="F181" s="2" t="s">
        <v>584</v>
      </c>
      <c r="G181" s="2" t="s">
        <v>829</v>
      </c>
      <c r="H181" s="2">
        <v>0</v>
      </c>
      <c r="I181" s="2">
        <v>0.4</v>
      </c>
      <c r="J181" s="6">
        <v>1477799</v>
      </c>
      <c r="K181" s="6">
        <v>5729508</v>
      </c>
      <c r="L181" s="6">
        <v>-4251709</v>
      </c>
      <c r="M181" s="6">
        <v>5219186</v>
      </c>
      <c r="N181" s="6">
        <v>562690</v>
      </c>
      <c r="O181" s="6">
        <v>56385</v>
      </c>
      <c r="P181" s="6">
        <v>336727</v>
      </c>
      <c r="Q181" s="2">
        <v>0</v>
      </c>
      <c r="R181" s="2">
        <v>0</v>
      </c>
      <c r="S181" s="6">
        <v>6876</v>
      </c>
      <c r="T181" s="6">
        <v>162702</v>
      </c>
      <c r="U181" s="6">
        <v>0</v>
      </c>
      <c r="V181" s="6">
        <v>21730</v>
      </c>
      <c r="W181" s="6">
        <v>410</v>
      </c>
      <c r="X181" s="6">
        <v>0</v>
      </c>
      <c r="Y181" s="6">
        <v>-6876</v>
      </c>
      <c r="Z181" s="6">
        <v>-28370</v>
      </c>
      <c r="AA181" s="6">
        <v>2691</v>
      </c>
      <c r="AB181" s="6">
        <v>-1817</v>
      </c>
      <c r="AC181" s="6">
        <v>-45135</v>
      </c>
      <c r="AD181" s="6">
        <v>13196</v>
      </c>
      <c r="AE181" s="2">
        <v>0</v>
      </c>
      <c r="AF181" s="6">
        <v>-182165</v>
      </c>
      <c r="AG181" s="6">
        <v>5555540</v>
      </c>
      <c r="AH181" s="6">
        <v>1303831</v>
      </c>
      <c r="AI181" s="6">
        <v>-173968</v>
      </c>
      <c r="AJ181" s="7">
        <v>0.88</v>
      </c>
      <c r="AL181" s="2" t="s">
        <v>807</v>
      </c>
      <c r="AM181" s="2">
        <v>1</v>
      </c>
    </row>
    <row r="182" spans="1:39">
      <c r="A182" s="2" t="s">
        <v>336</v>
      </c>
      <c r="B182" s="2" t="s">
        <v>804</v>
      </c>
      <c r="C182" s="2" t="s">
        <v>809</v>
      </c>
      <c r="E182" s="2" t="s">
        <v>337</v>
      </c>
      <c r="F182" s="2" t="s">
        <v>594</v>
      </c>
      <c r="G182" s="2" t="s">
        <v>590</v>
      </c>
      <c r="H182" s="2">
        <v>0</v>
      </c>
      <c r="I182" s="2">
        <v>0.4</v>
      </c>
      <c r="J182" s="6">
        <v>2495390</v>
      </c>
      <c r="K182" s="6">
        <v>5421689</v>
      </c>
      <c r="L182" s="6">
        <v>-2926298</v>
      </c>
      <c r="M182" s="6">
        <v>6133973</v>
      </c>
      <c r="N182" s="6">
        <v>497925</v>
      </c>
      <c r="O182" s="6">
        <v>66156</v>
      </c>
      <c r="P182" s="6">
        <v>322260</v>
      </c>
      <c r="Q182" s="2">
        <v>0</v>
      </c>
      <c r="R182" s="2">
        <v>0</v>
      </c>
      <c r="S182" s="2">
        <v>0</v>
      </c>
      <c r="T182" s="6">
        <v>109509</v>
      </c>
      <c r="U182" s="2">
        <v>0</v>
      </c>
      <c r="V182" s="6">
        <v>21067</v>
      </c>
      <c r="W182" s="6">
        <v>0</v>
      </c>
      <c r="X182" s="2">
        <v>0</v>
      </c>
      <c r="Y182" s="6">
        <v>0</v>
      </c>
      <c r="Z182" s="6">
        <v>-12123</v>
      </c>
      <c r="AA182" s="6">
        <v>0</v>
      </c>
      <c r="AB182" s="6">
        <v>-682</v>
      </c>
      <c r="AC182" s="6">
        <v>-31065</v>
      </c>
      <c r="AD182" s="6">
        <v>0</v>
      </c>
      <c r="AE182" s="6">
        <v>591028</v>
      </c>
      <c r="AF182" s="6">
        <v>-78896</v>
      </c>
      <c r="AG182" s="6">
        <v>5939171</v>
      </c>
      <c r="AH182" s="6">
        <v>3012873</v>
      </c>
      <c r="AI182" s="6">
        <v>517482</v>
      </c>
      <c r="AJ182" s="7">
        <v>1.21</v>
      </c>
      <c r="AL182" s="2" t="s">
        <v>807</v>
      </c>
      <c r="AM182" s="2">
        <v>1</v>
      </c>
    </row>
    <row r="183" spans="1:39">
      <c r="A183" s="2" t="s">
        <v>334</v>
      </c>
      <c r="B183" s="2" t="s">
        <v>821</v>
      </c>
      <c r="C183" s="2" t="s">
        <v>820</v>
      </c>
      <c r="E183" s="2" t="s">
        <v>335</v>
      </c>
      <c r="F183" s="2" t="s">
        <v>806</v>
      </c>
      <c r="G183" s="2" t="s">
        <v>446</v>
      </c>
      <c r="H183" s="2">
        <v>0</v>
      </c>
      <c r="I183" s="2">
        <v>0.49</v>
      </c>
      <c r="J183" s="6">
        <v>35385117</v>
      </c>
      <c r="K183" s="6">
        <v>31918321</v>
      </c>
      <c r="L183" s="6">
        <v>3466796</v>
      </c>
      <c r="M183" s="6">
        <v>32123110</v>
      </c>
      <c r="N183" s="6">
        <v>1516438</v>
      </c>
      <c r="O183" s="6">
        <v>343552</v>
      </c>
      <c r="P183" s="6">
        <v>764839</v>
      </c>
      <c r="Q183" s="6">
        <v>14361</v>
      </c>
      <c r="R183" s="2">
        <v>0</v>
      </c>
      <c r="S183" s="6">
        <v>34169</v>
      </c>
      <c r="T183" s="6">
        <v>359517</v>
      </c>
      <c r="U183" s="6">
        <v>449787</v>
      </c>
      <c r="V183" s="6">
        <v>83188</v>
      </c>
      <c r="W183" s="6">
        <v>-9931</v>
      </c>
      <c r="X183" s="6">
        <v>911</v>
      </c>
      <c r="Y183" s="6">
        <v>-33994</v>
      </c>
      <c r="Z183" s="6">
        <v>-130359</v>
      </c>
      <c r="AA183" s="6">
        <v>339891</v>
      </c>
      <c r="AB183" s="6">
        <v>-77716</v>
      </c>
      <c r="AC183" s="6">
        <v>36803</v>
      </c>
      <c r="AD183" s="6">
        <v>3115055</v>
      </c>
      <c r="AE183" s="2">
        <v>0</v>
      </c>
      <c r="AF183" s="6">
        <v>-146828</v>
      </c>
      <c r="AG183" s="6">
        <v>37266354</v>
      </c>
      <c r="AH183" s="6">
        <v>40733151</v>
      </c>
      <c r="AI183" s="6">
        <v>5348034</v>
      </c>
      <c r="AJ183" s="7">
        <v>1.1499999999999999</v>
      </c>
      <c r="AL183" s="2" t="s">
        <v>807</v>
      </c>
      <c r="AM183" s="2">
        <v>1</v>
      </c>
    </row>
    <row r="184" spans="1:39">
      <c r="A184" s="2" t="s">
        <v>332</v>
      </c>
      <c r="B184" s="2" t="s">
        <v>804</v>
      </c>
      <c r="C184" s="2" t="s">
        <v>815</v>
      </c>
      <c r="E184" s="2" t="s">
        <v>333</v>
      </c>
      <c r="F184" s="2" t="s">
        <v>460</v>
      </c>
      <c r="G184" s="2" t="s">
        <v>806</v>
      </c>
      <c r="H184" s="2">
        <v>0</v>
      </c>
      <c r="I184" s="2">
        <v>0.4</v>
      </c>
      <c r="J184" s="6">
        <v>2427738</v>
      </c>
      <c r="K184" s="6">
        <v>14932468</v>
      </c>
      <c r="L184" s="6">
        <v>-12504729</v>
      </c>
      <c r="M184" s="6">
        <v>15025468</v>
      </c>
      <c r="N184" s="6">
        <v>902788</v>
      </c>
      <c r="O184" s="6">
        <v>161425</v>
      </c>
      <c r="P184" s="6">
        <v>478603</v>
      </c>
      <c r="Q184" s="2">
        <v>0</v>
      </c>
      <c r="R184" s="2">
        <v>0</v>
      </c>
      <c r="S184" s="6">
        <v>20212</v>
      </c>
      <c r="T184" s="6">
        <v>242548</v>
      </c>
      <c r="U184" s="2">
        <v>436</v>
      </c>
      <c r="V184" s="6">
        <v>28523</v>
      </c>
      <c r="W184" s="6">
        <v>0</v>
      </c>
      <c r="X184" s="2">
        <v>0</v>
      </c>
      <c r="Y184" s="6">
        <v>-20212</v>
      </c>
      <c r="Z184" s="6">
        <v>-51380</v>
      </c>
      <c r="AA184" s="6">
        <v>894</v>
      </c>
      <c r="AB184" s="6">
        <v>-6836</v>
      </c>
      <c r="AC184" s="6">
        <v>-132747</v>
      </c>
      <c r="AD184" s="6">
        <v>0</v>
      </c>
      <c r="AE184" s="6">
        <v>161037</v>
      </c>
      <c r="AF184" s="6">
        <v>41837</v>
      </c>
      <c r="AG184" s="6">
        <v>15627735</v>
      </c>
      <c r="AH184" s="6">
        <v>3123005</v>
      </c>
      <c r="AI184" s="6">
        <v>695267</v>
      </c>
      <c r="AJ184" s="7">
        <v>1.29</v>
      </c>
      <c r="AL184" s="2" t="s">
        <v>807</v>
      </c>
      <c r="AM184" s="2">
        <v>1</v>
      </c>
    </row>
    <row r="185" spans="1:39">
      <c r="A185" s="2" t="s">
        <v>330</v>
      </c>
      <c r="B185" s="2" t="s">
        <v>804</v>
      </c>
      <c r="C185" s="2" t="s">
        <v>809</v>
      </c>
      <c r="E185" s="2" t="s">
        <v>331</v>
      </c>
      <c r="F185" s="2" t="s">
        <v>390</v>
      </c>
      <c r="G185" s="2" t="s">
        <v>806</v>
      </c>
      <c r="H185" s="2">
        <v>0</v>
      </c>
      <c r="I185" s="2">
        <v>0.4</v>
      </c>
      <c r="J185" s="6">
        <v>2773085</v>
      </c>
      <c r="K185" s="6">
        <v>8824422</v>
      </c>
      <c r="L185" s="6">
        <v>-6051337</v>
      </c>
      <c r="M185" s="6">
        <v>9076458</v>
      </c>
      <c r="N185" s="6">
        <v>731762</v>
      </c>
      <c r="O185" s="6">
        <v>100843</v>
      </c>
      <c r="P185" s="6">
        <v>432434</v>
      </c>
      <c r="Q185" s="6">
        <v>2022</v>
      </c>
      <c r="R185" s="6">
        <v>20212</v>
      </c>
      <c r="S185" s="6">
        <v>14553</v>
      </c>
      <c r="T185" s="6">
        <v>161698</v>
      </c>
      <c r="U185" s="2">
        <v>0</v>
      </c>
      <c r="V185" s="6">
        <v>11164</v>
      </c>
      <c r="W185" s="6">
        <v>-322</v>
      </c>
      <c r="X185" s="6">
        <v>-14353</v>
      </c>
      <c r="Y185" s="6">
        <v>-8074</v>
      </c>
      <c r="Z185" s="6">
        <v>-87390</v>
      </c>
      <c r="AA185" s="6">
        <v>0</v>
      </c>
      <c r="AB185" s="6">
        <v>-4683</v>
      </c>
      <c r="AC185" s="6">
        <v>-64239</v>
      </c>
      <c r="AD185" s="6">
        <v>0</v>
      </c>
      <c r="AE185" s="2">
        <v>0</v>
      </c>
      <c r="AF185" s="6">
        <v>-200263</v>
      </c>
      <c r="AG185" s="6">
        <v>9440060</v>
      </c>
      <c r="AH185" s="6">
        <v>3388723</v>
      </c>
      <c r="AI185" s="6">
        <v>615638</v>
      </c>
      <c r="AJ185" s="7">
        <v>1.22</v>
      </c>
      <c r="AK185" s="2" t="s">
        <v>863</v>
      </c>
      <c r="AL185" s="2" t="s">
        <v>827</v>
      </c>
      <c r="AM185" s="2">
        <v>2.378427E-2</v>
      </c>
    </row>
    <row r="186" spans="1:39">
      <c r="A186" s="2" t="s">
        <v>328</v>
      </c>
      <c r="B186" s="2" t="s">
        <v>821</v>
      </c>
      <c r="C186" s="2" t="s">
        <v>820</v>
      </c>
      <c r="E186" s="2" t="s">
        <v>329</v>
      </c>
      <c r="F186" s="2" t="s">
        <v>806</v>
      </c>
      <c r="G186" s="2" t="s">
        <v>446</v>
      </c>
      <c r="H186" s="2">
        <v>0</v>
      </c>
      <c r="I186" s="2">
        <v>0.49</v>
      </c>
      <c r="J186" s="6">
        <v>29542165</v>
      </c>
      <c r="K186" s="6">
        <v>39178199</v>
      </c>
      <c r="L186" s="6">
        <v>-9636034</v>
      </c>
      <c r="M186" s="6">
        <v>40690723</v>
      </c>
      <c r="N186" s="6">
        <v>1640815</v>
      </c>
      <c r="O186" s="6">
        <v>443477</v>
      </c>
      <c r="P186" s="6">
        <v>798205</v>
      </c>
      <c r="Q186" s="6">
        <v>24760</v>
      </c>
      <c r="R186" s="2">
        <v>0</v>
      </c>
      <c r="S186" s="6">
        <v>46054</v>
      </c>
      <c r="T186" s="6">
        <v>328319</v>
      </c>
      <c r="U186" s="6">
        <v>32043</v>
      </c>
      <c r="V186" s="6">
        <v>69082</v>
      </c>
      <c r="W186" s="6">
        <v>-18940</v>
      </c>
      <c r="X186" s="2">
        <v>0</v>
      </c>
      <c r="Y186" s="6">
        <v>-44182</v>
      </c>
      <c r="Z186" s="6">
        <v>-116736</v>
      </c>
      <c r="AA186" s="6">
        <v>1741</v>
      </c>
      <c r="AB186" s="6">
        <v>6378</v>
      </c>
      <c r="AC186" s="6">
        <v>-102293</v>
      </c>
      <c r="AD186" s="6">
        <v>0</v>
      </c>
      <c r="AE186" s="6">
        <v>870278</v>
      </c>
      <c r="AF186" s="6">
        <v>5518</v>
      </c>
      <c r="AG186" s="6">
        <v>41293871</v>
      </c>
      <c r="AH186" s="6">
        <v>31657837</v>
      </c>
      <c r="AI186" s="6">
        <v>2115672</v>
      </c>
      <c r="AJ186" s="7">
        <v>1.07</v>
      </c>
      <c r="AL186" s="2" t="s">
        <v>807</v>
      </c>
      <c r="AM186" s="2">
        <v>1</v>
      </c>
    </row>
    <row r="187" spans="1:39">
      <c r="A187" s="2" t="s">
        <v>326</v>
      </c>
      <c r="B187" s="2" t="s">
        <v>804</v>
      </c>
      <c r="C187" s="2" t="s">
        <v>815</v>
      </c>
      <c r="E187" s="2" t="s">
        <v>327</v>
      </c>
      <c r="F187" s="2" t="s">
        <v>342</v>
      </c>
      <c r="G187" s="2" t="s">
        <v>806</v>
      </c>
      <c r="H187" s="2">
        <v>0</v>
      </c>
      <c r="I187" s="2">
        <v>0.4</v>
      </c>
      <c r="J187" s="6">
        <v>2872392</v>
      </c>
      <c r="K187" s="6">
        <v>9494663</v>
      </c>
      <c r="L187" s="6">
        <v>-6622271</v>
      </c>
      <c r="M187" s="6">
        <v>9724141</v>
      </c>
      <c r="N187" s="6">
        <v>1207228</v>
      </c>
      <c r="O187" s="6">
        <v>106196</v>
      </c>
      <c r="P187" s="6">
        <v>697189</v>
      </c>
      <c r="Q187" s="6">
        <v>8894</v>
      </c>
      <c r="R187" s="6">
        <v>2022</v>
      </c>
      <c r="S187" s="6">
        <v>30318</v>
      </c>
      <c r="T187" s="6">
        <v>362609</v>
      </c>
      <c r="U187" s="6">
        <v>0</v>
      </c>
      <c r="V187" s="6">
        <v>162843</v>
      </c>
      <c r="W187" s="6">
        <v>-4913</v>
      </c>
      <c r="X187" s="6">
        <v>4221</v>
      </c>
      <c r="Y187" s="6">
        <v>-30318</v>
      </c>
      <c r="Z187" s="6">
        <v>-53781</v>
      </c>
      <c r="AA187" s="6">
        <v>42120</v>
      </c>
      <c r="AB187" s="6">
        <v>-8853</v>
      </c>
      <c r="AC187" s="6">
        <v>-70300</v>
      </c>
      <c r="AD187" s="6">
        <v>0</v>
      </c>
      <c r="AE187" s="2">
        <v>0</v>
      </c>
      <c r="AF187" s="2">
        <v>720</v>
      </c>
      <c r="AG187" s="6">
        <v>10973108</v>
      </c>
      <c r="AH187" s="6">
        <v>4350837</v>
      </c>
      <c r="AI187" s="6">
        <v>1478445</v>
      </c>
      <c r="AJ187" s="7">
        <v>1.51</v>
      </c>
      <c r="AK187" s="2" t="s">
        <v>831</v>
      </c>
      <c r="AL187" s="2" t="s">
        <v>811</v>
      </c>
      <c r="AM187" s="2">
        <v>1.8568711000000002E-2</v>
      </c>
    </row>
    <row r="188" spans="1:39">
      <c r="A188" s="2" t="s">
        <v>324</v>
      </c>
      <c r="B188" s="2" t="s">
        <v>821</v>
      </c>
      <c r="C188" s="2" t="s">
        <v>822</v>
      </c>
      <c r="E188" s="2" t="s">
        <v>325</v>
      </c>
      <c r="F188" s="2" t="s">
        <v>806</v>
      </c>
      <c r="G188" s="2" t="s">
        <v>752</v>
      </c>
      <c r="H188" s="2">
        <v>0</v>
      </c>
      <c r="I188" s="2">
        <v>0.49</v>
      </c>
      <c r="J188" s="6">
        <v>28306041</v>
      </c>
      <c r="K188" s="6">
        <v>27992987</v>
      </c>
      <c r="L188" s="6">
        <v>313054</v>
      </c>
      <c r="M188" s="6">
        <v>27302443</v>
      </c>
      <c r="N188" s="6">
        <v>1821056</v>
      </c>
      <c r="O188" s="6">
        <v>294012</v>
      </c>
      <c r="P188" s="6">
        <v>866825</v>
      </c>
      <c r="Q188" s="6">
        <v>90715</v>
      </c>
      <c r="R188" s="6">
        <v>90364</v>
      </c>
      <c r="S188" s="6">
        <v>12480</v>
      </c>
      <c r="T188" s="6">
        <v>466660</v>
      </c>
      <c r="U188" s="2">
        <v>0</v>
      </c>
      <c r="V188" s="6">
        <v>149714</v>
      </c>
      <c r="W188" s="6">
        <v>-90715</v>
      </c>
      <c r="X188" s="2">
        <v>-602</v>
      </c>
      <c r="Y188" s="6">
        <v>-11013</v>
      </c>
      <c r="Z188" s="6">
        <v>-224898</v>
      </c>
      <c r="AA188" s="6">
        <v>0</v>
      </c>
      <c r="AB188" s="6">
        <v>1197</v>
      </c>
      <c r="AC188" s="6">
        <v>3323</v>
      </c>
      <c r="AD188" s="6">
        <v>0</v>
      </c>
      <c r="AE188" s="2">
        <v>0</v>
      </c>
      <c r="AF188" s="6">
        <v>-1115517</v>
      </c>
      <c r="AG188" s="6">
        <v>27834988</v>
      </c>
      <c r="AH188" s="6">
        <v>28148042</v>
      </c>
      <c r="AI188" s="6">
        <v>-157999</v>
      </c>
      <c r="AJ188" s="7">
        <v>0.99</v>
      </c>
      <c r="AL188" s="2" t="s">
        <v>807</v>
      </c>
      <c r="AM188" s="2">
        <v>1</v>
      </c>
    </row>
    <row r="189" spans="1:39">
      <c r="A189" s="2" t="s">
        <v>322</v>
      </c>
      <c r="B189" s="2" t="s">
        <v>819</v>
      </c>
      <c r="C189" s="2" t="s">
        <v>845</v>
      </c>
      <c r="E189" s="2" t="s">
        <v>323</v>
      </c>
      <c r="F189" s="2" t="s">
        <v>806</v>
      </c>
      <c r="G189" s="2" t="s">
        <v>87</v>
      </c>
      <c r="H189" s="2">
        <v>0</v>
      </c>
      <c r="I189" s="2">
        <v>0.49</v>
      </c>
      <c r="J189" s="6">
        <v>43017251</v>
      </c>
      <c r="K189" s="6">
        <v>27764765</v>
      </c>
      <c r="L189" s="6">
        <v>15252485</v>
      </c>
      <c r="M189" s="6">
        <v>27755194</v>
      </c>
      <c r="N189" s="6">
        <v>1511360</v>
      </c>
      <c r="O189" s="6">
        <v>297289</v>
      </c>
      <c r="P189" s="6">
        <v>789188</v>
      </c>
      <c r="Q189" s="6">
        <v>0</v>
      </c>
      <c r="R189" s="2">
        <v>0</v>
      </c>
      <c r="S189" s="6">
        <v>39616</v>
      </c>
      <c r="T189" s="6">
        <v>385267</v>
      </c>
      <c r="U189" s="2">
        <v>0</v>
      </c>
      <c r="V189" s="6">
        <v>62887</v>
      </c>
      <c r="W189" s="6">
        <v>6872</v>
      </c>
      <c r="X189" s="2">
        <v>164</v>
      </c>
      <c r="Y189" s="6">
        <v>-38879</v>
      </c>
      <c r="Z189" s="6">
        <v>-39656</v>
      </c>
      <c r="AA189" s="6">
        <v>0</v>
      </c>
      <c r="AB189" s="6">
        <v>-23755</v>
      </c>
      <c r="AC189" s="6">
        <v>161916</v>
      </c>
      <c r="AD189" s="6">
        <v>0</v>
      </c>
      <c r="AE189" s="2">
        <v>0</v>
      </c>
      <c r="AF189" s="6">
        <v>-1537212</v>
      </c>
      <c r="AG189" s="6">
        <v>27858891</v>
      </c>
      <c r="AH189" s="6">
        <v>43111376</v>
      </c>
      <c r="AI189" s="6">
        <v>94125</v>
      </c>
      <c r="AJ189" s="7">
        <v>1</v>
      </c>
      <c r="AL189" s="2" t="s">
        <v>807</v>
      </c>
      <c r="AM189" s="2">
        <v>1</v>
      </c>
    </row>
    <row r="190" spans="1:39">
      <c r="A190" s="2" t="s">
        <v>320</v>
      </c>
      <c r="B190" s="2" t="s">
        <v>804</v>
      </c>
      <c r="C190" s="2" t="s">
        <v>825</v>
      </c>
      <c r="E190" s="2" t="s">
        <v>321</v>
      </c>
      <c r="F190" s="2" t="s">
        <v>69</v>
      </c>
      <c r="G190" s="2" t="s">
        <v>806</v>
      </c>
      <c r="H190" s="2">
        <v>0</v>
      </c>
      <c r="I190" s="2">
        <v>0.4</v>
      </c>
      <c r="J190" s="6">
        <v>1711430</v>
      </c>
      <c r="K190" s="6">
        <v>15967255</v>
      </c>
      <c r="L190" s="6">
        <v>-14255825</v>
      </c>
      <c r="M190" s="6">
        <v>16675679</v>
      </c>
      <c r="N190" s="6">
        <v>624478</v>
      </c>
      <c r="O190" s="6">
        <v>178181</v>
      </c>
      <c r="P190" s="6">
        <v>239983</v>
      </c>
      <c r="Q190" s="6">
        <v>4848</v>
      </c>
      <c r="R190" s="2">
        <v>0</v>
      </c>
      <c r="S190" s="6">
        <v>18191</v>
      </c>
      <c r="T190" s="6">
        <v>183275</v>
      </c>
      <c r="U190" s="2">
        <v>0</v>
      </c>
      <c r="V190" s="6">
        <v>35684</v>
      </c>
      <c r="W190" s="6">
        <v>-3714</v>
      </c>
      <c r="X190" s="2">
        <v>0</v>
      </c>
      <c r="Y190" s="6">
        <v>-13906</v>
      </c>
      <c r="Z190" s="6">
        <v>-97168</v>
      </c>
      <c r="AA190" s="6">
        <v>0</v>
      </c>
      <c r="AB190" s="6">
        <v>-11121</v>
      </c>
      <c r="AC190" s="6">
        <v>-151336</v>
      </c>
      <c r="AD190" s="6">
        <v>0</v>
      </c>
      <c r="AE190" s="6">
        <v>15370</v>
      </c>
      <c r="AF190" s="6">
        <v>-483822</v>
      </c>
      <c r="AG190" s="6">
        <v>16559404</v>
      </c>
      <c r="AH190" s="6">
        <v>2303580</v>
      </c>
      <c r="AI190" s="6">
        <v>592149</v>
      </c>
      <c r="AJ190" s="7">
        <v>1.35</v>
      </c>
      <c r="AK190" s="2" t="s">
        <v>843</v>
      </c>
      <c r="AL190" s="2" t="s">
        <v>811</v>
      </c>
      <c r="AM190" s="2">
        <v>1.2093179000000001E-2</v>
      </c>
    </row>
    <row r="191" spans="1:39">
      <c r="A191" s="2" t="s">
        <v>318</v>
      </c>
      <c r="B191" s="2" t="s">
        <v>804</v>
      </c>
      <c r="C191" s="2" t="s">
        <v>809</v>
      </c>
      <c r="E191" s="2" t="s">
        <v>319</v>
      </c>
      <c r="F191" s="2" t="s">
        <v>402</v>
      </c>
      <c r="G191" s="2" t="s">
        <v>400</v>
      </c>
      <c r="H191" s="2">
        <v>0</v>
      </c>
      <c r="I191" s="2">
        <v>0.4</v>
      </c>
      <c r="J191" s="6">
        <v>2140666</v>
      </c>
      <c r="K191" s="6">
        <v>18657629</v>
      </c>
      <c r="L191" s="6">
        <v>-16516963</v>
      </c>
      <c r="M191" s="6">
        <v>19957990</v>
      </c>
      <c r="N191" s="6">
        <v>733119</v>
      </c>
      <c r="O191" s="6">
        <v>213410</v>
      </c>
      <c r="P191" s="6">
        <v>347829</v>
      </c>
      <c r="Q191" s="6">
        <v>0</v>
      </c>
      <c r="R191" s="2">
        <v>0</v>
      </c>
      <c r="S191" s="6">
        <v>12207</v>
      </c>
      <c r="T191" s="6">
        <v>159673</v>
      </c>
      <c r="U191" s="2">
        <v>0</v>
      </c>
      <c r="V191" s="6">
        <v>27942</v>
      </c>
      <c r="W191" s="6">
        <v>2162</v>
      </c>
      <c r="X191" s="2">
        <v>0</v>
      </c>
      <c r="Y191" s="6">
        <v>-12207</v>
      </c>
      <c r="Z191" s="6">
        <v>-76208</v>
      </c>
      <c r="AA191" s="6">
        <v>0</v>
      </c>
      <c r="AB191" s="6">
        <v>-16354</v>
      </c>
      <c r="AC191" s="6">
        <v>-175339</v>
      </c>
      <c r="AD191" s="6">
        <v>0</v>
      </c>
      <c r="AE191" s="6">
        <v>180245</v>
      </c>
      <c r="AF191" s="6">
        <v>1166698</v>
      </c>
      <c r="AG191" s="6">
        <v>21427557</v>
      </c>
      <c r="AH191" s="6">
        <v>4910595</v>
      </c>
      <c r="AI191" s="6">
        <v>2769929</v>
      </c>
      <c r="AJ191" s="7">
        <v>2.29</v>
      </c>
      <c r="AL191" s="2" t="s">
        <v>807</v>
      </c>
      <c r="AM191" s="2">
        <v>1</v>
      </c>
    </row>
    <row r="192" spans="1:39">
      <c r="A192" s="2" t="s">
        <v>312</v>
      </c>
      <c r="B192" s="2" t="s">
        <v>804</v>
      </c>
      <c r="C192" s="2" t="s">
        <v>809</v>
      </c>
      <c r="E192" s="2" t="s">
        <v>313</v>
      </c>
      <c r="F192" s="2" t="s">
        <v>310</v>
      </c>
      <c r="G192" s="2" t="s">
        <v>806</v>
      </c>
      <c r="H192" s="2">
        <v>0</v>
      </c>
      <c r="I192" s="2">
        <v>0.4</v>
      </c>
      <c r="J192" s="6">
        <v>6084320</v>
      </c>
      <c r="K192" s="6">
        <v>38197687</v>
      </c>
      <c r="L192" s="6">
        <v>-32113367</v>
      </c>
      <c r="M192" s="6">
        <v>41287634</v>
      </c>
      <c r="N192" s="6">
        <v>1489424</v>
      </c>
      <c r="O192" s="6">
        <v>464778</v>
      </c>
      <c r="P192" s="6">
        <v>686708</v>
      </c>
      <c r="Q192" s="2">
        <v>0</v>
      </c>
      <c r="R192" s="2">
        <v>0</v>
      </c>
      <c r="S192" s="6">
        <v>0</v>
      </c>
      <c r="T192" s="6">
        <v>337938</v>
      </c>
      <c r="U192" s="2">
        <v>0</v>
      </c>
      <c r="V192" s="6">
        <v>105634</v>
      </c>
      <c r="W192" s="6">
        <v>0</v>
      </c>
      <c r="X192" s="2">
        <v>0</v>
      </c>
      <c r="Y192" s="6">
        <v>35566</v>
      </c>
      <c r="Z192" s="6">
        <v>-16568</v>
      </c>
      <c r="AA192" s="6">
        <v>0</v>
      </c>
      <c r="AB192" s="6">
        <v>-51640</v>
      </c>
      <c r="AC192" s="6">
        <v>-340906</v>
      </c>
      <c r="AD192" s="6">
        <v>0</v>
      </c>
      <c r="AE192" s="6">
        <v>63954</v>
      </c>
      <c r="AF192" s="6">
        <v>-889869</v>
      </c>
      <c r="AG192" s="6">
        <v>41555321</v>
      </c>
      <c r="AH192" s="6">
        <v>9441954</v>
      </c>
      <c r="AI192" s="6">
        <v>3357634</v>
      </c>
      <c r="AJ192" s="7">
        <v>1.55</v>
      </c>
      <c r="AK192" s="2" t="s">
        <v>842</v>
      </c>
      <c r="AL192" s="2" t="s">
        <v>811</v>
      </c>
      <c r="AM192" s="2">
        <v>6.1860929000000002E-2</v>
      </c>
    </row>
    <row r="193" spans="1:39">
      <c r="A193" s="2" t="s">
        <v>308</v>
      </c>
      <c r="B193" s="2" t="s">
        <v>821</v>
      </c>
      <c r="C193" s="2" t="s">
        <v>845</v>
      </c>
      <c r="E193" s="2" t="s">
        <v>309</v>
      </c>
      <c r="F193" s="2" t="s">
        <v>806</v>
      </c>
      <c r="G193" s="2" t="s">
        <v>806</v>
      </c>
      <c r="H193" s="2">
        <v>0</v>
      </c>
      <c r="I193" s="2">
        <v>0.5</v>
      </c>
      <c r="J193" s="6">
        <v>61375418</v>
      </c>
      <c r="K193" s="6">
        <v>37963901</v>
      </c>
      <c r="L193" s="6">
        <v>23411517</v>
      </c>
      <c r="M193" s="6">
        <v>37516733</v>
      </c>
      <c r="N193" s="6">
        <v>2860457</v>
      </c>
      <c r="O193" s="6">
        <v>414656</v>
      </c>
      <c r="P193" s="6">
        <v>1774370</v>
      </c>
      <c r="Q193" s="6">
        <v>47470</v>
      </c>
      <c r="R193" s="6">
        <v>75796</v>
      </c>
      <c r="S193" s="6">
        <v>14649</v>
      </c>
      <c r="T193" s="6">
        <v>533516</v>
      </c>
      <c r="U193" s="2">
        <v>0</v>
      </c>
      <c r="V193" s="6">
        <v>183549</v>
      </c>
      <c r="W193" s="6">
        <v>-36989</v>
      </c>
      <c r="X193" s="6">
        <v>-57158</v>
      </c>
      <c r="Y193" s="6">
        <v>-6164</v>
      </c>
      <c r="Z193" s="6">
        <v>43113</v>
      </c>
      <c r="AA193" s="6">
        <v>0</v>
      </c>
      <c r="AB193" s="6">
        <v>-18220</v>
      </c>
      <c r="AC193" s="6">
        <v>248530</v>
      </c>
      <c r="AD193" s="6">
        <v>0</v>
      </c>
      <c r="AE193" s="2">
        <v>0</v>
      </c>
      <c r="AF193" s="6">
        <v>-2671494</v>
      </c>
      <c r="AG193" s="6">
        <v>38062357</v>
      </c>
      <c r="AH193" s="6">
        <v>61473874</v>
      </c>
      <c r="AI193" s="6">
        <v>98456</v>
      </c>
      <c r="AJ193" s="7">
        <v>1</v>
      </c>
      <c r="AL193" s="2" t="s">
        <v>807</v>
      </c>
      <c r="AM193" s="2">
        <v>1</v>
      </c>
    </row>
    <row r="194" spans="1:39">
      <c r="A194" s="2" t="s">
        <v>306</v>
      </c>
      <c r="B194" s="2" t="s">
        <v>804</v>
      </c>
      <c r="C194" s="2" t="s">
        <v>815</v>
      </c>
      <c r="E194" s="2" t="s">
        <v>307</v>
      </c>
      <c r="F194" s="2" t="s">
        <v>342</v>
      </c>
      <c r="G194" s="2" t="s">
        <v>806</v>
      </c>
      <c r="H194" s="2">
        <v>0</v>
      </c>
      <c r="I194" s="2">
        <v>0.4</v>
      </c>
      <c r="J194" s="6">
        <v>5331662</v>
      </c>
      <c r="K194" s="6">
        <v>30731538</v>
      </c>
      <c r="L194" s="6">
        <v>-25399876</v>
      </c>
      <c r="M194" s="6">
        <v>30732180</v>
      </c>
      <c r="N194" s="6">
        <v>1399330</v>
      </c>
      <c r="O194" s="6">
        <v>329120</v>
      </c>
      <c r="P194" s="6">
        <v>610555</v>
      </c>
      <c r="Q194" s="6">
        <v>2447</v>
      </c>
      <c r="R194" s="2">
        <v>0</v>
      </c>
      <c r="S194" s="6">
        <v>21026</v>
      </c>
      <c r="T194" s="6">
        <v>436182</v>
      </c>
      <c r="U194" s="2">
        <v>0</v>
      </c>
      <c r="V194" s="6">
        <v>65201</v>
      </c>
      <c r="W194" s="6">
        <v>-839</v>
      </c>
      <c r="X194" s="2">
        <v>0</v>
      </c>
      <c r="Y194" s="6">
        <v>-21026</v>
      </c>
      <c r="Z194" s="6">
        <v>-96183</v>
      </c>
      <c r="AA194" s="6">
        <v>0</v>
      </c>
      <c r="AB194" s="6">
        <v>-13676</v>
      </c>
      <c r="AC194" s="6">
        <v>-269638</v>
      </c>
      <c r="AD194" s="6">
        <v>0</v>
      </c>
      <c r="AE194" s="2">
        <v>0</v>
      </c>
      <c r="AF194" s="6">
        <v>-151890</v>
      </c>
      <c r="AG194" s="6">
        <v>31643459</v>
      </c>
      <c r="AH194" s="6">
        <v>6243583</v>
      </c>
      <c r="AI194" s="6">
        <v>911921</v>
      </c>
      <c r="AJ194" s="7">
        <v>1.17</v>
      </c>
      <c r="AL194" s="2" t="s">
        <v>807</v>
      </c>
      <c r="AM194" s="2">
        <v>1</v>
      </c>
    </row>
    <row r="195" spans="1:39">
      <c r="A195" s="2" t="s">
        <v>304</v>
      </c>
      <c r="B195" s="2" t="s">
        <v>821</v>
      </c>
      <c r="C195" s="2" t="s">
        <v>809</v>
      </c>
      <c r="E195" s="2" t="s">
        <v>305</v>
      </c>
      <c r="F195" s="2" t="s">
        <v>806</v>
      </c>
      <c r="G195" s="2" t="s">
        <v>300</v>
      </c>
      <c r="H195" s="2">
        <v>0</v>
      </c>
      <c r="I195" s="2">
        <v>0.49</v>
      </c>
      <c r="J195" s="6">
        <v>86013067</v>
      </c>
      <c r="K195" s="6">
        <v>59216689</v>
      </c>
      <c r="L195" s="6">
        <v>26796378</v>
      </c>
      <c r="M195" s="6">
        <v>59234607</v>
      </c>
      <c r="N195" s="6">
        <v>2533519</v>
      </c>
      <c r="O195" s="6">
        <v>636240</v>
      </c>
      <c r="P195" s="6">
        <v>1213901</v>
      </c>
      <c r="Q195" s="6">
        <v>49520</v>
      </c>
      <c r="R195" s="6">
        <v>84184</v>
      </c>
      <c r="S195" s="6">
        <v>54472</v>
      </c>
      <c r="T195" s="6">
        <v>495202</v>
      </c>
      <c r="U195" s="2">
        <v>0</v>
      </c>
      <c r="V195" s="6">
        <v>275208</v>
      </c>
      <c r="W195" s="6">
        <v>-45618</v>
      </c>
      <c r="X195" s="6">
        <v>-84184</v>
      </c>
      <c r="Y195" s="6">
        <v>-38228</v>
      </c>
      <c r="Z195" s="6">
        <v>28560</v>
      </c>
      <c r="AA195" s="6">
        <v>0</v>
      </c>
      <c r="AB195" s="6">
        <v>-14019</v>
      </c>
      <c r="AC195" s="6">
        <v>284463</v>
      </c>
      <c r="AD195" s="6">
        <v>0</v>
      </c>
      <c r="AE195" s="2">
        <v>0</v>
      </c>
      <c r="AF195" s="6">
        <v>178079</v>
      </c>
      <c r="AG195" s="6">
        <v>62352387</v>
      </c>
      <c r="AH195" s="6">
        <v>89148765</v>
      </c>
      <c r="AI195" s="6">
        <v>3135698</v>
      </c>
      <c r="AJ195" s="7">
        <v>1.04</v>
      </c>
      <c r="AL195" s="2" t="s">
        <v>807</v>
      </c>
      <c r="AM195" s="2">
        <v>1</v>
      </c>
    </row>
    <row r="196" spans="1:39">
      <c r="A196" s="2" t="s">
        <v>298</v>
      </c>
      <c r="B196" s="2" t="s">
        <v>804</v>
      </c>
      <c r="C196" s="2" t="s">
        <v>825</v>
      </c>
      <c r="E196" s="2" t="s">
        <v>299</v>
      </c>
      <c r="F196" s="2" t="s">
        <v>69</v>
      </c>
      <c r="G196" s="2" t="s">
        <v>806</v>
      </c>
      <c r="H196" s="2">
        <v>0</v>
      </c>
      <c r="I196" s="2">
        <v>0.4</v>
      </c>
      <c r="J196" s="6">
        <v>3287856</v>
      </c>
      <c r="K196" s="6">
        <v>12920092</v>
      </c>
      <c r="L196" s="6">
        <v>-9632237</v>
      </c>
      <c r="M196" s="6">
        <v>13534181</v>
      </c>
      <c r="N196" s="6">
        <v>723856</v>
      </c>
      <c r="O196" s="6">
        <v>145105</v>
      </c>
      <c r="P196" s="6">
        <v>347926</v>
      </c>
      <c r="Q196" s="2">
        <v>0</v>
      </c>
      <c r="R196" s="6">
        <v>0</v>
      </c>
      <c r="S196" s="6">
        <v>0</v>
      </c>
      <c r="T196" s="6">
        <v>230825</v>
      </c>
      <c r="U196" s="2">
        <v>0</v>
      </c>
      <c r="V196" s="6">
        <v>31385</v>
      </c>
      <c r="W196" s="6">
        <v>0</v>
      </c>
      <c r="X196" s="6">
        <v>5325</v>
      </c>
      <c r="Y196" s="6">
        <v>5403</v>
      </c>
      <c r="Z196" s="6">
        <v>-104385</v>
      </c>
      <c r="AA196" s="6">
        <v>0</v>
      </c>
      <c r="AB196" s="6">
        <v>-8954</v>
      </c>
      <c r="AC196" s="6">
        <v>-102253</v>
      </c>
      <c r="AD196" s="6">
        <v>0</v>
      </c>
      <c r="AE196" s="6">
        <v>29527</v>
      </c>
      <c r="AF196" s="6">
        <v>-321786</v>
      </c>
      <c r="AG196" s="6">
        <v>13733245</v>
      </c>
      <c r="AH196" s="6">
        <v>4101009</v>
      </c>
      <c r="AI196" s="6">
        <v>813153</v>
      </c>
      <c r="AJ196" s="7">
        <v>1.25</v>
      </c>
      <c r="AK196" s="2" t="s">
        <v>843</v>
      </c>
      <c r="AL196" s="2" t="s">
        <v>811</v>
      </c>
      <c r="AM196" s="2">
        <v>2.3232395999999999E-2</v>
      </c>
    </row>
    <row r="197" spans="1:39">
      <c r="A197" s="2" t="s">
        <v>296</v>
      </c>
      <c r="B197" s="2" t="s">
        <v>804</v>
      </c>
      <c r="C197" s="2" t="s">
        <v>809</v>
      </c>
      <c r="E197" s="2" t="s">
        <v>297</v>
      </c>
      <c r="F197" s="2" t="s">
        <v>402</v>
      </c>
      <c r="G197" s="2" t="s">
        <v>400</v>
      </c>
      <c r="H197" s="2">
        <v>0</v>
      </c>
      <c r="I197" s="2">
        <v>0.4</v>
      </c>
      <c r="J197" s="6">
        <v>1373551</v>
      </c>
      <c r="K197" s="6">
        <v>4819608</v>
      </c>
      <c r="L197" s="6">
        <v>-3446057</v>
      </c>
      <c r="M197" s="6">
        <v>4676902</v>
      </c>
      <c r="N197" s="6">
        <v>331703</v>
      </c>
      <c r="O197" s="6">
        <v>50244</v>
      </c>
      <c r="P197" s="6">
        <v>188081</v>
      </c>
      <c r="Q197" s="6">
        <v>4042</v>
      </c>
      <c r="R197" s="2">
        <v>0</v>
      </c>
      <c r="S197" s="6">
        <v>4042</v>
      </c>
      <c r="T197" s="6">
        <v>85294</v>
      </c>
      <c r="U197" s="2">
        <v>0</v>
      </c>
      <c r="V197" s="6">
        <v>12522</v>
      </c>
      <c r="W197" s="6">
        <v>-4042</v>
      </c>
      <c r="X197" s="6">
        <v>0</v>
      </c>
      <c r="Y197" s="6">
        <v>-2182</v>
      </c>
      <c r="Z197" s="6">
        <v>-23440</v>
      </c>
      <c r="AA197" s="6">
        <v>0</v>
      </c>
      <c r="AB197" s="6">
        <v>-3797</v>
      </c>
      <c r="AC197" s="6">
        <v>-36582</v>
      </c>
      <c r="AD197" s="6">
        <v>79739</v>
      </c>
      <c r="AE197" s="2">
        <v>0</v>
      </c>
      <c r="AF197" s="6">
        <v>-95325</v>
      </c>
      <c r="AG197" s="6">
        <v>4935497</v>
      </c>
      <c r="AH197" s="6">
        <v>1489440</v>
      </c>
      <c r="AI197" s="6">
        <v>115889</v>
      </c>
      <c r="AJ197" s="7">
        <v>1.08</v>
      </c>
      <c r="AL197" s="2" t="s">
        <v>807</v>
      </c>
      <c r="AM197" s="2">
        <v>1</v>
      </c>
    </row>
    <row r="198" spans="1:39">
      <c r="A198" s="2" t="s">
        <v>294</v>
      </c>
      <c r="B198" s="2" t="s">
        <v>819</v>
      </c>
      <c r="C198" s="2" t="s">
        <v>808</v>
      </c>
      <c r="E198" s="2" t="s">
        <v>295</v>
      </c>
      <c r="F198" s="2" t="s">
        <v>806</v>
      </c>
      <c r="G198" s="2" t="s">
        <v>502</v>
      </c>
      <c r="H198" s="2">
        <v>0</v>
      </c>
      <c r="I198" s="2">
        <v>0.49</v>
      </c>
      <c r="J198" s="6">
        <v>57704086</v>
      </c>
      <c r="K198" s="6">
        <v>28279366</v>
      </c>
      <c r="L198" s="6">
        <v>29424720</v>
      </c>
      <c r="M198" s="6">
        <v>27999565</v>
      </c>
      <c r="N198" s="6">
        <v>2159496</v>
      </c>
      <c r="O198" s="6">
        <v>300533</v>
      </c>
      <c r="P198" s="6">
        <v>1327518</v>
      </c>
      <c r="Q198" s="2">
        <v>0</v>
      </c>
      <c r="R198" s="6">
        <v>2449</v>
      </c>
      <c r="S198" s="6">
        <v>20291</v>
      </c>
      <c r="T198" s="6">
        <v>508705</v>
      </c>
      <c r="U198" s="2">
        <v>0</v>
      </c>
      <c r="V198" s="6">
        <v>102741</v>
      </c>
      <c r="W198" s="6">
        <v>0</v>
      </c>
      <c r="X198" s="6">
        <v>-2449</v>
      </c>
      <c r="Y198" s="6">
        <v>-12835</v>
      </c>
      <c r="Z198" s="6">
        <v>-110932</v>
      </c>
      <c r="AA198" s="6">
        <v>0</v>
      </c>
      <c r="AB198" s="6">
        <v>-15713</v>
      </c>
      <c r="AC198" s="6">
        <v>312364</v>
      </c>
      <c r="AD198" s="6">
        <v>0</v>
      </c>
      <c r="AE198" s="2">
        <v>0</v>
      </c>
      <c r="AF198" s="6">
        <v>-1972575</v>
      </c>
      <c r="AG198" s="6">
        <v>28459662</v>
      </c>
      <c r="AH198" s="6">
        <v>57884382</v>
      </c>
      <c r="AI198" s="6">
        <v>180296</v>
      </c>
      <c r="AJ198" s="7">
        <v>1</v>
      </c>
      <c r="AL198" s="2" t="s">
        <v>807</v>
      </c>
      <c r="AM198" s="2">
        <v>1</v>
      </c>
    </row>
    <row r="199" spans="1:39">
      <c r="A199" s="2" t="s">
        <v>292</v>
      </c>
      <c r="B199" s="2" t="s">
        <v>804</v>
      </c>
      <c r="C199" s="2" t="s">
        <v>805</v>
      </c>
      <c r="E199" s="2" t="s">
        <v>293</v>
      </c>
      <c r="F199" s="2" t="s">
        <v>290</v>
      </c>
      <c r="G199" s="2" t="s">
        <v>806</v>
      </c>
      <c r="H199" s="2">
        <v>0</v>
      </c>
      <c r="I199" s="2">
        <v>0.4</v>
      </c>
      <c r="J199" s="6">
        <v>5575013</v>
      </c>
      <c r="K199" s="6">
        <v>32540020</v>
      </c>
      <c r="L199" s="6">
        <v>-26965008</v>
      </c>
      <c r="M199" s="6">
        <v>33618568</v>
      </c>
      <c r="N199" s="6">
        <v>1063877</v>
      </c>
      <c r="O199" s="6">
        <v>359193</v>
      </c>
      <c r="P199" s="6">
        <v>219992</v>
      </c>
      <c r="Q199" s="6">
        <v>6064</v>
      </c>
      <c r="R199" s="6">
        <v>6064</v>
      </c>
      <c r="S199" s="6">
        <v>6064</v>
      </c>
      <c r="T199" s="6">
        <v>466500</v>
      </c>
      <c r="U199" s="6">
        <v>0</v>
      </c>
      <c r="V199" s="6">
        <v>24039</v>
      </c>
      <c r="W199" s="6">
        <v>-6064</v>
      </c>
      <c r="X199" s="6">
        <v>-6064</v>
      </c>
      <c r="Y199" s="2">
        <v>336</v>
      </c>
      <c r="Z199" s="6">
        <v>-120008</v>
      </c>
      <c r="AA199" s="6">
        <v>4675</v>
      </c>
      <c r="AB199" s="6">
        <v>-46560</v>
      </c>
      <c r="AC199" s="6">
        <v>-286253</v>
      </c>
      <c r="AD199" s="6">
        <v>2076609</v>
      </c>
      <c r="AE199" s="2">
        <v>0</v>
      </c>
      <c r="AF199" s="6">
        <v>-566503</v>
      </c>
      <c r="AG199" s="6">
        <v>35756652</v>
      </c>
      <c r="AH199" s="6">
        <v>8791645</v>
      </c>
      <c r="AI199" s="6">
        <v>3216632</v>
      </c>
      <c r="AJ199" s="7">
        <v>1.58</v>
      </c>
      <c r="AL199" s="2" t="s">
        <v>807</v>
      </c>
      <c r="AM199" s="2">
        <v>1</v>
      </c>
    </row>
    <row r="200" spans="1:39">
      <c r="A200" s="2" t="s">
        <v>288</v>
      </c>
      <c r="B200" s="2" t="s">
        <v>804</v>
      </c>
      <c r="C200" s="2" t="s">
        <v>808</v>
      </c>
      <c r="E200" s="2" t="s">
        <v>289</v>
      </c>
      <c r="F200" s="2" t="s">
        <v>412</v>
      </c>
      <c r="G200" s="2" t="s">
        <v>410</v>
      </c>
      <c r="H200" s="2">
        <v>0</v>
      </c>
      <c r="I200" s="2">
        <v>0.4</v>
      </c>
      <c r="J200" s="6">
        <v>3625987</v>
      </c>
      <c r="K200" s="6">
        <v>7609855</v>
      </c>
      <c r="L200" s="6">
        <v>-3983869</v>
      </c>
      <c r="M200" s="6">
        <v>7352988</v>
      </c>
      <c r="N200" s="6">
        <v>812839</v>
      </c>
      <c r="O200" s="6">
        <v>79507</v>
      </c>
      <c r="P200" s="6">
        <v>456056</v>
      </c>
      <c r="Q200" s="6">
        <v>101345</v>
      </c>
      <c r="R200" s="2">
        <v>0</v>
      </c>
      <c r="S200" s="6">
        <v>0</v>
      </c>
      <c r="T200" s="6">
        <v>175931</v>
      </c>
      <c r="U200" s="2">
        <v>0</v>
      </c>
      <c r="V200" s="6">
        <v>104876</v>
      </c>
      <c r="W200" s="6">
        <v>-99036</v>
      </c>
      <c r="X200" s="2">
        <v>0</v>
      </c>
      <c r="Y200" s="6">
        <v>1718</v>
      </c>
      <c r="Z200" s="6">
        <v>-73271</v>
      </c>
      <c r="AA200" s="6">
        <v>0</v>
      </c>
      <c r="AB200" s="6">
        <v>-1950</v>
      </c>
      <c r="AC200" s="6">
        <v>-42292</v>
      </c>
      <c r="AD200" s="6">
        <v>0</v>
      </c>
      <c r="AE200" s="6">
        <v>178205</v>
      </c>
      <c r="AF200" s="6">
        <v>-281719</v>
      </c>
      <c r="AG200" s="6">
        <v>7595948</v>
      </c>
      <c r="AH200" s="6">
        <v>3612080</v>
      </c>
      <c r="AI200" s="6">
        <v>-13907</v>
      </c>
      <c r="AJ200" s="7">
        <v>1</v>
      </c>
      <c r="AL200" s="2" t="s">
        <v>807</v>
      </c>
      <c r="AM200" s="2">
        <v>1</v>
      </c>
    </row>
    <row r="201" spans="1:39">
      <c r="A201" s="2" t="s">
        <v>286</v>
      </c>
      <c r="B201" s="2" t="s">
        <v>821</v>
      </c>
      <c r="C201" s="2" t="s">
        <v>815</v>
      </c>
      <c r="E201" s="2" t="s">
        <v>287</v>
      </c>
      <c r="F201" s="2" t="s">
        <v>806</v>
      </c>
      <c r="G201" s="2" t="s">
        <v>666</v>
      </c>
      <c r="H201" s="2">
        <v>0</v>
      </c>
      <c r="I201" s="2">
        <v>0.49</v>
      </c>
      <c r="J201" s="6">
        <v>37415205</v>
      </c>
      <c r="K201" s="6">
        <v>43970562</v>
      </c>
      <c r="L201" s="6">
        <v>-6555357</v>
      </c>
      <c r="M201" s="6">
        <v>45233672</v>
      </c>
      <c r="N201" s="6">
        <v>1523788</v>
      </c>
      <c r="O201" s="6">
        <v>483125</v>
      </c>
      <c r="P201" s="6">
        <v>706194</v>
      </c>
      <c r="Q201" s="2">
        <v>0</v>
      </c>
      <c r="R201" s="2">
        <v>0</v>
      </c>
      <c r="S201" s="6">
        <v>0</v>
      </c>
      <c r="T201" s="6">
        <v>334469</v>
      </c>
      <c r="U201" s="2">
        <v>0</v>
      </c>
      <c r="V201" s="6">
        <v>64430</v>
      </c>
      <c r="W201" s="6">
        <v>82</v>
      </c>
      <c r="X201" s="2">
        <v>0</v>
      </c>
      <c r="Y201" s="6">
        <v>8946</v>
      </c>
      <c r="Z201" s="6">
        <v>-12697</v>
      </c>
      <c r="AA201" s="6">
        <v>0</v>
      </c>
      <c r="AB201" s="6">
        <v>-4382</v>
      </c>
      <c r="AC201" s="6">
        <v>-69590</v>
      </c>
      <c r="AD201" s="6">
        <v>0</v>
      </c>
      <c r="AE201" s="6">
        <v>239690</v>
      </c>
      <c r="AF201" s="6">
        <v>649255</v>
      </c>
      <c r="AG201" s="6">
        <v>47153815</v>
      </c>
      <c r="AH201" s="6">
        <v>40598457</v>
      </c>
      <c r="AI201" s="6">
        <v>3183252</v>
      </c>
      <c r="AJ201" s="7">
        <v>1.0900000000000001</v>
      </c>
      <c r="AL201" s="2" t="s">
        <v>807</v>
      </c>
      <c r="AM201" s="2">
        <v>1</v>
      </c>
    </row>
    <row r="202" spans="1:39">
      <c r="A202" s="2" t="s">
        <v>284</v>
      </c>
      <c r="B202" s="2" t="s">
        <v>821</v>
      </c>
      <c r="C202" s="2" t="s">
        <v>822</v>
      </c>
      <c r="E202" s="2" t="s">
        <v>285</v>
      </c>
      <c r="F202" s="2" t="s">
        <v>806</v>
      </c>
      <c r="G202" s="2" t="s">
        <v>274</v>
      </c>
      <c r="H202" s="2">
        <v>0</v>
      </c>
      <c r="I202" s="2">
        <v>0.49</v>
      </c>
      <c r="J202" s="6">
        <v>51953104</v>
      </c>
      <c r="K202" s="6">
        <v>42962687</v>
      </c>
      <c r="L202" s="6">
        <v>8990416</v>
      </c>
      <c r="M202" s="6">
        <v>43073844</v>
      </c>
      <c r="N202" s="6">
        <v>2437251</v>
      </c>
      <c r="O202" s="6">
        <v>462749</v>
      </c>
      <c r="P202" s="6">
        <v>1021759</v>
      </c>
      <c r="Q202" s="6">
        <v>0</v>
      </c>
      <c r="R202" s="6">
        <v>0</v>
      </c>
      <c r="S202" s="6">
        <v>409101</v>
      </c>
      <c r="T202" s="6">
        <v>543642</v>
      </c>
      <c r="U202" s="6">
        <v>0</v>
      </c>
      <c r="V202" s="6">
        <v>51297</v>
      </c>
      <c r="W202" s="6">
        <v>2928</v>
      </c>
      <c r="X202" s="6">
        <v>6192</v>
      </c>
      <c r="Y202" s="6">
        <v>-394785</v>
      </c>
      <c r="Z202" s="6">
        <v>-110117</v>
      </c>
      <c r="AA202" s="6">
        <v>4179</v>
      </c>
      <c r="AB202" s="6">
        <v>3599</v>
      </c>
      <c r="AC202" s="6">
        <v>95440</v>
      </c>
      <c r="AD202" s="6">
        <v>0</v>
      </c>
      <c r="AE202" s="2">
        <v>0</v>
      </c>
      <c r="AF202" s="6">
        <v>142782</v>
      </c>
      <c r="AG202" s="6">
        <v>45312609</v>
      </c>
      <c r="AH202" s="6">
        <v>54303026</v>
      </c>
      <c r="AI202" s="6">
        <v>2349922</v>
      </c>
      <c r="AJ202" s="7">
        <v>1.05</v>
      </c>
      <c r="AK202" s="2" t="s">
        <v>847</v>
      </c>
      <c r="AL202" s="2" t="s">
        <v>827</v>
      </c>
      <c r="AM202" s="2">
        <v>0.27147886100000002</v>
      </c>
    </row>
    <row r="203" spans="1:39">
      <c r="A203" s="2" t="s">
        <v>282</v>
      </c>
      <c r="B203" s="2" t="s">
        <v>821</v>
      </c>
      <c r="C203" s="2" t="s">
        <v>822</v>
      </c>
      <c r="E203" s="2" t="s">
        <v>283</v>
      </c>
      <c r="F203" s="2" t="s">
        <v>806</v>
      </c>
      <c r="G203" s="2" t="s">
        <v>829</v>
      </c>
      <c r="H203" s="2">
        <v>0</v>
      </c>
      <c r="I203" s="2">
        <v>0.49</v>
      </c>
      <c r="J203" s="6">
        <v>15452626</v>
      </c>
      <c r="K203" s="6">
        <v>29708235</v>
      </c>
      <c r="L203" s="6">
        <v>-14255609</v>
      </c>
      <c r="M203" s="6">
        <v>28607364</v>
      </c>
      <c r="N203" s="6">
        <v>1428468</v>
      </c>
      <c r="O203" s="6">
        <v>306229</v>
      </c>
      <c r="P203" s="6">
        <v>718210</v>
      </c>
      <c r="Q203" s="2">
        <v>0</v>
      </c>
      <c r="R203" s="2">
        <v>0</v>
      </c>
      <c r="S203" s="6">
        <v>0</v>
      </c>
      <c r="T203" s="6">
        <v>404029</v>
      </c>
      <c r="U203" s="6">
        <v>27011</v>
      </c>
      <c r="V203" s="6">
        <v>20413</v>
      </c>
      <c r="W203" s="6">
        <v>0</v>
      </c>
      <c r="X203" s="2">
        <v>0</v>
      </c>
      <c r="Y203" s="6">
        <v>6760</v>
      </c>
      <c r="Z203" s="6">
        <v>-59004</v>
      </c>
      <c r="AA203" s="6">
        <v>6574</v>
      </c>
      <c r="AB203" s="6">
        <v>4605</v>
      </c>
      <c r="AC203" s="6">
        <v>-151333</v>
      </c>
      <c r="AD203" s="6">
        <v>0</v>
      </c>
      <c r="AE203" s="6">
        <v>224246</v>
      </c>
      <c r="AF203" s="6">
        <v>-338802</v>
      </c>
      <c r="AG203" s="6">
        <v>29327809</v>
      </c>
      <c r="AH203" s="6">
        <v>15072201</v>
      </c>
      <c r="AI203" s="6">
        <v>-380425</v>
      </c>
      <c r="AJ203" s="7">
        <v>0.98</v>
      </c>
      <c r="AL203" s="2" t="s">
        <v>807</v>
      </c>
      <c r="AM203" s="2">
        <v>1</v>
      </c>
    </row>
    <row r="204" spans="1:39">
      <c r="A204" s="2" t="s">
        <v>280</v>
      </c>
      <c r="B204" s="2" t="s">
        <v>821</v>
      </c>
      <c r="C204" s="2" t="s">
        <v>805</v>
      </c>
      <c r="E204" s="2" t="s">
        <v>281</v>
      </c>
      <c r="F204" s="2" t="s">
        <v>806</v>
      </c>
      <c r="G204" s="2" t="s">
        <v>486</v>
      </c>
      <c r="H204" s="2">
        <v>0</v>
      </c>
      <c r="I204" s="2">
        <v>0.49</v>
      </c>
      <c r="J204" s="6">
        <v>43212869</v>
      </c>
      <c r="K204" s="6">
        <v>38830817</v>
      </c>
      <c r="L204" s="6">
        <v>4382052</v>
      </c>
      <c r="M204" s="6">
        <v>39507439</v>
      </c>
      <c r="N204" s="6">
        <v>1832808</v>
      </c>
      <c r="O204" s="6">
        <v>422392</v>
      </c>
      <c r="P204" s="6">
        <v>822342</v>
      </c>
      <c r="Q204" s="6">
        <v>4952</v>
      </c>
      <c r="R204" s="6">
        <v>2476</v>
      </c>
      <c r="S204" s="6">
        <v>20010</v>
      </c>
      <c r="T204" s="6">
        <v>560636</v>
      </c>
      <c r="U204" s="2">
        <v>0</v>
      </c>
      <c r="V204" s="6">
        <v>59007</v>
      </c>
      <c r="W204" s="6">
        <v>719</v>
      </c>
      <c r="X204" s="6">
        <v>-2476</v>
      </c>
      <c r="Y204" s="6">
        <v>-13637</v>
      </c>
      <c r="Z204" s="6">
        <v>-163109</v>
      </c>
      <c r="AA204" s="6">
        <v>0</v>
      </c>
      <c r="AB204" s="6">
        <v>-23737</v>
      </c>
      <c r="AC204" s="6">
        <v>46519</v>
      </c>
      <c r="AD204" s="6">
        <v>0</v>
      </c>
      <c r="AE204" s="2">
        <v>0</v>
      </c>
      <c r="AF204" s="6">
        <v>-7005347</v>
      </c>
      <c r="AG204" s="6">
        <v>34238186</v>
      </c>
      <c r="AH204" s="6">
        <v>38620238</v>
      </c>
      <c r="AI204" s="6">
        <v>-4592631</v>
      </c>
      <c r="AJ204" s="7">
        <v>0.89</v>
      </c>
      <c r="AL204" s="2" t="s">
        <v>807</v>
      </c>
      <c r="AM204" s="2">
        <v>1</v>
      </c>
    </row>
    <row r="205" spans="1:39">
      <c r="A205" s="2" t="s">
        <v>278</v>
      </c>
      <c r="B205" s="2" t="s">
        <v>804</v>
      </c>
      <c r="C205" s="2" t="s">
        <v>808</v>
      </c>
      <c r="E205" s="2" t="s">
        <v>279</v>
      </c>
      <c r="F205" s="2" t="s">
        <v>412</v>
      </c>
      <c r="G205" s="2" t="s">
        <v>410</v>
      </c>
      <c r="H205" s="2">
        <v>0</v>
      </c>
      <c r="I205" s="2">
        <v>0.4</v>
      </c>
      <c r="J205" s="6">
        <v>4951377</v>
      </c>
      <c r="K205" s="6">
        <v>26289773</v>
      </c>
      <c r="L205" s="6">
        <v>-21338395</v>
      </c>
      <c r="M205" s="6">
        <v>26200581</v>
      </c>
      <c r="N205" s="6">
        <v>1302199</v>
      </c>
      <c r="O205" s="6">
        <v>280681</v>
      </c>
      <c r="P205" s="6">
        <v>645893</v>
      </c>
      <c r="Q205" s="6">
        <v>0</v>
      </c>
      <c r="R205" s="2">
        <v>0</v>
      </c>
      <c r="S205" s="6">
        <v>55863</v>
      </c>
      <c r="T205" s="6">
        <v>319762</v>
      </c>
      <c r="U205" s="2">
        <v>0</v>
      </c>
      <c r="V205" s="6">
        <v>46565</v>
      </c>
      <c r="W205" s="6">
        <v>1293</v>
      </c>
      <c r="X205" s="6">
        <v>0</v>
      </c>
      <c r="Y205" s="6">
        <v>12353</v>
      </c>
      <c r="Z205" s="6">
        <v>-35417</v>
      </c>
      <c r="AA205" s="6">
        <v>0</v>
      </c>
      <c r="AB205" s="6">
        <v>-16856</v>
      </c>
      <c r="AC205" s="6">
        <v>-226522</v>
      </c>
      <c r="AD205" s="6">
        <v>35288</v>
      </c>
      <c r="AE205" s="2">
        <v>0</v>
      </c>
      <c r="AF205" s="6">
        <v>-979349</v>
      </c>
      <c r="AG205" s="6">
        <v>26340135</v>
      </c>
      <c r="AH205" s="6">
        <v>5001740</v>
      </c>
      <c r="AI205" s="6">
        <v>50362</v>
      </c>
      <c r="AJ205" s="7">
        <v>1.01</v>
      </c>
      <c r="AL205" s="2" t="s">
        <v>807</v>
      </c>
      <c r="AM205" s="2">
        <v>1</v>
      </c>
    </row>
    <row r="206" spans="1:39">
      <c r="A206" s="2" t="s">
        <v>276</v>
      </c>
      <c r="B206" s="2" t="s">
        <v>804</v>
      </c>
      <c r="C206" s="2" t="s">
        <v>822</v>
      </c>
      <c r="E206" s="2" t="s">
        <v>277</v>
      </c>
      <c r="F206" s="2" t="s">
        <v>584</v>
      </c>
      <c r="G206" s="2" t="s">
        <v>829</v>
      </c>
      <c r="H206" s="2">
        <v>0</v>
      </c>
      <c r="I206" s="2">
        <v>0.4</v>
      </c>
      <c r="J206" s="6">
        <v>1029293</v>
      </c>
      <c r="K206" s="6">
        <v>6921400</v>
      </c>
      <c r="L206" s="6">
        <v>-5892107</v>
      </c>
      <c r="M206" s="6">
        <v>6567768</v>
      </c>
      <c r="N206" s="6">
        <v>506017</v>
      </c>
      <c r="O206" s="6">
        <v>70723</v>
      </c>
      <c r="P206" s="6">
        <v>316123</v>
      </c>
      <c r="Q206" s="6">
        <v>6386</v>
      </c>
      <c r="R206" s="6">
        <v>4851</v>
      </c>
      <c r="S206" s="2">
        <v>0</v>
      </c>
      <c r="T206" s="6">
        <v>107934</v>
      </c>
      <c r="U206" s="6">
        <v>678</v>
      </c>
      <c r="V206" s="6">
        <v>49685</v>
      </c>
      <c r="W206" s="6">
        <v>-6386</v>
      </c>
      <c r="X206" s="6">
        <v>-4851</v>
      </c>
      <c r="Y206" s="2">
        <v>0</v>
      </c>
      <c r="Z206" s="6">
        <v>-10441</v>
      </c>
      <c r="AA206" s="6">
        <v>5262</v>
      </c>
      <c r="AB206" s="6">
        <v>-16372</v>
      </c>
      <c r="AC206" s="6">
        <v>-62549</v>
      </c>
      <c r="AD206" s="6">
        <v>1391631</v>
      </c>
      <c r="AE206" s="2">
        <v>0</v>
      </c>
      <c r="AF206" s="6">
        <v>180156</v>
      </c>
      <c r="AG206" s="6">
        <v>8600598</v>
      </c>
      <c r="AH206" s="6">
        <v>2708490</v>
      </c>
      <c r="AI206" s="6">
        <v>1679197</v>
      </c>
      <c r="AJ206" s="7">
        <v>2.63</v>
      </c>
      <c r="AL206" s="2" t="s">
        <v>807</v>
      </c>
      <c r="AM206" s="2">
        <v>1</v>
      </c>
    </row>
    <row r="207" spans="1:39">
      <c r="A207" s="2" t="s">
        <v>271</v>
      </c>
      <c r="B207" s="2" t="s">
        <v>821</v>
      </c>
      <c r="C207" s="2" t="s">
        <v>805</v>
      </c>
      <c r="E207" s="2" t="s">
        <v>272</v>
      </c>
      <c r="F207" s="2" t="s">
        <v>806</v>
      </c>
      <c r="G207" s="2" t="s">
        <v>726</v>
      </c>
      <c r="H207" s="2">
        <v>0</v>
      </c>
      <c r="I207" s="2">
        <v>0.49</v>
      </c>
      <c r="J207" s="6">
        <v>27337014</v>
      </c>
      <c r="K207" s="6">
        <v>49103994</v>
      </c>
      <c r="L207" s="6">
        <v>-21766980</v>
      </c>
      <c r="M207" s="6">
        <v>49086614</v>
      </c>
      <c r="N207" s="6">
        <v>925952</v>
      </c>
      <c r="O207" s="6">
        <v>523970</v>
      </c>
      <c r="P207" s="6">
        <v>401982</v>
      </c>
      <c r="Q207" s="2">
        <v>0</v>
      </c>
      <c r="R207" s="2">
        <v>0</v>
      </c>
      <c r="S207" s="6">
        <v>0</v>
      </c>
      <c r="T207" s="6">
        <v>0</v>
      </c>
      <c r="U207" s="6">
        <v>162035</v>
      </c>
      <c r="V207" s="6">
        <v>61732</v>
      </c>
      <c r="W207" s="6">
        <v>0</v>
      </c>
      <c r="X207" s="2">
        <v>0</v>
      </c>
      <c r="Y207" s="6">
        <v>4962</v>
      </c>
      <c r="Z207" s="6">
        <v>185919</v>
      </c>
      <c r="AA207" s="6">
        <v>16410</v>
      </c>
      <c r="AB207" s="6">
        <v>21772</v>
      </c>
      <c r="AC207" s="6">
        <v>-231072</v>
      </c>
      <c r="AD207" s="6">
        <v>0</v>
      </c>
      <c r="AE207" s="6">
        <v>823899</v>
      </c>
      <c r="AF207" s="6">
        <v>202350</v>
      </c>
      <c r="AG207" s="6">
        <v>49612775</v>
      </c>
      <c r="AH207" s="6">
        <v>27845796</v>
      </c>
      <c r="AI207" s="6">
        <v>508782</v>
      </c>
      <c r="AJ207" s="7">
        <v>1.02</v>
      </c>
      <c r="AL207" s="2" t="s">
        <v>807</v>
      </c>
      <c r="AM207" s="2">
        <v>1</v>
      </c>
    </row>
    <row r="208" spans="1:39">
      <c r="A208" s="2" t="s">
        <v>269</v>
      </c>
      <c r="B208" s="2" t="s">
        <v>817</v>
      </c>
      <c r="C208" s="2" t="s">
        <v>818</v>
      </c>
      <c r="E208" s="2" t="s">
        <v>270</v>
      </c>
      <c r="F208" s="2" t="s">
        <v>514</v>
      </c>
      <c r="G208" s="2" t="s">
        <v>806</v>
      </c>
      <c r="H208" s="2">
        <v>0</v>
      </c>
      <c r="I208" s="2">
        <v>0.3</v>
      </c>
      <c r="J208" s="6">
        <v>47593773</v>
      </c>
      <c r="K208" s="6">
        <v>16743024</v>
      </c>
      <c r="L208" s="6">
        <v>30850749</v>
      </c>
      <c r="M208" s="6">
        <v>14335335</v>
      </c>
      <c r="N208" s="6">
        <v>1603817</v>
      </c>
      <c r="O208" s="6">
        <v>155147</v>
      </c>
      <c r="P208" s="6">
        <v>520924</v>
      </c>
      <c r="Q208" s="2">
        <v>0</v>
      </c>
      <c r="R208" s="6">
        <v>0</v>
      </c>
      <c r="S208" s="6">
        <v>109147</v>
      </c>
      <c r="T208" s="6">
        <v>818599</v>
      </c>
      <c r="U208" s="2">
        <v>0</v>
      </c>
      <c r="V208" s="6">
        <v>77158</v>
      </c>
      <c r="W208" s="6">
        <v>6</v>
      </c>
      <c r="X208" s="6">
        <v>1807</v>
      </c>
      <c r="Y208" s="6">
        <v>-108175</v>
      </c>
      <c r="Z208" s="6">
        <v>-443047</v>
      </c>
      <c r="AA208" s="6">
        <v>0</v>
      </c>
      <c r="AB208" s="6">
        <v>5316</v>
      </c>
      <c r="AC208" s="6">
        <v>327503</v>
      </c>
      <c r="AD208" s="6">
        <v>0</v>
      </c>
      <c r="AE208" s="2">
        <v>0</v>
      </c>
      <c r="AF208" s="6">
        <v>-263235</v>
      </c>
      <c r="AG208" s="6">
        <v>15536484</v>
      </c>
      <c r="AH208" s="6">
        <v>46387233</v>
      </c>
      <c r="AI208" s="6">
        <v>-1206540</v>
      </c>
      <c r="AJ208" s="7">
        <v>0.97</v>
      </c>
      <c r="AL208" s="2" t="s">
        <v>807</v>
      </c>
      <c r="AM208" s="2">
        <v>1</v>
      </c>
    </row>
    <row r="209" spans="1:39">
      <c r="A209" s="2" t="s">
        <v>267</v>
      </c>
      <c r="B209" s="2" t="s">
        <v>821</v>
      </c>
      <c r="C209" s="2" t="s">
        <v>845</v>
      </c>
      <c r="E209" s="2" t="s">
        <v>268</v>
      </c>
      <c r="F209" s="2" t="s">
        <v>806</v>
      </c>
      <c r="G209" s="2" t="s">
        <v>626</v>
      </c>
      <c r="H209" s="2">
        <v>0</v>
      </c>
      <c r="I209" s="2">
        <v>0.49</v>
      </c>
      <c r="J209" s="6">
        <v>32111299</v>
      </c>
      <c r="K209" s="6">
        <v>23800795</v>
      </c>
      <c r="L209" s="6">
        <v>8310504</v>
      </c>
      <c r="M209" s="6">
        <v>17895045</v>
      </c>
      <c r="N209" s="6">
        <v>1465684</v>
      </c>
      <c r="O209" s="6">
        <v>191811</v>
      </c>
      <c r="P209" s="6">
        <v>577128</v>
      </c>
      <c r="Q209" s="2">
        <v>0</v>
      </c>
      <c r="R209" s="6">
        <v>0</v>
      </c>
      <c r="S209" s="6">
        <v>440726</v>
      </c>
      <c r="T209" s="6">
        <v>256019</v>
      </c>
      <c r="U209" s="2">
        <v>0</v>
      </c>
      <c r="V209" s="6">
        <v>41711</v>
      </c>
      <c r="W209" s="6">
        <v>0</v>
      </c>
      <c r="X209" s="6">
        <v>3431</v>
      </c>
      <c r="Y209" s="6">
        <v>-440726</v>
      </c>
      <c r="Z209" s="6">
        <v>-140819</v>
      </c>
      <c r="AA209" s="6">
        <v>0</v>
      </c>
      <c r="AB209" s="6">
        <v>20114</v>
      </c>
      <c r="AC209" s="6">
        <v>88222</v>
      </c>
      <c r="AD209" s="6">
        <v>1039271</v>
      </c>
      <c r="AE209" s="2">
        <v>0</v>
      </c>
      <c r="AF209" s="6">
        <v>-9116369</v>
      </c>
      <c r="AG209" s="6">
        <v>10855564</v>
      </c>
      <c r="AH209" s="6">
        <v>19166068</v>
      </c>
      <c r="AI209" s="6">
        <v>-12945231</v>
      </c>
      <c r="AJ209" s="7">
        <v>0.6</v>
      </c>
      <c r="AL209" s="2" t="s">
        <v>807</v>
      </c>
      <c r="AM209" s="2">
        <v>1</v>
      </c>
    </row>
    <row r="210" spans="1:39">
      <c r="A210" s="2" t="s">
        <v>265</v>
      </c>
      <c r="B210" s="2" t="s">
        <v>804</v>
      </c>
      <c r="C210" s="2" t="s">
        <v>825</v>
      </c>
      <c r="E210" s="2" t="s">
        <v>266</v>
      </c>
      <c r="F210" s="2" t="s">
        <v>13</v>
      </c>
      <c r="G210" s="2" t="s">
        <v>464</v>
      </c>
      <c r="H210" s="2">
        <v>0</v>
      </c>
      <c r="I210" s="2">
        <v>0.4</v>
      </c>
      <c r="J210" s="6">
        <v>1965008</v>
      </c>
      <c r="K210" s="6">
        <v>14129658</v>
      </c>
      <c r="L210" s="6">
        <v>-12164650</v>
      </c>
      <c r="M210" s="6">
        <v>14178001</v>
      </c>
      <c r="N210" s="6">
        <v>610028</v>
      </c>
      <c r="O210" s="6">
        <v>151684</v>
      </c>
      <c r="P210" s="6">
        <v>253704</v>
      </c>
      <c r="Q210" s="2">
        <v>0</v>
      </c>
      <c r="R210" s="2">
        <v>0</v>
      </c>
      <c r="S210" s="6">
        <v>90513</v>
      </c>
      <c r="T210" s="6">
        <v>114127</v>
      </c>
      <c r="U210" s="2">
        <v>0</v>
      </c>
      <c r="V210" s="6">
        <v>20752</v>
      </c>
      <c r="W210" s="6">
        <v>0</v>
      </c>
      <c r="X210" s="2">
        <v>0</v>
      </c>
      <c r="Y210" s="6">
        <v>-86620</v>
      </c>
      <c r="Z210" s="6">
        <v>-55820</v>
      </c>
      <c r="AA210" s="6">
        <v>0</v>
      </c>
      <c r="AB210" s="6">
        <v>-10414</v>
      </c>
      <c r="AC210" s="6">
        <v>-129136</v>
      </c>
      <c r="AD210" s="6">
        <v>0</v>
      </c>
      <c r="AE210" s="2">
        <v>0</v>
      </c>
      <c r="AF210" s="6">
        <v>-500200</v>
      </c>
      <c r="AG210" s="6">
        <v>14026591</v>
      </c>
      <c r="AH210" s="6">
        <v>1861941</v>
      </c>
      <c r="AI210" s="6">
        <v>-103067</v>
      </c>
      <c r="AJ210" s="7">
        <v>0.95</v>
      </c>
      <c r="AK210" s="2" t="s">
        <v>889</v>
      </c>
      <c r="AL210" s="2" t="s">
        <v>811</v>
      </c>
      <c r="AM210" s="2">
        <v>5.473828E-3</v>
      </c>
    </row>
    <row r="211" spans="1:39">
      <c r="A211" s="2" t="s">
        <v>263</v>
      </c>
      <c r="B211" s="2" t="s">
        <v>804</v>
      </c>
      <c r="C211" s="2" t="s">
        <v>805</v>
      </c>
      <c r="E211" s="2" t="s">
        <v>264</v>
      </c>
      <c r="F211" s="2" t="s">
        <v>133</v>
      </c>
      <c r="G211" s="2" t="s">
        <v>806</v>
      </c>
      <c r="H211" s="2">
        <v>0</v>
      </c>
      <c r="I211" s="2">
        <v>0.4</v>
      </c>
      <c r="J211" s="6">
        <v>2124584</v>
      </c>
      <c r="K211" s="6">
        <v>19117583</v>
      </c>
      <c r="L211" s="6">
        <v>-16992999</v>
      </c>
      <c r="M211" s="6">
        <v>19239615</v>
      </c>
      <c r="N211" s="6">
        <v>977604</v>
      </c>
      <c r="O211" s="6">
        <v>206122</v>
      </c>
      <c r="P211" s="6">
        <v>387448</v>
      </c>
      <c r="Q211" s="6">
        <v>0</v>
      </c>
      <c r="R211" s="6">
        <v>181911</v>
      </c>
      <c r="S211" s="2">
        <v>0</v>
      </c>
      <c r="T211" s="6">
        <v>202123</v>
      </c>
      <c r="U211" s="6">
        <v>4291</v>
      </c>
      <c r="V211" s="6">
        <v>5349</v>
      </c>
      <c r="W211" s="6">
        <v>3703</v>
      </c>
      <c r="X211" s="6">
        <v>-181510</v>
      </c>
      <c r="Y211" s="6">
        <v>0</v>
      </c>
      <c r="Z211" s="6">
        <v>-2628</v>
      </c>
      <c r="AA211" s="6">
        <v>-169</v>
      </c>
      <c r="AB211" s="6">
        <v>-5333</v>
      </c>
      <c r="AC211" s="6">
        <v>-180393</v>
      </c>
      <c r="AD211" s="6">
        <v>0</v>
      </c>
      <c r="AE211" s="6">
        <v>193049</v>
      </c>
      <c r="AF211" s="6">
        <v>111486</v>
      </c>
      <c r="AG211" s="6">
        <v>19778967</v>
      </c>
      <c r="AH211" s="6">
        <v>2785968</v>
      </c>
      <c r="AI211" s="6">
        <v>661384</v>
      </c>
      <c r="AJ211" s="7">
        <v>1.31</v>
      </c>
      <c r="AL211" s="2" t="s">
        <v>807</v>
      </c>
      <c r="AM211" s="2">
        <v>1</v>
      </c>
    </row>
    <row r="212" spans="1:39">
      <c r="A212" s="2" t="s">
        <v>261</v>
      </c>
      <c r="B212" s="2" t="s">
        <v>804</v>
      </c>
      <c r="C212" s="2" t="s">
        <v>808</v>
      </c>
      <c r="E212" s="2" t="s">
        <v>262</v>
      </c>
      <c r="F212" s="2" t="s">
        <v>412</v>
      </c>
      <c r="G212" s="2" t="s">
        <v>410</v>
      </c>
      <c r="H212" s="2">
        <v>0</v>
      </c>
      <c r="I212" s="2">
        <v>0.4</v>
      </c>
      <c r="J212" s="6">
        <v>1206225</v>
      </c>
      <c r="K212" s="6">
        <v>5450571</v>
      </c>
      <c r="L212" s="6">
        <v>-4244345</v>
      </c>
      <c r="M212" s="6">
        <v>5589528</v>
      </c>
      <c r="N212" s="6">
        <v>604926</v>
      </c>
      <c r="O212" s="6">
        <v>60376</v>
      </c>
      <c r="P212" s="6">
        <v>358596</v>
      </c>
      <c r="Q212" s="6">
        <v>8085</v>
      </c>
      <c r="R212" s="6">
        <v>8085</v>
      </c>
      <c r="S212" s="6">
        <v>8085</v>
      </c>
      <c r="T212" s="6">
        <v>161699</v>
      </c>
      <c r="U212" s="2">
        <v>0</v>
      </c>
      <c r="V212" s="6">
        <v>23590</v>
      </c>
      <c r="W212" s="6">
        <v>-6289</v>
      </c>
      <c r="X212" s="6">
        <v>-4137</v>
      </c>
      <c r="Y212" s="6">
        <v>-6123</v>
      </c>
      <c r="Z212" s="6">
        <v>-38257</v>
      </c>
      <c r="AA212" s="6">
        <v>0</v>
      </c>
      <c r="AB212" s="6">
        <v>-740</v>
      </c>
      <c r="AC212" s="6">
        <v>-45057</v>
      </c>
      <c r="AD212" s="6">
        <v>0</v>
      </c>
      <c r="AE212" s="6">
        <v>332019</v>
      </c>
      <c r="AF212" s="6">
        <v>30122</v>
      </c>
      <c r="AG212" s="6">
        <v>5815544</v>
      </c>
      <c r="AH212" s="6">
        <v>1571199</v>
      </c>
      <c r="AI212" s="6">
        <v>364974</v>
      </c>
      <c r="AJ212" s="7">
        <v>1.3</v>
      </c>
      <c r="AL212" s="2" t="s">
        <v>807</v>
      </c>
      <c r="AM212" s="2">
        <v>1</v>
      </c>
    </row>
    <row r="213" spans="1:39">
      <c r="A213" s="2" t="s">
        <v>259</v>
      </c>
      <c r="B213" s="2" t="s">
        <v>817</v>
      </c>
      <c r="C213" s="2" t="s">
        <v>818</v>
      </c>
      <c r="E213" s="2" t="s">
        <v>260</v>
      </c>
      <c r="F213" s="2" t="s">
        <v>514</v>
      </c>
      <c r="G213" s="2" t="s">
        <v>806</v>
      </c>
      <c r="H213" s="2">
        <v>0</v>
      </c>
      <c r="I213" s="2">
        <v>0.3</v>
      </c>
      <c r="J213" s="6">
        <v>20104296</v>
      </c>
      <c r="K213" s="6">
        <v>23795112</v>
      </c>
      <c r="L213" s="6">
        <v>-3690817</v>
      </c>
      <c r="M213" s="6">
        <v>24673348</v>
      </c>
      <c r="N213" s="6">
        <v>1318125</v>
      </c>
      <c r="O213" s="6">
        <v>265148</v>
      </c>
      <c r="P213" s="6">
        <v>323515</v>
      </c>
      <c r="Q213" s="2">
        <v>0</v>
      </c>
      <c r="R213" s="6">
        <v>80344</v>
      </c>
      <c r="S213" s="6">
        <v>108237</v>
      </c>
      <c r="T213" s="6">
        <v>540881</v>
      </c>
      <c r="U213" s="6">
        <v>10234</v>
      </c>
      <c r="V213" s="6">
        <v>-5074</v>
      </c>
      <c r="W213" s="6">
        <v>0</v>
      </c>
      <c r="X213" s="6">
        <v>-80344</v>
      </c>
      <c r="Y213" s="6">
        <v>-105707</v>
      </c>
      <c r="Z213" s="6">
        <v>-220039</v>
      </c>
      <c r="AA213" s="6">
        <v>421</v>
      </c>
      <c r="AB213" s="6">
        <v>-18257</v>
      </c>
      <c r="AC213" s="6">
        <v>-39181</v>
      </c>
      <c r="AD213" s="6">
        <v>0</v>
      </c>
      <c r="AE213" s="6">
        <v>16691</v>
      </c>
      <c r="AF213" s="6">
        <v>331027</v>
      </c>
      <c r="AG213" s="6">
        <v>25847862</v>
      </c>
      <c r="AH213" s="6">
        <v>22157045</v>
      </c>
      <c r="AI213" s="6">
        <v>2052750</v>
      </c>
      <c r="AJ213" s="7">
        <v>1.1000000000000001</v>
      </c>
      <c r="AL213" s="2" t="s">
        <v>807</v>
      </c>
      <c r="AM213" s="2">
        <v>1</v>
      </c>
    </row>
    <row r="214" spans="1:39">
      <c r="A214" s="2" t="s">
        <v>257</v>
      </c>
      <c r="B214" s="2" t="s">
        <v>804</v>
      </c>
      <c r="C214" s="2" t="s">
        <v>820</v>
      </c>
      <c r="E214" s="2" t="s">
        <v>258</v>
      </c>
      <c r="F214" s="2" t="s">
        <v>316</v>
      </c>
      <c r="G214" s="2" t="s">
        <v>314</v>
      </c>
      <c r="H214" s="2">
        <v>0</v>
      </c>
      <c r="I214" s="2">
        <v>0.4</v>
      </c>
      <c r="J214" s="6">
        <v>1339691</v>
      </c>
      <c r="K214" s="6">
        <v>5001052</v>
      </c>
      <c r="L214" s="6">
        <v>-3661362</v>
      </c>
      <c r="M214" s="6">
        <v>5023650</v>
      </c>
      <c r="N214" s="6">
        <v>467845</v>
      </c>
      <c r="O214" s="6">
        <v>54359</v>
      </c>
      <c r="P214" s="6">
        <v>334253</v>
      </c>
      <c r="Q214" s="2">
        <v>404</v>
      </c>
      <c r="R214" s="6">
        <v>8085</v>
      </c>
      <c r="S214" s="6">
        <v>8085</v>
      </c>
      <c r="T214" s="6">
        <v>62659</v>
      </c>
      <c r="U214" s="2">
        <v>0</v>
      </c>
      <c r="V214" s="6">
        <v>63220</v>
      </c>
      <c r="W214" s="6">
        <v>-404</v>
      </c>
      <c r="X214" s="6">
        <v>-7386</v>
      </c>
      <c r="Y214" s="6">
        <v>-8085</v>
      </c>
      <c r="Z214" s="6">
        <v>13057</v>
      </c>
      <c r="AA214" s="6">
        <v>0</v>
      </c>
      <c r="AB214" s="6">
        <v>-15966</v>
      </c>
      <c r="AC214" s="6">
        <v>-38868</v>
      </c>
      <c r="AD214" s="6">
        <v>0</v>
      </c>
      <c r="AE214" s="2">
        <v>0</v>
      </c>
      <c r="AF214" s="6">
        <v>-179363</v>
      </c>
      <c r="AG214" s="6">
        <v>5317700</v>
      </c>
      <c r="AH214" s="6">
        <v>1656339</v>
      </c>
      <c r="AI214" s="6">
        <v>316648</v>
      </c>
      <c r="AJ214" s="7">
        <v>1.24</v>
      </c>
      <c r="AK214" s="2" t="s">
        <v>317</v>
      </c>
      <c r="AL214" s="2" t="s">
        <v>811</v>
      </c>
      <c r="AM214" s="2">
        <v>1.9109260999999999E-2</v>
      </c>
    </row>
    <row r="215" spans="1:39">
      <c r="A215" s="2" t="s">
        <v>255</v>
      </c>
      <c r="B215" s="2" t="s">
        <v>819</v>
      </c>
      <c r="C215" s="2" t="s">
        <v>808</v>
      </c>
      <c r="E215" s="2" t="s">
        <v>256</v>
      </c>
      <c r="F215" s="2" t="s">
        <v>806</v>
      </c>
      <c r="G215" s="2" t="s">
        <v>502</v>
      </c>
      <c r="H215" s="2">
        <v>0</v>
      </c>
      <c r="I215" s="2">
        <v>0.49</v>
      </c>
      <c r="J215" s="6">
        <v>54645193</v>
      </c>
      <c r="K215" s="6">
        <v>29535060</v>
      </c>
      <c r="L215" s="6">
        <v>25110134</v>
      </c>
      <c r="M215" s="6">
        <v>29535848</v>
      </c>
      <c r="N215" s="6">
        <v>1912037</v>
      </c>
      <c r="O215" s="6">
        <v>316596</v>
      </c>
      <c r="P215" s="6">
        <v>1187529</v>
      </c>
      <c r="Q215" s="6">
        <v>0</v>
      </c>
      <c r="R215" s="6">
        <v>0</v>
      </c>
      <c r="S215" s="6">
        <v>9904</v>
      </c>
      <c r="T215" s="6">
        <v>398008</v>
      </c>
      <c r="U215" s="2">
        <v>0</v>
      </c>
      <c r="V215" s="6">
        <v>129315</v>
      </c>
      <c r="W215" s="6">
        <v>2569</v>
      </c>
      <c r="X215" s="6">
        <v>5126</v>
      </c>
      <c r="Y215" s="6">
        <v>11247</v>
      </c>
      <c r="Z215" s="6">
        <v>15917</v>
      </c>
      <c r="AA215" s="6">
        <v>0</v>
      </c>
      <c r="AB215" s="6">
        <v>-25965</v>
      </c>
      <c r="AC215" s="6">
        <v>266562</v>
      </c>
      <c r="AD215" s="6">
        <v>0</v>
      </c>
      <c r="AE215" s="2">
        <v>0</v>
      </c>
      <c r="AF215" s="6">
        <v>-676215</v>
      </c>
      <c r="AG215" s="6">
        <v>31176441</v>
      </c>
      <c r="AH215" s="6">
        <v>56286575</v>
      </c>
      <c r="AI215" s="6">
        <v>1641382</v>
      </c>
      <c r="AJ215" s="7">
        <v>1.03</v>
      </c>
      <c r="AL215" s="2" t="s">
        <v>807</v>
      </c>
      <c r="AM215" s="2">
        <v>1</v>
      </c>
    </row>
    <row r="216" spans="1:39">
      <c r="A216" s="2" t="s">
        <v>253</v>
      </c>
      <c r="B216" s="2" t="s">
        <v>804</v>
      </c>
      <c r="C216" s="2" t="s">
        <v>815</v>
      </c>
      <c r="E216" s="2" t="s">
        <v>254</v>
      </c>
      <c r="F216" s="2" t="s">
        <v>534</v>
      </c>
      <c r="G216" s="2" t="s">
        <v>532</v>
      </c>
      <c r="H216" s="2">
        <v>0</v>
      </c>
      <c r="I216" s="2">
        <v>0.4</v>
      </c>
      <c r="J216" s="6">
        <v>1547692</v>
      </c>
      <c r="K216" s="6">
        <v>6300402</v>
      </c>
      <c r="L216" s="6">
        <v>-4752710</v>
      </c>
      <c r="M216" s="6">
        <v>6647620</v>
      </c>
      <c r="N216" s="6">
        <v>507453</v>
      </c>
      <c r="O216" s="6">
        <v>71477</v>
      </c>
      <c r="P216" s="6">
        <v>282767</v>
      </c>
      <c r="Q216" s="6">
        <v>20212</v>
      </c>
      <c r="R216" s="2">
        <v>0</v>
      </c>
      <c r="S216" s="2">
        <v>580</v>
      </c>
      <c r="T216" s="6">
        <v>132417</v>
      </c>
      <c r="U216" s="6">
        <v>0</v>
      </c>
      <c r="V216" s="6">
        <v>56855</v>
      </c>
      <c r="W216" s="6">
        <v>-20212</v>
      </c>
      <c r="X216" s="2">
        <v>0</v>
      </c>
      <c r="Y216" s="6">
        <v>-581</v>
      </c>
      <c r="Z216" s="6">
        <v>-46675</v>
      </c>
      <c r="AA216" s="6">
        <v>7295</v>
      </c>
      <c r="AB216" s="6">
        <v>-5965</v>
      </c>
      <c r="AC216" s="6">
        <v>-50453</v>
      </c>
      <c r="AD216" s="6">
        <v>0</v>
      </c>
      <c r="AE216" s="6">
        <v>149494</v>
      </c>
      <c r="AF216" s="6">
        <v>143944</v>
      </c>
      <c r="AG216" s="6">
        <v>7089786</v>
      </c>
      <c r="AH216" s="6">
        <v>2337076</v>
      </c>
      <c r="AI216" s="6">
        <v>789385</v>
      </c>
      <c r="AJ216" s="7">
        <v>1.51</v>
      </c>
      <c r="AL216" s="2" t="s">
        <v>807</v>
      </c>
      <c r="AM216" s="2">
        <v>1</v>
      </c>
    </row>
    <row r="217" spans="1:39">
      <c r="A217" s="2" t="s">
        <v>251</v>
      </c>
      <c r="B217" s="2" t="s">
        <v>804</v>
      </c>
      <c r="C217" s="2" t="s">
        <v>808</v>
      </c>
      <c r="E217" s="2" t="s">
        <v>252</v>
      </c>
      <c r="F217" s="2" t="s">
        <v>412</v>
      </c>
      <c r="G217" s="2" t="s">
        <v>410</v>
      </c>
      <c r="H217" s="2">
        <v>0</v>
      </c>
      <c r="I217" s="2">
        <v>0.4</v>
      </c>
      <c r="J217" s="6">
        <v>1941118</v>
      </c>
      <c r="K217" s="6">
        <v>5158107</v>
      </c>
      <c r="L217" s="6">
        <v>-3216989</v>
      </c>
      <c r="M217" s="6">
        <v>5113928</v>
      </c>
      <c r="N217" s="6">
        <v>623726</v>
      </c>
      <c r="O217" s="6">
        <v>55356</v>
      </c>
      <c r="P217" s="6">
        <v>389087</v>
      </c>
      <c r="Q217" s="6">
        <v>2021</v>
      </c>
      <c r="R217" s="6">
        <v>80850</v>
      </c>
      <c r="S217" s="6">
        <v>4547</v>
      </c>
      <c r="T217" s="6">
        <v>91865</v>
      </c>
      <c r="U217" s="2">
        <v>0</v>
      </c>
      <c r="V217" s="6">
        <v>15705</v>
      </c>
      <c r="W217" s="6">
        <v>-466</v>
      </c>
      <c r="X217" s="6">
        <v>-80850</v>
      </c>
      <c r="Y217" s="6">
        <v>-3641</v>
      </c>
      <c r="Z217" s="6">
        <v>3876</v>
      </c>
      <c r="AA217" s="6">
        <v>0</v>
      </c>
      <c r="AB217" s="6">
        <v>-198</v>
      </c>
      <c r="AC217" s="6">
        <v>-34151</v>
      </c>
      <c r="AD217" s="6">
        <v>0</v>
      </c>
      <c r="AE217" s="6">
        <v>262081</v>
      </c>
      <c r="AF217" s="6">
        <v>-138234</v>
      </c>
      <c r="AG217" s="6">
        <v>5237614</v>
      </c>
      <c r="AH217" s="6">
        <v>2020625</v>
      </c>
      <c r="AI217" s="6">
        <v>79507</v>
      </c>
      <c r="AJ217" s="7">
        <v>1.04</v>
      </c>
      <c r="AL217" s="2" t="s">
        <v>807</v>
      </c>
      <c r="AM217" s="2">
        <v>1</v>
      </c>
    </row>
    <row r="218" spans="1:39">
      <c r="A218" s="2" t="s">
        <v>249</v>
      </c>
      <c r="B218" s="2" t="s">
        <v>804</v>
      </c>
      <c r="C218" s="2" t="s">
        <v>805</v>
      </c>
      <c r="E218" s="2" t="s">
        <v>250</v>
      </c>
      <c r="F218" s="2" t="s">
        <v>554</v>
      </c>
      <c r="G218" s="2" t="s">
        <v>552</v>
      </c>
      <c r="H218" s="2">
        <v>0</v>
      </c>
      <c r="I218" s="2">
        <v>0.4</v>
      </c>
      <c r="J218" s="6">
        <v>2115541</v>
      </c>
      <c r="K218" s="6">
        <v>6590271</v>
      </c>
      <c r="L218" s="6">
        <v>-4474730</v>
      </c>
      <c r="M218" s="6">
        <v>6349104</v>
      </c>
      <c r="N218" s="6">
        <v>922043</v>
      </c>
      <c r="O218" s="6">
        <v>68953</v>
      </c>
      <c r="P218" s="6">
        <v>545023</v>
      </c>
      <c r="Q218" s="2">
        <v>0</v>
      </c>
      <c r="R218" s="2">
        <v>0</v>
      </c>
      <c r="S218" s="6">
        <v>6468</v>
      </c>
      <c r="T218" s="6">
        <v>301599</v>
      </c>
      <c r="U218" s="6">
        <v>0</v>
      </c>
      <c r="V218" s="6">
        <v>35492</v>
      </c>
      <c r="W218" s="6">
        <v>0</v>
      </c>
      <c r="X218" s="2">
        <v>0</v>
      </c>
      <c r="Y218" s="6">
        <v>-4271</v>
      </c>
      <c r="Z218" s="6">
        <v>-126786</v>
      </c>
      <c r="AA218" s="6">
        <v>1240</v>
      </c>
      <c r="AB218" s="6">
        <v>-658</v>
      </c>
      <c r="AC218" s="6">
        <v>-47502</v>
      </c>
      <c r="AD218" s="6">
        <v>0</v>
      </c>
      <c r="AE218" s="6">
        <v>296981</v>
      </c>
      <c r="AF218" s="6">
        <v>-339548</v>
      </c>
      <c r="AG218" s="6">
        <v>6492133</v>
      </c>
      <c r="AH218" s="6">
        <v>2017403</v>
      </c>
      <c r="AI218" s="6">
        <v>-98138</v>
      </c>
      <c r="AJ218" s="7">
        <v>0.95</v>
      </c>
      <c r="AL218" s="2" t="s">
        <v>807</v>
      </c>
      <c r="AM218" s="2">
        <v>1</v>
      </c>
    </row>
    <row r="219" spans="1:39">
      <c r="A219" s="2" t="s">
        <v>247</v>
      </c>
      <c r="B219" s="2" t="s">
        <v>819</v>
      </c>
      <c r="C219" s="2" t="s">
        <v>820</v>
      </c>
      <c r="E219" s="2" t="s">
        <v>248</v>
      </c>
      <c r="F219" s="2" t="s">
        <v>806</v>
      </c>
      <c r="G219" s="2" t="s">
        <v>175</v>
      </c>
      <c r="H219" s="2">
        <v>0</v>
      </c>
      <c r="I219" s="2">
        <v>0.49</v>
      </c>
      <c r="J219" s="6">
        <v>57176473</v>
      </c>
      <c r="K219" s="6">
        <v>34972685</v>
      </c>
      <c r="L219" s="6">
        <v>22203788</v>
      </c>
      <c r="M219" s="6">
        <v>35206716</v>
      </c>
      <c r="N219" s="6">
        <v>1951180</v>
      </c>
      <c r="O219" s="6">
        <v>383532</v>
      </c>
      <c r="P219" s="6">
        <v>1171487</v>
      </c>
      <c r="Q219" s="6">
        <v>0</v>
      </c>
      <c r="R219" s="2">
        <v>0</v>
      </c>
      <c r="S219" s="6">
        <v>0</v>
      </c>
      <c r="T219" s="6">
        <v>396161</v>
      </c>
      <c r="U219" s="2">
        <v>0</v>
      </c>
      <c r="V219" s="6">
        <v>89533</v>
      </c>
      <c r="W219" s="6">
        <v>2860</v>
      </c>
      <c r="X219" s="2">
        <v>0</v>
      </c>
      <c r="Y219" s="6">
        <v>50204</v>
      </c>
      <c r="Z219" s="6">
        <v>-107740</v>
      </c>
      <c r="AA219" s="6">
        <v>0</v>
      </c>
      <c r="AB219" s="6">
        <v>-8942</v>
      </c>
      <c r="AC219" s="6">
        <v>235709</v>
      </c>
      <c r="AD219" s="6">
        <v>0</v>
      </c>
      <c r="AE219" s="2">
        <v>0</v>
      </c>
      <c r="AF219" s="6">
        <v>-1501278</v>
      </c>
      <c r="AG219" s="6">
        <v>35918242</v>
      </c>
      <c r="AH219" s="6">
        <v>58122030</v>
      </c>
      <c r="AI219" s="6">
        <v>945557</v>
      </c>
      <c r="AJ219" s="7">
        <v>1.02</v>
      </c>
      <c r="AL219" s="2" t="s">
        <v>807</v>
      </c>
      <c r="AM219" s="2">
        <v>1</v>
      </c>
    </row>
    <row r="220" spans="1:39">
      <c r="A220" s="2" t="s">
        <v>245</v>
      </c>
      <c r="B220" s="2" t="s">
        <v>804</v>
      </c>
      <c r="C220" s="2" t="s">
        <v>825</v>
      </c>
      <c r="E220" s="2" t="s">
        <v>246</v>
      </c>
      <c r="F220" s="2" t="s">
        <v>69</v>
      </c>
      <c r="G220" s="2" t="s">
        <v>806</v>
      </c>
      <c r="H220" s="2">
        <v>0</v>
      </c>
      <c r="I220" s="2">
        <v>0.4</v>
      </c>
      <c r="J220" s="6">
        <v>2150233</v>
      </c>
      <c r="K220" s="6">
        <v>15550175</v>
      </c>
      <c r="L220" s="6">
        <v>-13399942</v>
      </c>
      <c r="M220" s="6">
        <v>16473511</v>
      </c>
      <c r="N220" s="6">
        <v>685979</v>
      </c>
      <c r="O220" s="6">
        <v>176313</v>
      </c>
      <c r="P220" s="6">
        <v>346599</v>
      </c>
      <c r="Q220" s="2">
        <v>0</v>
      </c>
      <c r="R220" s="6">
        <v>0</v>
      </c>
      <c r="S220" s="2">
        <v>0</v>
      </c>
      <c r="T220" s="6">
        <v>163067</v>
      </c>
      <c r="U220" s="2">
        <v>0</v>
      </c>
      <c r="V220" s="6">
        <v>13280</v>
      </c>
      <c r="W220" s="6">
        <v>0</v>
      </c>
      <c r="X220" s="6">
        <v>32756</v>
      </c>
      <c r="Y220" s="6">
        <v>566</v>
      </c>
      <c r="Z220" s="6">
        <v>-56306</v>
      </c>
      <c r="AA220" s="6">
        <v>0</v>
      </c>
      <c r="AB220" s="6">
        <v>512</v>
      </c>
      <c r="AC220" s="6">
        <v>-142250</v>
      </c>
      <c r="AD220" s="6">
        <v>0</v>
      </c>
      <c r="AE220" s="6">
        <v>19310</v>
      </c>
      <c r="AF220" s="6">
        <v>-675341</v>
      </c>
      <c r="AG220" s="6">
        <v>16313397</v>
      </c>
      <c r="AH220" s="6">
        <v>2913455</v>
      </c>
      <c r="AI220" s="6">
        <v>763222</v>
      </c>
      <c r="AJ220" s="7">
        <v>1.35</v>
      </c>
      <c r="AK220" s="2" t="s">
        <v>843</v>
      </c>
      <c r="AL220" s="2" t="s">
        <v>811</v>
      </c>
      <c r="AM220" s="2">
        <v>1.5193814E-2</v>
      </c>
    </row>
    <row r="221" spans="1:39">
      <c r="A221" s="2" t="s">
        <v>243</v>
      </c>
      <c r="B221" s="2" t="s">
        <v>804</v>
      </c>
      <c r="C221" s="2" t="s">
        <v>805</v>
      </c>
      <c r="E221" s="2" t="s">
        <v>244</v>
      </c>
      <c r="F221" s="2" t="s">
        <v>133</v>
      </c>
      <c r="G221" s="2" t="s">
        <v>806</v>
      </c>
      <c r="H221" s="2">
        <v>0</v>
      </c>
      <c r="I221" s="2">
        <v>0.4</v>
      </c>
      <c r="J221" s="6">
        <v>1650732</v>
      </c>
      <c r="K221" s="6">
        <v>17169772</v>
      </c>
      <c r="L221" s="6">
        <v>-15519040</v>
      </c>
      <c r="M221" s="6">
        <v>17525044</v>
      </c>
      <c r="N221" s="6">
        <v>671051</v>
      </c>
      <c r="O221" s="6">
        <v>187393</v>
      </c>
      <c r="P221" s="6">
        <v>244344</v>
      </c>
      <c r="Q221" s="2">
        <v>0</v>
      </c>
      <c r="R221" s="2">
        <v>0</v>
      </c>
      <c r="S221" s="6">
        <v>16170</v>
      </c>
      <c r="T221" s="6">
        <v>223144</v>
      </c>
      <c r="U221" s="6">
        <v>121640</v>
      </c>
      <c r="V221" s="6">
        <v>17471</v>
      </c>
      <c r="W221" s="6">
        <v>0</v>
      </c>
      <c r="X221" s="6">
        <v>0</v>
      </c>
      <c r="Y221" s="6">
        <v>-13526</v>
      </c>
      <c r="Z221" s="6">
        <v>-93022</v>
      </c>
      <c r="AA221" s="6">
        <v>118178</v>
      </c>
      <c r="AB221" s="6">
        <v>-15377</v>
      </c>
      <c r="AC221" s="6">
        <v>-164746</v>
      </c>
      <c r="AD221" s="6">
        <v>294410</v>
      </c>
      <c r="AE221" s="2">
        <v>0</v>
      </c>
      <c r="AF221" s="6">
        <v>-624687</v>
      </c>
      <c r="AG221" s="6">
        <v>17836436</v>
      </c>
      <c r="AH221" s="6">
        <v>2317397</v>
      </c>
      <c r="AI221" s="6">
        <v>666665</v>
      </c>
      <c r="AJ221" s="7">
        <v>1.4</v>
      </c>
      <c r="AL221" s="2" t="s">
        <v>807</v>
      </c>
      <c r="AM221" s="2">
        <v>1</v>
      </c>
    </row>
    <row r="222" spans="1:39">
      <c r="A222" s="2" t="s">
        <v>241</v>
      </c>
      <c r="B222" s="2" t="s">
        <v>804</v>
      </c>
      <c r="C222" s="2" t="s">
        <v>809</v>
      </c>
      <c r="E222" s="2" t="s">
        <v>242</v>
      </c>
      <c r="F222" s="2" t="s">
        <v>302</v>
      </c>
      <c r="G222" s="2" t="s">
        <v>300</v>
      </c>
      <c r="H222" s="2">
        <v>0</v>
      </c>
      <c r="I222" s="2">
        <v>0.4</v>
      </c>
      <c r="J222" s="6">
        <v>2123483</v>
      </c>
      <c r="K222" s="6">
        <v>10812431</v>
      </c>
      <c r="L222" s="6">
        <v>-8688948</v>
      </c>
      <c r="M222" s="6">
        <v>10727957</v>
      </c>
      <c r="N222" s="6">
        <v>615214</v>
      </c>
      <c r="O222" s="6">
        <v>115052</v>
      </c>
      <c r="P222" s="6">
        <v>354962</v>
      </c>
      <c r="Q222" s="6">
        <v>4042</v>
      </c>
      <c r="R222" s="6">
        <v>4042</v>
      </c>
      <c r="S222" s="6">
        <v>8456</v>
      </c>
      <c r="T222" s="6">
        <v>128660</v>
      </c>
      <c r="U222" s="2">
        <v>0</v>
      </c>
      <c r="V222" s="6">
        <v>27289</v>
      </c>
      <c r="W222" s="6">
        <v>-3928</v>
      </c>
      <c r="X222" s="2">
        <v>-367</v>
      </c>
      <c r="Y222" s="6">
        <v>116839</v>
      </c>
      <c r="Z222" s="6">
        <v>-128660</v>
      </c>
      <c r="AA222" s="6">
        <v>0</v>
      </c>
      <c r="AB222" s="6">
        <v>-9563</v>
      </c>
      <c r="AC222" s="6">
        <v>-92239</v>
      </c>
      <c r="AD222" s="6">
        <v>0</v>
      </c>
      <c r="AE222" s="2">
        <v>0</v>
      </c>
      <c r="AF222" s="6">
        <v>-554254</v>
      </c>
      <c r="AG222" s="6">
        <v>10698288</v>
      </c>
      <c r="AH222" s="6">
        <v>2009340</v>
      </c>
      <c r="AI222" s="6">
        <v>-114143</v>
      </c>
      <c r="AJ222" s="7">
        <v>0.95</v>
      </c>
      <c r="AK222" s="2" t="s">
        <v>810</v>
      </c>
      <c r="AL222" s="2" t="s">
        <v>811</v>
      </c>
      <c r="AM222" s="2">
        <v>1.7980230999999999E-2</v>
      </c>
    </row>
    <row r="223" spans="1:39">
      <c r="A223" s="2" t="s">
        <v>239</v>
      </c>
      <c r="B223" s="2" t="s">
        <v>804</v>
      </c>
      <c r="C223" s="2" t="s">
        <v>805</v>
      </c>
      <c r="E223" s="2" t="s">
        <v>240</v>
      </c>
      <c r="F223" s="2" t="s">
        <v>488</v>
      </c>
      <c r="G223" s="2" t="s">
        <v>486</v>
      </c>
      <c r="H223" s="2">
        <v>0</v>
      </c>
      <c r="I223" s="2">
        <v>0.4</v>
      </c>
      <c r="J223" s="6">
        <v>2120466</v>
      </c>
      <c r="K223" s="6">
        <v>17014224</v>
      </c>
      <c r="L223" s="6">
        <v>-14893757</v>
      </c>
      <c r="M223" s="6">
        <v>15934269</v>
      </c>
      <c r="N223" s="6">
        <v>686243</v>
      </c>
      <c r="O223" s="6">
        <v>170479</v>
      </c>
      <c r="P223" s="6">
        <v>232799</v>
      </c>
      <c r="Q223" s="6">
        <v>10589</v>
      </c>
      <c r="R223" s="6">
        <v>35219</v>
      </c>
      <c r="S223" s="6">
        <v>9298</v>
      </c>
      <c r="T223" s="6">
        <v>227859</v>
      </c>
      <c r="U223" s="6">
        <v>18652</v>
      </c>
      <c r="V223" s="6">
        <v>19368</v>
      </c>
      <c r="W223" s="6">
        <v>-7087</v>
      </c>
      <c r="X223" s="6">
        <v>-36929</v>
      </c>
      <c r="Y223" s="6">
        <v>-3082</v>
      </c>
      <c r="Z223" s="6">
        <v>-93781</v>
      </c>
      <c r="AA223" s="6">
        <v>-477</v>
      </c>
      <c r="AB223" s="6">
        <v>41478</v>
      </c>
      <c r="AC223" s="6">
        <v>-158108</v>
      </c>
      <c r="AD223" s="6">
        <v>0</v>
      </c>
      <c r="AE223" s="6">
        <v>1669996</v>
      </c>
      <c r="AF223" s="6">
        <v>-4473758</v>
      </c>
      <c r="AG223" s="6">
        <v>10256792</v>
      </c>
      <c r="AH223" s="6">
        <v>-4636965</v>
      </c>
      <c r="AI223" s="6">
        <v>-6757432</v>
      </c>
      <c r="AJ223" s="7">
        <v>-2.19</v>
      </c>
      <c r="AL223" s="2" t="s">
        <v>807</v>
      </c>
      <c r="AM223" s="2">
        <v>1</v>
      </c>
    </row>
    <row r="224" spans="1:39">
      <c r="A224" s="2" t="s">
        <v>237</v>
      </c>
      <c r="B224" s="2" t="s">
        <v>821</v>
      </c>
      <c r="C224" s="2" t="s">
        <v>809</v>
      </c>
      <c r="E224" s="2" t="s">
        <v>238</v>
      </c>
      <c r="F224" s="2" t="s">
        <v>806</v>
      </c>
      <c r="G224" s="2" t="s">
        <v>400</v>
      </c>
      <c r="H224" s="2">
        <v>0</v>
      </c>
      <c r="I224" s="2">
        <v>0.49</v>
      </c>
      <c r="J224" s="6">
        <v>3967145</v>
      </c>
      <c r="K224" s="6">
        <v>4742110</v>
      </c>
      <c r="L224" s="6">
        <v>-774965</v>
      </c>
      <c r="M224" s="6">
        <v>4860268</v>
      </c>
      <c r="N224" s="6">
        <v>360751</v>
      </c>
      <c r="O224" s="6">
        <v>52159</v>
      </c>
      <c r="P224" s="6">
        <v>200189</v>
      </c>
      <c r="Q224" s="6">
        <v>4942</v>
      </c>
      <c r="R224" s="6">
        <v>4846</v>
      </c>
      <c r="S224" s="6">
        <v>13174</v>
      </c>
      <c r="T224" s="6">
        <v>85441</v>
      </c>
      <c r="U224" s="2">
        <v>0</v>
      </c>
      <c r="V224" s="6">
        <v>28662</v>
      </c>
      <c r="W224" s="6">
        <v>493</v>
      </c>
      <c r="X224" s="6">
        <v>-4846</v>
      </c>
      <c r="Y224" s="6">
        <v>-13174</v>
      </c>
      <c r="Z224" s="6">
        <v>-6000</v>
      </c>
      <c r="AA224" s="6">
        <v>0</v>
      </c>
      <c r="AB224" s="6">
        <v>-402</v>
      </c>
      <c r="AC224" s="6">
        <v>-8227</v>
      </c>
      <c r="AD224" s="6">
        <v>0</v>
      </c>
      <c r="AE224" s="6">
        <v>72086</v>
      </c>
      <c r="AF224" s="6">
        <v>55878</v>
      </c>
      <c r="AG224" s="6">
        <v>5201317</v>
      </c>
      <c r="AH224" s="6">
        <v>4426352</v>
      </c>
      <c r="AI224" s="6">
        <v>459208</v>
      </c>
      <c r="AJ224" s="7">
        <v>1.1200000000000001</v>
      </c>
      <c r="AL224" s="2" t="s">
        <v>807</v>
      </c>
      <c r="AM224" s="2">
        <v>1</v>
      </c>
    </row>
    <row r="225" spans="1:39">
      <c r="A225" s="2" t="s">
        <v>235</v>
      </c>
      <c r="B225" s="2" t="s">
        <v>804</v>
      </c>
      <c r="C225" s="2" t="s">
        <v>820</v>
      </c>
      <c r="E225" s="2" t="s">
        <v>236</v>
      </c>
      <c r="F225" s="2" t="s">
        <v>316</v>
      </c>
      <c r="G225" s="2" t="s">
        <v>314</v>
      </c>
      <c r="H225" s="2">
        <v>0</v>
      </c>
      <c r="I225" s="2">
        <v>0.4</v>
      </c>
      <c r="J225" s="6">
        <v>1459372</v>
      </c>
      <c r="K225" s="6">
        <v>6494205</v>
      </c>
      <c r="L225" s="6">
        <v>-5034833</v>
      </c>
      <c r="M225" s="6">
        <v>6472471</v>
      </c>
      <c r="N225" s="6">
        <v>653027</v>
      </c>
      <c r="O225" s="6">
        <v>69893</v>
      </c>
      <c r="P225" s="6">
        <v>418597</v>
      </c>
      <c r="Q225" s="6">
        <v>6064</v>
      </c>
      <c r="R225" s="2">
        <v>0</v>
      </c>
      <c r="S225" s="6">
        <v>18191</v>
      </c>
      <c r="T225" s="6">
        <v>140282</v>
      </c>
      <c r="U225" s="2">
        <v>0</v>
      </c>
      <c r="V225" s="6">
        <v>6761</v>
      </c>
      <c r="W225" s="6">
        <v>-2623</v>
      </c>
      <c r="X225" s="2">
        <v>0</v>
      </c>
      <c r="Y225" s="6">
        <v>-15203</v>
      </c>
      <c r="Z225" s="6">
        <v>-7000</v>
      </c>
      <c r="AA225" s="6">
        <v>0</v>
      </c>
      <c r="AB225" s="6">
        <v>-1580</v>
      </c>
      <c r="AC225" s="6">
        <v>-53448</v>
      </c>
      <c r="AD225" s="6">
        <v>0</v>
      </c>
      <c r="AE225" s="2">
        <v>0</v>
      </c>
      <c r="AF225" s="6">
        <v>-430374</v>
      </c>
      <c r="AG225" s="6">
        <v>6622031</v>
      </c>
      <c r="AH225" s="6">
        <v>1587198</v>
      </c>
      <c r="AI225" s="6">
        <v>127826</v>
      </c>
      <c r="AJ225" s="7">
        <v>1.0900000000000001</v>
      </c>
      <c r="AK225" s="2" t="s">
        <v>317</v>
      </c>
      <c r="AL225" s="2" t="s">
        <v>811</v>
      </c>
      <c r="AM225" s="2">
        <v>2.0816385E-2</v>
      </c>
    </row>
    <row r="226" spans="1:39">
      <c r="A226" s="2" t="s">
        <v>233</v>
      </c>
      <c r="B226" s="2" t="s">
        <v>819</v>
      </c>
      <c r="C226" s="2" t="s">
        <v>808</v>
      </c>
      <c r="E226" s="2" t="s">
        <v>234</v>
      </c>
      <c r="F226" s="2" t="s">
        <v>806</v>
      </c>
      <c r="G226" s="2" t="s">
        <v>502</v>
      </c>
      <c r="H226" s="2">
        <v>0</v>
      </c>
      <c r="I226" s="2">
        <v>0.49</v>
      </c>
      <c r="J226" s="6">
        <v>64686673</v>
      </c>
      <c r="K226" s="6">
        <v>39718104</v>
      </c>
      <c r="L226" s="6">
        <v>24968568</v>
      </c>
      <c r="M226" s="6">
        <v>43718249</v>
      </c>
      <c r="N226" s="6">
        <v>2830379</v>
      </c>
      <c r="O226" s="6">
        <v>468831</v>
      </c>
      <c r="P226" s="6">
        <v>999743</v>
      </c>
      <c r="Q226" s="2">
        <v>0</v>
      </c>
      <c r="R226" s="6">
        <v>371401</v>
      </c>
      <c r="S226" s="6">
        <v>0</v>
      </c>
      <c r="T226" s="6">
        <v>990404</v>
      </c>
      <c r="U226" s="2">
        <v>0</v>
      </c>
      <c r="V226" s="6">
        <v>135738</v>
      </c>
      <c r="W226" s="6">
        <v>746</v>
      </c>
      <c r="X226" s="6">
        <v>-369818</v>
      </c>
      <c r="Y226" s="6">
        <v>8800</v>
      </c>
      <c r="Z226" s="6">
        <v>-640610</v>
      </c>
      <c r="AA226" s="6">
        <v>0</v>
      </c>
      <c r="AB226" s="6">
        <v>-18072</v>
      </c>
      <c r="AC226" s="6">
        <v>265059</v>
      </c>
      <c r="AD226" s="6">
        <v>0</v>
      </c>
      <c r="AE226" s="2">
        <v>0</v>
      </c>
      <c r="AF226" s="6">
        <v>3004000</v>
      </c>
      <c r="AG226" s="6">
        <v>48934471</v>
      </c>
      <c r="AH226" s="6">
        <v>73903039</v>
      </c>
      <c r="AI226" s="6">
        <v>9216367</v>
      </c>
      <c r="AJ226" s="7">
        <v>1.1399999999999999</v>
      </c>
      <c r="AL226" s="2" t="s">
        <v>807</v>
      </c>
      <c r="AM226" s="2">
        <v>1</v>
      </c>
    </row>
    <row r="227" spans="1:39">
      <c r="A227" s="2" t="s">
        <v>231</v>
      </c>
      <c r="B227" s="2" t="s">
        <v>819</v>
      </c>
      <c r="C227" s="2" t="s">
        <v>825</v>
      </c>
      <c r="E227" s="2" t="s">
        <v>232</v>
      </c>
      <c r="F227" s="2" t="s">
        <v>806</v>
      </c>
      <c r="G227" s="2" t="s">
        <v>45</v>
      </c>
      <c r="H227" s="2">
        <v>0</v>
      </c>
      <c r="I227" s="2">
        <v>0.49</v>
      </c>
      <c r="J227" s="6">
        <v>90628519</v>
      </c>
      <c r="K227" s="6">
        <v>46835207</v>
      </c>
      <c r="L227" s="6">
        <v>43793312</v>
      </c>
      <c r="M227" s="6">
        <v>49144663</v>
      </c>
      <c r="N227" s="6">
        <v>2397150</v>
      </c>
      <c r="O227" s="6">
        <v>526428</v>
      </c>
      <c r="P227" s="6">
        <v>1508036</v>
      </c>
      <c r="Q227" s="6">
        <v>9904</v>
      </c>
      <c r="R227" s="6">
        <v>47738</v>
      </c>
      <c r="S227" s="6">
        <v>7923</v>
      </c>
      <c r="T227" s="6">
        <v>297121</v>
      </c>
      <c r="U227" s="2">
        <v>0</v>
      </c>
      <c r="V227" s="6">
        <v>390035</v>
      </c>
      <c r="W227" s="6">
        <v>-4423</v>
      </c>
      <c r="X227" s="6">
        <v>-35171</v>
      </c>
      <c r="Y227" s="6">
        <v>12816</v>
      </c>
      <c r="Z227" s="6">
        <v>207129</v>
      </c>
      <c r="AA227" s="6">
        <v>0</v>
      </c>
      <c r="AB227" s="6">
        <v>-19926</v>
      </c>
      <c r="AC227" s="6">
        <v>464897</v>
      </c>
      <c r="AD227" s="6">
        <v>0</v>
      </c>
      <c r="AE227" s="2">
        <v>0</v>
      </c>
      <c r="AF227" s="6">
        <v>-1124544</v>
      </c>
      <c r="AG227" s="6">
        <v>51432626</v>
      </c>
      <c r="AH227" s="6">
        <v>95225938</v>
      </c>
      <c r="AI227" s="6">
        <v>4597419</v>
      </c>
      <c r="AJ227" s="7">
        <v>1.05</v>
      </c>
      <c r="AL227" s="2" t="s">
        <v>807</v>
      </c>
      <c r="AM227" s="2">
        <v>1</v>
      </c>
    </row>
    <row r="228" spans="1:39">
      <c r="A228" s="2" t="s">
        <v>229</v>
      </c>
      <c r="B228" s="2" t="s">
        <v>804</v>
      </c>
      <c r="C228" s="2" t="s">
        <v>820</v>
      </c>
      <c r="E228" s="2" t="s">
        <v>230</v>
      </c>
      <c r="F228" s="2" t="s">
        <v>316</v>
      </c>
      <c r="G228" s="2" t="s">
        <v>314</v>
      </c>
      <c r="H228" s="2">
        <v>0</v>
      </c>
      <c r="I228" s="2">
        <v>0.4</v>
      </c>
      <c r="J228" s="6">
        <v>3817181</v>
      </c>
      <c r="K228" s="6">
        <v>12739756</v>
      </c>
      <c r="L228" s="6">
        <v>-8922575</v>
      </c>
      <c r="M228" s="6">
        <v>13058490</v>
      </c>
      <c r="N228" s="6">
        <v>1463836</v>
      </c>
      <c r="O228" s="6">
        <v>141287</v>
      </c>
      <c r="P228" s="6">
        <v>986305</v>
      </c>
      <c r="Q228" s="6">
        <v>2021</v>
      </c>
      <c r="R228" s="6">
        <v>54752</v>
      </c>
      <c r="S228" s="6">
        <v>4042</v>
      </c>
      <c r="T228" s="6">
        <v>275429</v>
      </c>
      <c r="U228" s="6">
        <v>72351</v>
      </c>
      <c r="V228" s="6">
        <v>78527</v>
      </c>
      <c r="W228" s="6">
        <v>5072</v>
      </c>
      <c r="X228" s="6">
        <v>-23231</v>
      </c>
      <c r="Y228" s="2">
        <v>832</v>
      </c>
      <c r="Z228" s="6">
        <v>47358</v>
      </c>
      <c r="AA228" s="6">
        <v>7443</v>
      </c>
      <c r="AB228" s="6">
        <v>-3299</v>
      </c>
      <c r="AC228" s="6">
        <v>-94719</v>
      </c>
      <c r="AD228" s="6">
        <v>0</v>
      </c>
      <c r="AE228" s="2">
        <v>0</v>
      </c>
      <c r="AF228" s="6">
        <v>285342</v>
      </c>
      <c r="AG228" s="6">
        <v>14898002</v>
      </c>
      <c r="AH228" s="6">
        <v>5975426</v>
      </c>
      <c r="AI228" s="6">
        <v>2158245</v>
      </c>
      <c r="AJ228" s="7">
        <v>1.57</v>
      </c>
      <c r="AK228" s="2" t="s">
        <v>317</v>
      </c>
      <c r="AL228" s="2" t="s">
        <v>827</v>
      </c>
      <c r="AM228" s="2">
        <v>5.4448023999999998E-2</v>
      </c>
    </row>
    <row r="229" spans="1:39">
      <c r="A229" s="2" t="s">
        <v>227</v>
      </c>
      <c r="B229" s="2" t="s">
        <v>804</v>
      </c>
      <c r="C229" s="2" t="s">
        <v>822</v>
      </c>
      <c r="E229" s="2" t="s">
        <v>228</v>
      </c>
      <c r="F229" s="2" t="s">
        <v>207</v>
      </c>
      <c r="G229" s="2" t="s">
        <v>274</v>
      </c>
      <c r="H229" s="2">
        <v>0</v>
      </c>
      <c r="I229" s="2">
        <v>0.4</v>
      </c>
      <c r="J229" s="6">
        <v>3164187</v>
      </c>
      <c r="K229" s="6">
        <v>13521411</v>
      </c>
      <c r="L229" s="6">
        <v>-10357223</v>
      </c>
      <c r="M229" s="6">
        <v>14183352</v>
      </c>
      <c r="N229" s="6">
        <v>898192</v>
      </c>
      <c r="O229" s="6">
        <v>153165</v>
      </c>
      <c r="P229" s="6">
        <v>520826</v>
      </c>
      <c r="Q229" s="6">
        <v>0</v>
      </c>
      <c r="R229" s="6">
        <v>16367</v>
      </c>
      <c r="S229" s="6">
        <v>0</v>
      </c>
      <c r="T229" s="6">
        <v>207834</v>
      </c>
      <c r="U229" s="2">
        <v>418</v>
      </c>
      <c r="V229" s="6">
        <v>52829</v>
      </c>
      <c r="W229" s="6">
        <v>3023</v>
      </c>
      <c r="X229" s="6">
        <v>-4197</v>
      </c>
      <c r="Y229" s="6">
        <v>6841</v>
      </c>
      <c r="Z229" s="6">
        <v>-22005</v>
      </c>
      <c r="AA229" s="6">
        <v>2</v>
      </c>
      <c r="AB229" s="6">
        <v>-1391</v>
      </c>
      <c r="AC229" s="6">
        <v>-109949</v>
      </c>
      <c r="AD229" s="6">
        <v>0</v>
      </c>
      <c r="AE229" s="6">
        <v>735939</v>
      </c>
      <c r="AF229" s="6">
        <v>-619401</v>
      </c>
      <c r="AG229" s="6">
        <v>13651775</v>
      </c>
      <c r="AH229" s="6">
        <v>3294551</v>
      </c>
      <c r="AI229" s="6">
        <v>130364</v>
      </c>
      <c r="AJ229" s="7">
        <v>1.04</v>
      </c>
      <c r="AL229" s="2" t="s">
        <v>807</v>
      </c>
      <c r="AM229" s="2">
        <v>1</v>
      </c>
    </row>
    <row r="230" spans="1:39">
      <c r="A230" s="2" t="s">
        <v>225</v>
      </c>
      <c r="B230" s="2" t="s">
        <v>819</v>
      </c>
      <c r="C230" s="2" t="s">
        <v>808</v>
      </c>
      <c r="E230" s="2" t="s">
        <v>226</v>
      </c>
      <c r="F230" s="2" t="s">
        <v>806</v>
      </c>
      <c r="G230" s="2" t="s">
        <v>368</v>
      </c>
      <c r="H230" s="2">
        <v>0</v>
      </c>
      <c r="I230" s="2">
        <v>0.49</v>
      </c>
      <c r="J230" s="6">
        <v>57835349</v>
      </c>
      <c r="K230" s="6">
        <v>34028486</v>
      </c>
      <c r="L230" s="6">
        <v>23806863</v>
      </c>
      <c r="M230" s="6">
        <v>30325899</v>
      </c>
      <c r="N230" s="6">
        <v>2534285</v>
      </c>
      <c r="O230" s="6">
        <v>325355</v>
      </c>
      <c r="P230" s="6">
        <v>1318668</v>
      </c>
      <c r="Q230" s="6">
        <v>7477</v>
      </c>
      <c r="R230" s="6">
        <v>77027</v>
      </c>
      <c r="S230" s="6">
        <v>43931</v>
      </c>
      <c r="T230" s="6">
        <v>761827</v>
      </c>
      <c r="U230" s="2">
        <v>0</v>
      </c>
      <c r="V230" s="6">
        <v>89927</v>
      </c>
      <c r="W230" s="6">
        <v>-4258</v>
      </c>
      <c r="X230" s="6">
        <v>-77027</v>
      </c>
      <c r="Y230" s="6">
        <v>-39729</v>
      </c>
      <c r="Z230" s="6">
        <v>-453516</v>
      </c>
      <c r="AA230" s="6">
        <v>0</v>
      </c>
      <c r="AB230" s="6">
        <v>28995</v>
      </c>
      <c r="AC230" s="6">
        <v>252727</v>
      </c>
      <c r="AD230" s="6">
        <v>0</v>
      </c>
      <c r="AE230" s="2">
        <v>0</v>
      </c>
      <c r="AF230" s="6">
        <v>-1493628</v>
      </c>
      <c r="AG230" s="6">
        <v>31163675</v>
      </c>
      <c r="AH230" s="6">
        <v>54970538</v>
      </c>
      <c r="AI230" s="6">
        <v>-2864811</v>
      </c>
      <c r="AJ230" s="7">
        <v>0.95</v>
      </c>
      <c r="AL230" s="2" t="s">
        <v>807</v>
      </c>
      <c r="AM230" s="2">
        <v>1</v>
      </c>
    </row>
    <row r="231" spans="1:39">
      <c r="A231" s="2" t="s">
        <v>223</v>
      </c>
      <c r="B231" s="2" t="s">
        <v>804</v>
      </c>
      <c r="C231" s="2" t="s">
        <v>820</v>
      </c>
      <c r="E231" s="2" t="s">
        <v>224</v>
      </c>
      <c r="F231" s="2" t="s">
        <v>316</v>
      </c>
      <c r="G231" s="2" t="s">
        <v>314</v>
      </c>
      <c r="H231" s="2">
        <v>0</v>
      </c>
      <c r="I231" s="2">
        <v>0.4</v>
      </c>
      <c r="J231" s="6">
        <v>2189755</v>
      </c>
      <c r="K231" s="6">
        <v>16610928</v>
      </c>
      <c r="L231" s="6">
        <v>-14421173</v>
      </c>
      <c r="M231" s="6">
        <v>16760551</v>
      </c>
      <c r="N231" s="6">
        <v>666430</v>
      </c>
      <c r="O231" s="6">
        <v>179381</v>
      </c>
      <c r="P231" s="6">
        <v>301628</v>
      </c>
      <c r="Q231" s="6">
        <v>14851</v>
      </c>
      <c r="R231" s="6">
        <v>4042</v>
      </c>
      <c r="S231" s="6">
        <v>4829</v>
      </c>
      <c r="T231" s="6">
        <v>161699</v>
      </c>
      <c r="U231" s="2">
        <v>0</v>
      </c>
      <c r="V231" s="6">
        <v>29783</v>
      </c>
      <c r="W231" s="6">
        <v>-14407</v>
      </c>
      <c r="X231" s="6">
        <v>-2851</v>
      </c>
      <c r="Y231" s="6">
        <v>-3538</v>
      </c>
      <c r="Z231" s="6">
        <v>-95667</v>
      </c>
      <c r="AA231" s="6">
        <v>0</v>
      </c>
      <c r="AB231" s="6">
        <v>40261</v>
      </c>
      <c r="AC231" s="6">
        <v>-153091</v>
      </c>
      <c r="AD231" s="6">
        <v>567029</v>
      </c>
      <c r="AE231" s="2">
        <v>0</v>
      </c>
      <c r="AF231" s="6">
        <v>-2779420</v>
      </c>
      <c r="AG231" s="6">
        <v>15015080</v>
      </c>
      <c r="AH231" s="6">
        <v>593907</v>
      </c>
      <c r="AI231" s="6">
        <v>-1595848</v>
      </c>
      <c r="AJ231" s="7">
        <v>0.27</v>
      </c>
      <c r="AL231" s="2" t="s">
        <v>807</v>
      </c>
      <c r="AM231" s="2">
        <v>1</v>
      </c>
    </row>
    <row r="232" spans="1:39">
      <c r="A232" s="2" t="s">
        <v>221</v>
      </c>
      <c r="B232" s="2" t="s">
        <v>804</v>
      </c>
      <c r="C232" s="2" t="s">
        <v>805</v>
      </c>
      <c r="E232" s="2" t="s">
        <v>222</v>
      </c>
      <c r="F232" s="2" t="s">
        <v>430</v>
      </c>
      <c r="G232" s="2" t="s">
        <v>428</v>
      </c>
      <c r="H232" s="2">
        <v>0</v>
      </c>
      <c r="I232" s="2">
        <v>0.4</v>
      </c>
      <c r="J232" s="6">
        <v>2052165</v>
      </c>
      <c r="K232" s="6">
        <v>13835456</v>
      </c>
      <c r="L232" s="6">
        <v>-11783290</v>
      </c>
      <c r="M232" s="6">
        <v>12947709</v>
      </c>
      <c r="N232" s="6">
        <v>877189</v>
      </c>
      <c r="O232" s="6">
        <v>139253</v>
      </c>
      <c r="P232" s="6">
        <v>453784</v>
      </c>
      <c r="Q232" s="6">
        <v>3139</v>
      </c>
      <c r="R232" s="6">
        <v>22071</v>
      </c>
      <c r="S232" s="6">
        <v>1968</v>
      </c>
      <c r="T232" s="6">
        <v>256974</v>
      </c>
      <c r="U232" s="6">
        <v>0</v>
      </c>
      <c r="V232" s="6">
        <v>21957</v>
      </c>
      <c r="W232" s="6">
        <v>-2510</v>
      </c>
      <c r="X232" s="6">
        <v>-22071</v>
      </c>
      <c r="Y232" s="6">
        <v>-1968</v>
      </c>
      <c r="Z232" s="6">
        <v>-113457</v>
      </c>
      <c r="AA232" s="6">
        <v>1088</v>
      </c>
      <c r="AB232" s="6">
        <v>-466</v>
      </c>
      <c r="AC232" s="6">
        <v>-125088</v>
      </c>
      <c r="AD232" s="6">
        <v>0</v>
      </c>
      <c r="AE232" s="2">
        <v>0</v>
      </c>
      <c r="AF232" s="6">
        <v>-1233051</v>
      </c>
      <c r="AG232" s="6">
        <v>12349332</v>
      </c>
      <c r="AH232" s="6">
        <v>566042</v>
      </c>
      <c r="AI232" s="6">
        <v>-1486124</v>
      </c>
      <c r="AJ232" s="7">
        <v>0.28000000000000003</v>
      </c>
      <c r="AL232" s="2" t="s">
        <v>807</v>
      </c>
      <c r="AM232" s="2">
        <v>1</v>
      </c>
    </row>
    <row r="233" spans="1:39">
      <c r="A233" s="2" t="s">
        <v>219</v>
      </c>
      <c r="B233" s="2" t="s">
        <v>819</v>
      </c>
      <c r="C233" s="2" t="s">
        <v>820</v>
      </c>
      <c r="E233" s="2" t="s">
        <v>220</v>
      </c>
      <c r="F233" s="2" t="s">
        <v>806</v>
      </c>
      <c r="G233" s="2" t="s">
        <v>175</v>
      </c>
      <c r="H233" s="2">
        <v>0</v>
      </c>
      <c r="I233" s="2">
        <v>0.49</v>
      </c>
      <c r="J233" s="6">
        <v>128935548</v>
      </c>
      <c r="K233" s="6">
        <v>100593814</v>
      </c>
      <c r="L233" s="6">
        <v>28341735</v>
      </c>
      <c r="M233" s="6">
        <v>100843018</v>
      </c>
      <c r="N233" s="6">
        <v>4196179</v>
      </c>
      <c r="O233" s="6">
        <v>1079358</v>
      </c>
      <c r="P233" s="6">
        <v>2522578</v>
      </c>
      <c r="Q233" s="6">
        <v>0</v>
      </c>
      <c r="R233" s="6">
        <v>99041</v>
      </c>
      <c r="S233" s="6">
        <v>0</v>
      </c>
      <c r="T233" s="6">
        <v>495202</v>
      </c>
      <c r="U233" s="2">
        <v>0</v>
      </c>
      <c r="V233" s="6">
        <v>244084</v>
      </c>
      <c r="W233" s="6">
        <v>7507</v>
      </c>
      <c r="X233" s="6">
        <v>-99041</v>
      </c>
      <c r="Y233" s="6">
        <v>11997</v>
      </c>
      <c r="Z233" s="6">
        <v>175520</v>
      </c>
      <c r="AA233" s="6">
        <v>0</v>
      </c>
      <c r="AB233" s="6">
        <v>-17222</v>
      </c>
      <c r="AC233" s="6">
        <v>300868</v>
      </c>
      <c r="AD233" s="6">
        <v>0</v>
      </c>
      <c r="AE233" s="2">
        <v>0</v>
      </c>
      <c r="AF233" s="2">
        <v>0</v>
      </c>
      <c r="AG233" s="6">
        <v>105662910</v>
      </c>
      <c r="AH233" s="6">
        <v>134004644</v>
      </c>
      <c r="AI233" s="6">
        <v>5069096</v>
      </c>
      <c r="AJ233" s="7">
        <v>1.04</v>
      </c>
      <c r="AL233" s="2" t="s">
        <v>807</v>
      </c>
      <c r="AM233" s="2">
        <v>1</v>
      </c>
    </row>
    <row r="234" spans="1:39">
      <c r="A234" s="2" t="s">
        <v>217</v>
      </c>
      <c r="B234" s="2" t="s">
        <v>804</v>
      </c>
      <c r="C234" s="2" t="s">
        <v>805</v>
      </c>
      <c r="E234" s="2" t="s">
        <v>218</v>
      </c>
      <c r="F234" s="2" t="s">
        <v>430</v>
      </c>
      <c r="G234" s="2" t="s">
        <v>428</v>
      </c>
      <c r="H234" s="2">
        <v>0</v>
      </c>
      <c r="I234" s="2">
        <v>0.4</v>
      </c>
      <c r="J234" s="6">
        <v>3324216</v>
      </c>
      <c r="K234" s="6">
        <v>9556145</v>
      </c>
      <c r="L234" s="6">
        <v>-6231930</v>
      </c>
      <c r="M234" s="6">
        <v>10348237</v>
      </c>
      <c r="N234" s="6">
        <v>806819</v>
      </c>
      <c r="O234" s="6">
        <v>111464</v>
      </c>
      <c r="P234" s="6">
        <v>485304</v>
      </c>
      <c r="Q234" s="6">
        <v>14780</v>
      </c>
      <c r="R234" s="6">
        <v>11177</v>
      </c>
      <c r="S234" s="6">
        <v>10074</v>
      </c>
      <c r="T234" s="6">
        <v>174020</v>
      </c>
      <c r="U234" s="6">
        <v>0</v>
      </c>
      <c r="V234" s="6">
        <v>61340</v>
      </c>
      <c r="W234" s="6">
        <v>-11614</v>
      </c>
      <c r="X234" s="6">
        <v>-6480</v>
      </c>
      <c r="Y234" s="6">
        <v>-10074</v>
      </c>
      <c r="Z234" s="6">
        <v>22054</v>
      </c>
      <c r="AA234" s="6">
        <v>4826</v>
      </c>
      <c r="AB234" s="6">
        <v>2204</v>
      </c>
      <c r="AC234" s="6">
        <v>-66156</v>
      </c>
      <c r="AD234" s="6">
        <v>0</v>
      </c>
      <c r="AE234" s="6">
        <v>966974</v>
      </c>
      <c r="AF234" s="6">
        <v>-90538</v>
      </c>
      <c r="AG234" s="6">
        <v>10093643</v>
      </c>
      <c r="AH234" s="6">
        <v>3861713</v>
      </c>
      <c r="AI234" s="6">
        <v>537498</v>
      </c>
      <c r="AJ234" s="7">
        <v>1.1599999999999999</v>
      </c>
      <c r="AL234" s="2" t="s">
        <v>807</v>
      </c>
      <c r="AM234" s="2">
        <v>1</v>
      </c>
    </row>
    <row r="235" spans="1:39">
      <c r="A235" s="2" t="s">
        <v>215</v>
      </c>
      <c r="B235" s="2" t="s">
        <v>821</v>
      </c>
      <c r="C235" s="2" t="s">
        <v>825</v>
      </c>
      <c r="E235" s="2" t="s">
        <v>216</v>
      </c>
      <c r="F235" s="2" t="s">
        <v>806</v>
      </c>
      <c r="G235" s="2" t="s">
        <v>213</v>
      </c>
      <c r="H235" s="2">
        <v>0</v>
      </c>
      <c r="I235" s="2">
        <v>0.49</v>
      </c>
      <c r="J235" s="6">
        <v>45491768</v>
      </c>
      <c r="K235" s="6">
        <v>35643676</v>
      </c>
      <c r="L235" s="6">
        <v>9848092</v>
      </c>
      <c r="M235" s="6">
        <v>37406389</v>
      </c>
      <c r="N235" s="6">
        <v>3064635</v>
      </c>
      <c r="O235" s="6">
        <v>402026</v>
      </c>
      <c r="P235" s="6">
        <v>1798927</v>
      </c>
      <c r="Q235" s="6">
        <v>149911</v>
      </c>
      <c r="R235" s="6">
        <v>32484</v>
      </c>
      <c r="S235" s="6">
        <v>126859</v>
      </c>
      <c r="T235" s="6">
        <v>554428</v>
      </c>
      <c r="U235" s="6">
        <v>11229</v>
      </c>
      <c r="V235" s="6">
        <v>186374</v>
      </c>
      <c r="W235" s="6">
        <v>-145442</v>
      </c>
      <c r="X235" s="6">
        <v>-17049</v>
      </c>
      <c r="Y235" s="6">
        <v>-112408</v>
      </c>
      <c r="Z235" s="6">
        <v>-102017</v>
      </c>
      <c r="AA235" s="6">
        <v>1890</v>
      </c>
      <c r="AB235" s="6">
        <v>-28554</v>
      </c>
      <c r="AC235" s="6">
        <v>104545</v>
      </c>
      <c r="AD235" s="6">
        <v>0</v>
      </c>
      <c r="AE235" s="2">
        <v>0</v>
      </c>
      <c r="AF235" s="6">
        <v>-985341</v>
      </c>
      <c r="AG235" s="6">
        <v>39384251</v>
      </c>
      <c r="AH235" s="6">
        <v>49232342</v>
      </c>
      <c r="AI235" s="6">
        <v>3740575</v>
      </c>
      <c r="AJ235" s="7">
        <v>1.08</v>
      </c>
      <c r="AL235" s="2" t="s">
        <v>807</v>
      </c>
      <c r="AM235" s="2">
        <v>1</v>
      </c>
    </row>
    <row r="236" spans="1:39">
      <c r="A236" s="2" t="s">
        <v>211</v>
      </c>
      <c r="B236" s="2" t="s">
        <v>821</v>
      </c>
      <c r="C236" s="2" t="s">
        <v>805</v>
      </c>
      <c r="E236" s="2" t="s">
        <v>212</v>
      </c>
      <c r="F236" s="2" t="s">
        <v>806</v>
      </c>
      <c r="G236" s="2" t="s">
        <v>726</v>
      </c>
      <c r="H236" s="2">
        <v>0</v>
      </c>
      <c r="I236" s="2">
        <v>0.49</v>
      </c>
      <c r="J236" s="6">
        <v>26968721</v>
      </c>
      <c r="K236" s="6">
        <v>45027331</v>
      </c>
      <c r="L236" s="6">
        <v>-18058610</v>
      </c>
      <c r="M236" s="6">
        <v>45015775</v>
      </c>
      <c r="N236" s="6">
        <v>1370762</v>
      </c>
      <c r="O236" s="6">
        <v>480077</v>
      </c>
      <c r="P236" s="6">
        <v>261528</v>
      </c>
      <c r="Q236" s="2">
        <v>0</v>
      </c>
      <c r="R236" s="6">
        <v>303678</v>
      </c>
      <c r="S236" s="6">
        <v>13287</v>
      </c>
      <c r="T236" s="6">
        <v>312192</v>
      </c>
      <c r="U236" s="2">
        <v>0</v>
      </c>
      <c r="V236" s="6">
        <v>57665</v>
      </c>
      <c r="W236" s="6">
        <v>834</v>
      </c>
      <c r="X236" s="6">
        <v>-303678</v>
      </c>
      <c r="Y236" s="6">
        <v>-11435</v>
      </c>
      <c r="Z236" s="6">
        <v>-49095</v>
      </c>
      <c r="AA236" s="6">
        <v>0</v>
      </c>
      <c r="AB236" s="6">
        <v>-1280</v>
      </c>
      <c r="AC236" s="6">
        <v>-191705</v>
      </c>
      <c r="AD236" s="6">
        <v>0</v>
      </c>
      <c r="AE236" s="6">
        <v>260898</v>
      </c>
      <c r="AF236" s="6">
        <v>-495770</v>
      </c>
      <c r="AG236" s="6">
        <v>45131175</v>
      </c>
      <c r="AH236" s="6">
        <v>27072565</v>
      </c>
      <c r="AI236" s="6">
        <v>103844</v>
      </c>
      <c r="AJ236" s="7">
        <v>1</v>
      </c>
      <c r="AL236" s="2" t="s">
        <v>807</v>
      </c>
      <c r="AM236" s="2">
        <v>1</v>
      </c>
    </row>
    <row r="237" spans="1:39">
      <c r="A237" s="2" t="s">
        <v>209</v>
      </c>
      <c r="B237" s="2" t="s">
        <v>819</v>
      </c>
      <c r="C237" s="2" t="s">
        <v>825</v>
      </c>
      <c r="E237" s="2" t="s">
        <v>210</v>
      </c>
      <c r="F237" s="2" t="s">
        <v>806</v>
      </c>
      <c r="G237" s="2" t="s">
        <v>45</v>
      </c>
      <c r="H237" s="2">
        <v>0</v>
      </c>
      <c r="I237" s="2">
        <v>0.49</v>
      </c>
      <c r="J237" s="6">
        <v>26908007</v>
      </c>
      <c r="K237" s="6">
        <v>52435151</v>
      </c>
      <c r="L237" s="6">
        <v>-25527145</v>
      </c>
      <c r="M237" s="6">
        <v>55189686</v>
      </c>
      <c r="N237" s="6">
        <v>1641632</v>
      </c>
      <c r="O237" s="6">
        <v>588456</v>
      </c>
      <c r="P237" s="6">
        <v>496816</v>
      </c>
      <c r="Q237" s="6">
        <v>14113</v>
      </c>
      <c r="R237" s="6">
        <v>136181</v>
      </c>
      <c r="S237" s="6">
        <v>22284</v>
      </c>
      <c r="T237" s="6">
        <v>383782</v>
      </c>
      <c r="U237" s="2">
        <v>0</v>
      </c>
      <c r="V237" s="6">
        <v>51525</v>
      </c>
      <c r="W237" s="6">
        <v>-12790</v>
      </c>
      <c r="X237" s="6">
        <v>-131603</v>
      </c>
      <c r="Y237" s="6">
        <v>-12141</v>
      </c>
      <c r="Z237" s="6">
        <v>-20981</v>
      </c>
      <c r="AA237" s="6">
        <v>0</v>
      </c>
      <c r="AB237" s="6">
        <v>-38466</v>
      </c>
      <c r="AC237" s="6">
        <v>-270989</v>
      </c>
      <c r="AD237" s="6">
        <v>0</v>
      </c>
      <c r="AE237" s="2">
        <v>0</v>
      </c>
      <c r="AF237" s="6">
        <v>-3524714</v>
      </c>
      <c r="AG237" s="6">
        <v>52871160</v>
      </c>
      <c r="AH237" s="6">
        <v>27344015</v>
      </c>
      <c r="AI237" s="6">
        <v>436008</v>
      </c>
      <c r="AJ237" s="7">
        <v>1.02</v>
      </c>
      <c r="AK237" s="2" t="s">
        <v>889</v>
      </c>
      <c r="AL237" s="2" t="s">
        <v>811</v>
      </c>
      <c r="AM237" s="2">
        <v>7.4956340999999996E-2</v>
      </c>
    </row>
    <row r="238" spans="1:39">
      <c r="A238" s="2" t="s">
        <v>205</v>
      </c>
      <c r="B238" s="2" t="s">
        <v>804</v>
      </c>
      <c r="C238" s="2" t="s">
        <v>805</v>
      </c>
      <c r="E238" s="2" t="s">
        <v>206</v>
      </c>
      <c r="F238" s="2" t="s">
        <v>680</v>
      </c>
      <c r="G238" s="2" t="s">
        <v>678</v>
      </c>
      <c r="H238" s="2">
        <v>0</v>
      </c>
      <c r="I238" s="2">
        <v>0.4</v>
      </c>
      <c r="J238" s="6">
        <v>984725</v>
      </c>
      <c r="K238" s="6">
        <v>11700861</v>
      </c>
      <c r="L238" s="6">
        <v>-10716135</v>
      </c>
      <c r="M238" s="6">
        <v>10626038</v>
      </c>
      <c r="N238" s="6">
        <v>394722</v>
      </c>
      <c r="O238" s="6">
        <v>113839</v>
      </c>
      <c r="P238" s="6">
        <v>172544</v>
      </c>
      <c r="Q238" s="2">
        <v>0</v>
      </c>
      <c r="R238" s="2">
        <v>0</v>
      </c>
      <c r="S238" s="2">
        <v>0</v>
      </c>
      <c r="T238" s="6">
        <v>108339</v>
      </c>
      <c r="U238" s="6">
        <v>0</v>
      </c>
      <c r="V238" s="6">
        <v>7035</v>
      </c>
      <c r="W238" s="6">
        <v>0</v>
      </c>
      <c r="X238" s="6">
        <v>0</v>
      </c>
      <c r="Y238" s="2">
        <v>0</v>
      </c>
      <c r="Z238" s="6">
        <v>-39776</v>
      </c>
      <c r="AA238" s="6">
        <v>6175</v>
      </c>
      <c r="AB238" s="6">
        <v>-610</v>
      </c>
      <c r="AC238" s="6">
        <v>-113759</v>
      </c>
      <c r="AD238" s="6">
        <v>709176</v>
      </c>
      <c r="AE238" s="2">
        <v>0</v>
      </c>
      <c r="AF238" s="6">
        <v>-867398</v>
      </c>
      <c r="AG238" s="6">
        <v>10721602</v>
      </c>
      <c r="AH238" s="6">
        <v>5467</v>
      </c>
      <c r="AI238" s="6">
        <v>-979258</v>
      </c>
      <c r="AJ238" s="7">
        <v>0.01</v>
      </c>
      <c r="AL238" s="2" t="s">
        <v>807</v>
      </c>
      <c r="AM238" s="2">
        <v>1</v>
      </c>
    </row>
    <row r="239" spans="1:39">
      <c r="A239" s="2" t="s">
        <v>203</v>
      </c>
      <c r="B239" s="2" t="s">
        <v>804</v>
      </c>
      <c r="C239" s="2" t="s">
        <v>815</v>
      </c>
      <c r="E239" s="2" t="s">
        <v>204</v>
      </c>
      <c r="F239" s="2" t="s">
        <v>668</v>
      </c>
      <c r="G239" s="2" t="s">
        <v>666</v>
      </c>
      <c r="H239" s="2">
        <v>0</v>
      </c>
      <c r="I239" s="2">
        <v>0.4</v>
      </c>
      <c r="J239" s="6">
        <v>2357565</v>
      </c>
      <c r="K239" s="6">
        <v>25957039</v>
      </c>
      <c r="L239" s="6">
        <v>-23599474</v>
      </c>
      <c r="M239" s="6">
        <v>27061747</v>
      </c>
      <c r="N239" s="6">
        <v>1042564</v>
      </c>
      <c r="O239" s="6">
        <v>289612</v>
      </c>
      <c r="P239" s="6">
        <v>506969</v>
      </c>
      <c r="Q239" s="6">
        <v>0</v>
      </c>
      <c r="R239" s="6">
        <v>40424</v>
      </c>
      <c r="S239" s="6">
        <v>4094</v>
      </c>
      <c r="T239" s="6">
        <v>201465</v>
      </c>
      <c r="U239" s="2">
        <v>0</v>
      </c>
      <c r="V239" s="6">
        <v>-30480</v>
      </c>
      <c r="W239" s="6">
        <v>53852</v>
      </c>
      <c r="X239" s="6">
        <v>-37642</v>
      </c>
      <c r="Y239" s="6">
        <v>-2021</v>
      </c>
      <c r="Z239" s="6">
        <v>-79513</v>
      </c>
      <c r="AA239" s="6">
        <v>0</v>
      </c>
      <c r="AB239" s="6">
        <v>-3660</v>
      </c>
      <c r="AC239" s="6">
        <v>-250525</v>
      </c>
      <c r="AD239" s="6">
        <v>0</v>
      </c>
      <c r="AE239" s="6">
        <v>790326</v>
      </c>
      <c r="AF239" s="6">
        <v>-2230818</v>
      </c>
      <c r="AG239" s="6">
        <v>24733178</v>
      </c>
      <c r="AH239" s="6">
        <v>1133704</v>
      </c>
      <c r="AI239" s="6">
        <v>-1223860</v>
      </c>
      <c r="AJ239" s="7">
        <v>0.48</v>
      </c>
      <c r="AL239" s="2" t="s">
        <v>807</v>
      </c>
      <c r="AM239" s="2">
        <v>1</v>
      </c>
    </row>
    <row r="240" spans="1:39">
      <c r="A240" s="2" t="s">
        <v>201</v>
      </c>
      <c r="B240" s="2" t="s">
        <v>804</v>
      </c>
      <c r="C240" s="2" t="s">
        <v>809</v>
      </c>
      <c r="E240" s="2" t="s">
        <v>202</v>
      </c>
      <c r="F240" s="2" t="s">
        <v>594</v>
      </c>
      <c r="G240" s="2" t="s">
        <v>590</v>
      </c>
      <c r="H240" s="2">
        <v>0</v>
      </c>
      <c r="I240" s="2">
        <v>0.4</v>
      </c>
      <c r="J240" s="6">
        <v>2247704</v>
      </c>
      <c r="K240" s="6">
        <v>8331809</v>
      </c>
      <c r="L240" s="6">
        <v>-6084105</v>
      </c>
      <c r="M240" s="6">
        <v>8432014</v>
      </c>
      <c r="N240" s="6">
        <v>426376</v>
      </c>
      <c r="O240" s="6">
        <v>90477</v>
      </c>
      <c r="P240" s="6">
        <v>263527</v>
      </c>
      <c r="Q240" s="2">
        <v>0</v>
      </c>
      <c r="R240" s="6">
        <v>7728</v>
      </c>
      <c r="S240" s="6">
        <v>29474</v>
      </c>
      <c r="T240" s="6">
        <v>35170</v>
      </c>
      <c r="U240" s="6">
        <v>0</v>
      </c>
      <c r="V240" s="6">
        <v>30221</v>
      </c>
      <c r="W240" s="6">
        <v>391</v>
      </c>
      <c r="X240" s="6">
        <v>-7728</v>
      </c>
      <c r="Y240" s="6">
        <v>-27949</v>
      </c>
      <c r="Z240" s="6">
        <v>16094</v>
      </c>
      <c r="AA240" s="6">
        <v>12876</v>
      </c>
      <c r="AB240" s="6">
        <v>5547</v>
      </c>
      <c r="AC240" s="6">
        <v>-64587</v>
      </c>
      <c r="AD240" s="6">
        <v>0</v>
      </c>
      <c r="AE240" s="6">
        <v>534738</v>
      </c>
      <c r="AF240" s="2">
        <v>0</v>
      </c>
      <c r="AG240" s="6">
        <v>8288517</v>
      </c>
      <c r="AH240" s="6">
        <v>2204412</v>
      </c>
      <c r="AI240" s="6">
        <v>-43292</v>
      </c>
      <c r="AJ240" s="7">
        <v>0.98</v>
      </c>
      <c r="AL240" s="2" t="s">
        <v>807</v>
      </c>
      <c r="AM240" s="2">
        <v>1</v>
      </c>
    </row>
    <row r="241" spans="1:39">
      <c r="A241" s="2" t="s">
        <v>199</v>
      </c>
      <c r="B241" s="2" t="s">
        <v>821</v>
      </c>
      <c r="C241" s="2" t="s">
        <v>822</v>
      </c>
      <c r="E241" s="2" t="s">
        <v>200</v>
      </c>
      <c r="F241" s="2" t="s">
        <v>806</v>
      </c>
      <c r="G241" s="2" t="s">
        <v>752</v>
      </c>
      <c r="H241" s="2">
        <v>0</v>
      </c>
      <c r="I241" s="2">
        <v>0.49</v>
      </c>
      <c r="J241" s="6">
        <v>33545467</v>
      </c>
      <c r="K241" s="6">
        <v>63778243</v>
      </c>
      <c r="L241" s="6">
        <v>-30232776</v>
      </c>
      <c r="M241" s="6">
        <v>63932467</v>
      </c>
      <c r="N241" s="6">
        <v>2420315</v>
      </c>
      <c r="O241" s="6">
        <v>723525</v>
      </c>
      <c r="P241" s="6">
        <v>801474</v>
      </c>
      <c r="Q241" s="6">
        <v>49710</v>
      </c>
      <c r="R241" s="6">
        <v>31000</v>
      </c>
      <c r="S241" s="6">
        <v>148560</v>
      </c>
      <c r="T241" s="6">
        <v>666046</v>
      </c>
      <c r="U241" s="6">
        <v>4395</v>
      </c>
      <c r="V241" s="6">
        <v>95494</v>
      </c>
      <c r="W241" s="6">
        <v>-47796</v>
      </c>
      <c r="X241" s="6">
        <v>-31000</v>
      </c>
      <c r="Y241" s="6">
        <v>-139768</v>
      </c>
      <c r="Z241" s="6">
        <v>-392527</v>
      </c>
      <c r="AA241" s="6">
        <v>117</v>
      </c>
      <c r="AB241" s="6">
        <v>-55791</v>
      </c>
      <c r="AC241" s="6">
        <v>-320942</v>
      </c>
      <c r="AD241" s="6">
        <v>301634</v>
      </c>
      <c r="AE241" s="2">
        <v>0</v>
      </c>
      <c r="AF241" s="6">
        <v>18158</v>
      </c>
      <c r="AG241" s="6">
        <v>65784756</v>
      </c>
      <c r="AH241" s="6">
        <v>35551980</v>
      </c>
      <c r="AI241" s="6">
        <v>2006513</v>
      </c>
      <c r="AJ241" s="7">
        <v>1.06</v>
      </c>
      <c r="AL241" s="2" t="s">
        <v>807</v>
      </c>
      <c r="AM241" s="2">
        <v>1</v>
      </c>
    </row>
    <row r="242" spans="1:39">
      <c r="A242" s="2" t="s">
        <v>197</v>
      </c>
      <c r="B242" s="2" t="s">
        <v>804</v>
      </c>
      <c r="C242" s="2" t="s">
        <v>822</v>
      </c>
      <c r="E242" s="2" t="s">
        <v>198</v>
      </c>
      <c r="F242" s="2" t="s">
        <v>588</v>
      </c>
      <c r="G242" s="2" t="s">
        <v>274</v>
      </c>
      <c r="H242" s="2">
        <v>0</v>
      </c>
      <c r="I242" s="2">
        <v>0.4</v>
      </c>
      <c r="J242" s="6">
        <v>1717398</v>
      </c>
      <c r="K242" s="6">
        <v>12762852</v>
      </c>
      <c r="L242" s="6">
        <v>-11045455</v>
      </c>
      <c r="M242" s="6">
        <v>11947595</v>
      </c>
      <c r="N242" s="6">
        <v>1285740</v>
      </c>
      <c r="O242" s="6">
        <v>129021</v>
      </c>
      <c r="P242" s="6">
        <v>800982</v>
      </c>
      <c r="Q242" s="6">
        <v>8085</v>
      </c>
      <c r="R242" s="6">
        <v>8085</v>
      </c>
      <c r="S242" s="6">
        <v>16170</v>
      </c>
      <c r="T242" s="6">
        <v>323397</v>
      </c>
      <c r="U242" s="6">
        <v>0</v>
      </c>
      <c r="V242" s="6">
        <v>32053</v>
      </c>
      <c r="W242" s="6">
        <v>-8085</v>
      </c>
      <c r="X242" s="6">
        <v>-8085</v>
      </c>
      <c r="Y242" s="6">
        <v>-15082</v>
      </c>
      <c r="Z242" s="6">
        <v>-63495</v>
      </c>
      <c r="AA242" s="6">
        <v>11085</v>
      </c>
      <c r="AB242" s="6">
        <v>-3673</v>
      </c>
      <c r="AC242" s="6">
        <v>-117255</v>
      </c>
      <c r="AD242" s="6">
        <v>0</v>
      </c>
      <c r="AE242" s="2">
        <v>0</v>
      </c>
      <c r="AF242" s="6">
        <v>-1055400</v>
      </c>
      <c r="AG242" s="6">
        <v>12005398</v>
      </c>
      <c r="AH242" s="6">
        <v>959943</v>
      </c>
      <c r="AI242" s="6">
        <v>-757454</v>
      </c>
      <c r="AJ242" s="7">
        <v>0.56000000000000005</v>
      </c>
      <c r="AK242" s="2" t="s">
        <v>847</v>
      </c>
      <c r="AL242" s="2" t="s">
        <v>811</v>
      </c>
      <c r="AM242" s="2">
        <v>8.9741920000000006E-3</v>
      </c>
    </row>
    <row r="243" spans="1:39">
      <c r="A243" s="2" t="s">
        <v>195</v>
      </c>
      <c r="B243" s="2" t="s">
        <v>804</v>
      </c>
      <c r="C243" s="2" t="s">
        <v>809</v>
      </c>
      <c r="E243" s="2" t="s">
        <v>196</v>
      </c>
      <c r="F243" s="2" t="s">
        <v>390</v>
      </c>
      <c r="G243" s="2" t="s">
        <v>806</v>
      </c>
      <c r="H243" s="2">
        <v>0</v>
      </c>
      <c r="I243" s="2">
        <v>0.4</v>
      </c>
      <c r="J243" s="6">
        <v>2979721</v>
      </c>
      <c r="K243" s="6">
        <v>9548961</v>
      </c>
      <c r="L243" s="6">
        <v>-6569240</v>
      </c>
      <c r="M243" s="6">
        <v>10078867</v>
      </c>
      <c r="N243" s="6">
        <v>600440</v>
      </c>
      <c r="O243" s="6">
        <v>110398</v>
      </c>
      <c r="P243" s="6">
        <v>344162</v>
      </c>
      <c r="Q243" s="6">
        <v>9922</v>
      </c>
      <c r="R243" s="2">
        <v>0</v>
      </c>
      <c r="S243" s="6">
        <v>1242</v>
      </c>
      <c r="T243" s="6">
        <v>134716</v>
      </c>
      <c r="U243" s="2">
        <v>0</v>
      </c>
      <c r="V243" s="6">
        <v>10972</v>
      </c>
      <c r="W243" s="6">
        <v>-9922</v>
      </c>
      <c r="X243" s="2">
        <v>0</v>
      </c>
      <c r="Y243" s="6">
        <v>-1242</v>
      </c>
      <c r="Z243" s="6">
        <v>-51759</v>
      </c>
      <c r="AA243" s="6">
        <v>0</v>
      </c>
      <c r="AB243" s="6">
        <v>-4878</v>
      </c>
      <c r="AC243" s="6">
        <v>-69737</v>
      </c>
      <c r="AD243" s="6">
        <v>0</v>
      </c>
      <c r="AE243" s="6">
        <v>308605</v>
      </c>
      <c r="AF243" s="6">
        <v>-95272</v>
      </c>
      <c r="AG243" s="6">
        <v>10148863</v>
      </c>
      <c r="AH243" s="6">
        <v>3579623</v>
      </c>
      <c r="AI243" s="6">
        <v>599903</v>
      </c>
      <c r="AJ243" s="7">
        <v>1.2</v>
      </c>
      <c r="AL243" s="2" t="s">
        <v>807</v>
      </c>
      <c r="AM243" s="2">
        <v>1</v>
      </c>
    </row>
    <row r="244" spans="1:39">
      <c r="A244" s="2" t="s">
        <v>193</v>
      </c>
      <c r="B244" s="2" t="s">
        <v>804</v>
      </c>
      <c r="C244" s="2" t="s">
        <v>809</v>
      </c>
      <c r="E244" s="2" t="s">
        <v>194</v>
      </c>
      <c r="F244" s="2" t="s">
        <v>390</v>
      </c>
      <c r="G244" s="2" t="s">
        <v>806</v>
      </c>
      <c r="H244" s="2">
        <v>0</v>
      </c>
      <c r="I244" s="2">
        <v>0.4</v>
      </c>
      <c r="J244" s="6">
        <v>3267848</v>
      </c>
      <c r="K244" s="6">
        <v>15793597</v>
      </c>
      <c r="L244" s="6">
        <v>-12525749</v>
      </c>
      <c r="M244" s="6">
        <v>15793007</v>
      </c>
      <c r="N244" s="6">
        <v>1073054</v>
      </c>
      <c r="O244" s="6">
        <v>169564</v>
      </c>
      <c r="P244" s="6">
        <v>523499</v>
      </c>
      <c r="Q244" s="6">
        <v>4042</v>
      </c>
      <c r="R244" s="6">
        <v>20212</v>
      </c>
      <c r="S244" s="6">
        <v>32340</v>
      </c>
      <c r="T244" s="6">
        <v>323397</v>
      </c>
      <c r="U244" s="2">
        <v>0</v>
      </c>
      <c r="V244" s="6">
        <v>39517</v>
      </c>
      <c r="W244" s="6">
        <v>-4042</v>
      </c>
      <c r="X244" s="6">
        <v>2104</v>
      </c>
      <c r="Y244" s="6">
        <v>-24422</v>
      </c>
      <c r="Z244" s="6">
        <v>-50837</v>
      </c>
      <c r="AA244" s="6">
        <v>0</v>
      </c>
      <c r="AB244" s="6">
        <v>-10476</v>
      </c>
      <c r="AC244" s="6">
        <v>-132970</v>
      </c>
      <c r="AD244" s="6">
        <v>0</v>
      </c>
      <c r="AE244" s="2">
        <v>0</v>
      </c>
      <c r="AF244" s="6">
        <v>68780</v>
      </c>
      <c r="AG244" s="6">
        <v>16753716</v>
      </c>
      <c r="AH244" s="6">
        <v>4227967</v>
      </c>
      <c r="AI244" s="6">
        <v>960119</v>
      </c>
      <c r="AJ244" s="7">
        <v>1.29</v>
      </c>
      <c r="AK244" s="2" t="s">
        <v>863</v>
      </c>
      <c r="AL244" s="2" t="s">
        <v>811</v>
      </c>
      <c r="AM244" s="2">
        <v>2.802777E-2</v>
      </c>
    </row>
    <row r="245" spans="1:39">
      <c r="A245" s="2" t="s">
        <v>191</v>
      </c>
      <c r="B245" s="2" t="s">
        <v>804</v>
      </c>
      <c r="C245" s="2" t="s">
        <v>808</v>
      </c>
      <c r="E245" s="2" t="s">
        <v>192</v>
      </c>
      <c r="F245" s="2" t="s">
        <v>606</v>
      </c>
      <c r="G245" s="2" t="s">
        <v>806</v>
      </c>
      <c r="H245" s="2">
        <v>0</v>
      </c>
      <c r="I245" s="2">
        <v>0.4</v>
      </c>
      <c r="J245" s="6">
        <v>2003093</v>
      </c>
      <c r="K245" s="6">
        <v>15842787</v>
      </c>
      <c r="L245" s="6">
        <v>-13839694</v>
      </c>
      <c r="M245" s="6">
        <v>15828496</v>
      </c>
      <c r="N245" s="6">
        <v>1737662</v>
      </c>
      <c r="O245" s="6">
        <v>171191</v>
      </c>
      <c r="P245" s="6">
        <v>1118024</v>
      </c>
      <c r="Q245" s="6">
        <v>9497</v>
      </c>
      <c r="R245" s="6">
        <v>0</v>
      </c>
      <c r="S245" s="6">
        <v>30318</v>
      </c>
      <c r="T245" s="6">
        <v>408632</v>
      </c>
      <c r="U245" s="6">
        <v>1139</v>
      </c>
      <c r="V245" s="6">
        <v>81516</v>
      </c>
      <c r="W245" s="6">
        <v>-2936</v>
      </c>
      <c r="X245" s="6">
        <v>1613</v>
      </c>
      <c r="Y245" s="6">
        <v>-22746</v>
      </c>
      <c r="Z245" s="6">
        <v>-84272</v>
      </c>
      <c r="AA245" s="6">
        <v>1386</v>
      </c>
      <c r="AB245" s="6">
        <v>-4195</v>
      </c>
      <c r="AC245" s="6">
        <v>-146918</v>
      </c>
      <c r="AD245" s="6">
        <v>0</v>
      </c>
      <c r="AE245" s="2">
        <v>0</v>
      </c>
      <c r="AF245" s="6">
        <v>59118</v>
      </c>
      <c r="AG245" s="6">
        <v>17449862</v>
      </c>
      <c r="AH245" s="6">
        <v>3610169</v>
      </c>
      <c r="AI245" s="6">
        <v>1607076</v>
      </c>
      <c r="AJ245" s="7">
        <v>1.8</v>
      </c>
      <c r="AK245" s="2" t="s">
        <v>887</v>
      </c>
      <c r="AL245" s="2" t="s">
        <v>811</v>
      </c>
      <c r="AM245" s="2">
        <v>2.1850314999999999E-2</v>
      </c>
    </row>
    <row r="246" spans="1:39">
      <c r="A246" s="2" t="s">
        <v>189</v>
      </c>
      <c r="B246" s="2" t="s">
        <v>804</v>
      </c>
      <c r="C246" s="2" t="s">
        <v>815</v>
      </c>
      <c r="E246" s="2" t="s">
        <v>190</v>
      </c>
      <c r="F246" s="2" t="s">
        <v>342</v>
      </c>
      <c r="G246" s="2" t="s">
        <v>806</v>
      </c>
      <c r="H246" s="2">
        <v>0</v>
      </c>
      <c r="I246" s="2">
        <v>0.4</v>
      </c>
      <c r="J246" s="6">
        <v>2779963</v>
      </c>
      <c r="K246" s="6">
        <v>10797048</v>
      </c>
      <c r="L246" s="6">
        <v>-8017084</v>
      </c>
      <c r="M246" s="6">
        <v>11317838</v>
      </c>
      <c r="N246" s="6">
        <v>843426</v>
      </c>
      <c r="O246" s="6">
        <v>121765</v>
      </c>
      <c r="P246" s="6">
        <v>454050</v>
      </c>
      <c r="Q246" s="6">
        <v>4851</v>
      </c>
      <c r="R246" s="6">
        <v>32340</v>
      </c>
      <c r="S246" s="6">
        <v>8085</v>
      </c>
      <c r="T246" s="6">
        <v>222335</v>
      </c>
      <c r="U246" s="6">
        <v>0</v>
      </c>
      <c r="V246" s="6">
        <v>64342</v>
      </c>
      <c r="W246" s="6">
        <v>-4582</v>
      </c>
      <c r="X246" s="6">
        <v>7507</v>
      </c>
      <c r="Y246" s="6">
        <v>-4493</v>
      </c>
      <c r="Z246" s="6">
        <v>-60770</v>
      </c>
      <c r="AA246" s="6">
        <v>5927</v>
      </c>
      <c r="AB246" s="6">
        <v>-2538</v>
      </c>
      <c r="AC246" s="6">
        <v>-85107</v>
      </c>
      <c r="AD246" s="6">
        <v>0</v>
      </c>
      <c r="AE246" s="2">
        <v>0</v>
      </c>
      <c r="AF246" s="6">
        <v>255786</v>
      </c>
      <c r="AG246" s="6">
        <v>12337336</v>
      </c>
      <c r="AH246" s="6">
        <v>4320251</v>
      </c>
      <c r="AI246" s="6">
        <v>1540288</v>
      </c>
      <c r="AJ246" s="7">
        <v>1.55</v>
      </c>
      <c r="AK246" s="2" t="s">
        <v>831</v>
      </c>
      <c r="AL246" s="2" t="s">
        <v>811</v>
      </c>
      <c r="AM246" s="2">
        <v>1.7971200999999999E-2</v>
      </c>
    </row>
    <row r="247" spans="1:39">
      <c r="A247" s="2" t="s">
        <v>187</v>
      </c>
      <c r="B247" s="2" t="s">
        <v>804</v>
      </c>
      <c r="C247" s="2" t="s">
        <v>809</v>
      </c>
      <c r="E247" s="2" t="s">
        <v>188</v>
      </c>
      <c r="F247" s="2" t="s">
        <v>310</v>
      </c>
      <c r="G247" s="2" t="s">
        <v>806</v>
      </c>
      <c r="H247" s="2">
        <v>0</v>
      </c>
      <c r="I247" s="2">
        <v>0.4</v>
      </c>
      <c r="J247" s="6">
        <v>1679508</v>
      </c>
      <c r="K247" s="6">
        <v>7904007</v>
      </c>
      <c r="L247" s="6">
        <v>-6224499</v>
      </c>
      <c r="M247" s="6">
        <v>8339018</v>
      </c>
      <c r="N247" s="6">
        <v>522216</v>
      </c>
      <c r="O247" s="6">
        <v>89663</v>
      </c>
      <c r="P247" s="6">
        <v>329047</v>
      </c>
      <c r="Q247" s="2">
        <v>0</v>
      </c>
      <c r="R247" s="2">
        <v>0</v>
      </c>
      <c r="S247" s="6">
        <v>3855</v>
      </c>
      <c r="T247" s="6">
        <v>99651</v>
      </c>
      <c r="U247" s="2">
        <v>0</v>
      </c>
      <c r="V247" s="6">
        <v>66090</v>
      </c>
      <c r="W247" s="6">
        <v>0</v>
      </c>
      <c r="X247" s="6">
        <v>0</v>
      </c>
      <c r="Y247" s="6">
        <v>-1243</v>
      </c>
      <c r="Z247" s="6">
        <v>-2750</v>
      </c>
      <c r="AA247" s="6">
        <v>0</v>
      </c>
      <c r="AB247" s="6">
        <v>-12309</v>
      </c>
      <c r="AC247" s="6">
        <v>-66077</v>
      </c>
      <c r="AD247" s="6">
        <v>130260</v>
      </c>
      <c r="AE247" s="2">
        <v>0</v>
      </c>
      <c r="AF247" s="6">
        <v>-388770</v>
      </c>
      <c r="AG247" s="6">
        <v>8586435</v>
      </c>
      <c r="AH247" s="6">
        <v>2361936</v>
      </c>
      <c r="AI247" s="6">
        <v>682428</v>
      </c>
      <c r="AJ247" s="7">
        <v>1.41</v>
      </c>
      <c r="AL247" s="2" t="s">
        <v>807</v>
      </c>
      <c r="AM247" s="2">
        <v>1</v>
      </c>
    </row>
    <row r="248" spans="1:39">
      <c r="A248" s="2" t="s">
        <v>185</v>
      </c>
      <c r="B248" s="2" t="s">
        <v>804</v>
      </c>
      <c r="C248" s="2" t="s">
        <v>805</v>
      </c>
      <c r="E248" s="2" t="s">
        <v>186</v>
      </c>
      <c r="F248" s="2" t="s">
        <v>290</v>
      </c>
      <c r="G248" s="2" t="s">
        <v>806</v>
      </c>
      <c r="H248" s="2">
        <v>0</v>
      </c>
      <c r="I248" s="2">
        <v>0.4</v>
      </c>
      <c r="J248" s="6">
        <v>2319922</v>
      </c>
      <c r="K248" s="6">
        <v>16919033</v>
      </c>
      <c r="L248" s="6">
        <v>-14599111</v>
      </c>
      <c r="M248" s="6">
        <v>16852332</v>
      </c>
      <c r="N248" s="6">
        <v>966341</v>
      </c>
      <c r="O248" s="6">
        <v>180913</v>
      </c>
      <c r="P248" s="6">
        <v>472339</v>
      </c>
      <c r="Q248" s="2">
        <v>0</v>
      </c>
      <c r="R248" s="2">
        <v>0</v>
      </c>
      <c r="S248" s="6">
        <v>42850</v>
      </c>
      <c r="T248" s="6">
        <v>270239</v>
      </c>
      <c r="U248" s="6">
        <v>34420</v>
      </c>
      <c r="V248" s="6">
        <v>29988</v>
      </c>
      <c r="W248" s="6">
        <v>0</v>
      </c>
      <c r="X248" s="2">
        <v>0</v>
      </c>
      <c r="Y248" s="6">
        <v>-37667</v>
      </c>
      <c r="Z248" s="6">
        <v>-67383</v>
      </c>
      <c r="AA248" s="6">
        <v>-5856</v>
      </c>
      <c r="AB248" s="6">
        <v>-6860</v>
      </c>
      <c r="AC248" s="6">
        <v>-154980</v>
      </c>
      <c r="AD248" s="6">
        <v>0</v>
      </c>
      <c r="AE248" s="6">
        <v>90317</v>
      </c>
      <c r="AF248" s="6">
        <v>162615</v>
      </c>
      <c r="AG248" s="6">
        <v>17682633</v>
      </c>
      <c r="AH248" s="6">
        <v>3083522</v>
      </c>
      <c r="AI248" s="6">
        <v>763600</v>
      </c>
      <c r="AJ248" s="7">
        <v>1.33</v>
      </c>
      <c r="AL248" s="2" t="s">
        <v>807</v>
      </c>
      <c r="AM248" s="2">
        <v>1</v>
      </c>
    </row>
    <row r="249" spans="1:39">
      <c r="A249" s="2" t="s">
        <v>183</v>
      </c>
      <c r="B249" s="2" t="s">
        <v>804</v>
      </c>
      <c r="C249" s="2" t="s">
        <v>808</v>
      </c>
      <c r="E249" s="2" t="s">
        <v>184</v>
      </c>
      <c r="F249" s="2" t="s">
        <v>412</v>
      </c>
      <c r="G249" s="2" t="s">
        <v>410</v>
      </c>
      <c r="H249" s="2">
        <v>0</v>
      </c>
      <c r="I249" s="2">
        <v>0.4</v>
      </c>
      <c r="J249" s="6">
        <v>2089751</v>
      </c>
      <c r="K249" s="6">
        <v>13723409</v>
      </c>
      <c r="L249" s="6">
        <v>-11633658</v>
      </c>
      <c r="M249" s="6">
        <v>14196391</v>
      </c>
      <c r="N249" s="6">
        <v>893469</v>
      </c>
      <c r="O249" s="6">
        <v>152027</v>
      </c>
      <c r="P249" s="6">
        <v>403898</v>
      </c>
      <c r="Q249" s="6">
        <v>4042</v>
      </c>
      <c r="R249" s="6">
        <v>20212</v>
      </c>
      <c r="S249" s="6">
        <v>10106</v>
      </c>
      <c r="T249" s="6">
        <v>303184</v>
      </c>
      <c r="U249" s="2">
        <v>0</v>
      </c>
      <c r="V249" s="6">
        <v>37789</v>
      </c>
      <c r="W249" s="6">
        <v>-4042</v>
      </c>
      <c r="X249" s="6">
        <v>46629</v>
      </c>
      <c r="Y249" s="6">
        <v>-8314</v>
      </c>
      <c r="Z249" s="6">
        <v>-191320</v>
      </c>
      <c r="AA249" s="6">
        <v>0</v>
      </c>
      <c r="AB249" s="6">
        <v>9236</v>
      </c>
      <c r="AC249" s="6">
        <v>-123500</v>
      </c>
      <c r="AD249" s="6">
        <v>0</v>
      </c>
      <c r="AE249" s="6">
        <v>1041595</v>
      </c>
      <c r="AF249" s="6">
        <v>-1459466</v>
      </c>
      <c r="AG249" s="6">
        <v>12355278</v>
      </c>
      <c r="AH249" s="6">
        <v>721620</v>
      </c>
      <c r="AI249" s="6">
        <v>-1368131</v>
      </c>
      <c r="AJ249" s="7">
        <v>0.35</v>
      </c>
      <c r="AL249" s="2" t="s">
        <v>807</v>
      </c>
      <c r="AM249" s="2">
        <v>1</v>
      </c>
    </row>
    <row r="250" spans="1:39">
      <c r="A250" s="2" t="s">
        <v>181</v>
      </c>
      <c r="B250" s="2" t="s">
        <v>804</v>
      </c>
      <c r="C250" s="2" t="s">
        <v>822</v>
      </c>
      <c r="E250" s="2" t="s">
        <v>182</v>
      </c>
      <c r="F250" s="2" t="s">
        <v>207</v>
      </c>
      <c r="G250" s="2" t="s">
        <v>274</v>
      </c>
      <c r="H250" s="2">
        <v>0</v>
      </c>
      <c r="I250" s="2">
        <v>0.4</v>
      </c>
      <c r="J250" s="6">
        <v>3266039</v>
      </c>
      <c r="K250" s="6">
        <v>16953631</v>
      </c>
      <c r="L250" s="6">
        <v>-13687592</v>
      </c>
      <c r="M250" s="6">
        <v>17100539</v>
      </c>
      <c r="N250" s="6">
        <v>1239216</v>
      </c>
      <c r="O250" s="6">
        <v>184340</v>
      </c>
      <c r="P250" s="6">
        <v>702616</v>
      </c>
      <c r="Q250" s="6">
        <v>11424</v>
      </c>
      <c r="R250" s="6">
        <v>19477</v>
      </c>
      <c r="S250" s="6">
        <v>28170</v>
      </c>
      <c r="T250" s="6">
        <v>293189</v>
      </c>
      <c r="U250" s="6">
        <v>7293</v>
      </c>
      <c r="V250" s="6">
        <v>60800</v>
      </c>
      <c r="W250" s="6">
        <v>-11424</v>
      </c>
      <c r="X250" s="6">
        <v>-19477</v>
      </c>
      <c r="Y250" s="6">
        <v>-27012</v>
      </c>
      <c r="Z250" s="6">
        <v>-118553</v>
      </c>
      <c r="AA250" s="6">
        <v>5229</v>
      </c>
      <c r="AB250" s="6">
        <v>-8370</v>
      </c>
      <c r="AC250" s="6">
        <v>-145304</v>
      </c>
      <c r="AD250" s="6">
        <v>0</v>
      </c>
      <c r="AE250" s="6">
        <v>210824</v>
      </c>
      <c r="AF250" s="6">
        <v>-803439</v>
      </c>
      <c r="AG250" s="6">
        <v>17068674</v>
      </c>
      <c r="AH250" s="6">
        <v>3381082</v>
      </c>
      <c r="AI250" s="6">
        <v>115044</v>
      </c>
      <c r="AJ250" s="7">
        <v>1.04</v>
      </c>
      <c r="AL250" s="2" t="s">
        <v>807</v>
      </c>
      <c r="AM250" s="2">
        <v>1</v>
      </c>
    </row>
    <row r="251" spans="1:39">
      <c r="A251" s="2" t="s">
        <v>179</v>
      </c>
      <c r="B251" s="2" t="s">
        <v>804</v>
      </c>
      <c r="C251" s="2" t="s">
        <v>825</v>
      </c>
      <c r="E251" s="2" t="s">
        <v>180</v>
      </c>
      <c r="F251" s="2" t="s">
        <v>157</v>
      </c>
      <c r="G251" s="2" t="s">
        <v>155</v>
      </c>
      <c r="H251" s="2">
        <v>0</v>
      </c>
      <c r="I251" s="2">
        <v>0.4</v>
      </c>
      <c r="J251" s="6">
        <v>2090991</v>
      </c>
      <c r="K251" s="6">
        <v>7804244</v>
      </c>
      <c r="L251" s="6">
        <v>-5713253</v>
      </c>
      <c r="M251" s="6">
        <v>8273732</v>
      </c>
      <c r="N251" s="6">
        <v>629257</v>
      </c>
      <c r="O251" s="6">
        <v>99994</v>
      </c>
      <c r="P251" s="6">
        <v>387664</v>
      </c>
      <c r="Q251" s="2">
        <v>0</v>
      </c>
      <c r="R251" s="2">
        <v>0</v>
      </c>
      <c r="S251" s="6">
        <v>1617</v>
      </c>
      <c r="T251" s="6">
        <v>139982</v>
      </c>
      <c r="U251" s="2">
        <v>0</v>
      </c>
      <c r="V251" s="6">
        <v>28668</v>
      </c>
      <c r="W251" s="6">
        <v>276</v>
      </c>
      <c r="X251" s="2">
        <v>0</v>
      </c>
      <c r="Y251" s="6">
        <v>-1617</v>
      </c>
      <c r="Z251" s="6">
        <v>-26681</v>
      </c>
      <c r="AA251" s="6">
        <v>0</v>
      </c>
      <c r="AB251" s="6">
        <v>-10796</v>
      </c>
      <c r="AC251" s="6">
        <v>-60650</v>
      </c>
      <c r="AD251" s="6">
        <v>0</v>
      </c>
      <c r="AE251" s="2">
        <v>0</v>
      </c>
      <c r="AF251" s="6">
        <v>-13396</v>
      </c>
      <c r="AG251" s="6">
        <v>8818793</v>
      </c>
      <c r="AH251" s="6">
        <v>3105540</v>
      </c>
      <c r="AI251" s="6">
        <v>1014549</v>
      </c>
      <c r="AJ251" s="7">
        <v>1.49</v>
      </c>
      <c r="AK251" s="2" t="s">
        <v>865</v>
      </c>
      <c r="AL251" s="2" t="s">
        <v>811</v>
      </c>
      <c r="AM251" s="2">
        <v>1.2027296E-2</v>
      </c>
    </row>
    <row r="252" spans="1:39">
      <c r="A252" s="2" t="s">
        <v>177</v>
      </c>
      <c r="B252" s="2" t="s">
        <v>819</v>
      </c>
      <c r="C252" s="2" t="s">
        <v>845</v>
      </c>
      <c r="E252" s="2" t="s">
        <v>178</v>
      </c>
      <c r="F252" s="2" t="s">
        <v>806</v>
      </c>
      <c r="G252" s="2" t="s">
        <v>87</v>
      </c>
      <c r="H252" s="2">
        <v>0</v>
      </c>
      <c r="I252" s="2">
        <v>0.49</v>
      </c>
      <c r="J252" s="6">
        <v>44049723</v>
      </c>
      <c r="K252" s="6">
        <v>14610563</v>
      </c>
      <c r="L252" s="6">
        <v>29439160</v>
      </c>
      <c r="M252" s="6">
        <v>14677293</v>
      </c>
      <c r="N252" s="6">
        <v>1039250</v>
      </c>
      <c r="O252" s="6">
        <v>157411</v>
      </c>
      <c r="P252" s="6">
        <v>584718</v>
      </c>
      <c r="Q252" s="2">
        <v>0</v>
      </c>
      <c r="R252" s="2">
        <v>0</v>
      </c>
      <c r="S252" s="6">
        <v>24760</v>
      </c>
      <c r="T252" s="6">
        <v>272361</v>
      </c>
      <c r="U252" s="2">
        <v>0</v>
      </c>
      <c r="V252" s="6">
        <v>73680</v>
      </c>
      <c r="W252" s="6">
        <v>0</v>
      </c>
      <c r="X252" s="2">
        <v>0</v>
      </c>
      <c r="Y252" s="6">
        <v>-20887</v>
      </c>
      <c r="Z252" s="6">
        <v>-43942</v>
      </c>
      <c r="AA252" s="6">
        <v>0</v>
      </c>
      <c r="AB252" s="6">
        <v>-240</v>
      </c>
      <c r="AC252" s="6">
        <v>312518</v>
      </c>
      <c r="AD252" s="6">
        <v>0</v>
      </c>
      <c r="AE252" s="2">
        <v>0</v>
      </c>
      <c r="AF252" s="6">
        <v>-244639</v>
      </c>
      <c r="AG252" s="6">
        <v>15793032</v>
      </c>
      <c r="AH252" s="6">
        <v>45232192</v>
      </c>
      <c r="AI252" s="6">
        <v>1182470</v>
      </c>
      <c r="AJ252" s="7">
        <v>1.03</v>
      </c>
      <c r="AL252" s="2" t="s">
        <v>807</v>
      </c>
      <c r="AM252" s="2">
        <v>1</v>
      </c>
    </row>
    <row r="253" spans="1:39">
      <c r="A253" s="2" t="s">
        <v>173</v>
      </c>
      <c r="B253" s="2" t="s">
        <v>821</v>
      </c>
      <c r="C253" s="2" t="s">
        <v>805</v>
      </c>
      <c r="E253" s="2" t="s">
        <v>174</v>
      </c>
      <c r="F253" s="2" t="s">
        <v>806</v>
      </c>
      <c r="G253" s="2" t="s">
        <v>486</v>
      </c>
      <c r="H253" s="2">
        <v>0</v>
      </c>
      <c r="I253" s="2">
        <v>0.49</v>
      </c>
      <c r="J253" s="6">
        <v>49298916</v>
      </c>
      <c r="K253" s="6">
        <v>47719956</v>
      </c>
      <c r="L253" s="6">
        <v>1578960</v>
      </c>
      <c r="M253" s="6">
        <v>45562091</v>
      </c>
      <c r="N253" s="6">
        <v>1961644</v>
      </c>
      <c r="O253" s="6">
        <v>487050</v>
      </c>
      <c r="P253" s="6">
        <v>781312</v>
      </c>
      <c r="Q253" s="6">
        <v>0</v>
      </c>
      <c r="R253" s="2">
        <v>0</v>
      </c>
      <c r="S253" s="6">
        <v>148560</v>
      </c>
      <c r="T253" s="6">
        <v>544722</v>
      </c>
      <c r="U253" s="6">
        <v>9806</v>
      </c>
      <c r="V253" s="6">
        <v>52216</v>
      </c>
      <c r="W253" s="6">
        <v>10193</v>
      </c>
      <c r="X253" s="2">
        <v>0</v>
      </c>
      <c r="Y253" s="6">
        <v>-145779</v>
      </c>
      <c r="Z253" s="6">
        <v>-203390</v>
      </c>
      <c r="AA253" s="6">
        <v>22</v>
      </c>
      <c r="AB253" s="6">
        <v>27516</v>
      </c>
      <c r="AC253" s="6">
        <v>16762</v>
      </c>
      <c r="AD253" s="6">
        <v>0</v>
      </c>
      <c r="AE253" s="2">
        <v>0</v>
      </c>
      <c r="AF253" s="6">
        <v>-8646904</v>
      </c>
      <c r="AG253" s="6">
        <v>38644177</v>
      </c>
      <c r="AH253" s="6">
        <v>40223137</v>
      </c>
      <c r="AI253" s="6">
        <v>-9075779</v>
      </c>
      <c r="AJ253" s="7">
        <v>0.82</v>
      </c>
      <c r="AL253" s="2" t="s">
        <v>807</v>
      </c>
      <c r="AM253" s="2">
        <v>1</v>
      </c>
    </row>
    <row r="254" spans="1:39">
      <c r="A254" s="2" t="s">
        <v>171</v>
      </c>
      <c r="B254" s="2" t="s">
        <v>821</v>
      </c>
      <c r="C254" s="2" t="s">
        <v>815</v>
      </c>
      <c r="E254" s="2" t="s">
        <v>172</v>
      </c>
      <c r="F254" s="2" t="s">
        <v>806</v>
      </c>
      <c r="G254" s="2" t="s">
        <v>532</v>
      </c>
      <c r="H254" s="2">
        <v>0</v>
      </c>
      <c r="I254" s="2">
        <v>0.49</v>
      </c>
      <c r="J254" s="6">
        <v>31433379</v>
      </c>
      <c r="K254" s="6">
        <v>22161807</v>
      </c>
      <c r="L254" s="6">
        <v>9271572</v>
      </c>
      <c r="M254" s="6">
        <v>22275448</v>
      </c>
      <c r="N254" s="6">
        <v>2111933</v>
      </c>
      <c r="O254" s="6">
        <v>239121</v>
      </c>
      <c r="P254" s="6">
        <v>1138156</v>
      </c>
      <c r="Q254" s="6">
        <v>5571</v>
      </c>
      <c r="R254" s="6">
        <v>35803</v>
      </c>
      <c r="S254" s="6">
        <v>49520</v>
      </c>
      <c r="T254" s="6">
        <v>643762</v>
      </c>
      <c r="U254" s="2">
        <v>0</v>
      </c>
      <c r="V254" s="6">
        <v>28691</v>
      </c>
      <c r="W254" s="6">
        <v>4024</v>
      </c>
      <c r="X254" s="6">
        <v>-6596</v>
      </c>
      <c r="Y254" s="6">
        <v>-49520</v>
      </c>
      <c r="Z254" s="6">
        <v>-355171</v>
      </c>
      <c r="AA254" s="6">
        <v>0</v>
      </c>
      <c r="AB254" s="6">
        <v>-9288</v>
      </c>
      <c r="AC254" s="6">
        <v>98424</v>
      </c>
      <c r="AD254" s="6">
        <v>0</v>
      </c>
      <c r="AE254" s="2">
        <v>0</v>
      </c>
      <c r="AF254" s="6">
        <v>773551</v>
      </c>
      <c r="AG254" s="6">
        <v>24871497</v>
      </c>
      <c r="AH254" s="6">
        <v>34143069</v>
      </c>
      <c r="AI254" s="6">
        <v>2709690</v>
      </c>
      <c r="AJ254" s="7">
        <v>1.0900000000000001</v>
      </c>
      <c r="AL254" s="2" t="s">
        <v>807</v>
      </c>
      <c r="AM254" s="2">
        <v>1</v>
      </c>
    </row>
    <row r="255" spans="1:39">
      <c r="A255" s="2" t="s">
        <v>169</v>
      </c>
      <c r="B255" s="2" t="s">
        <v>836</v>
      </c>
      <c r="C255" s="2" t="s">
        <v>818</v>
      </c>
      <c r="E255" s="2" t="s">
        <v>170</v>
      </c>
      <c r="F255" s="2" t="s">
        <v>514</v>
      </c>
      <c r="G255" s="2" t="s">
        <v>806</v>
      </c>
      <c r="H255" s="2">
        <v>0</v>
      </c>
      <c r="I255" s="2">
        <v>0.3</v>
      </c>
      <c r="J255" s="6">
        <v>103193254</v>
      </c>
      <c r="K255" s="6">
        <v>59071688</v>
      </c>
      <c r="L255" s="6">
        <v>44121566</v>
      </c>
      <c r="M255" s="6">
        <v>61572787</v>
      </c>
      <c r="N255" s="6">
        <v>1447845</v>
      </c>
      <c r="O255" s="6">
        <v>660587</v>
      </c>
      <c r="P255" s="6">
        <v>787258</v>
      </c>
      <c r="Q255" s="6">
        <v>0</v>
      </c>
      <c r="R255" s="2">
        <v>0</v>
      </c>
      <c r="S255" s="6">
        <v>0</v>
      </c>
      <c r="T255" s="6">
        <v>0</v>
      </c>
      <c r="U255" s="2">
        <v>0</v>
      </c>
      <c r="V255" s="6">
        <v>68121</v>
      </c>
      <c r="W255" s="6">
        <v>2884</v>
      </c>
      <c r="X255" s="2">
        <v>0</v>
      </c>
      <c r="Y255" s="6">
        <v>2760</v>
      </c>
      <c r="Z255" s="6">
        <v>209720</v>
      </c>
      <c r="AA255" s="6">
        <v>0</v>
      </c>
      <c r="AB255" s="6">
        <v>4533</v>
      </c>
      <c r="AC255" s="6">
        <v>468382</v>
      </c>
      <c r="AD255" s="6">
        <v>0</v>
      </c>
      <c r="AE255" s="2">
        <v>0</v>
      </c>
      <c r="AF255" s="6">
        <v>11021</v>
      </c>
      <c r="AG255" s="6">
        <v>63788052</v>
      </c>
      <c r="AH255" s="6">
        <v>107909618</v>
      </c>
      <c r="AI255" s="6">
        <v>4716364</v>
      </c>
      <c r="AJ255" s="7">
        <v>1.05</v>
      </c>
      <c r="AL255" s="2" t="s">
        <v>807</v>
      </c>
      <c r="AM255" s="2">
        <v>1</v>
      </c>
    </row>
    <row r="256" spans="1:39">
      <c r="A256" s="2" t="s">
        <v>167</v>
      </c>
      <c r="B256" s="2" t="s">
        <v>804</v>
      </c>
      <c r="C256" s="2" t="s">
        <v>805</v>
      </c>
      <c r="E256" s="2" t="s">
        <v>168</v>
      </c>
      <c r="F256" s="2" t="s">
        <v>133</v>
      </c>
      <c r="G256" s="2" t="s">
        <v>806</v>
      </c>
      <c r="H256" s="2">
        <v>0</v>
      </c>
      <c r="I256" s="2">
        <v>0.4</v>
      </c>
      <c r="J256" s="6">
        <v>1717855</v>
      </c>
      <c r="K256" s="6">
        <v>15550673</v>
      </c>
      <c r="L256" s="6">
        <v>-13832818</v>
      </c>
      <c r="M256" s="6">
        <v>16904812</v>
      </c>
      <c r="N256" s="6">
        <v>645003</v>
      </c>
      <c r="O256" s="6">
        <v>180840</v>
      </c>
      <c r="P256" s="6">
        <v>237894</v>
      </c>
      <c r="Q256" s="2">
        <v>0</v>
      </c>
      <c r="R256" s="6">
        <v>20212</v>
      </c>
      <c r="S256" s="6">
        <v>8183</v>
      </c>
      <c r="T256" s="6">
        <v>197874</v>
      </c>
      <c r="U256" s="6">
        <v>60227</v>
      </c>
      <c r="V256" s="6">
        <v>10939</v>
      </c>
      <c r="W256" s="6">
        <v>0</v>
      </c>
      <c r="X256" s="6">
        <v>-20212</v>
      </c>
      <c r="Y256" s="6">
        <v>-8183</v>
      </c>
      <c r="Z256" s="6">
        <v>-84401</v>
      </c>
      <c r="AA256" s="6">
        <v>25858</v>
      </c>
      <c r="AB256" s="6">
        <v>-12477</v>
      </c>
      <c r="AC256" s="6">
        <v>-146845</v>
      </c>
      <c r="AD256" s="6">
        <v>0</v>
      </c>
      <c r="AE256" s="6">
        <v>365953</v>
      </c>
      <c r="AF256" s="6">
        <v>-1047876</v>
      </c>
      <c r="AG256" s="6">
        <v>15960891</v>
      </c>
      <c r="AH256" s="6">
        <v>2128074</v>
      </c>
      <c r="AI256" s="6">
        <v>410219</v>
      </c>
      <c r="AJ256" s="7">
        <v>1.24</v>
      </c>
      <c r="AL256" s="2" t="s">
        <v>807</v>
      </c>
      <c r="AM256" s="2">
        <v>1</v>
      </c>
    </row>
    <row r="257" spans="1:39">
      <c r="A257" s="2" t="s">
        <v>165</v>
      </c>
      <c r="B257" s="2" t="s">
        <v>804</v>
      </c>
      <c r="C257" s="2" t="s">
        <v>815</v>
      </c>
      <c r="E257" s="2" t="s">
        <v>166</v>
      </c>
      <c r="F257" s="2" t="s">
        <v>460</v>
      </c>
      <c r="G257" s="2" t="s">
        <v>806</v>
      </c>
      <c r="H257" s="2">
        <v>0</v>
      </c>
      <c r="I257" s="2">
        <v>0.4</v>
      </c>
      <c r="J257" s="6">
        <v>2248821</v>
      </c>
      <c r="K257" s="6">
        <v>25320363</v>
      </c>
      <c r="L257" s="6">
        <v>-23071542</v>
      </c>
      <c r="M257" s="6">
        <v>24843178</v>
      </c>
      <c r="N257" s="6">
        <v>992896</v>
      </c>
      <c r="O257" s="6">
        <v>265822</v>
      </c>
      <c r="P257" s="6">
        <v>275530</v>
      </c>
      <c r="Q257" s="6">
        <v>48510</v>
      </c>
      <c r="R257" s="2">
        <v>0</v>
      </c>
      <c r="S257" s="6">
        <v>34361</v>
      </c>
      <c r="T257" s="6">
        <v>368673</v>
      </c>
      <c r="U257" s="2">
        <v>0</v>
      </c>
      <c r="V257" s="6">
        <v>89610</v>
      </c>
      <c r="W257" s="6">
        <v>-48510</v>
      </c>
      <c r="X257" s="6">
        <v>0</v>
      </c>
      <c r="Y257" s="6">
        <v>-30806</v>
      </c>
      <c r="Z257" s="6">
        <v>-60742</v>
      </c>
      <c r="AA257" s="6">
        <v>0</v>
      </c>
      <c r="AB257" s="6">
        <v>-24153</v>
      </c>
      <c r="AC257" s="6">
        <v>-244921</v>
      </c>
      <c r="AD257" s="6">
        <v>1716929</v>
      </c>
      <c r="AE257" s="2">
        <v>0</v>
      </c>
      <c r="AF257" s="6">
        <v>20388</v>
      </c>
      <c r="AG257" s="6">
        <v>27253869</v>
      </c>
      <c r="AH257" s="6">
        <v>4182327</v>
      </c>
      <c r="AI257" s="6">
        <v>1933506</v>
      </c>
      <c r="AJ257" s="7">
        <v>1.86</v>
      </c>
      <c r="AL257" s="2" t="s">
        <v>807</v>
      </c>
      <c r="AM257" s="2">
        <v>1</v>
      </c>
    </row>
    <row r="258" spans="1:39">
      <c r="A258" s="2" t="s">
        <v>163</v>
      </c>
      <c r="B258" s="2" t="s">
        <v>804</v>
      </c>
      <c r="C258" s="2" t="s">
        <v>815</v>
      </c>
      <c r="E258" s="2" t="s">
        <v>164</v>
      </c>
      <c r="F258" s="2" t="s">
        <v>139</v>
      </c>
      <c r="G258" s="2" t="s">
        <v>806</v>
      </c>
      <c r="H258" s="2">
        <v>0</v>
      </c>
      <c r="I258" s="2">
        <v>0.4</v>
      </c>
      <c r="J258" s="6">
        <v>2243998</v>
      </c>
      <c r="K258" s="6">
        <v>17861672</v>
      </c>
      <c r="L258" s="6">
        <v>-15617675</v>
      </c>
      <c r="M258" s="6">
        <v>18038924</v>
      </c>
      <c r="N258" s="6">
        <v>854333</v>
      </c>
      <c r="O258" s="6">
        <v>194485</v>
      </c>
      <c r="P258" s="6">
        <v>381144</v>
      </c>
      <c r="Q258" s="6">
        <v>0</v>
      </c>
      <c r="R258" s="6">
        <v>0</v>
      </c>
      <c r="S258" s="6">
        <v>57754</v>
      </c>
      <c r="T258" s="6">
        <v>220950</v>
      </c>
      <c r="U258" s="2">
        <v>0</v>
      </c>
      <c r="V258" s="6">
        <v>18632</v>
      </c>
      <c r="W258" s="6">
        <v>2067</v>
      </c>
      <c r="X258" s="6">
        <v>4644</v>
      </c>
      <c r="Y258" s="6">
        <v>-56784</v>
      </c>
      <c r="Z258" s="6">
        <v>-17897</v>
      </c>
      <c r="AA258" s="6">
        <v>0</v>
      </c>
      <c r="AB258" s="6">
        <v>1779</v>
      </c>
      <c r="AC258" s="6">
        <v>-165793</v>
      </c>
      <c r="AD258" s="6">
        <v>0</v>
      </c>
      <c r="AE258" s="6">
        <v>27999</v>
      </c>
      <c r="AF258" s="6">
        <v>-463301</v>
      </c>
      <c r="AG258" s="6">
        <v>18188605</v>
      </c>
      <c r="AH258" s="6">
        <v>2570931</v>
      </c>
      <c r="AI258" s="6">
        <v>326933</v>
      </c>
      <c r="AJ258" s="7">
        <v>1.1499999999999999</v>
      </c>
      <c r="AK258" s="2" t="s">
        <v>816</v>
      </c>
      <c r="AL258" s="2" t="s">
        <v>811</v>
      </c>
      <c r="AM258" s="2">
        <v>2.0497620000000001E-2</v>
      </c>
    </row>
    <row r="259" spans="1:39">
      <c r="A259" s="2" t="s">
        <v>161</v>
      </c>
      <c r="B259" s="2" t="s">
        <v>819</v>
      </c>
      <c r="C259" s="2" t="s">
        <v>808</v>
      </c>
      <c r="E259" s="2" t="s">
        <v>162</v>
      </c>
      <c r="F259" s="2" t="s">
        <v>806</v>
      </c>
      <c r="G259" s="2" t="s">
        <v>368</v>
      </c>
      <c r="H259" s="2">
        <v>0</v>
      </c>
      <c r="I259" s="2">
        <v>0.49</v>
      </c>
      <c r="J259" s="6">
        <v>41164086</v>
      </c>
      <c r="K259" s="6">
        <v>23504918</v>
      </c>
      <c r="L259" s="6">
        <v>17659168</v>
      </c>
      <c r="M259" s="6">
        <v>23301676</v>
      </c>
      <c r="N259" s="6">
        <v>1334882</v>
      </c>
      <c r="O259" s="6">
        <v>249472</v>
      </c>
      <c r="P259" s="6">
        <v>738769</v>
      </c>
      <c r="Q259" s="6">
        <v>0</v>
      </c>
      <c r="R259" s="6">
        <v>24760</v>
      </c>
      <c r="S259" s="6">
        <v>37140</v>
      </c>
      <c r="T259" s="6">
        <v>284741</v>
      </c>
      <c r="U259" s="2">
        <v>0</v>
      </c>
      <c r="V259" s="6">
        <v>53702</v>
      </c>
      <c r="W259" s="6">
        <v>1202</v>
      </c>
      <c r="X259" s="6">
        <v>-24760</v>
      </c>
      <c r="Y259" s="6">
        <v>-37140</v>
      </c>
      <c r="Z259" s="6">
        <v>-33587</v>
      </c>
      <c r="AA259" s="6">
        <v>0</v>
      </c>
      <c r="AB259" s="6">
        <v>-1259</v>
      </c>
      <c r="AC259" s="6">
        <v>187465</v>
      </c>
      <c r="AD259" s="6">
        <v>0</v>
      </c>
      <c r="AE259" s="2">
        <v>0</v>
      </c>
      <c r="AF259" s="6">
        <v>-38070</v>
      </c>
      <c r="AG259" s="6">
        <v>24744111</v>
      </c>
      <c r="AH259" s="6">
        <v>42403279</v>
      </c>
      <c r="AI259" s="6">
        <v>1239192</v>
      </c>
      <c r="AJ259" s="7">
        <v>1.03</v>
      </c>
      <c r="AK259" s="2" t="s">
        <v>891</v>
      </c>
      <c r="AL259" s="2" t="s">
        <v>811</v>
      </c>
      <c r="AM259" s="2">
        <v>0.40667552299999998</v>
      </c>
    </row>
    <row r="260" spans="1:39">
      <c r="A260" s="2" t="s">
        <v>159</v>
      </c>
      <c r="B260" s="2" t="s">
        <v>804</v>
      </c>
      <c r="C260" s="2" t="s">
        <v>825</v>
      </c>
      <c r="E260" s="2" t="s">
        <v>160</v>
      </c>
      <c r="F260" s="2" t="s">
        <v>157</v>
      </c>
      <c r="G260" s="2" t="s">
        <v>155</v>
      </c>
      <c r="H260" s="2">
        <v>0</v>
      </c>
      <c r="I260" s="2">
        <v>0.4</v>
      </c>
      <c r="J260" s="6">
        <v>2515437</v>
      </c>
      <c r="K260" s="6">
        <v>16619820</v>
      </c>
      <c r="L260" s="6">
        <v>-14104384</v>
      </c>
      <c r="M260" s="6">
        <v>17340024</v>
      </c>
      <c r="N260" s="6">
        <v>883413</v>
      </c>
      <c r="O260" s="6">
        <v>185898</v>
      </c>
      <c r="P260" s="6">
        <v>455406</v>
      </c>
      <c r="Q260" s="2">
        <v>0</v>
      </c>
      <c r="R260" s="2">
        <v>0</v>
      </c>
      <c r="S260" s="2">
        <v>0</v>
      </c>
      <c r="T260" s="6">
        <v>242109</v>
      </c>
      <c r="U260" s="2">
        <v>0</v>
      </c>
      <c r="V260" s="6">
        <v>22183</v>
      </c>
      <c r="W260" s="6">
        <v>0</v>
      </c>
      <c r="X260" s="2">
        <v>0</v>
      </c>
      <c r="Y260" s="2">
        <v>0</v>
      </c>
      <c r="Z260" s="6">
        <v>-114635</v>
      </c>
      <c r="AA260" s="6">
        <v>0</v>
      </c>
      <c r="AB260" s="6">
        <v>-13247</v>
      </c>
      <c r="AC260" s="6">
        <v>-149728</v>
      </c>
      <c r="AD260" s="6">
        <v>0</v>
      </c>
      <c r="AE260" s="2">
        <v>0</v>
      </c>
      <c r="AF260" s="6">
        <v>200221</v>
      </c>
      <c r="AG260" s="6">
        <v>18168231</v>
      </c>
      <c r="AH260" s="6">
        <v>4063847</v>
      </c>
      <c r="AI260" s="6">
        <v>1548411</v>
      </c>
      <c r="AJ260" s="7">
        <v>1.62</v>
      </c>
      <c r="AK260" s="2" t="s">
        <v>865</v>
      </c>
      <c r="AL260" s="2" t="s">
        <v>811</v>
      </c>
      <c r="AM260" s="2">
        <v>1.4468688E-2</v>
      </c>
    </row>
    <row r="261" spans="1:39">
      <c r="A261" s="2" t="s">
        <v>153</v>
      </c>
      <c r="B261" s="2" t="s">
        <v>804</v>
      </c>
      <c r="C261" s="2" t="s">
        <v>825</v>
      </c>
      <c r="E261" s="2" t="s">
        <v>154</v>
      </c>
      <c r="F261" s="2" t="s">
        <v>157</v>
      </c>
      <c r="G261" s="2" t="s">
        <v>155</v>
      </c>
      <c r="H261" s="2">
        <v>0</v>
      </c>
      <c r="I261" s="2">
        <v>0.4</v>
      </c>
      <c r="J261" s="6">
        <v>2335538</v>
      </c>
      <c r="K261" s="6">
        <v>6963057</v>
      </c>
      <c r="L261" s="6">
        <v>-4627519</v>
      </c>
      <c r="M261" s="6">
        <v>7240538</v>
      </c>
      <c r="N261" s="6">
        <v>675760</v>
      </c>
      <c r="O261" s="6">
        <v>78102</v>
      </c>
      <c r="P261" s="6">
        <v>430448</v>
      </c>
      <c r="Q261" s="2">
        <v>0</v>
      </c>
      <c r="R261" s="6">
        <v>0</v>
      </c>
      <c r="S261" s="6">
        <v>0</v>
      </c>
      <c r="T261" s="6">
        <v>167210</v>
      </c>
      <c r="U261" s="2">
        <v>0</v>
      </c>
      <c r="V261" s="6">
        <v>26601</v>
      </c>
      <c r="W261" s="6">
        <v>734</v>
      </c>
      <c r="X261" s="6">
        <v>4175</v>
      </c>
      <c r="Y261" s="6">
        <v>1972</v>
      </c>
      <c r="Z261" s="6">
        <v>-18813</v>
      </c>
      <c r="AA261" s="6">
        <v>0</v>
      </c>
      <c r="AB261" s="6">
        <v>-5328</v>
      </c>
      <c r="AC261" s="6">
        <v>-49124</v>
      </c>
      <c r="AD261" s="6">
        <v>0</v>
      </c>
      <c r="AE261" s="2">
        <v>0</v>
      </c>
      <c r="AF261" s="6">
        <v>-73708</v>
      </c>
      <c r="AG261" s="6">
        <v>7802807</v>
      </c>
      <c r="AH261" s="6">
        <v>3175288</v>
      </c>
      <c r="AI261" s="6">
        <v>839750</v>
      </c>
      <c r="AJ261" s="7">
        <v>1.36</v>
      </c>
      <c r="AK261" s="2" t="s">
        <v>865</v>
      </c>
      <c r="AL261" s="2" t="s">
        <v>811</v>
      </c>
      <c r="AM261" s="2">
        <v>1.3433919000000001E-2</v>
      </c>
    </row>
    <row r="262" spans="1:39">
      <c r="A262" s="2" t="s">
        <v>151</v>
      </c>
      <c r="B262" s="2" t="s">
        <v>804</v>
      </c>
      <c r="C262" s="2" t="s">
        <v>815</v>
      </c>
      <c r="E262" s="2" t="s">
        <v>152</v>
      </c>
      <c r="F262" s="2" t="s">
        <v>460</v>
      </c>
      <c r="G262" s="2" t="s">
        <v>806</v>
      </c>
      <c r="H262" s="2">
        <v>0</v>
      </c>
      <c r="I262" s="2">
        <v>0.4</v>
      </c>
      <c r="J262" s="6">
        <v>2291019</v>
      </c>
      <c r="K262" s="6">
        <v>18224679</v>
      </c>
      <c r="L262" s="6">
        <v>-15933660</v>
      </c>
      <c r="M262" s="6">
        <v>18054565</v>
      </c>
      <c r="N262" s="6">
        <v>737368</v>
      </c>
      <c r="O262" s="6">
        <v>192857</v>
      </c>
      <c r="P262" s="6">
        <v>162574</v>
      </c>
      <c r="Q262" s="2">
        <v>0</v>
      </c>
      <c r="R262" s="6">
        <v>114240</v>
      </c>
      <c r="S262" s="6">
        <v>109920</v>
      </c>
      <c r="T262" s="6">
        <v>157777</v>
      </c>
      <c r="U262" s="2">
        <v>0</v>
      </c>
      <c r="V262" s="6">
        <v>14680</v>
      </c>
      <c r="W262" s="6">
        <v>0</v>
      </c>
      <c r="X262" s="6">
        <v>-96019</v>
      </c>
      <c r="Y262" s="6">
        <v>-109002</v>
      </c>
      <c r="Z262" s="6">
        <v>-86880</v>
      </c>
      <c r="AA262" s="6">
        <v>0</v>
      </c>
      <c r="AB262" s="6">
        <v>-3969</v>
      </c>
      <c r="AC262" s="6">
        <v>-169147</v>
      </c>
      <c r="AD262" s="6">
        <v>0</v>
      </c>
      <c r="AE262" s="2">
        <v>0</v>
      </c>
      <c r="AF262" s="6">
        <v>-1104035</v>
      </c>
      <c r="AG262" s="6">
        <v>17237560</v>
      </c>
      <c r="AH262" s="6">
        <v>1303901</v>
      </c>
      <c r="AI262" s="6">
        <v>-987119</v>
      </c>
      <c r="AJ262" s="7">
        <v>0.56999999999999995</v>
      </c>
      <c r="AL262" s="2" t="s">
        <v>807</v>
      </c>
      <c r="AM262" s="2">
        <v>1</v>
      </c>
    </row>
    <row r="263" spans="1:39">
      <c r="A263" s="2" t="s">
        <v>149</v>
      </c>
      <c r="B263" s="2" t="s">
        <v>819</v>
      </c>
      <c r="C263" s="2" t="s">
        <v>808</v>
      </c>
      <c r="E263" s="2" t="s">
        <v>150</v>
      </c>
      <c r="F263" s="2" t="s">
        <v>806</v>
      </c>
      <c r="G263" s="2" t="s">
        <v>502</v>
      </c>
      <c r="H263" s="2">
        <v>0</v>
      </c>
      <c r="I263" s="2">
        <v>0.49</v>
      </c>
      <c r="J263" s="6">
        <v>42673743</v>
      </c>
      <c r="K263" s="6">
        <v>44338540</v>
      </c>
      <c r="L263" s="6">
        <v>-1664797</v>
      </c>
      <c r="M263" s="6">
        <v>43222410</v>
      </c>
      <c r="N263" s="6">
        <v>3114247</v>
      </c>
      <c r="O263" s="6">
        <v>463399</v>
      </c>
      <c r="P263" s="6">
        <v>1500000</v>
      </c>
      <c r="Q263" s="6">
        <v>0</v>
      </c>
      <c r="R263" s="6">
        <v>0</v>
      </c>
      <c r="S263" s="6">
        <v>0</v>
      </c>
      <c r="T263" s="6">
        <v>1150848</v>
      </c>
      <c r="U263" s="2">
        <v>0</v>
      </c>
      <c r="V263" s="6">
        <v>209266</v>
      </c>
      <c r="W263" s="6">
        <v>10900</v>
      </c>
      <c r="X263" s="6">
        <v>17836</v>
      </c>
      <c r="Y263" s="6">
        <v>4240</v>
      </c>
      <c r="Z263" s="6">
        <v>-592941</v>
      </c>
      <c r="AA263" s="6">
        <v>0</v>
      </c>
      <c r="AB263" s="6">
        <v>6278</v>
      </c>
      <c r="AC263" s="6">
        <v>-17673</v>
      </c>
      <c r="AD263" s="6">
        <v>0</v>
      </c>
      <c r="AE263" s="6">
        <v>81796</v>
      </c>
      <c r="AF263" s="6">
        <v>-1425955</v>
      </c>
      <c r="AG263" s="6">
        <v>44466812</v>
      </c>
      <c r="AH263" s="6">
        <v>42802015</v>
      </c>
      <c r="AI263" s="6">
        <v>128272</v>
      </c>
      <c r="AJ263" s="7">
        <v>1</v>
      </c>
      <c r="AL263" s="2" t="s">
        <v>807</v>
      </c>
      <c r="AM263" s="2">
        <v>1</v>
      </c>
    </row>
    <row r="264" spans="1:39">
      <c r="A264" s="2" t="s">
        <v>147</v>
      </c>
      <c r="B264" s="2" t="s">
        <v>821</v>
      </c>
      <c r="C264" s="2" t="s">
        <v>845</v>
      </c>
      <c r="E264" s="2" t="s">
        <v>148</v>
      </c>
      <c r="F264" s="2" t="s">
        <v>806</v>
      </c>
      <c r="G264" s="2" t="s">
        <v>626</v>
      </c>
      <c r="H264" s="2">
        <v>0</v>
      </c>
      <c r="I264" s="2">
        <v>0.49</v>
      </c>
      <c r="J264" s="6">
        <v>35330285</v>
      </c>
      <c r="K264" s="6">
        <v>37779213</v>
      </c>
      <c r="L264" s="6">
        <v>-2448928</v>
      </c>
      <c r="M264" s="6">
        <v>38791142</v>
      </c>
      <c r="N264" s="6">
        <v>2135230</v>
      </c>
      <c r="O264" s="6">
        <v>424819</v>
      </c>
      <c r="P264" s="6">
        <v>639165</v>
      </c>
      <c r="Q264" s="6">
        <v>50818</v>
      </c>
      <c r="R264" s="2">
        <v>0</v>
      </c>
      <c r="S264" s="6">
        <v>277625</v>
      </c>
      <c r="T264" s="6">
        <v>742803</v>
      </c>
      <c r="U264" s="6">
        <v>0</v>
      </c>
      <c r="V264" s="6">
        <v>82289</v>
      </c>
      <c r="W264" s="6">
        <v>-50818</v>
      </c>
      <c r="X264" s="2">
        <v>0</v>
      </c>
      <c r="Y264" s="6">
        <v>-271742</v>
      </c>
      <c r="Z264" s="6">
        <v>-459193</v>
      </c>
      <c r="AA264" s="6">
        <v>160099</v>
      </c>
      <c r="AB264" s="6">
        <v>-30318</v>
      </c>
      <c r="AC264" s="6">
        <v>-25997</v>
      </c>
      <c r="AD264" s="6">
        <v>0</v>
      </c>
      <c r="AE264" s="6">
        <v>28559</v>
      </c>
      <c r="AF264" s="6">
        <v>-277484</v>
      </c>
      <c r="AG264" s="6">
        <v>40024649</v>
      </c>
      <c r="AH264" s="6">
        <v>37575721</v>
      </c>
      <c r="AI264" s="6">
        <v>2245436</v>
      </c>
      <c r="AJ264" s="7">
        <v>1.06</v>
      </c>
      <c r="AL264" s="2" t="s">
        <v>807</v>
      </c>
      <c r="AM264" s="2">
        <v>1</v>
      </c>
    </row>
    <row r="265" spans="1:39">
      <c r="A265" s="2" t="s">
        <v>145</v>
      </c>
      <c r="B265" s="2" t="s">
        <v>821</v>
      </c>
      <c r="C265" s="2" t="s">
        <v>825</v>
      </c>
      <c r="E265" s="2" t="s">
        <v>146</v>
      </c>
      <c r="F265" s="2" t="s">
        <v>806</v>
      </c>
      <c r="G265" s="2" t="s">
        <v>155</v>
      </c>
      <c r="H265" s="2">
        <v>0</v>
      </c>
      <c r="I265" s="2">
        <v>0.49</v>
      </c>
      <c r="J265" s="6">
        <v>64896217</v>
      </c>
      <c r="K265" s="6">
        <v>39970018</v>
      </c>
      <c r="L265" s="6">
        <v>24926199</v>
      </c>
      <c r="M265" s="6">
        <v>40023552</v>
      </c>
      <c r="N265" s="6">
        <v>2284960</v>
      </c>
      <c r="O265" s="6">
        <v>428755</v>
      </c>
      <c r="P265" s="6">
        <v>1407058</v>
      </c>
      <c r="Q265" s="6">
        <v>3961</v>
      </c>
      <c r="R265" s="2">
        <v>0</v>
      </c>
      <c r="S265" s="6">
        <v>36645</v>
      </c>
      <c r="T265" s="6">
        <v>408541</v>
      </c>
      <c r="U265" s="2">
        <v>0</v>
      </c>
      <c r="V265" s="6">
        <v>132652</v>
      </c>
      <c r="W265" s="6">
        <v>607</v>
      </c>
      <c r="X265" s="2">
        <v>0</v>
      </c>
      <c r="Y265" s="6">
        <v>-27578</v>
      </c>
      <c r="Z265" s="6">
        <v>-29752</v>
      </c>
      <c r="AA265" s="6">
        <v>0</v>
      </c>
      <c r="AB265" s="6">
        <v>-33023</v>
      </c>
      <c r="AC265" s="6">
        <v>264609</v>
      </c>
      <c r="AD265" s="6">
        <v>0</v>
      </c>
      <c r="AE265" s="2">
        <v>0</v>
      </c>
      <c r="AF265" s="2">
        <v>604</v>
      </c>
      <c r="AG265" s="6">
        <v>42616631</v>
      </c>
      <c r="AH265" s="6">
        <v>67542830</v>
      </c>
      <c r="AI265" s="6">
        <v>2646614</v>
      </c>
      <c r="AJ265" s="7">
        <v>1.04</v>
      </c>
      <c r="AK265" s="2" t="s">
        <v>865</v>
      </c>
      <c r="AL265" s="2" t="s">
        <v>811</v>
      </c>
      <c r="AM265" s="2">
        <v>0.37328038400000002</v>
      </c>
    </row>
    <row r="266" spans="1:39">
      <c r="A266" s="2" t="s">
        <v>143</v>
      </c>
      <c r="B266" s="2" t="s">
        <v>804</v>
      </c>
      <c r="C266" s="2" t="s">
        <v>825</v>
      </c>
      <c r="E266" s="2" t="s">
        <v>144</v>
      </c>
      <c r="F266" s="2" t="s">
        <v>69</v>
      </c>
      <c r="G266" s="2" t="s">
        <v>806</v>
      </c>
      <c r="H266" s="2">
        <v>0</v>
      </c>
      <c r="I266" s="2">
        <v>0.4</v>
      </c>
      <c r="J266" s="6">
        <v>2200153</v>
      </c>
      <c r="K266" s="6">
        <v>20444694</v>
      </c>
      <c r="L266" s="6">
        <v>-18244541</v>
      </c>
      <c r="M266" s="6">
        <v>21020729</v>
      </c>
      <c r="N266" s="6">
        <v>1169528</v>
      </c>
      <c r="O266" s="6">
        <v>225473</v>
      </c>
      <c r="P266" s="6">
        <v>647338</v>
      </c>
      <c r="Q266" s="2">
        <v>0</v>
      </c>
      <c r="R266" s="2">
        <v>0</v>
      </c>
      <c r="S266" s="2">
        <v>0</v>
      </c>
      <c r="T266" s="6">
        <v>296717</v>
      </c>
      <c r="U266" s="2">
        <v>0</v>
      </c>
      <c r="V266" s="6">
        <v>34992</v>
      </c>
      <c r="W266" s="6">
        <v>0</v>
      </c>
      <c r="X266" s="2">
        <v>747</v>
      </c>
      <c r="Y266" s="6">
        <v>0</v>
      </c>
      <c r="Z266" s="6">
        <v>-209652</v>
      </c>
      <c r="AA266" s="6">
        <v>0</v>
      </c>
      <c r="AB266" s="6">
        <v>-6298</v>
      </c>
      <c r="AC266" s="6">
        <v>-193679</v>
      </c>
      <c r="AD266" s="6">
        <v>0</v>
      </c>
      <c r="AE266" s="6">
        <v>19759</v>
      </c>
      <c r="AF266" s="6">
        <v>-166683</v>
      </c>
      <c r="AG266" s="6">
        <v>21629925</v>
      </c>
      <c r="AH266" s="6">
        <v>3385385</v>
      </c>
      <c r="AI266" s="6">
        <v>1185232</v>
      </c>
      <c r="AJ266" s="7">
        <v>1.54</v>
      </c>
      <c r="AK266" s="2" t="s">
        <v>843</v>
      </c>
      <c r="AL266" s="2" t="s">
        <v>811</v>
      </c>
      <c r="AM266" s="2">
        <v>1.5546552999999999E-2</v>
      </c>
    </row>
    <row r="267" spans="1:39">
      <c r="A267" s="2" t="s">
        <v>141</v>
      </c>
      <c r="B267" s="2" t="s">
        <v>804</v>
      </c>
      <c r="C267" s="2" t="s">
        <v>822</v>
      </c>
      <c r="E267" s="2" t="s">
        <v>142</v>
      </c>
      <c r="F267" s="2" t="s">
        <v>510</v>
      </c>
      <c r="G267" s="2" t="s">
        <v>806</v>
      </c>
      <c r="H267" s="2">
        <v>0</v>
      </c>
      <c r="I267" s="2">
        <v>0.4</v>
      </c>
      <c r="J267" s="6">
        <v>2199933</v>
      </c>
      <c r="K267" s="6">
        <v>9694658</v>
      </c>
      <c r="L267" s="6">
        <v>-7494725</v>
      </c>
      <c r="M267" s="6">
        <v>10008901</v>
      </c>
      <c r="N267" s="6">
        <v>765803</v>
      </c>
      <c r="O267" s="6">
        <v>107914</v>
      </c>
      <c r="P267" s="6">
        <v>409683</v>
      </c>
      <c r="Q267" s="6">
        <v>5659</v>
      </c>
      <c r="R267" s="2">
        <v>0</v>
      </c>
      <c r="S267" s="6">
        <v>20212</v>
      </c>
      <c r="T267" s="6">
        <v>222335</v>
      </c>
      <c r="U267" s="2">
        <v>0</v>
      </c>
      <c r="V267" s="6">
        <v>95708</v>
      </c>
      <c r="W267" s="6">
        <v>-5659</v>
      </c>
      <c r="X267" s="2">
        <v>0</v>
      </c>
      <c r="Y267" s="6">
        <v>-20212</v>
      </c>
      <c r="Z267" s="6">
        <v>-62711</v>
      </c>
      <c r="AA267" s="6">
        <v>0</v>
      </c>
      <c r="AB267" s="6">
        <v>-9581</v>
      </c>
      <c r="AC267" s="6">
        <v>-79562</v>
      </c>
      <c r="AD267" s="6">
        <v>0</v>
      </c>
      <c r="AE267" s="2">
        <v>0</v>
      </c>
      <c r="AF267" s="6">
        <v>-70719</v>
      </c>
      <c r="AG267" s="6">
        <v>10621968</v>
      </c>
      <c r="AH267" s="6">
        <v>3127243</v>
      </c>
      <c r="AI267" s="6">
        <v>927310</v>
      </c>
      <c r="AJ267" s="7">
        <v>1.42</v>
      </c>
      <c r="AK267" s="2" t="s">
        <v>838</v>
      </c>
      <c r="AL267" s="2" t="s">
        <v>827</v>
      </c>
      <c r="AM267" s="2">
        <v>2.7114262E-2</v>
      </c>
    </row>
    <row r="268" spans="1:39">
      <c r="A268" s="2" t="s">
        <v>137</v>
      </c>
      <c r="B268" s="2" t="s">
        <v>804</v>
      </c>
      <c r="C268" s="2" t="s">
        <v>815</v>
      </c>
      <c r="E268" s="2" t="s">
        <v>138</v>
      </c>
      <c r="F268" s="2" t="s">
        <v>139</v>
      </c>
      <c r="G268" s="2" t="s">
        <v>806</v>
      </c>
      <c r="H268" s="2">
        <v>0</v>
      </c>
      <c r="I268" s="2">
        <v>0.4</v>
      </c>
      <c r="J268" s="6">
        <v>2565738</v>
      </c>
      <c r="K268" s="6">
        <v>19222335</v>
      </c>
      <c r="L268" s="6">
        <v>-16656596</v>
      </c>
      <c r="M268" s="6">
        <v>24596031</v>
      </c>
      <c r="N268" s="6">
        <v>1209583</v>
      </c>
      <c r="O268" s="6">
        <v>264063</v>
      </c>
      <c r="P268" s="6">
        <v>687013</v>
      </c>
      <c r="Q268" s="6">
        <v>0</v>
      </c>
      <c r="R268" s="2">
        <v>0</v>
      </c>
      <c r="S268" s="6">
        <v>14914</v>
      </c>
      <c r="T268" s="6">
        <v>243593</v>
      </c>
      <c r="U268" s="6">
        <v>843</v>
      </c>
      <c r="V268" s="6">
        <v>54968</v>
      </c>
      <c r="W268" s="6">
        <v>4047</v>
      </c>
      <c r="X268" s="2">
        <v>0</v>
      </c>
      <c r="Y268" s="6">
        <v>-14582</v>
      </c>
      <c r="Z268" s="6">
        <v>-21959</v>
      </c>
      <c r="AA268" s="6">
        <v>1646</v>
      </c>
      <c r="AB268" s="6">
        <v>36398</v>
      </c>
      <c r="AC268" s="6">
        <v>-176822</v>
      </c>
      <c r="AD268" s="6">
        <v>0</v>
      </c>
      <c r="AE268" s="6">
        <v>32013</v>
      </c>
      <c r="AF268" s="6">
        <v>-4489922</v>
      </c>
      <c r="AG268" s="6">
        <v>21168218</v>
      </c>
      <c r="AH268" s="6">
        <v>4511622</v>
      </c>
      <c r="AI268" s="6">
        <v>1945883</v>
      </c>
      <c r="AJ268" s="7">
        <v>1.76</v>
      </c>
      <c r="AK268" s="2" t="s">
        <v>816</v>
      </c>
      <c r="AL268" s="2" t="s">
        <v>811</v>
      </c>
      <c r="AM268" s="2">
        <v>2.3436533999999998E-2</v>
      </c>
    </row>
    <row r="269" spans="1:39">
      <c r="A269" s="2" t="s">
        <v>135</v>
      </c>
      <c r="B269" s="2" t="s">
        <v>819</v>
      </c>
      <c r="C269" s="2" t="s">
        <v>845</v>
      </c>
      <c r="E269" s="2" t="s">
        <v>136</v>
      </c>
      <c r="F269" s="2" t="s">
        <v>806</v>
      </c>
      <c r="G269" s="2" t="s">
        <v>87</v>
      </c>
      <c r="H269" s="2">
        <v>0</v>
      </c>
      <c r="I269" s="2">
        <v>0.49</v>
      </c>
      <c r="J269" s="6">
        <v>76475488</v>
      </c>
      <c r="K269" s="6">
        <v>41201869</v>
      </c>
      <c r="L269" s="6">
        <v>35273619</v>
      </c>
      <c r="M269" s="6">
        <v>40548203</v>
      </c>
      <c r="N269" s="6">
        <v>1899873</v>
      </c>
      <c r="O269" s="6">
        <v>441652</v>
      </c>
      <c r="P269" s="6">
        <v>1036276</v>
      </c>
      <c r="Q269" s="6">
        <v>27454</v>
      </c>
      <c r="R269" s="2">
        <v>0</v>
      </c>
      <c r="S269" s="6">
        <v>32994</v>
      </c>
      <c r="T269" s="6">
        <v>361497</v>
      </c>
      <c r="U269" s="2">
        <v>0</v>
      </c>
      <c r="V269" s="6">
        <v>62916</v>
      </c>
      <c r="W269" s="6">
        <v>-21052</v>
      </c>
      <c r="X269" s="2">
        <v>0</v>
      </c>
      <c r="Y269" s="6">
        <v>-6293</v>
      </c>
      <c r="Z269" s="6">
        <v>43416</v>
      </c>
      <c r="AA269" s="6">
        <v>0</v>
      </c>
      <c r="AB269" s="6">
        <v>-1344</v>
      </c>
      <c r="AC269" s="6">
        <v>374455</v>
      </c>
      <c r="AD269" s="6">
        <v>0</v>
      </c>
      <c r="AE269" s="2">
        <v>0</v>
      </c>
      <c r="AF269" s="6">
        <v>-1546674</v>
      </c>
      <c r="AG269" s="6">
        <v>41353500</v>
      </c>
      <c r="AH269" s="6">
        <v>76627119</v>
      </c>
      <c r="AI269" s="6">
        <v>151631</v>
      </c>
      <c r="AJ269" s="7">
        <v>1</v>
      </c>
      <c r="AL269" s="2" t="s">
        <v>807</v>
      </c>
      <c r="AM269" s="2">
        <v>1</v>
      </c>
    </row>
    <row r="270" spans="1:39">
      <c r="A270" s="2" t="s">
        <v>131</v>
      </c>
      <c r="B270" s="2" t="s">
        <v>804</v>
      </c>
      <c r="C270" s="2" t="s">
        <v>805</v>
      </c>
      <c r="E270" s="2" t="s">
        <v>132</v>
      </c>
      <c r="F270" s="2" t="s">
        <v>133</v>
      </c>
      <c r="G270" s="2" t="s">
        <v>806</v>
      </c>
      <c r="H270" s="2">
        <v>0</v>
      </c>
      <c r="I270" s="2">
        <v>0.4</v>
      </c>
      <c r="J270" s="6">
        <v>1396806</v>
      </c>
      <c r="K270" s="6">
        <v>13355677</v>
      </c>
      <c r="L270" s="6">
        <v>-11958871</v>
      </c>
      <c r="M270" s="6">
        <v>13169318</v>
      </c>
      <c r="N270" s="6">
        <v>613069</v>
      </c>
      <c r="O270" s="6">
        <v>141095</v>
      </c>
      <c r="P270" s="6">
        <v>240745</v>
      </c>
      <c r="Q270" s="2">
        <v>404</v>
      </c>
      <c r="R270" s="6">
        <v>8085</v>
      </c>
      <c r="S270" s="6">
        <v>4042</v>
      </c>
      <c r="T270" s="6">
        <v>218698</v>
      </c>
      <c r="U270" s="2">
        <v>0</v>
      </c>
      <c r="V270" s="6">
        <v>15364</v>
      </c>
      <c r="W270" s="6">
        <v>-404</v>
      </c>
      <c r="X270" s="6">
        <v>-8043</v>
      </c>
      <c r="Y270" s="6">
        <v>-1490</v>
      </c>
      <c r="Z270" s="6">
        <v>-101137</v>
      </c>
      <c r="AA270" s="6">
        <v>0</v>
      </c>
      <c r="AB270" s="6">
        <v>-2366</v>
      </c>
      <c r="AC270" s="6">
        <v>-126952</v>
      </c>
      <c r="AD270" s="6">
        <v>0</v>
      </c>
      <c r="AE270" s="6">
        <v>42464</v>
      </c>
      <c r="AF270" s="6">
        <v>-26282</v>
      </c>
      <c r="AG270" s="6">
        <v>13488613</v>
      </c>
      <c r="AH270" s="6">
        <v>1529743</v>
      </c>
      <c r="AI270" s="6">
        <v>132937</v>
      </c>
      <c r="AJ270" s="7">
        <v>1.1000000000000001</v>
      </c>
      <c r="AL270" s="2" t="s">
        <v>807</v>
      </c>
      <c r="AM270" s="2">
        <v>1</v>
      </c>
    </row>
    <row r="271" spans="1:39">
      <c r="A271" s="2" t="s">
        <v>129</v>
      </c>
      <c r="B271" s="2" t="s">
        <v>817</v>
      </c>
      <c r="C271" s="2" t="s">
        <v>818</v>
      </c>
      <c r="E271" s="2" t="s">
        <v>130</v>
      </c>
      <c r="F271" s="2" t="s">
        <v>514</v>
      </c>
      <c r="G271" s="2" t="s">
        <v>806</v>
      </c>
      <c r="H271" s="2">
        <v>0</v>
      </c>
      <c r="I271" s="2">
        <v>0.3</v>
      </c>
      <c r="J271" s="6">
        <v>32433328</v>
      </c>
      <c r="K271" s="6">
        <v>15285066</v>
      </c>
      <c r="L271" s="6">
        <v>17148262</v>
      </c>
      <c r="M271" s="6">
        <v>15478163</v>
      </c>
      <c r="N271" s="6">
        <v>1204661</v>
      </c>
      <c r="O271" s="6">
        <v>166512</v>
      </c>
      <c r="P271" s="6">
        <v>394184</v>
      </c>
      <c r="Q271" s="6">
        <v>15159</v>
      </c>
      <c r="R271" s="6">
        <v>75796</v>
      </c>
      <c r="S271" s="6">
        <v>30319</v>
      </c>
      <c r="T271" s="6">
        <v>522691</v>
      </c>
      <c r="U271" s="2">
        <v>0</v>
      </c>
      <c r="V271" s="6">
        <v>19932</v>
      </c>
      <c r="W271" s="6">
        <v>-14056</v>
      </c>
      <c r="X271" s="6">
        <v>-66522</v>
      </c>
      <c r="Y271" s="6">
        <v>-29685</v>
      </c>
      <c r="Z271" s="6">
        <v>-362043</v>
      </c>
      <c r="AA271" s="6">
        <v>0</v>
      </c>
      <c r="AB271" s="6">
        <v>-19696</v>
      </c>
      <c r="AC271" s="6">
        <v>182041</v>
      </c>
      <c r="AD271" s="6">
        <v>0</v>
      </c>
      <c r="AE271" s="2">
        <v>0</v>
      </c>
      <c r="AF271" s="6">
        <v>30000</v>
      </c>
      <c r="AG271" s="6">
        <v>16422795</v>
      </c>
      <c r="AH271" s="6">
        <v>33571057</v>
      </c>
      <c r="AI271" s="6">
        <v>1137729</v>
      </c>
      <c r="AJ271" s="7">
        <v>1.04</v>
      </c>
      <c r="AL271" s="2" t="s">
        <v>807</v>
      </c>
      <c r="AM271" s="2">
        <v>1</v>
      </c>
    </row>
    <row r="272" spans="1:39">
      <c r="A272" s="2" t="s">
        <v>127</v>
      </c>
      <c r="B272" s="2" t="s">
        <v>804</v>
      </c>
      <c r="C272" s="2" t="s">
        <v>805</v>
      </c>
      <c r="E272" s="2" t="s">
        <v>128</v>
      </c>
      <c r="F272" s="2" t="s">
        <v>430</v>
      </c>
      <c r="G272" s="2" t="s">
        <v>428</v>
      </c>
      <c r="H272" s="2">
        <v>0</v>
      </c>
      <c r="I272" s="2">
        <v>0.4</v>
      </c>
      <c r="J272" s="6">
        <v>3820959</v>
      </c>
      <c r="K272" s="6">
        <v>15123532</v>
      </c>
      <c r="L272" s="6">
        <v>-11302574</v>
      </c>
      <c r="M272" s="6">
        <v>16431674</v>
      </c>
      <c r="N272" s="6">
        <v>1018043</v>
      </c>
      <c r="O272" s="6">
        <v>176611</v>
      </c>
      <c r="P272" s="6">
        <v>606284</v>
      </c>
      <c r="Q272" s="2">
        <v>0</v>
      </c>
      <c r="R272" s="6">
        <v>4042</v>
      </c>
      <c r="S272" s="6">
        <v>8770</v>
      </c>
      <c r="T272" s="6">
        <v>222336</v>
      </c>
      <c r="U272" s="6">
        <v>9394</v>
      </c>
      <c r="V272" s="6">
        <v>34881</v>
      </c>
      <c r="W272" s="6">
        <v>405</v>
      </c>
      <c r="X272" s="6">
        <v>3657</v>
      </c>
      <c r="Y272" s="6">
        <v>-8409</v>
      </c>
      <c r="Z272" s="6">
        <v>-36264</v>
      </c>
      <c r="AA272" s="6">
        <v>1154</v>
      </c>
      <c r="AB272" s="6">
        <v>-1982</v>
      </c>
      <c r="AC272" s="6">
        <v>-119985</v>
      </c>
      <c r="AD272" s="6">
        <v>0</v>
      </c>
      <c r="AE272" s="6">
        <v>1050679</v>
      </c>
      <c r="AF272" s="6">
        <v>80831</v>
      </c>
      <c r="AG272" s="6">
        <v>16362720</v>
      </c>
      <c r="AH272" s="6">
        <v>5060146</v>
      </c>
      <c r="AI272" s="6">
        <v>1239188</v>
      </c>
      <c r="AJ272" s="7">
        <v>1.32</v>
      </c>
      <c r="AL272" s="2" t="s">
        <v>807</v>
      </c>
      <c r="AM272" s="2">
        <v>1</v>
      </c>
    </row>
    <row r="273" spans="1:39">
      <c r="A273" s="2" t="s">
        <v>125</v>
      </c>
      <c r="B273" s="2" t="s">
        <v>821</v>
      </c>
      <c r="C273" s="2" t="s">
        <v>822</v>
      </c>
      <c r="E273" s="2" t="s">
        <v>126</v>
      </c>
      <c r="F273" s="2" t="s">
        <v>806</v>
      </c>
      <c r="G273" s="2" t="s">
        <v>870</v>
      </c>
      <c r="H273" s="2">
        <v>0</v>
      </c>
      <c r="I273" s="2">
        <v>0.49</v>
      </c>
      <c r="J273" s="6">
        <v>28758019</v>
      </c>
      <c r="K273" s="6">
        <v>50387972</v>
      </c>
      <c r="L273" s="6">
        <v>-21629953</v>
      </c>
      <c r="M273" s="6">
        <v>50388019</v>
      </c>
      <c r="N273" s="6">
        <v>1870935</v>
      </c>
      <c r="O273" s="6">
        <v>537778</v>
      </c>
      <c r="P273" s="6">
        <v>612639</v>
      </c>
      <c r="Q273" s="6">
        <v>0</v>
      </c>
      <c r="R273" s="2">
        <v>0</v>
      </c>
      <c r="S273" s="6">
        <v>37140</v>
      </c>
      <c r="T273" s="6">
        <v>683378</v>
      </c>
      <c r="U273" s="2">
        <v>0</v>
      </c>
      <c r="V273" s="6">
        <v>58697</v>
      </c>
      <c r="W273" s="6">
        <v>2511</v>
      </c>
      <c r="X273" s="2">
        <v>0</v>
      </c>
      <c r="Y273" s="6">
        <v>-37140</v>
      </c>
      <c r="Z273" s="6">
        <v>-449316</v>
      </c>
      <c r="AA273" s="6">
        <v>0</v>
      </c>
      <c r="AB273" s="6">
        <v>589</v>
      </c>
      <c r="AC273" s="6">
        <v>-229617</v>
      </c>
      <c r="AD273" s="6">
        <v>0</v>
      </c>
      <c r="AE273" s="6">
        <v>446428</v>
      </c>
      <c r="AF273" s="2">
        <v>0</v>
      </c>
      <c r="AG273" s="6">
        <v>51158250</v>
      </c>
      <c r="AH273" s="6">
        <v>29528296</v>
      </c>
      <c r="AI273" s="6">
        <v>770278</v>
      </c>
      <c r="AJ273" s="7">
        <v>1.03</v>
      </c>
      <c r="AL273" s="2" t="s">
        <v>807</v>
      </c>
      <c r="AM273" s="2">
        <v>1</v>
      </c>
    </row>
    <row r="274" spans="1:39">
      <c r="A274" s="2" t="s">
        <v>123</v>
      </c>
      <c r="B274" s="2" t="s">
        <v>819</v>
      </c>
      <c r="C274" s="2" t="s">
        <v>808</v>
      </c>
      <c r="E274" s="2" t="s">
        <v>124</v>
      </c>
      <c r="F274" s="2" t="s">
        <v>806</v>
      </c>
      <c r="G274" s="2" t="s">
        <v>502</v>
      </c>
      <c r="H274" s="2">
        <v>0</v>
      </c>
      <c r="I274" s="2">
        <v>0.49</v>
      </c>
      <c r="J274" s="6">
        <v>50139247</v>
      </c>
      <c r="K274" s="6">
        <v>26742486</v>
      </c>
      <c r="L274" s="6">
        <v>23396762</v>
      </c>
      <c r="M274" s="6">
        <v>26893709</v>
      </c>
      <c r="N274" s="6">
        <v>2164061</v>
      </c>
      <c r="O274" s="6">
        <v>288741</v>
      </c>
      <c r="P274" s="6">
        <v>1369554</v>
      </c>
      <c r="Q274" s="2">
        <v>0</v>
      </c>
      <c r="R274" s="2">
        <v>0</v>
      </c>
      <c r="S274" s="6">
        <v>31583</v>
      </c>
      <c r="T274" s="6">
        <v>474183</v>
      </c>
      <c r="U274" s="2">
        <v>0</v>
      </c>
      <c r="V274" s="6">
        <v>96168</v>
      </c>
      <c r="W274" s="6">
        <v>523</v>
      </c>
      <c r="X274" s="2">
        <v>0</v>
      </c>
      <c r="Y274" s="6">
        <v>-16439</v>
      </c>
      <c r="Z274" s="6">
        <v>-160281</v>
      </c>
      <c r="AA274" s="6">
        <v>0</v>
      </c>
      <c r="AB274" s="6">
        <v>-3019</v>
      </c>
      <c r="AC274" s="6">
        <v>248373</v>
      </c>
      <c r="AD274" s="6">
        <v>0</v>
      </c>
      <c r="AE274" s="2">
        <v>0</v>
      </c>
      <c r="AF274" s="6">
        <v>-74009</v>
      </c>
      <c r="AG274" s="6">
        <v>29149087</v>
      </c>
      <c r="AH274" s="6">
        <v>52545848</v>
      </c>
      <c r="AI274" s="6">
        <v>2406601</v>
      </c>
      <c r="AJ274" s="7">
        <v>1.05</v>
      </c>
      <c r="AL274" s="2" t="s">
        <v>807</v>
      </c>
      <c r="AM274" s="2">
        <v>1</v>
      </c>
    </row>
    <row r="275" spans="1:39">
      <c r="A275" s="2" t="s">
        <v>121</v>
      </c>
      <c r="B275" s="2" t="s">
        <v>804</v>
      </c>
      <c r="C275" s="2" t="s">
        <v>825</v>
      </c>
      <c r="E275" s="2" t="s">
        <v>122</v>
      </c>
      <c r="F275" s="2" t="s">
        <v>157</v>
      </c>
      <c r="G275" s="2" t="s">
        <v>155</v>
      </c>
      <c r="H275" s="2">
        <v>0</v>
      </c>
      <c r="I275" s="2">
        <v>0.4</v>
      </c>
      <c r="J275" s="6">
        <v>2082678</v>
      </c>
      <c r="K275" s="6">
        <v>12436847</v>
      </c>
      <c r="L275" s="6">
        <v>-10354168</v>
      </c>
      <c r="M275" s="6">
        <v>12727008</v>
      </c>
      <c r="N275" s="6">
        <v>607553</v>
      </c>
      <c r="O275" s="6">
        <v>136085</v>
      </c>
      <c r="P275" s="6">
        <v>238544</v>
      </c>
      <c r="Q275" s="6">
        <v>22848</v>
      </c>
      <c r="R275" s="2">
        <v>0</v>
      </c>
      <c r="S275" s="6">
        <v>96820</v>
      </c>
      <c r="T275" s="6">
        <v>113256</v>
      </c>
      <c r="U275" s="2">
        <v>0</v>
      </c>
      <c r="V275" s="6">
        <v>3828</v>
      </c>
      <c r="W275" s="6">
        <v>-22848</v>
      </c>
      <c r="X275" s="2">
        <v>0</v>
      </c>
      <c r="Y275" s="6">
        <v>-84055</v>
      </c>
      <c r="Z275" s="6">
        <v>-48252</v>
      </c>
      <c r="AA275" s="6">
        <v>0</v>
      </c>
      <c r="AB275" s="6">
        <v>-7783</v>
      </c>
      <c r="AC275" s="6">
        <v>-109917</v>
      </c>
      <c r="AD275" s="6">
        <v>0</v>
      </c>
      <c r="AE275" s="2">
        <v>0</v>
      </c>
      <c r="AF275" s="6">
        <v>3844</v>
      </c>
      <c r="AG275" s="6">
        <v>13069379</v>
      </c>
      <c r="AH275" s="6">
        <v>2715210</v>
      </c>
      <c r="AI275" s="6">
        <v>632532</v>
      </c>
      <c r="AJ275" s="7">
        <v>1.3</v>
      </c>
      <c r="AK275" s="2" t="s">
        <v>889</v>
      </c>
      <c r="AL275" s="2" t="s">
        <v>811</v>
      </c>
      <c r="AM275" s="2">
        <v>5.8016159999999999E-3</v>
      </c>
    </row>
    <row r="276" spans="1:39">
      <c r="A276" s="2" t="s">
        <v>119</v>
      </c>
      <c r="B276" s="2" t="s">
        <v>804</v>
      </c>
      <c r="C276" s="2" t="s">
        <v>805</v>
      </c>
      <c r="E276" s="2" t="s">
        <v>120</v>
      </c>
      <c r="F276" s="2" t="s">
        <v>133</v>
      </c>
      <c r="G276" s="2" t="s">
        <v>806</v>
      </c>
      <c r="H276" s="2">
        <v>0</v>
      </c>
      <c r="I276" s="2">
        <v>0.4</v>
      </c>
      <c r="J276" s="6">
        <v>1299531</v>
      </c>
      <c r="K276" s="6">
        <v>8209997</v>
      </c>
      <c r="L276" s="6">
        <v>-6910465</v>
      </c>
      <c r="M276" s="6">
        <v>8021816</v>
      </c>
      <c r="N276" s="6">
        <v>623663</v>
      </c>
      <c r="O276" s="6">
        <v>86518</v>
      </c>
      <c r="P276" s="6">
        <v>394712</v>
      </c>
      <c r="Q276" s="6">
        <v>3372</v>
      </c>
      <c r="R276" s="6">
        <v>4042</v>
      </c>
      <c r="S276" s="6">
        <v>2022</v>
      </c>
      <c r="T276" s="6">
        <v>132997</v>
      </c>
      <c r="U276" s="6">
        <v>4794</v>
      </c>
      <c r="V276" s="6">
        <v>13493</v>
      </c>
      <c r="W276" s="6">
        <v>-3110</v>
      </c>
      <c r="X276" s="6">
        <v>-4042</v>
      </c>
      <c r="Y276" s="6">
        <v>-2022</v>
      </c>
      <c r="Z276" s="6">
        <v>-8431</v>
      </c>
      <c r="AA276" s="6">
        <v>5759</v>
      </c>
      <c r="AB276" s="6">
        <v>-3980</v>
      </c>
      <c r="AC276" s="6">
        <v>-73360</v>
      </c>
      <c r="AD276" s="6">
        <v>0</v>
      </c>
      <c r="AE276" s="6">
        <v>49218</v>
      </c>
      <c r="AF276" s="6">
        <v>-5674</v>
      </c>
      <c r="AG276" s="6">
        <v>8519688</v>
      </c>
      <c r="AH276" s="6">
        <v>1609223</v>
      </c>
      <c r="AI276" s="6">
        <v>309691</v>
      </c>
      <c r="AJ276" s="7">
        <v>1.24</v>
      </c>
      <c r="AL276" s="2" t="s">
        <v>807</v>
      </c>
      <c r="AM276" s="2">
        <v>1</v>
      </c>
    </row>
    <row r="277" spans="1:39">
      <c r="A277" s="2" t="s">
        <v>117</v>
      </c>
      <c r="B277" s="2" t="s">
        <v>804</v>
      </c>
      <c r="C277" s="2" t="s">
        <v>822</v>
      </c>
      <c r="E277" s="2" t="s">
        <v>118</v>
      </c>
      <c r="F277" s="2" t="s">
        <v>207</v>
      </c>
      <c r="G277" s="2" t="s">
        <v>274</v>
      </c>
      <c r="H277" s="2">
        <v>0</v>
      </c>
      <c r="I277" s="2">
        <v>0.4</v>
      </c>
      <c r="J277" s="6">
        <v>2411865</v>
      </c>
      <c r="K277" s="6">
        <v>15883458</v>
      </c>
      <c r="L277" s="6">
        <v>-13471593</v>
      </c>
      <c r="M277" s="6">
        <v>15462406</v>
      </c>
      <c r="N277" s="6">
        <v>882957</v>
      </c>
      <c r="O277" s="6">
        <v>166626</v>
      </c>
      <c r="P277" s="6">
        <v>449504</v>
      </c>
      <c r="Q277" s="6">
        <v>9701</v>
      </c>
      <c r="R277" s="6">
        <v>18091</v>
      </c>
      <c r="S277" s="6">
        <v>39722</v>
      </c>
      <c r="T277" s="6">
        <v>199313</v>
      </c>
      <c r="U277" s="6">
        <v>1590</v>
      </c>
      <c r="V277" s="6">
        <v>52809</v>
      </c>
      <c r="W277" s="6">
        <v>-7800</v>
      </c>
      <c r="X277" s="6">
        <v>-12154</v>
      </c>
      <c r="Y277" s="6">
        <v>-33980</v>
      </c>
      <c r="Z277" s="6">
        <v>-31625</v>
      </c>
      <c r="AA277" s="6">
        <v>947</v>
      </c>
      <c r="AB277" s="6">
        <v>-12640</v>
      </c>
      <c r="AC277" s="6">
        <v>-143011</v>
      </c>
      <c r="AD277" s="6">
        <v>619117</v>
      </c>
      <c r="AE277" s="2">
        <v>0</v>
      </c>
      <c r="AF277" s="6">
        <v>-345393</v>
      </c>
      <c r="AG277" s="6">
        <v>16433224</v>
      </c>
      <c r="AH277" s="6">
        <v>2961631</v>
      </c>
      <c r="AI277" s="6">
        <v>549766</v>
      </c>
      <c r="AJ277" s="7">
        <v>1.23</v>
      </c>
      <c r="AL277" s="2" t="s">
        <v>807</v>
      </c>
      <c r="AM277" s="2">
        <v>1</v>
      </c>
    </row>
    <row r="278" spans="1:39">
      <c r="A278" s="2" t="s">
        <v>115</v>
      </c>
      <c r="B278" s="2" t="s">
        <v>804</v>
      </c>
      <c r="C278" s="2" t="s">
        <v>822</v>
      </c>
      <c r="E278" s="2" t="s">
        <v>116</v>
      </c>
      <c r="F278" s="2" t="s">
        <v>588</v>
      </c>
      <c r="G278" s="2" t="s">
        <v>274</v>
      </c>
      <c r="H278" s="2">
        <v>0</v>
      </c>
      <c r="I278" s="2">
        <v>0.4</v>
      </c>
      <c r="J278" s="6">
        <v>3022520</v>
      </c>
      <c r="K278" s="6">
        <v>12207776</v>
      </c>
      <c r="L278" s="6">
        <v>-9185256</v>
      </c>
      <c r="M278" s="6">
        <v>12655510</v>
      </c>
      <c r="N278" s="6">
        <v>1035587</v>
      </c>
      <c r="O278" s="6">
        <v>136390</v>
      </c>
      <c r="P278" s="6">
        <v>686868</v>
      </c>
      <c r="Q278" s="6">
        <v>4042</v>
      </c>
      <c r="R278" s="2">
        <v>0</v>
      </c>
      <c r="S278" s="6">
        <v>4547</v>
      </c>
      <c r="T278" s="6">
        <v>203740</v>
      </c>
      <c r="U278" s="6">
        <v>7142</v>
      </c>
      <c r="V278" s="6">
        <v>52516</v>
      </c>
      <c r="W278" s="6">
        <v>-2100</v>
      </c>
      <c r="X278" s="2">
        <v>0</v>
      </c>
      <c r="Y278" s="6">
        <v>-2900</v>
      </c>
      <c r="Z278" s="6">
        <v>56553</v>
      </c>
      <c r="AA278" s="6">
        <v>3779</v>
      </c>
      <c r="AB278" s="6">
        <v>-3503</v>
      </c>
      <c r="AC278" s="6">
        <v>-97508</v>
      </c>
      <c r="AD278" s="6">
        <v>0</v>
      </c>
      <c r="AE278" s="2">
        <v>0</v>
      </c>
      <c r="AF278" s="6">
        <v>-436195</v>
      </c>
      <c r="AG278" s="6">
        <v>13268881</v>
      </c>
      <c r="AH278" s="6">
        <v>4083626</v>
      </c>
      <c r="AI278" s="6">
        <v>1061105</v>
      </c>
      <c r="AJ278" s="7">
        <v>1.35</v>
      </c>
      <c r="AK278" s="2" t="s">
        <v>847</v>
      </c>
      <c r="AL278" s="2" t="s">
        <v>811</v>
      </c>
      <c r="AM278" s="2">
        <v>1.5794058999999999E-2</v>
      </c>
    </row>
    <row r="279" spans="1:39">
      <c r="A279" s="2" t="s">
        <v>113</v>
      </c>
      <c r="B279" s="2" t="s">
        <v>821</v>
      </c>
      <c r="C279" s="2" t="s">
        <v>825</v>
      </c>
      <c r="E279" s="2" t="s">
        <v>114</v>
      </c>
      <c r="F279" s="2" t="s">
        <v>806</v>
      </c>
      <c r="G279" s="2" t="s">
        <v>213</v>
      </c>
      <c r="H279" s="2">
        <v>0</v>
      </c>
      <c r="I279" s="2">
        <v>0.49</v>
      </c>
      <c r="J279" s="6">
        <v>34502322</v>
      </c>
      <c r="K279" s="6">
        <v>32425889</v>
      </c>
      <c r="L279" s="6">
        <v>2076433</v>
      </c>
      <c r="M279" s="6">
        <v>32849368</v>
      </c>
      <c r="N279" s="6">
        <v>1534771</v>
      </c>
      <c r="O279" s="6">
        <v>351166</v>
      </c>
      <c r="P279" s="6">
        <v>542748</v>
      </c>
      <c r="Q279" s="6">
        <v>120611</v>
      </c>
      <c r="R279" s="6">
        <v>217888</v>
      </c>
      <c r="S279" s="6">
        <v>153798</v>
      </c>
      <c r="T279" s="6">
        <v>148560</v>
      </c>
      <c r="U279" s="6">
        <v>0</v>
      </c>
      <c r="V279" s="6">
        <v>146615</v>
      </c>
      <c r="W279" s="6">
        <v>-116333</v>
      </c>
      <c r="X279" s="6">
        <v>-208168</v>
      </c>
      <c r="Y279" s="6">
        <v>-150228</v>
      </c>
      <c r="Z279" s="6">
        <v>-13841</v>
      </c>
      <c r="AA279" s="6">
        <v>6177</v>
      </c>
      <c r="AB279" s="6">
        <v>5689</v>
      </c>
      <c r="AC279" s="6">
        <v>22043</v>
      </c>
      <c r="AD279" s="6">
        <v>0</v>
      </c>
      <c r="AE279" s="2">
        <v>0</v>
      </c>
      <c r="AF279" s="6">
        <v>-906172</v>
      </c>
      <c r="AG279" s="6">
        <v>33169920</v>
      </c>
      <c r="AH279" s="6">
        <v>35246354</v>
      </c>
      <c r="AI279" s="6">
        <v>744031</v>
      </c>
      <c r="AJ279" s="7">
        <v>1.02</v>
      </c>
      <c r="AL279" s="2" t="s">
        <v>807</v>
      </c>
      <c r="AM279" s="2">
        <v>1</v>
      </c>
    </row>
    <row r="280" spans="1:39">
      <c r="A280" s="2" t="s">
        <v>111</v>
      </c>
      <c r="B280" s="2" t="s">
        <v>804</v>
      </c>
      <c r="C280" s="2" t="s">
        <v>815</v>
      </c>
      <c r="E280" s="2" t="s">
        <v>112</v>
      </c>
      <c r="F280" s="2" t="s">
        <v>534</v>
      </c>
      <c r="G280" s="2" t="s">
        <v>532</v>
      </c>
      <c r="H280" s="2">
        <v>0</v>
      </c>
      <c r="I280" s="2">
        <v>0.4</v>
      </c>
      <c r="J280" s="6">
        <v>4505489</v>
      </c>
      <c r="K280" s="6">
        <v>9695627</v>
      </c>
      <c r="L280" s="6">
        <v>-5190139</v>
      </c>
      <c r="M280" s="6">
        <v>9856121</v>
      </c>
      <c r="N280" s="6">
        <v>998318</v>
      </c>
      <c r="O280" s="6">
        <v>107741</v>
      </c>
      <c r="P280" s="6">
        <v>829940</v>
      </c>
      <c r="Q280" s="6">
        <v>0</v>
      </c>
      <c r="R280" s="2">
        <v>0</v>
      </c>
      <c r="S280" s="6">
        <v>0</v>
      </c>
      <c r="T280" s="6">
        <v>60637</v>
      </c>
      <c r="U280" s="2">
        <v>0</v>
      </c>
      <c r="V280" s="6">
        <v>55738</v>
      </c>
      <c r="W280" s="6">
        <v>3360</v>
      </c>
      <c r="X280" s="2">
        <v>0</v>
      </c>
      <c r="Y280" s="6">
        <v>1080</v>
      </c>
      <c r="Z280" s="6">
        <v>149270</v>
      </c>
      <c r="AA280" s="6">
        <v>0</v>
      </c>
      <c r="AB280" s="6">
        <v>-5252</v>
      </c>
      <c r="AC280" s="6">
        <v>-55097</v>
      </c>
      <c r="AD280" s="6">
        <v>0</v>
      </c>
      <c r="AE280" s="6">
        <v>465046</v>
      </c>
      <c r="AF280" s="6">
        <v>18369</v>
      </c>
      <c r="AG280" s="6">
        <v>10556861</v>
      </c>
      <c r="AH280" s="6">
        <v>5366722</v>
      </c>
      <c r="AI280" s="6">
        <v>861234</v>
      </c>
      <c r="AJ280" s="7">
        <v>1.19</v>
      </c>
      <c r="AL280" s="2" t="s">
        <v>807</v>
      </c>
      <c r="AM280" s="2">
        <v>1</v>
      </c>
    </row>
    <row r="281" spans="1:39">
      <c r="A281" s="2" t="s">
        <v>109</v>
      </c>
      <c r="B281" s="2" t="s">
        <v>804</v>
      </c>
      <c r="C281" s="2" t="s">
        <v>805</v>
      </c>
      <c r="E281" s="2" t="s">
        <v>110</v>
      </c>
      <c r="F281" s="2" t="s">
        <v>488</v>
      </c>
      <c r="G281" s="2" t="s">
        <v>486</v>
      </c>
      <c r="H281" s="2">
        <v>0</v>
      </c>
      <c r="I281" s="2">
        <v>0.4</v>
      </c>
      <c r="J281" s="6">
        <v>2120774</v>
      </c>
      <c r="K281" s="6">
        <v>18136686</v>
      </c>
      <c r="L281" s="6">
        <v>-16015912</v>
      </c>
      <c r="M281" s="6">
        <v>18291730</v>
      </c>
      <c r="N281" s="6">
        <v>1009943</v>
      </c>
      <c r="O281" s="6">
        <v>196167</v>
      </c>
      <c r="P281" s="6">
        <v>447932</v>
      </c>
      <c r="Q281" s="6">
        <v>12127</v>
      </c>
      <c r="R281" s="6">
        <v>24660</v>
      </c>
      <c r="S281" s="6">
        <v>68722</v>
      </c>
      <c r="T281" s="6">
        <v>260335</v>
      </c>
      <c r="U281" s="6">
        <v>31380</v>
      </c>
      <c r="V281" s="6">
        <v>69999</v>
      </c>
      <c r="W281" s="6">
        <v>-9331</v>
      </c>
      <c r="X281" s="6">
        <v>-24660</v>
      </c>
      <c r="Y281" s="6">
        <v>-66225</v>
      </c>
      <c r="Z281" s="6">
        <v>-145496</v>
      </c>
      <c r="AA281" s="6">
        <v>11880</v>
      </c>
      <c r="AB281" s="6">
        <v>-11468</v>
      </c>
      <c r="AC281" s="6">
        <v>-170020</v>
      </c>
      <c r="AD281" s="6">
        <v>0</v>
      </c>
      <c r="AE281" s="2">
        <v>0</v>
      </c>
      <c r="AF281" s="6">
        <v>477307</v>
      </c>
      <c r="AG281" s="6">
        <v>19465038</v>
      </c>
      <c r="AH281" s="6">
        <v>3449126</v>
      </c>
      <c r="AI281" s="6">
        <v>1328353</v>
      </c>
      <c r="AJ281" s="7">
        <v>1.63</v>
      </c>
      <c r="AL281" s="2" t="s">
        <v>807</v>
      </c>
      <c r="AM281" s="2">
        <v>1</v>
      </c>
    </row>
    <row r="282" spans="1:39">
      <c r="A282" s="2" t="s">
        <v>107</v>
      </c>
      <c r="B282" s="2" t="s">
        <v>804</v>
      </c>
      <c r="C282" s="2" t="s">
        <v>822</v>
      </c>
      <c r="E282" s="2" t="s">
        <v>108</v>
      </c>
      <c r="F282" s="2" t="s">
        <v>510</v>
      </c>
      <c r="G282" s="2" t="s">
        <v>806</v>
      </c>
      <c r="H282" s="2">
        <v>0</v>
      </c>
      <c r="I282" s="2">
        <v>0.4</v>
      </c>
      <c r="J282" s="6">
        <v>1644260</v>
      </c>
      <c r="K282" s="6">
        <v>13544453</v>
      </c>
      <c r="L282" s="6">
        <v>-11900193</v>
      </c>
      <c r="M282" s="6">
        <v>14308012</v>
      </c>
      <c r="N282" s="6">
        <v>571695</v>
      </c>
      <c r="O282" s="6">
        <v>153207</v>
      </c>
      <c r="P282" s="6">
        <v>325269</v>
      </c>
      <c r="Q282" s="2">
        <v>242</v>
      </c>
      <c r="R282" s="2">
        <v>0</v>
      </c>
      <c r="S282" s="6">
        <v>12127</v>
      </c>
      <c r="T282" s="6">
        <v>80850</v>
      </c>
      <c r="U282" s="6">
        <v>12123</v>
      </c>
      <c r="V282" s="6">
        <v>37176</v>
      </c>
      <c r="W282" s="6">
        <v>-242</v>
      </c>
      <c r="X282" s="2">
        <v>0</v>
      </c>
      <c r="Y282" s="6">
        <v>-10881</v>
      </c>
      <c r="Z282" s="6">
        <v>6230</v>
      </c>
      <c r="AA282" s="6">
        <v>-84</v>
      </c>
      <c r="AB282" s="6">
        <v>-55206</v>
      </c>
      <c r="AC282" s="6">
        <v>-126329</v>
      </c>
      <c r="AD282" s="6">
        <v>0</v>
      </c>
      <c r="AE282" s="2">
        <v>0</v>
      </c>
      <c r="AF282" s="6">
        <v>-90948</v>
      </c>
      <c r="AG282" s="6">
        <v>14651546</v>
      </c>
      <c r="AH282" s="6">
        <v>2751353</v>
      </c>
      <c r="AI282" s="6">
        <v>1107093</v>
      </c>
      <c r="AJ282" s="7">
        <v>1.67</v>
      </c>
      <c r="AK282" s="2" t="s">
        <v>838</v>
      </c>
      <c r="AL282" s="2" t="s">
        <v>811</v>
      </c>
      <c r="AM282" s="2">
        <v>2.0265565999999999E-2</v>
      </c>
    </row>
    <row r="283" spans="1:39">
      <c r="A283" s="2" t="s">
        <v>105</v>
      </c>
      <c r="B283" s="2" t="s">
        <v>804</v>
      </c>
      <c r="C283" s="2" t="s">
        <v>805</v>
      </c>
      <c r="E283" s="2" t="s">
        <v>106</v>
      </c>
      <c r="F283" s="2" t="s">
        <v>430</v>
      </c>
      <c r="G283" s="2" t="s">
        <v>428</v>
      </c>
      <c r="H283" s="2">
        <v>0</v>
      </c>
      <c r="I283" s="2">
        <v>0.4</v>
      </c>
      <c r="J283" s="6">
        <v>4500974</v>
      </c>
      <c r="K283" s="6">
        <v>12895547</v>
      </c>
      <c r="L283" s="6">
        <v>-8394574</v>
      </c>
      <c r="M283" s="6">
        <v>12787540</v>
      </c>
      <c r="N283" s="6">
        <v>1214821</v>
      </c>
      <c r="O283" s="6">
        <v>137793</v>
      </c>
      <c r="P283" s="6">
        <v>656337</v>
      </c>
      <c r="Q283" s="6">
        <v>4455</v>
      </c>
      <c r="R283" s="6">
        <v>0</v>
      </c>
      <c r="S283" s="6">
        <v>97020</v>
      </c>
      <c r="T283" s="6">
        <v>319216</v>
      </c>
      <c r="U283" s="2">
        <v>0</v>
      </c>
      <c r="V283" s="6">
        <v>106158</v>
      </c>
      <c r="W283" s="6">
        <v>5106</v>
      </c>
      <c r="X283" s="6">
        <v>7475</v>
      </c>
      <c r="Y283" s="6">
        <v>-96036</v>
      </c>
      <c r="Z283" s="6">
        <v>-68120</v>
      </c>
      <c r="AA283" s="6">
        <v>0</v>
      </c>
      <c r="AB283" s="6">
        <v>-27688</v>
      </c>
      <c r="AC283" s="6">
        <v>-89114</v>
      </c>
      <c r="AD283" s="6">
        <v>1170028</v>
      </c>
      <c r="AE283" s="2">
        <v>0</v>
      </c>
      <c r="AF283" s="2">
        <v>0</v>
      </c>
      <c r="AG283" s="6">
        <v>15010170</v>
      </c>
      <c r="AH283" s="6">
        <v>6615596</v>
      </c>
      <c r="AI283" s="6">
        <v>2114622</v>
      </c>
      <c r="AJ283" s="7">
        <v>1.47</v>
      </c>
      <c r="AL283" s="2" t="s">
        <v>807</v>
      </c>
      <c r="AM283" s="2">
        <v>1</v>
      </c>
    </row>
    <row r="284" spans="1:39">
      <c r="A284" s="2" t="s">
        <v>103</v>
      </c>
      <c r="B284" s="2" t="s">
        <v>804</v>
      </c>
      <c r="C284" s="2" t="s">
        <v>815</v>
      </c>
      <c r="E284" s="2" t="s">
        <v>104</v>
      </c>
      <c r="F284" s="2" t="s">
        <v>460</v>
      </c>
      <c r="G284" s="2" t="s">
        <v>806</v>
      </c>
      <c r="H284" s="2">
        <v>0</v>
      </c>
      <c r="I284" s="2">
        <v>0.4</v>
      </c>
      <c r="J284" s="6">
        <v>1776572</v>
      </c>
      <c r="K284" s="6">
        <v>10259981</v>
      </c>
      <c r="L284" s="6">
        <v>-8483409</v>
      </c>
      <c r="M284" s="6">
        <v>10814110</v>
      </c>
      <c r="N284" s="6">
        <v>512811</v>
      </c>
      <c r="O284" s="6">
        <v>115814</v>
      </c>
      <c r="P284" s="6">
        <v>181911</v>
      </c>
      <c r="Q284" s="2">
        <v>0</v>
      </c>
      <c r="R284" s="2">
        <v>0</v>
      </c>
      <c r="S284" s="6">
        <v>2856</v>
      </c>
      <c r="T284" s="6">
        <v>212230</v>
      </c>
      <c r="U284" s="2">
        <v>0</v>
      </c>
      <c r="V284" s="6">
        <v>10889</v>
      </c>
      <c r="W284" s="6">
        <v>0</v>
      </c>
      <c r="X284" s="6">
        <v>0</v>
      </c>
      <c r="Y284" s="6">
        <v>-2856</v>
      </c>
      <c r="Z284" s="6">
        <v>-58073</v>
      </c>
      <c r="AA284" s="6">
        <v>0</v>
      </c>
      <c r="AB284" s="6">
        <v>-24364</v>
      </c>
      <c r="AC284" s="6">
        <v>-90057</v>
      </c>
      <c r="AD284" s="6">
        <v>1168819</v>
      </c>
      <c r="AE284" s="2">
        <v>0</v>
      </c>
      <c r="AF284" s="6">
        <v>95852</v>
      </c>
      <c r="AG284" s="6">
        <v>12427131</v>
      </c>
      <c r="AH284" s="6">
        <v>3943722</v>
      </c>
      <c r="AI284" s="6">
        <v>2167150</v>
      </c>
      <c r="AJ284" s="7">
        <v>2.2200000000000002</v>
      </c>
      <c r="AL284" s="2" t="s">
        <v>807</v>
      </c>
      <c r="AM284" s="2">
        <v>1</v>
      </c>
    </row>
    <row r="285" spans="1:39">
      <c r="A285" s="2" t="s">
        <v>101</v>
      </c>
      <c r="B285" s="2" t="s">
        <v>821</v>
      </c>
      <c r="C285" s="2" t="s">
        <v>815</v>
      </c>
      <c r="E285" s="2" t="s">
        <v>102</v>
      </c>
      <c r="F285" s="2" t="s">
        <v>806</v>
      </c>
      <c r="G285" s="2" t="s">
        <v>532</v>
      </c>
      <c r="H285" s="2">
        <v>0</v>
      </c>
      <c r="I285" s="2">
        <v>0.49</v>
      </c>
      <c r="J285" s="6">
        <v>29574285</v>
      </c>
      <c r="K285" s="6">
        <v>52799008</v>
      </c>
      <c r="L285" s="6">
        <v>-23224723</v>
      </c>
      <c r="M285" s="6">
        <v>52953150</v>
      </c>
      <c r="N285" s="6">
        <v>1364529</v>
      </c>
      <c r="O285" s="6">
        <v>564523</v>
      </c>
      <c r="P285" s="6">
        <v>434540</v>
      </c>
      <c r="Q285" s="6">
        <v>96564</v>
      </c>
      <c r="R285" s="6">
        <v>35382</v>
      </c>
      <c r="S285" s="6">
        <v>11571</v>
      </c>
      <c r="T285" s="6">
        <v>221949</v>
      </c>
      <c r="U285" s="6">
        <v>0</v>
      </c>
      <c r="V285" s="6">
        <v>88571</v>
      </c>
      <c r="W285" s="6">
        <v>-95111</v>
      </c>
      <c r="X285" s="6">
        <v>-35382</v>
      </c>
      <c r="Y285" s="6">
        <v>-11038</v>
      </c>
      <c r="Z285" s="6">
        <v>-98002</v>
      </c>
      <c r="AA285" s="6">
        <v>5519</v>
      </c>
      <c r="AB285" s="6">
        <v>-32907</v>
      </c>
      <c r="AC285" s="6">
        <v>-246547</v>
      </c>
      <c r="AD285" s="6">
        <v>0</v>
      </c>
      <c r="AE285" s="2">
        <v>0</v>
      </c>
      <c r="AF285" s="6">
        <v>-1012123</v>
      </c>
      <c r="AG285" s="6">
        <v>52880659</v>
      </c>
      <c r="AH285" s="6">
        <v>29655936</v>
      </c>
      <c r="AI285" s="6">
        <v>81651</v>
      </c>
      <c r="AJ285" s="7">
        <v>1</v>
      </c>
      <c r="AK285" s="2" t="s">
        <v>888</v>
      </c>
      <c r="AL285" s="2" t="s">
        <v>827</v>
      </c>
      <c r="AM285" s="2">
        <v>0.25317010299999998</v>
      </c>
    </row>
    <row r="286" spans="1:39">
      <c r="A286" s="2" t="s">
        <v>99</v>
      </c>
      <c r="B286" s="2" t="s">
        <v>804</v>
      </c>
      <c r="C286" s="2" t="s">
        <v>805</v>
      </c>
      <c r="E286" s="2" t="s">
        <v>100</v>
      </c>
      <c r="F286" s="2" t="s">
        <v>430</v>
      </c>
      <c r="G286" s="2" t="s">
        <v>428</v>
      </c>
      <c r="H286" s="2">
        <v>0</v>
      </c>
      <c r="I286" s="2">
        <v>0.4</v>
      </c>
      <c r="J286" s="6">
        <v>2049945</v>
      </c>
      <c r="K286" s="6">
        <v>21822348</v>
      </c>
      <c r="L286" s="6">
        <v>-19772404</v>
      </c>
      <c r="M286" s="6">
        <v>21205328</v>
      </c>
      <c r="N286" s="6">
        <v>973474</v>
      </c>
      <c r="O286" s="6">
        <v>226889</v>
      </c>
      <c r="P286" s="6">
        <v>318973</v>
      </c>
      <c r="Q286" s="2">
        <v>0</v>
      </c>
      <c r="R286" s="6">
        <v>0</v>
      </c>
      <c r="S286" s="6">
        <v>124104</v>
      </c>
      <c r="T286" s="6">
        <v>303508</v>
      </c>
      <c r="U286" s="6">
        <v>119146</v>
      </c>
      <c r="V286" s="6">
        <v>38220</v>
      </c>
      <c r="W286" s="6">
        <v>0</v>
      </c>
      <c r="X286" s="6">
        <v>10212</v>
      </c>
      <c r="Y286" s="6">
        <v>-122609</v>
      </c>
      <c r="Z286" s="6">
        <v>-126319</v>
      </c>
      <c r="AA286" s="6">
        <v>34286</v>
      </c>
      <c r="AB286" s="6">
        <v>-16640</v>
      </c>
      <c r="AC286" s="6">
        <v>-209898</v>
      </c>
      <c r="AD286" s="6">
        <v>1407590</v>
      </c>
      <c r="AE286" s="2">
        <v>0</v>
      </c>
      <c r="AF286" s="6">
        <v>-532727</v>
      </c>
      <c r="AG286" s="6">
        <v>22780063</v>
      </c>
      <c r="AH286" s="6">
        <v>3007659</v>
      </c>
      <c r="AI286" s="6">
        <v>957714</v>
      </c>
      <c r="AJ286" s="7">
        <v>1.47</v>
      </c>
      <c r="AL286" s="2" t="s">
        <v>807</v>
      </c>
      <c r="AM286" s="2">
        <v>1</v>
      </c>
    </row>
    <row r="287" spans="1:39">
      <c r="A287" s="2" t="s">
        <v>97</v>
      </c>
      <c r="B287" s="2" t="s">
        <v>821</v>
      </c>
      <c r="C287" s="2" t="s">
        <v>822</v>
      </c>
      <c r="E287" s="2" t="s">
        <v>98</v>
      </c>
      <c r="F287" s="2" t="s">
        <v>806</v>
      </c>
      <c r="G287" s="2" t="s">
        <v>274</v>
      </c>
      <c r="H287" s="2">
        <v>0</v>
      </c>
      <c r="I287" s="2">
        <v>0.49</v>
      </c>
      <c r="J287" s="6">
        <v>28980660</v>
      </c>
      <c r="K287" s="6">
        <v>18380742</v>
      </c>
      <c r="L287" s="6">
        <v>10599918</v>
      </c>
      <c r="M287" s="6">
        <v>17173351</v>
      </c>
      <c r="N287" s="6">
        <v>1584871</v>
      </c>
      <c r="O287" s="6">
        <v>184484</v>
      </c>
      <c r="P287" s="6">
        <v>930935</v>
      </c>
      <c r="Q287" s="6">
        <v>98050</v>
      </c>
      <c r="R287" s="6">
        <v>24760</v>
      </c>
      <c r="S287" s="6">
        <v>99041</v>
      </c>
      <c r="T287" s="6">
        <v>247601</v>
      </c>
      <c r="U287" s="6">
        <v>11566</v>
      </c>
      <c r="V287" s="6">
        <v>104102</v>
      </c>
      <c r="W287" s="6">
        <v>-98050</v>
      </c>
      <c r="X287" s="6">
        <v>-12973</v>
      </c>
      <c r="Y287" s="6">
        <v>-98900</v>
      </c>
      <c r="Z287" s="6">
        <v>14222</v>
      </c>
      <c r="AA287" s="6">
        <v>-2316</v>
      </c>
      <c r="AB287" s="6">
        <v>-1443</v>
      </c>
      <c r="AC287" s="6">
        <v>112526</v>
      </c>
      <c r="AD287" s="6">
        <v>0</v>
      </c>
      <c r="AE287" s="2">
        <v>0</v>
      </c>
      <c r="AF287" s="6">
        <v>-1661906</v>
      </c>
      <c r="AG287" s="6">
        <v>17125050</v>
      </c>
      <c r="AH287" s="6">
        <v>27724968</v>
      </c>
      <c r="AI287" s="6">
        <v>-1255691</v>
      </c>
      <c r="AJ287" s="7">
        <v>0.96</v>
      </c>
      <c r="AK287" s="2" t="s">
        <v>847</v>
      </c>
      <c r="AL287" s="2" t="s">
        <v>811</v>
      </c>
      <c r="AM287" s="2">
        <v>0.15143727600000001</v>
      </c>
    </row>
    <row r="288" spans="1:39">
      <c r="A288" s="2" t="s">
        <v>95</v>
      </c>
      <c r="B288" s="2" t="s">
        <v>804</v>
      </c>
      <c r="C288" s="2" t="s">
        <v>822</v>
      </c>
      <c r="E288" s="2" t="s">
        <v>96</v>
      </c>
      <c r="F288" s="2" t="s">
        <v>588</v>
      </c>
      <c r="G288" s="2" t="s">
        <v>274</v>
      </c>
      <c r="H288" s="2">
        <v>0</v>
      </c>
      <c r="I288" s="2">
        <v>0.4</v>
      </c>
      <c r="J288" s="6">
        <v>2120112</v>
      </c>
      <c r="K288" s="6">
        <v>4287732</v>
      </c>
      <c r="L288" s="6">
        <v>-2167620</v>
      </c>
      <c r="M288" s="6">
        <v>4307312</v>
      </c>
      <c r="N288" s="6">
        <v>704304</v>
      </c>
      <c r="O288" s="6">
        <v>49156</v>
      </c>
      <c r="P288" s="6">
        <v>521401</v>
      </c>
      <c r="Q288" s="2">
        <v>0</v>
      </c>
      <c r="R288" s="6">
        <v>0</v>
      </c>
      <c r="S288" s="6">
        <v>13096</v>
      </c>
      <c r="T288" s="6">
        <v>120651</v>
      </c>
      <c r="U288" s="2">
        <v>0</v>
      </c>
      <c r="V288" s="6">
        <v>39936</v>
      </c>
      <c r="W288" s="6">
        <v>444</v>
      </c>
      <c r="X288" s="6">
        <v>2380</v>
      </c>
      <c r="Y288" s="6">
        <v>-12104</v>
      </c>
      <c r="Z288" s="6">
        <v>-25348</v>
      </c>
      <c r="AA288" s="6">
        <v>0</v>
      </c>
      <c r="AB288" s="6">
        <v>-2818</v>
      </c>
      <c r="AC288" s="6">
        <v>-23011</v>
      </c>
      <c r="AD288" s="6">
        <v>0</v>
      </c>
      <c r="AE288" s="2">
        <v>0</v>
      </c>
      <c r="AF288" s="6">
        <v>-138715</v>
      </c>
      <c r="AG288" s="6">
        <v>4852380</v>
      </c>
      <c r="AH288" s="6">
        <v>2684760</v>
      </c>
      <c r="AI288" s="6">
        <v>564648</v>
      </c>
      <c r="AJ288" s="7">
        <v>1.27</v>
      </c>
      <c r="AK288" s="2" t="s">
        <v>847</v>
      </c>
      <c r="AL288" s="2" t="s">
        <v>811</v>
      </c>
      <c r="AM288" s="2">
        <v>1.1078559E-2</v>
      </c>
    </row>
    <row r="289" spans="1:39">
      <c r="A289" s="2" t="s">
        <v>93</v>
      </c>
      <c r="B289" s="2" t="s">
        <v>836</v>
      </c>
      <c r="C289" s="2" t="s">
        <v>818</v>
      </c>
      <c r="E289" s="2" t="s">
        <v>94</v>
      </c>
      <c r="F289" s="2" t="s">
        <v>514</v>
      </c>
      <c r="G289" s="2" t="s">
        <v>806</v>
      </c>
      <c r="H289" s="2">
        <v>0</v>
      </c>
      <c r="I289" s="2">
        <v>0.3</v>
      </c>
      <c r="J289" s="6">
        <v>99321568</v>
      </c>
      <c r="K289" s="6">
        <v>95011199</v>
      </c>
      <c r="L289" s="6">
        <v>4310368</v>
      </c>
      <c r="M289" s="6">
        <v>102428599</v>
      </c>
      <c r="N289" s="6">
        <v>7596742</v>
      </c>
      <c r="O289" s="6">
        <v>1097396</v>
      </c>
      <c r="P289" s="6">
        <v>820002</v>
      </c>
      <c r="Q289" s="2">
        <v>0</v>
      </c>
      <c r="R289" s="6">
        <v>909554</v>
      </c>
      <c r="S289" s="6">
        <v>3335032</v>
      </c>
      <c r="T289" s="6">
        <v>1434758</v>
      </c>
      <c r="U289" s="2">
        <v>0</v>
      </c>
      <c r="V289" s="6">
        <v>134120</v>
      </c>
      <c r="W289" s="6">
        <v>0</v>
      </c>
      <c r="X289" s="6">
        <v>-900678</v>
      </c>
      <c r="Y289" s="6">
        <v>-3334409</v>
      </c>
      <c r="Z289" s="6">
        <v>-885707</v>
      </c>
      <c r="AA289" s="6">
        <v>0</v>
      </c>
      <c r="AB289" s="6">
        <v>54703</v>
      </c>
      <c r="AC289" s="6">
        <v>45758</v>
      </c>
      <c r="AD289" s="6">
        <v>0</v>
      </c>
      <c r="AE289" s="2">
        <v>0</v>
      </c>
      <c r="AF289" s="6">
        <v>2084692</v>
      </c>
      <c r="AG289" s="6">
        <v>107223820</v>
      </c>
      <c r="AH289" s="6">
        <v>111534188</v>
      </c>
      <c r="AI289" s="6">
        <v>12212620</v>
      </c>
      <c r="AJ289" s="7">
        <v>1.1200000000000001</v>
      </c>
      <c r="AL289" s="2" t="s">
        <v>807</v>
      </c>
      <c r="AM289" s="2">
        <v>1</v>
      </c>
    </row>
    <row r="290" spans="1:39">
      <c r="A290" s="2" t="s">
        <v>91</v>
      </c>
      <c r="B290" s="2" t="s">
        <v>819</v>
      </c>
      <c r="C290" s="2" t="s">
        <v>808</v>
      </c>
      <c r="E290" s="2" t="s">
        <v>92</v>
      </c>
      <c r="F290" s="2" t="s">
        <v>806</v>
      </c>
      <c r="G290" s="2" t="s">
        <v>502</v>
      </c>
      <c r="H290" s="2">
        <v>0</v>
      </c>
      <c r="I290" s="2">
        <v>0.49</v>
      </c>
      <c r="J290" s="6">
        <v>32434061</v>
      </c>
      <c r="K290" s="6">
        <v>75747951</v>
      </c>
      <c r="L290" s="6">
        <v>-43313890</v>
      </c>
      <c r="M290" s="6">
        <v>75747950</v>
      </c>
      <c r="N290" s="6">
        <v>3064450</v>
      </c>
      <c r="O290" s="6">
        <v>809772</v>
      </c>
      <c r="P290" s="6">
        <v>950068</v>
      </c>
      <c r="Q290" s="2">
        <v>0</v>
      </c>
      <c r="R290" s="6">
        <v>0</v>
      </c>
      <c r="S290" s="6">
        <v>597228</v>
      </c>
      <c r="T290" s="6">
        <v>707382</v>
      </c>
      <c r="U290" s="2">
        <v>0</v>
      </c>
      <c r="V290" s="6">
        <v>122137</v>
      </c>
      <c r="W290" s="6">
        <v>0</v>
      </c>
      <c r="X290" s="6">
        <v>5518</v>
      </c>
      <c r="Y290" s="6">
        <v>-589930</v>
      </c>
      <c r="Z290" s="6">
        <v>-258205</v>
      </c>
      <c r="AA290" s="6">
        <v>0</v>
      </c>
      <c r="AB290" s="6">
        <v>13472</v>
      </c>
      <c r="AC290" s="6">
        <v>-459808</v>
      </c>
      <c r="AD290" s="6">
        <v>0</v>
      </c>
      <c r="AE290" s="6">
        <v>1622268</v>
      </c>
      <c r="AF290" s="6">
        <v>-7860175</v>
      </c>
      <c r="AG290" s="6">
        <v>68163141</v>
      </c>
      <c r="AH290" s="6">
        <v>24849251</v>
      </c>
      <c r="AI290" s="6">
        <v>-7584810</v>
      </c>
      <c r="AJ290" s="7">
        <v>0.77</v>
      </c>
      <c r="AL290" s="2" t="s">
        <v>807</v>
      </c>
      <c r="AM290" s="2">
        <v>1</v>
      </c>
    </row>
    <row r="291" spans="1:39">
      <c r="A291" s="2" t="s">
        <v>89</v>
      </c>
      <c r="B291" s="2" t="s">
        <v>804</v>
      </c>
      <c r="C291" s="2" t="s">
        <v>805</v>
      </c>
      <c r="E291" s="2" t="s">
        <v>90</v>
      </c>
      <c r="F291" s="2" t="s">
        <v>430</v>
      </c>
      <c r="G291" s="2" t="s">
        <v>428</v>
      </c>
      <c r="H291" s="2">
        <v>0</v>
      </c>
      <c r="I291" s="2">
        <v>0.4</v>
      </c>
      <c r="J291" s="6">
        <v>2114898</v>
      </c>
      <c r="K291" s="6">
        <v>19583239</v>
      </c>
      <c r="L291" s="6">
        <v>-17468341</v>
      </c>
      <c r="M291" s="6">
        <v>20650158</v>
      </c>
      <c r="N291" s="6">
        <v>988334</v>
      </c>
      <c r="O291" s="6">
        <v>221116</v>
      </c>
      <c r="P291" s="6">
        <v>423996</v>
      </c>
      <c r="Q291" s="2">
        <v>0</v>
      </c>
      <c r="R291" s="2">
        <v>0</v>
      </c>
      <c r="S291" s="6">
        <v>14131</v>
      </c>
      <c r="T291" s="6">
        <v>329091</v>
      </c>
      <c r="U291" s="2">
        <v>0</v>
      </c>
      <c r="V291" s="6">
        <v>20815</v>
      </c>
      <c r="W291" s="6">
        <v>928</v>
      </c>
      <c r="X291" s="2">
        <v>0</v>
      </c>
      <c r="Y291" s="6">
        <v>-12115</v>
      </c>
      <c r="Z291" s="6">
        <v>-50040</v>
      </c>
      <c r="AA291" s="6">
        <v>0</v>
      </c>
      <c r="AB291" s="6">
        <v>-6580</v>
      </c>
      <c r="AC291" s="6">
        <v>-185439</v>
      </c>
      <c r="AD291" s="6">
        <v>0</v>
      </c>
      <c r="AE291" s="6">
        <v>672396</v>
      </c>
      <c r="AF291" s="6">
        <v>-334072</v>
      </c>
      <c r="AG291" s="6">
        <v>20399594</v>
      </c>
      <c r="AH291" s="6">
        <v>2931253</v>
      </c>
      <c r="AI291" s="6">
        <v>816355</v>
      </c>
      <c r="AJ291" s="7">
        <v>1.39</v>
      </c>
      <c r="AL291" s="2" t="s">
        <v>807</v>
      </c>
      <c r="AM291" s="2">
        <v>1</v>
      </c>
    </row>
    <row r="292" spans="1:39">
      <c r="A292" s="2" t="s">
        <v>85</v>
      </c>
      <c r="B292" s="2" t="s">
        <v>804</v>
      </c>
      <c r="C292" s="2" t="s">
        <v>815</v>
      </c>
      <c r="E292" s="2" t="s">
        <v>86</v>
      </c>
      <c r="F292" s="2" t="s">
        <v>534</v>
      </c>
      <c r="G292" s="2" t="s">
        <v>532</v>
      </c>
      <c r="H292" s="2">
        <v>0</v>
      </c>
      <c r="I292" s="2">
        <v>0.4</v>
      </c>
      <c r="J292" s="6">
        <v>1382463</v>
      </c>
      <c r="K292" s="6">
        <v>15791636</v>
      </c>
      <c r="L292" s="6">
        <v>-14409173</v>
      </c>
      <c r="M292" s="6">
        <v>16399094</v>
      </c>
      <c r="N292" s="6">
        <v>623149</v>
      </c>
      <c r="O292" s="6">
        <v>175564</v>
      </c>
      <c r="P292" s="6">
        <v>327524</v>
      </c>
      <c r="Q292" s="6">
        <v>2021</v>
      </c>
      <c r="R292" s="6">
        <v>4851</v>
      </c>
      <c r="S292" s="6">
        <v>2021</v>
      </c>
      <c r="T292" s="6">
        <v>111168</v>
      </c>
      <c r="U292" s="6">
        <v>4768</v>
      </c>
      <c r="V292" s="6">
        <v>46091</v>
      </c>
      <c r="W292" s="6">
        <v>-1135</v>
      </c>
      <c r="X292" s="6">
        <v>-4851</v>
      </c>
      <c r="Y292" s="6">
        <v>644</v>
      </c>
      <c r="Z292" s="6">
        <v>12009</v>
      </c>
      <c r="AA292" s="6">
        <v>779</v>
      </c>
      <c r="AB292" s="6">
        <v>10032</v>
      </c>
      <c r="AC292" s="6">
        <v>-152964</v>
      </c>
      <c r="AD292" s="6">
        <v>0</v>
      </c>
      <c r="AE292" s="6">
        <v>1102791</v>
      </c>
      <c r="AF292" s="6">
        <v>-1275323</v>
      </c>
      <c r="AG292" s="6">
        <v>14559502</v>
      </c>
      <c r="AH292" s="6">
        <v>150329</v>
      </c>
      <c r="AI292" s="6">
        <v>-1232134</v>
      </c>
      <c r="AJ292" s="7">
        <v>0.11</v>
      </c>
      <c r="AL292" s="2" t="s">
        <v>807</v>
      </c>
      <c r="AM292" s="2">
        <v>1</v>
      </c>
    </row>
    <row r="293" spans="1:39">
      <c r="A293" s="2" t="s">
        <v>83</v>
      </c>
      <c r="B293" s="2" t="s">
        <v>804</v>
      </c>
      <c r="C293" s="2" t="s">
        <v>805</v>
      </c>
      <c r="E293" s="2" t="s">
        <v>84</v>
      </c>
      <c r="F293" s="2" t="s">
        <v>290</v>
      </c>
      <c r="G293" s="2" t="s">
        <v>806</v>
      </c>
      <c r="H293" s="2">
        <v>0</v>
      </c>
      <c r="I293" s="2">
        <v>0.4</v>
      </c>
      <c r="J293" s="6">
        <v>2110768</v>
      </c>
      <c r="K293" s="6">
        <v>22599375</v>
      </c>
      <c r="L293" s="6">
        <v>-20488607</v>
      </c>
      <c r="M293" s="6">
        <v>22030191</v>
      </c>
      <c r="N293" s="6">
        <v>777867</v>
      </c>
      <c r="O293" s="6">
        <v>241090</v>
      </c>
      <c r="P293" s="6">
        <v>320035</v>
      </c>
      <c r="Q293" s="2">
        <v>0</v>
      </c>
      <c r="R293" s="2">
        <v>0</v>
      </c>
      <c r="S293" s="6">
        <v>57403</v>
      </c>
      <c r="T293" s="6">
        <v>159339</v>
      </c>
      <c r="U293" s="6">
        <v>6975</v>
      </c>
      <c r="V293" s="6">
        <v>23166</v>
      </c>
      <c r="W293" s="6">
        <v>0</v>
      </c>
      <c r="X293" s="6">
        <v>0</v>
      </c>
      <c r="Y293" s="6">
        <v>-57403</v>
      </c>
      <c r="Z293" s="6">
        <v>-34519</v>
      </c>
      <c r="AA293" s="6">
        <v>4449</v>
      </c>
      <c r="AB293" s="6">
        <v>-13749</v>
      </c>
      <c r="AC293" s="6">
        <v>-217501</v>
      </c>
      <c r="AD293" s="6">
        <v>688960</v>
      </c>
      <c r="AE293" s="2">
        <v>0</v>
      </c>
      <c r="AF293" s="6">
        <v>-1443805</v>
      </c>
      <c r="AG293" s="6">
        <v>21764631</v>
      </c>
      <c r="AH293" s="6">
        <v>1276024</v>
      </c>
      <c r="AI293" s="6">
        <v>-834744</v>
      </c>
      <c r="AJ293" s="7">
        <v>0.6</v>
      </c>
      <c r="AL293" s="2" t="s">
        <v>807</v>
      </c>
      <c r="AM293" s="2">
        <v>1</v>
      </c>
    </row>
    <row r="294" spans="1:39">
      <c r="A294" s="2" t="s">
        <v>81</v>
      </c>
      <c r="B294" s="2" t="s">
        <v>819</v>
      </c>
      <c r="C294" s="2" t="s">
        <v>820</v>
      </c>
      <c r="E294" s="2" t="s">
        <v>82</v>
      </c>
      <c r="F294" s="2" t="s">
        <v>806</v>
      </c>
      <c r="G294" s="2" t="s">
        <v>37</v>
      </c>
      <c r="H294" s="2">
        <v>0</v>
      </c>
      <c r="I294" s="2">
        <v>0.49</v>
      </c>
      <c r="J294" s="6">
        <v>64243404</v>
      </c>
      <c r="K294" s="6">
        <v>57453386</v>
      </c>
      <c r="L294" s="6">
        <v>6790019</v>
      </c>
      <c r="M294" s="6">
        <v>58957929</v>
      </c>
      <c r="N294" s="6">
        <v>2958197</v>
      </c>
      <c r="O294" s="6">
        <v>630749</v>
      </c>
      <c r="P294" s="6">
        <v>1832246</v>
      </c>
      <c r="Q294" s="6">
        <v>0</v>
      </c>
      <c r="R294" s="2">
        <v>0</v>
      </c>
      <c r="S294" s="6">
        <v>0</v>
      </c>
      <c r="T294" s="6">
        <v>495202</v>
      </c>
      <c r="U294" s="2">
        <v>0</v>
      </c>
      <c r="V294" s="6">
        <v>40951</v>
      </c>
      <c r="W294" s="6">
        <v>2476</v>
      </c>
      <c r="X294" s="2">
        <v>0</v>
      </c>
      <c r="Y294" s="6">
        <v>35086</v>
      </c>
      <c r="Z294" s="6">
        <v>117372</v>
      </c>
      <c r="AA294" s="6">
        <v>0</v>
      </c>
      <c r="AB294" s="6">
        <v>-15484</v>
      </c>
      <c r="AC294" s="6">
        <v>72081</v>
      </c>
      <c r="AD294" s="6">
        <v>0</v>
      </c>
      <c r="AE294" s="2">
        <v>0</v>
      </c>
      <c r="AF294" s="6">
        <v>-1507099</v>
      </c>
      <c r="AG294" s="6">
        <v>60661509</v>
      </c>
      <c r="AH294" s="6">
        <v>67451528</v>
      </c>
      <c r="AI294" s="6">
        <v>3208123</v>
      </c>
      <c r="AJ294" s="7">
        <v>1.05</v>
      </c>
      <c r="AK294" s="2" t="s">
        <v>830</v>
      </c>
      <c r="AL294" s="2" t="s">
        <v>811</v>
      </c>
      <c r="AM294" s="2">
        <v>0.13739137400000001</v>
      </c>
    </row>
    <row r="295" spans="1:39">
      <c r="A295" s="2" t="s">
        <v>79</v>
      </c>
      <c r="B295" s="2" t="s">
        <v>819</v>
      </c>
      <c r="C295" s="2" t="s">
        <v>825</v>
      </c>
      <c r="E295" s="2" t="s">
        <v>80</v>
      </c>
      <c r="F295" s="2" t="s">
        <v>806</v>
      </c>
      <c r="G295" s="2" t="s">
        <v>45</v>
      </c>
      <c r="H295" s="2">
        <v>0</v>
      </c>
      <c r="I295" s="2">
        <v>0.49</v>
      </c>
      <c r="J295" s="6">
        <v>66582983</v>
      </c>
      <c r="K295" s="6">
        <v>34059354</v>
      </c>
      <c r="L295" s="6">
        <v>32523629</v>
      </c>
      <c r="M295" s="6">
        <v>33629338</v>
      </c>
      <c r="N295" s="6">
        <v>2198041</v>
      </c>
      <c r="O295" s="6">
        <v>361313</v>
      </c>
      <c r="P295" s="6">
        <v>1297849</v>
      </c>
      <c r="Q295" s="6">
        <v>35691</v>
      </c>
      <c r="R295" s="2">
        <v>0</v>
      </c>
      <c r="S295" s="6">
        <v>63205</v>
      </c>
      <c r="T295" s="6">
        <v>439983</v>
      </c>
      <c r="U295" s="2">
        <v>0</v>
      </c>
      <c r="V295" s="6">
        <v>99216</v>
      </c>
      <c r="W295" s="6">
        <v>-30998</v>
      </c>
      <c r="X295" s="2">
        <v>0</v>
      </c>
      <c r="Y295" s="6">
        <v>-59016</v>
      </c>
      <c r="Z295" s="6">
        <v>-106061</v>
      </c>
      <c r="AA295" s="6">
        <v>0</v>
      </c>
      <c r="AB295" s="6">
        <v>-40398</v>
      </c>
      <c r="AC295" s="6">
        <v>345261</v>
      </c>
      <c r="AD295" s="6">
        <v>0</v>
      </c>
      <c r="AE295" s="2">
        <v>0</v>
      </c>
      <c r="AF295" s="6">
        <v>-447564</v>
      </c>
      <c r="AG295" s="6">
        <v>35587819</v>
      </c>
      <c r="AH295" s="6">
        <v>68111449</v>
      </c>
      <c r="AI295" s="6">
        <v>1528465</v>
      </c>
      <c r="AJ295" s="7">
        <v>1.02</v>
      </c>
      <c r="AL295" s="2" t="s">
        <v>807</v>
      </c>
      <c r="AM295" s="2">
        <v>1</v>
      </c>
    </row>
    <row r="296" spans="1:39">
      <c r="A296" s="2" t="s">
        <v>77</v>
      </c>
      <c r="B296" s="2" t="s">
        <v>817</v>
      </c>
      <c r="C296" s="2" t="s">
        <v>818</v>
      </c>
      <c r="E296" s="2" t="s">
        <v>78</v>
      </c>
      <c r="F296" s="2" t="s">
        <v>514</v>
      </c>
      <c r="G296" s="2" t="s">
        <v>806</v>
      </c>
      <c r="H296" s="2">
        <v>0</v>
      </c>
      <c r="I296" s="2">
        <v>0.3</v>
      </c>
      <c r="J296" s="6">
        <v>62481162</v>
      </c>
      <c r="K296" s="6">
        <v>17510405</v>
      </c>
      <c r="L296" s="6">
        <v>44970757</v>
      </c>
      <c r="M296" s="6">
        <v>16461083</v>
      </c>
      <c r="N296" s="6">
        <v>1443860</v>
      </c>
      <c r="O296" s="6">
        <v>177842</v>
      </c>
      <c r="P296" s="6">
        <v>771827</v>
      </c>
      <c r="Q296" s="2">
        <v>0</v>
      </c>
      <c r="R296" s="6">
        <v>15159</v>
      </c>
      <c r="S296" s="6">
        <v>24255</v>
      </c>
      <c r="T296" s="6">
        <v>454777</v>
      </c>
      <c r="U296" s="2">
        <v>0</v>
      </c>
      <c r="V296" s="6">
        <v>23059</v>
      </c>
      <c r="W296" s="6">
        <v>375</v>
      </c>
      <c r="X296" s="6">
        <v>4186</v>
      </c>
      <c r="Y296" s="6">
        <v>-24255</v>
      </c>
      <c r="Z296" s="6">
        <v>15109</v>
      </c>
      <c r="AA296" s="6">
        <v>0</v>
      </c>
      <c r="AB296" s="6">
        <v>-14921</v>
      </c>
      <c r="AC296" s="6">
        <v>477397</v>
      </c>
      <c r="AD296" s="6">
        <v>0</v>
      </c>
      <c r="AE296" s="2">
        <v>0</v>
      </c>
      <c r="AF296" s="6">
        <v>-91035</v>
      </c>
      <c r="AG296" s="6">
        <v>18294858</v>
      </c>
      <c r="AH296" s="6">
        <v>63265615</v>
      </c>
      <c r="AI296" s="6">
        <v>784453</v>
      </c>
      <c r="AJ296" s="7">
        <v>1.01</v>
      </c>
      <c r="AL296" s="2" t="s">
        <v>807</v>
      </c>
      <c r="AM296" s="2">
        <v>1</v>
      </c>
    </row>
    <row r="297" spans="1:39">
      <c r="A297" s="2" t="s">
        <v>75</v>
      </c>
      <c r="B297" s="2" t="s">
        <v>836</v>
      </c>
      <c r="C297" s="2" t="s">
        <v>818</v>
      </c>
      <c r="E297" s="2" t="s">
        <v>76</v>
      </c>
      <c r="F297" s="2" t="s">
        <v>514</v>
      </c>
      <c r="G297" s="2" t="s">
        <v>806</v>
      </c>
      <c r="H297" s="2">
        <v>0</v>
      </c>
      <c r="I297" s="2">
        <v>0.3</v>
      </c>
      <c r="J297" s="6">
        <v>65825251</v>
      </c>
      <c r="K297" s="6">
        <v>30772098</v>
      </c>
      <c r="L297" s="6">
        <v>35053153</v>
      </c>
      <c r="M297" s="6">
        <v>30553784</v>
      </c>
      <c r="N297" s="6">
        <v>1508645</v>
      </c>
      <c r="O297" s="6">
        <v>329415</v>
      </c>
      <c r="P297" s="6">
        <v>508094</v>
      </c>
      <c r="Q297" s="6">
        <v>53483</v>
      </c>
      <c r="R297" s="6">
        <v>30319</v>
      </c>
      <c r="S297" s="6">
        <v>15786</v>
      </c>
      <c r="T297" s="6">
        <v>571548</v>
      </c>
      <c r="U297" s="2">
        <v>0</v>
      </c>
      <c r="V297" s="6">
        <v>66563</v>
      </c>
      <c r="W297" s="6">
        <v>-51261</v>
      </c>
      <c r="X297" s="6">
        <v>-30319</v>
      </c>
      <c r="Y297" s="6">
        <v>-15302</v>
      </c>
      <c r="Z297" s="6">
        <v>-73414</v>
      </c>
      <c r="AA297" s="6">
        <v>0</v>
      </c>
      <c r="AB297" s="6">
        <v>-7969</v>
      </c>
      <c r="AC297" s="6">
        <v>372114</v>
      </c>
      <c r="AD297" s="6">
        <v>0</v>
      </c>
      <c r="AE297" s="2">
        <v>0</v>
      </c>
      <c r="AF297" s="6">
        <v>-22221</v>
      </c>
      <c r="AG297" s="6">
        <v>32300620</v>
      </c>
      <c r="AH297" s="6">
        <v>67353774</v>
      </c>
      <c r="AI297" s="6">
        <v>1528523</v>
      </c>
      <c r="AJ297" s="7">
        <v>1.02</v>
      </c>
      <c r="AL297" s="2" t="s">
        <v>807</v>
      </c>
      <c r="AM297" s="2">
        <v>1</v>
      </c>
    </row>
    <row r="298" spans="1:39">
      <c r="A298" s="2" t="s">
        <v>73</v>
      </c>
      <c r="B298" s="2" t="s">
        <v>821</v>
      </c>
      <c r="C298" s="2" t="s">
        <v>808</v>
      </c>
      <c r="E298" s="2" t="s">
        <v>74</v>
      </c>
      <c r="F298" s="2" t="s">
        <v>806</v>
      </c>
      <c r="G298" s="2" t="s">
        <v>642</v>
      </c>
      <c r="H298" s="2">
        <v>0</v>
      </c>
      <c r="I298" s="2">
        <v>0.49</v>
      </c>
      <c r="J298" s="6">
        <v>27902742</v>
      </c>
      <c r="K298" s="6">
        <v>50931120</v>
      </c>
      <c r="L298" s="6">
        <v>-23028378</v>
      </c>
      <c r="M298" s="6">
        <v>50920513</v>
      </c>
      <c r="N298" s="6">
        <v>1716257</v>
      </c>
      <c r="O298" s="6">
        <v>543814</v>
      </c>
      <c r="P298" s="6">
        <v>665741</v>
      </c>
      <c r="Q298" s="2">
        <v>0</v>
      </c>
      <c r="R298" s="2">
        <v>0</v>
      </c>
      <c r="S298" s="6">
        <v>0</v>
      </c>
      <c r="T298" s="6">
        <v>506702</v>
      </c>
      <c r="U298" s="6">
        <v>0</v>
      </c>
      <c r="V298" s="6">
        <v>112379</v>
      </c>
      <c r="W298" s="6">
        <v>0</v>
      </c>
      <c r="X298" s="2">
        <v>0</v>
      </c>
      <c r="Y298" s="6">
        <v>3080</v>
      </c>
      <c r="Z298" s="6">
        <v>-203865</v>
      </c>
      <c r="AA298" s="6">
        <v>7160</v>
      </c>
      <c r="AB298" s="6">
        <v>-17158</v>
      </c>
      <c r="AC298" s="6">
        <v>-244463</v>
      </c>
      <c r="AD298" s="6">
        <v>0</v>
      </c>
      <c r="AE298" s="2">
        <v>0</v>
      </c>
      <c r="AF298" s="6">
        <v>-387133</v>
      </c>
      <c r="AG298" s="6">
        <v>51906770</v>
      </c>
      <c r="AH298" s="6">
        <v>28878392</v>
      </c>
      <c r="AI298" s="6">
        <v>975650</v>
      </c>
      <c r="AJ298" s="7">
        <v>1.03</v>
      </c>
      <c r="AK298" s="2" t="s">
        <v>891</v>
      </c>
      <c r="AL298" s="2" t="s">
        <v>827</v>
      </c>
      <c r="AM298" s="2">
        <v>0.27566170499999998</v>
      </c>
    </row>
    <row r="299" spans="1:39">
      <c r="A299" s="2" t="s">
        <v>71</v>
      </c>
      <c r="B299" s="2" t="s">
        <v>804</v>
      </c>
      <c r="C299" s="2" t="s">
        <v>825</v>
      </c>
      <c r="E299" s="2" t="s">
        <v>72</v>
      </c>
      <c r="F299" s="2" t="s">
        <v>69</v>
      </c>
      <c r="G299" s="2" t="s">
        <v>806</v>
      </c>
      <c r="H299" s="2">
        <v>0</v>
      </c>
      <c r="I299" s="2">
        <v>0.4</v>
      </c>
      <c r="J299" s="6">
        <v>3069789</v>
      </c>
      <c r="K299" s="6">
        <v>25526723</v>
      </c>
      <c r="L299" s="6">
        <v>-22456934</v>
      </c>
      <c r="M299" s="6">
        <v>27533799</v>
      </c>
      <c r="N299" s="6">
        <v>1133992</v>
      </c>
      <c r="O299" s="6">
        <v>294558</v>
      </c>
      <c r="P299" s="6">
        <v>415258</v>
      </c>
      <c r="Q299" s="6">
        <v>6064</v>
      </c>
      <c r="R299" s="2">
        <v>0</v>
      </c>
      <c r="S299" s="6">
        <v>29227</v>
      </c>
      <c r="T299" s="6">
        <v>388885</v>
      </c>
      <c r="U299" s="2">
        <v>0</v>
      </c>
      <c r="V299" s="6">
        <v>156025</v>
      </c>
      <c r="W299" s="6">
        <v>-3601</v>
      </c>
      <c r="X299" s="2">
        <v>0</v>
      </c>
      <c r="Y299" s="6">
        <v>-25617</v>
      </c>
      <c r="Z299" s="6">
        <v>-172084</v>
      </c>
      <c r="AA299" s="6">
        <v>0</v>
      </c>
      <c r="AB299" s="6">
        <v>-25739</v>
      </c>
      <c r="AC299" s="6">
        <v>-238396</v>
      </c>
      <c r="AD299" s="6">
        <v>0</v>
      </c>
      <c r="AE299" s="6">
        <v>27568</v>
      </c>
      <c r="AF299" s="6">
        <v>368693</v>
      </c>
      <c r="AG299" s="6">
        <v>28699503</v>
      </c>
      <c r="AH299" s="6">
        <v>6242569</v>
      </c>
      <c r="AI299" s="6">
        <v>3172780</v>
      </c>
      <c r="AJ299" s="7">
        <v>2.0299999999999998</v>
      </c>
      <c r="AK299" s="2" t="s">
        <v>843</v>
      </c>
      <c r="AL299" s="2" t="s">
        <v>811</v>
      </c>
      <c r="AM299" s="2">
        <v>2.1691506999999999E-2</v>
      </c>
    </row>
    <row r="300" spans="1:39">
      <c r="A300" s="2" t="s">
        <v>67</v>
      </c>
      <c r="B300" s="2" t="s">
        <v>804</v>
      </c>
      <c r="C300" s="2" t="s">
        <v>815</v>
      </c>
      <c r="E300" s="2" t="s">
        <v>68</v>
      </c>
      <c r="F300" s="2" t="s">
        <v>460</v>
      </c>
      <c r="G300" s="2" t="s">
        <v>806</v>
      </c>
      <c r="H300" s="2">
        <v>0</v>
      </c>
      <c r="I300" s="2">
        <v>0.4</v>
      </c>
      <c r="J300" s="6">
        <v>2528530</v>
      </c>
      <c r="K300" s="6">
        <v>26658610</v>
      </c>
      <c r="L300" s="6">
        <v>-24130080</v>
      </c>
      <c r="M300" s="6">
        <v>26076514</v>
      </c>
      <c r="N300" s="6">
        <v>1238072</v>
      </c>
      <c r="O300" s="6">
        <v>278669</v>
      </c>
      <c r="P300" s="6">
        <v>269557</v>
      </c>
      <c r="Q300" s="2">
        <v>0</v>
      </c>
      <c r="R300" s="2">
        <v>0</v>
      </c>
      <c r="S300" s="6">
        <v>285600</v>
      </c>
      <c r="T300" s="6">
        <v>404246</v>
      </c>
      <c r="U300" s="2">
        <v>0</v>
      </c>
      <c r="V300" s="6">
        <v>11170</v>
      </c>
      <c r="W300" s="6">
        <v>0</v>
      </c>
      <c r="X300" s="6">
        <v>0</v>
      </c>
      <c r="Y300" s="6">
        <v>-283135</v>
      </c>
      <c r="Z300" s="6">
        <v>-199852</v>
      </c>
      <c r="AA300" s="6">
        <v>0</v>
      </c>
      <c r="AB300" s="6">
        <v>-46471</v>
      </c>
      <c r="AC300" s="6">
        <v>-256158</v>
      </c>
      <c r="AD300" s="6">
        <v>4113460</v>
      </c>
      <c r="AE300" s="2">
        <v>0</v>
      </c>
      <c r="AF300" s="6">
        <v>-5320685</v>
      </c>
      <c r="AG300" s="6">
        <v>25332915</v>
      </c>
      <c r="AH300" s="6">
        <v>1202835</v>
      </c>
      <c r="AI300" s="6">
        <v>-1325695</v>
      </c>
      <c r="AJ300" s="7">
        <v>0.48</v>
      </c>
      <c r="AL300" s="2" t="s">
        <v>807</v>
      </c>
      <c r="AM300" s="2">
        <v>1</v>
      </c>
    </row>
    <row r="301" spans="1:39">
      <c r="A301" s="2" t="s">
        <v>65</v>
      </c>
      <c r="B301" s="2" t="s">
        <v>804</v>
      </c>
      <c r="C301" s="2" t="s">
        <v>815</v>
      </c>
      <c r="E301" s="2" t="s">
        <v>66</v>
      </c>
      <c r="F301" s="2" t="s">
        <v>139</v>
      </c>
      <c r="G301" s="2" t="s">
        <v>806</v>
      </c>
      <c r="H301" s="2">
        <v>0</v>
      </c>
      <c r="I301" s="2">
        <v>0.4</v>
      </c>
      <c r="J301" s="6">
        <v>3601656</v>
      </c>
      <c r="K301" s="6">
        <v>10492227</v>
      </c>
      <c r="L301" s="6">
        <v>-6890571</v>
      </c>
      <c r="M301" s="6">
        <v>10398032</v>
      </c>
      <c r="N301" s="6">
        <v>942838</v>
      </c>
      <c r="O301" s="6">
        <v>112809</v>
      </c>
      <c r="P301" s="6">
        <v>609722</v>
      </c>
      <c r="Q301" s="2">
        <v>0</v>
      </c>
      <c r="R301" s="2">
        <v>0</v>
      </c>
      <c r="S301" s="6">
        <v>9056</v>
      </c>
      <c r="T301" s="6">
        <v>211251</v>
      </c>
      <c r="U301" s="6">
        <v>7198</v>
      </c>
      <c r="V301" s="6">
        <v>41856</v>
      </c>
      <c r="W301" s="6">
        <v>0</v>
      </c>
      <c r="X301" s="2">
        <v>0</v>
      </c>
      <c r="Y301" s="6">
        <v>-9056</v>
      </c>
      <c r="Z301" s="6">
        <v>-13812</v>
      </c>
      <c r="AA301" s="6">
        <v>1705</v>
      </c>
      <c r="AB301" s="6">
        <v>-2730</v>
      </c>
      <c r="AC301" s="6">
        <v>-73148</v>
      </c>
      <c r="AD301" s="6">
        <v>0</v>
      </c>
      <c r="AE301" s="6">
        <v>44938</v>
      </c>
      <c r="AF301" s="6">
        <v>-329119</v>
      </c>
      <c r="AG301" s="6">
        <v>10918825</v>
      </c>
      <c r="AH301" s="6">
        <v>4028254</v>
      </c>
      <c r="AI301" s="6">
        <v>426598</v>
      </c>
      <c r="AJ301" s="7">
        <v>1.1200000000000001</v>
      </c>
      <c r="AK301" s="2" t="s">
        <v>816</v>
      </c>
      <c r="AL301" s="2" t="s">
        <v>811</v>
      </c>
      <c r="AM301" s="2">
        <v>3.2899044000000002E-2</v>
      </c>
    </row>
    <row r="302" spans="1:39">
      <c r="A302" s="2" t="s">
        <v>63</v>
      </c>
      <c r="B302" s="2" t="s">
        <v>804</v>
      </c>
      <c r="C302" s="2" t="s">
        <v>805</v>
      </c>
      <c r="E302" s="2" t="s">
        <v>64</v>
      </c>
      <c r="F302" s="2" t="s">
        <v>133</v>
      </c>
      <c r="G302" s="2" t="s">
        <v>806</v>
      </c>
      <c r="H302" s="2">
        <v>0</v>
      </c>
      <c r="I302" s="2">
        <v>0.4</v>
      </c>
      <c r="J302" s="6">
        <v>1783559</v>
      </c>
      <c r="K302" s="6">
        <v>14137536</v>
      </c>
      <c r="L302" s="6">
        <v>-12353977</v>
      </c>
      <c r="M302" s="6">
        <v>13731254</v>
      </c>
      <c r="N302" s="6">
        <v>939644</v>
      </c>
      <c r="O302" s="6">
        <v>147687</v>
      </c>
      <c r="P302" s="6">
        <v>407922</v>
      </c>
      <c r="Q302" s="6">
        <v>40425</v>
      </c>
      <c r="R302" s="6">
        <v>40425</v>
      </c>
      <c r="S302" s="6">
        <v>40425</v>
      </c>
      <c r="T302" s="6">
        <v>262760</v>
      </c>
      <c r="U302" s="6">
        <v>12494</v>
      </c>
      <c r="V302" s="6">
        <v>45120</v>
      </c>
      <c r="W302" s="6">
        <v>-36829</v>
      </c>
      <c r="X302" s="6">
        <v>-32114</v>
      </c>
      <c r="Y302" s="6">
        <v>-39006</v>
      </c>
      <c r="Z302" s="6">
        <v>51675</v>
      </c>
      <c r="AA302" s="6">
        <v>401</v>
      </c>
      <c r="AB302" s="6">
        <v>2437</v>
      </c>
      <c r="AC302" s="6">
        <v>-131146</v>
      </c>
      <c r="AD302" s="6">
        <v>0</v>
      </c>
      <c r="AE302" s="6">
        <v>387913</v>
      </c>
      <c r="AF302" s="6">
        <v>7892</v>
      </c>
      <c r="AG302" s="6">
        <v>14163908</v>
      </c>
      <c r="AH302" s="6">
        <v>1809931</v>
      </c>
      <c r="AI302" s="6">
        <v>26372</v>
      </c>
      <c r="AJ302" s="7">
        <v>1.01</v>
      </c>
      <c r="AL302" s="2" t="s">
        <v>807</v>
      </c>
      <c r="AM302" s="2">
        <v>1</v>
      </c>
    </row>
    <row r="303" spans="1:39">
      <c r="A303" s="2" t="s">
        <v>61</v>
      </c>
      <c r="B303" s="2" t="s">
        <v>804</v>
      </c>
      <c r="C303" s="2" t="s">
        <v>805</v>
      </c>
      <c r="E303" s="2" t="s">
        <v>62</v>
      </c>
      <c r="F303" s="2" t="s">
        <v>554</v>
      </c>
      <c r="G303" s="2" t="s">
        <v>552</v>
      </c>
      <c r="H303" s="2">
        <v>0</v>
      </c>
      <c r="I303" s="2">
        <v>0.4</v>
      </c>
      <c r="J303" s="6">
        <v>2629836</v>
      </c>
      <c r="K303" s="6">
        <v>11766290</v>
      </c>
      <c r="L303" s="6">
        <v>-9136455</v>
      </c>
      <c r="M303" s="6">
        <v>11449984</v>
      </c>
      <c r="N303" s="6">
        <v>1399798</v>
      </c>
      <c r="O303" s="6">
        <v>123774</v>
      </c>
      <c r="P303" s="6">
        <v>865873</v>
      </c>
      <c r="Q303" s="6">
        <v>0</v>
      </c>
      <c r="R303" s="6">
        <v>28298</v>
      </c>
      <c r="S303" s="6">
        <v>23456</v>
      </c>
      <c r="T303" s="6">
        <v>358397</v>
      </c>
      <c r="U303" s="6">
        <v>1510</v>
      </c>
      <c r="V303" s="6">
        <v>55012</v>
      </c>
      <c r="W303" s="6">
        <v>3345</v>
      </c>
      <c r="X303" s="6">
        <v>-28298</v>
      </c>
      <c r="Y303" s="6">
        <v>-21591</v>
      </c>
      <c r="Z303" s="6">
        <v>-61447</v>
      </c>
      <c r="AA303" s="6">
        <v>0</v>
      </c>
      <c r="AB303" s="6">
        <v>-1859</v>
      </c>
      <c r="AC303" s="6">
        <v>-96990</v>
      </c>
      <c r="AD303" s="6">
        <v>0</v>
      </c>
      <c r="AE303" s="6">
        <v>463310</v>
      </c>
      <c r="AF303" s="6">
        <v>-165706</v>
      </c>
      <c r="AG303" s="6">
        <v>12070448</v>
      </c>
      <c r="AH303" s="6">
        <v>2933993</v>
      </c>
      <c r="AI303" s="6">
        <v>304157</v>
      </c>
      <c r="AJ303" s="7">
        <v>1.1200000000000001</v>
      </c>
      <c r="AL303" s="2" t="s">
        <v>807</v>
      </c>
      <c r="AM303" s="2">
        <v>1</v>
      </c>
    </row>
    <row r="304" spans="1:39">
      <c r="A304" s="2" t="s">
        <v>59</v>
      </c>
      <c r="B304" s="2" t="s">
        <v>804</v>
      </c>
      <c r="C304" s="2" t="s">
        <v>809</v>
      </c>
      <c r="E304" s="2" t="s">
        <v>60</v>
      </c>
      <c r="F304" s="2" t="s">
        <v>310</v>
      </c>
      <c r="G304" s="2" t="s">
        <v>806</v>
      </c>
      <c r="H304" s="2">
        <v>0</v>
      </c>
      <c r="I304" s="2">
        <v>0.4</v>
      </c>
      <c r="J304" s="6">
        <v>2155667</v>
      </c>
      <c r="K304" s="6">
        <v>10635602</v>
      </c>
      <c r="L304" s="6">
        <v>-8479935</v>
      </c>
      <c r="M304" s="6">
        <v>12045002</v>
      </c>
      <c r="N304" s="6">
        <v>598616</v>
      </c>
      <c r="O304" s="6">
        <v>129060</v>
      </c>
      <c r="P304" s="6">
        <v>376086</v>
      </c>
      <c r="Q304" s="2">
        <v>0</v>
      </c>
      <c r="R304" s="2">
        <v>0</v>
      </c>
      <c r="S304" s="6">
        <v>0</v>
      </c>
      <c r="T304" s="6">
        <v>93470</v>
      </c>
      <c r="U304" s="2">
        <v>0</v>
      </c>
      <c r="V304" s="6">
        <v>17360</v>
      </c>
      <c r="W304" s="6">
        <v>0</v>
      </c>
      <c r="X304" s="2">
        <v>0</v>
      </c>
      <c r="Y304" s="6">
        <v>9200</v>
      </c>
      <c r="Z304" s="6">
        <v>11092</v>
      </c>
      <c r="AA304" s="6">
        <v>0</v>
      </c>
      <c r="AB304" s="6">
        <v>-12433</v>
      </c>
      <c r="AC304" s="6">
        <v>-90021</v>
      </c>
      <c r="AD304" s="6">
        <v>0</v>
      </c>
      <c r="AE304" s="6">
        <v>22659</v>
      </c>
      <c r="AF304" s="6">
        <v>-170248</v>
      </c>
      <c r="AG304" s="6">
        <v>12385910</v>
      </c>
      <c r="AH304" s="6">
        <v>3905975</v>
      </c>
      <c r="AI304" s="6">
        <v>1750308</v>
      </c>
      <c r="AJ304" s="7">
        <v>1.81</v>
      </c>
      <c r="AK304" s="2" t="s">
        <v>842</v>
      </c>
      <c r="AL304" s="2" t="s">
        <v>811</v>
      </c>
      <c r="AM304" s="2">
        <v>2.1917254000000001E-2</v>
      </c>
    </row>
    <row r="305" spans="1:39">
      <c r="A305" s="2" t="s">
        <v>57</v>
      </c>
      <c r="B305" s="2" t="s">
        <v>804</v>
      </c>
      <c r="C305" s="2" t="s">
        <v>815</v>
      </c>
      <c r="E305" s="2" t="s">
        <v>58</v>
      </c>
      <c r="F305" s="2" t="s">
        <v>460</v>
      </c>
      <c r="G305" s="2" t="s">
        <v>806</v>
      </c>
      <c r="H305" s="2">
        <v>0</v>
      </c>
      <c r="I305" s="2">
        <v>0.4</v>
      </c>
      <c r="J305" s="6">
        <v>2592468</v>
      </c>
      <c r="K305" s="6">
        <v>21969015</v>
      </c>
      <c r="L305" s="6">
        <v>-19376547</v>
      </c>
      <c r="M305" s="6">
        <v>21928933</v>
      </c>
      <c r="N305" s="6">
        <v>926754</v>
      </c>
      <c r="O305" s="6">
        <v>234413</v>
      </c>
      <c r="P305" s="6">
        <v>237569</v>
      </c>
      <c r="Q305" s="6">
        <v>0</v>
      </c>
      <c r="R305" s="6">
        <v>200692</v>
      </c>
      <c r="S305" s="6">
        <v>26490</v>
      </c>
      <c r="T305" s="6">
        <v>227590</v>
      </c>
      <c r="U305" s="2">
        <v>0</v>
      </c>
      <c r="V305" s="6">
        <v>31789</v>
      </c>
      <c r="W305" s="6">
        <v>1123</v>
      </c>
      <c r="X305" s="6">
        <v>-199301</v>
      </c>
      <c r="Y305" s="6">
        <v>-26490</v>
      </c>
      <c r="Z305" s="6">
        <v>-95192</v>
      </c>
      <c r="AA305" s="6">
        <v>0</v>
      </c>
      <c r="AB305" s="6">
        <v>10013</v>
      </c>
      <c r="AC305" s="6">
        <v>-205696</v>
      </c>
      <c r="AD305" s="6">
        <v>0</v>
      </c>
      <c r="AE305" s="6">
        <v>727690</v>
      </c>
      <c r="AF305" s="6">
        <v>-42500</v>
      </c>
      <c r="AG305" s="6">
        <v>21601743</v>
      </c>
      <c r="AH305" s="6">
        <v>2225196</v>
      </c>
      <c r="AI305" s="6">
        <v>-367271</v>
      </c>
      <c r="AJ305" s="7">
        <v>0.86</v>
      </c>
      <c r="AL305" s="2" t="s">
        <v>807</v>
      </c>
      <c r="AM305" s="2">
        <v>1</v>
      </c>
    </row>
    <row r="306" spans="1:39">
      <c r="A306" s="2" t="s">
        <v>55</v>
      </c>
      <c r="B306" s="2" t="s">
        <v>821</v>
      </c>
      <c r="C306" s="2" t="s">
        <v>805</v>
      </c>
      <c r="E306" s="2" t="s">
        <v>56</v>
      </c>
      <c r="F306" s="2" t="s">
        <v>806</v>
      </c>
      <c r="G306" s="2" t="s">
        <v>726</v>
      </c>
      <c r="H306" s="2">
        <v>0</v>
      </c>
      <c r="I306" s="2">
        <v>0.49</v>
      </c>
      <c r="J306" s="6">
        <v>16120646</v>
      </c>
      <c r="K306" s="6">
        <v>38077823</v>
      </c>
      <c r="L306" s="6">
        <v>-21957178</v>
      </c>
      <c r="M306" s="6">
        <v>40804920</v>
      </c>
      <c r="N306" s="6">
        <v>1149022</v>
      </c>
      <c r="O306" s="6">
        <v>435931</v>
      </c>
      <c r="P306" s="6">
        <v>445681</v>
      </c>
      <c r="Q306" s="6">
        <v>0</v>
      </c>
      <c r="R306" s="6">
        <v>0</v>
      </c>
      <c r="S306" s="6">
        <v>66853</v>
      </c>
      <c r="T306" s="6">
        <v>200557</v>
      </c>
      <c r="U306" s="6">
        <v>0</v>
      </c>
      <c r="V306" s="6">
        <v>120337</v>
      </c>
      <c r="W306" s="6">
        <v>3555</v>
      </c>
      <c r="X306" s="6">
        <v>3455</v>
      </c>
      <c r="Y306" s="6">
        <v>-66824</v>
      </c>
      <c r="Z306" s="6">
        <v>-41832</v>
      </c>
      <c r="AA306" s="6">
        <v>55914</v>
      </c>
      <c r="AB306" s="6">
        <v>-44835</v>
      </c>
      <c r="AC306" s="6">
        <v>-233091</v>
      </c>
      <c r="AD306" s="6">
        <v>0</v>
      </c>
      <c r="AE306" s="2">
        <v>0</v>
      </c>
      <c r="AF306" s="6">
        <v>-1981388</v>
      </c>
      <c r="AG306" s="6">
        <v>39769233</v>
      </c>
      <c r="AH306" s="6">
        <v>17812055</v>
      </c>
      <c r="AI306" s="6">
        <v>1691410</v>
      </c>
      <c r="AJ306" s="7">
        <v>1.1000000000000001</v>
      </c>
      <c r="AL306" s="2" t="s">
        <v>807</v>
      </c>
      <c r="AM306" s="2">
        <v>1</v>
      </c>
    </row>
    <row r="307" spans="1:39">
      <c r="A307" s="2" t="s">
        <v>53</v>
      </c>
      <c r="B307" s="2" t="s">
        <v>804</v>
      </c>
      <c r="C307" s="2" t="s">
        <v>822</v>
      </c>
      <c r="E307" s="2" t="s">
        <v>54</v>
      </c>
      <c r="F307" s="2" t="s">
        <v>588</v>
      </c>
      <c r="G307" s="2" t="s">
        <v>274</v>
      </c>
      <c r="H307" s="2">
        <v>0</v>
      </c>
      <c r="I307" s="2">
        <v>0.4</v>
      </c>
      <c r="J307" s="6">
        <v>1467673</v>
      </c>
      <c r="K307" s="6">
        <v>4405366</v>
      </c>
      <c r="L307" s="6">
        <v>-2937693</v>
      </c>
      <c r="M307" s="6">
        <v>4031922</v>
      </c>
      <c r="N307" s="6">
        <v>532012</v>
      </c>
      <c r="O307" s="6">
        <v>43700</v>
      </c>
      <c r="P307" s="6">
        <v>305998</v>
      </c>
      <c r="Q307" s="6">
        <v>4042</v>
      </c>
      <c r="R307" s="6">
        <v>4042</v>
      </c>
      <c r="S307" s="6">
        <v>8085</v>
      </c>
      <c r="T307" s="6">
        <v>166145</v>
      </c>
      <c r="U307" s="6">
        <v>0</v>
      </c>
      <c r="V307" s="6">
        <v>-7094</v>
      </c>
      <c r="W307" s="6">
        <v>-4042</v>
      </c>
      <c r="X307" s="6">
        <v>-4042</v>
      </c>
      <c r="Y307" s="6">
        <v>-8085</v>
      </c>
      <c r="Z307" s="6">
        <v>-30198</v>
      </c>
      <c r="AA307" s="6">
        <v>2031</v>
      </c>
      <c r="AB307" s="6">
        <v>-1022</v>
      </c>
      <c r="AC307" s="6">
        <v>-31186</v>
      </c>
      <c r="AD307" s="6">
        <v>0</v>
      </c>
      <c r="AE307" s="2">
        <v>0</v>
      </c>
      <c r="AF307" s="6">
        <v>-463251</v>
      </c>
      <c r="AG307" s="6">
        <v>4017045</v>
      </c>
      <c r="AH307" s="6">
        <v>1079352</v>
      </c>
      <c r="AI307" s="6">
        <v>-388321</v>
      </c>
      <c r="AJ307" s="7">
        <v>0.74</v>
      </c>
      <c r="AK307" s="2" t="s">
        <v>847</v>
      </c>
      <c r="AL307" s="2" t="s">
        <v>811</v>
      </c>
      <c r="AM307" s="2">
        <v>7.6692649999999998E-3</v>
      </c>
    </row>
    <row r="308" spans="1:39">
      <c r="A308" s="2" t="s">
        <v>51</v>
      </c>
      <c r="B308" s="2" t="s">
        <v>804</v>
      </c>
      <c r="C308" s="2" t="s">
        <v>822</v>
      </c>
      <c r="E308" s="2" t="s">
        <v>52</v>
      </c>
      <c r="F308" s="2" t="s">
        <v>584</v>
      </c>
      <c r="G308" s="2" t="s">
        <v>829</v>
      </c>
      <c r="H308" s="2">
        <v>0</v>
      </c>
      <c r="I308" s="2">
        <v>0.4</v>
      </c>
      <c r="J308" s="6">
        <v>2603801</v>
      </c>
      <c r="K308" s="6">
        <v>11734498</v>
      </c>
      <c r="L308" s="6">
        <v>-9130697</v>
      </c>
      <c r="M308" s="6">
        <v>10744409</v>
      </c>
      <c r="N308" s="6">
        <v>1172225</v>
      </c>
      <c r="O308" s="6">
        <v>116256</v>
      </c>
      <c r="P308" s="6">
        <v>713569</v>
      </c>
      <c r="Q308" s="6">
        <v>4042</v>
      </c>
      <c r="R308" s="6">
        <v>4042</v>
      </c>
      <c r="S308" s="6">
        <v>4042</v>
      </c>
      <c r="T308" s="6">
        <v>330274</v>
      </c>
      <c r="U308" s="6">
        <v>4274</v>
      </c>
      <c r="V308" s="6">
        <v>66373</v>
      </c>
      <c r="W308" s="6">
        <v>-1004</v>
      </c>
      <c r="X308" s="6">
        <v>29760</v>
      </c>
      <c r="Y308" s="6">
        <v>-2322</v>
      </c>
      <c r="Z308" s="6">
        <v>-36503</v>
      </c>
      <c r="AA308" s="6">
        <v>45</v>
      </c>
      <c r="AB308" s="6">
        <v>3695</v>
      </c>
      <c r="AC308" s="6">
        <v>-96929</v>
      </c>
      <c r="AD308" s="6">
        <v>0</v>
      </c>
      <c r="AE308" s="6">
        <v>251868</v>
      </c>
      <c r="AF308" s="6">
        <v>-116142</v>
      </c>
      <c r="AG308" s="6">
        <v>11516013</v>
      </c>
      <c r="AH308" s="6">
        <v>2385316</v>
      </c>
      <c r="AI308" s="6">
        <v>-218485</v>
      </c>
      <c r="AJ308" s="7">
        <v>0.92</v>
      </c>
      <c r="AL308" s="2" t="s">
        <v>807</v>
      </c>
      <c r="AM308" s="2">
        <v>1</v>
      </c>
    </row>
    <row r="309" spans="1:39">
      <c r="A309" s="2" t="s">
        <v>49</v>
      </c>
      <c r="B309" s="2" t="s">
        <v>804</v>
      </c>
      <c r="C309" s="2" t="s">
        <v>808</v>
      </c>
      <c r="E309" s="2" t="s">
        <v>50</v>
      </c>
      <c r="F309" s="2" t="s">
        <v>412</v>
      </c>
      <c r="G309" s="2" t="s">
        <v>410</v>
      </c>
      <c r="H309" s="2">
        <v>0</v>
      </c>
      <c r="I309" s="2">
        <v>0.4</v>
      </c>
      <c r="J309" s="6">
        <v>2952109</v>
      </c>
      <c r="K309" s="6">
        <v>12326737</v>
      </c>
      <c r="L309" s="6">
        <v>-9374628</v>
      </c>
      <c r="M309" s="6">
        <v>11966270</v>
      </c>
      <c r="N309" s="6">
        <v>888024</v>
      </c>
      <c r="O309" s="6">
        <v>128442</v>
      </c>
      <c r="P309" s="6">
        <v>386248</v>
      </c>
      <c r="Q309" s="2">
        <v>752</v>
      </c>
      <c r="R309" s="6">
        <v>0</v>
      </c>
      <c r="S309" s="6">
        <v>163587</v>
      </c>
      <c r="T309" s="6">
        <v>208995</v>
      </c>
      <c r="U309" s="2">
        <v>0</v>
      </c>
      <c r="V309" s="6">
        <v>29022</v>
      </c>
      <c r="W309" s="6">
        <v>211</v>
      </c>
      <c r="X309" s="6">
        <v>3556</v>
      </c>
      <c r="Y309" s="6">
        <v>-158655</v>
      </c>
      <c r="Z309" s="6">
        <v>-105240</v>
      </c>
      <c r="AA309" s="6">
        <v>0</v>
      </c>
      <c r="AB309" s="6">
        <v>-2368</v>
      </c>
      <c r="AC309" s="6">
        <v>-99518</v>
      </c>
      <c r="AD309" s="6">
        <v>0</v>
      </c>
      <c r="AE309" s="6">
        <v>35943</v>
      </c>
      <c r="AF309" s="6">
        <v>-195770</v>
      </c>
      <c r="AG309" s="6">
        <v>12289589</v>
      </c>
      <c r="AH309" s="6">
        <v>2914961</v>
      </c>
      <c r="AI309" s="6">
        <v>-37148</v>
      </c>
      <c r="AJ309" s="7">
        <v>0.99</v>
      </c>
      <c r="AL309" s="2" t="s">
        <v>807</v>
      </c>
      <c r="AM309" s="2">
        <v>1</v>
      </c>
    </row>
    <row r="310" spans="1:39">
      <c r="A310" s="2" t="s">
        <v>47</v>
      </c>
      <c r="B310" s="2" t="s">
        <v>804</v>
      </c>
      <c r="C310" s="2" t="s">
        <v>809</v>
      </c>
      <c r="E310" s="2" t="s">
        <v>48</v>
      </c>
      <c r="F310" s="2" t="s">
        <v>390</v>
      </c>
      <c r="G310" s="2" t="s">
        <v>806</v>
      </c>
      <c r="H310" s="2">
        <v>0</v>
      </c>
      <c r="I310" s="2">
        <v>0.4</v>
      </c>
      <c r="J310" s="6">
        <v>2692017</v>
      </c>
      <c r="K310" s="6">
        <v>6090092</v>
      </c>
      <c r="L310" s="6">
        <v>-3398075</v>
      </c>
      <c r="M310" s="6">
        <v>6456718</v>
      </c>
      <c r="N310" s="6">
        <v>563152</v>
      </c>
      <c r="O310" s="6">
        <v>69680</v>
      </c>
      <c r="P310" s="6">
        <v>328510</v>
      </c>
      <c r="Q310" s="2">
        <v>404</v>
      </c>
      <c r="R310" s="6">
        <v>12127</v>
      </c>
      <c r="S310" s="6">
        <v>19029</v>
      </c>
      <c r="T310" s="6">
        <v>133402</v>
      </c>
      <c r="U310" s="2">
        <v>0</v>
      </c>
      <c r="V310" s="6">
        <v>21188</v>
      </c>
      <c r="W310" s="6">
        <v>282</v>
      </c>
      <c r="X310" s="6">
        <v>-6673</v>
      </c>
      <c r="Y310" s="6">
        <v>-18332</v>
      </c>
      <c r="Z310" s="6">
        <v>-53240</v>
      </c>
      <c r="AA310" s="6">
        <v>0</v>
      </c>
      <c r="AB310" s="6">
        <v>-4081</v>
      </c>
      <c r="AC310" s="6">
        <v>-36073</v>
      </c>
      <c r="AD310" s="6">
        <v>0</v>
      </c>
      <c r="AE310" s="6">
        <v>260231</v>
      </c>
      <c r="AF310" s="6">
        <v>-984616</v>
      </c>
      <c r="AG310" s="6">
        <v>5678094</v>
      </c>
      <c r="AH310" s="6">
        <v>2280020</v>
      </c>
      <c r="AI310" s="6">
        <v>-411998</v>
      </c>
      <c r="AJ310" s="7">
        <v>0.85</v>
      </c>
      <c r="AL310" s="2" t="s">
        <v>807</v>
      </c>
      <c r="AM310" s="2">
        <v>1</v>
      </c>
    </row>
    <row r="311" spans="1:39">
      <c r="A311" s="2" t="s">
        <v>43</v>
      </c>
      <c r="B311" s="2" t="s">
        <v>804</v>
      </c>
      <c r="C311" s="2" t="s">
        <v>805</v>
      </c>
      <c r="E311" s="2" t="s">
        <v>44</v>
      </c>
      <c r="F311" s="2" t="s">
        <v>290</v>
      </c>
      <c r="G311" s="2" t="s">
        <v>806</v>
      </c>
      <c r="H311" s="2">
        <v>0</v>
      </c>
      <c r="I311" s="2">
        <v>0.4</v>
      </c>
      <c r="J311" s="6">
        <v>1911293</v>
      </c>
      <c r="K311" s="6">
        <v>12018215</v>
      </c>
      <c r="L311" s="6">
        <v>-10106921</v>
      </c>
      <c r="M311" s="6">
        <v>12977368</v>
      </c>
      <c r="N311" s="6">
        <v>677514</v>
      </c>
      <c r="O311" s="6">
        <v>139508</v>
      </c>
      <c r="P311" s="6">
        <v>446728</v>
      </c>
      <c r="Q311" s="6">
        <v>0</v>
      </c>
      <c r="R311" s="2">
        <v>0</v>
      </c>
      <c r="S311" s="6">
        <v>4464</v>
      </c>
      <c r="T311" s="6">
        <v>86814</v>
      </c>
      <c r="U311" s="6">
        <v>3030</v>
      </c>
      <c r="V311" s="6">
        <v>28387</v>
      </c>
      <c r="W311" s="6">
        <v>2086</v>
      </c>
      <c r="X311" s="2">
        <v>0</v>
      </c>
      <c r="Y311" s="6">
        <v>-1763</v>
      </c>
      <c r="Z311" s="6">
        <v>86016</v>
      </c>
      <c r="AA311" s="6">
        <v>-687</v>
      </c>
      <c r="AB311" s="6">
        <v>-3746</v>
      </c>
      <c r="AC311" s="6">
        <v>-107292</v>
      </c>
      <c r="AD311" s="6">
        <v>0</v>
      </c>
      <c r="AE311" s="2">
        <v>0</v>
      </c>
      <c r="AF311" s="6">
        <v>634004</v>
      </c>
      <c r="AG311" s="6">
        <v>14294916</v>
      </c>
      <c r="AH311" s="6">
        <v>4187995</v>
      </c>
      <c r="AI311" s="6">
        <v>2276702</v>
      </c>
      <c r="AJ311" s="7">
        <v>2.19</v>
      </c>
      <c r="AK311" s="2" t="s">
        <v>890</v>
      </c>
      <c r="AL311" s="2" t="s">
        <v>811</v>
      </c>
      <c r="AM311" s="2">
        <v>2.7541679999999999E-2</v>
      </c>
    </row>
    <row r="312" spans="1:39">
      <c r="A312" s="2" t="s">
        <v>41</v>
      </c>
      <c r="B312" s="2" t="s">
        <v>804</v>
      </c>
      <c r="C312" s="2" t="s">
        <v>822</v>
      </c>
      <c r="E312" s="2" t="s">
        <v>42</v>
      </c>
      <c r="F312" s="2" t="s">
        <v>207</v>
      </c>
      <c r="G312" s="2" t="s">
        <v>274</v>
      </c>
      <c r="H312" s="2">
        <v>0</v>
      </c>
      <c r="I312" s="2">
        <v>0.4</v>
      </c>
      <c r="J312" s="6">
        <v>1071130</v>
      </c>
      <c r="K312" s="6">
        <v>4050565</v>
      </c>
      <c r="L312" s="6">
        <v>-2979434</v>
      </c>
      <c r="M312" s="6">
        <v>4720092</v>
      </c>
      <c r="N312" s="6">
        <v>392856</v>
      </c>
      <c r="O312" s="6">
        <v>50905</v>
      </c>
      <c r="P312" s="6">
        <v>253623</v>
      </c>
      <c r="Q312" s="6">
        <v>1213</v>
      </c>
      <c r="R312" s="2">
        <v>202</v>
      </c>
      <c r="S312" s="6">
        <v>2021</v>
      </c>
      <c r="T312" s="6">
        <v>84892</v>
      </c>
      <c r="U312" s="2">
        <v>0</v>
      </c>
      <c r="V312" s="6">
        <v>30327</v>
      </c>
      <c r="W312" s="6">
        <v>5248</v>
      </c>
      <c r="X312" s="6">
        <v>-202</v>
      </c>
      <c r="Y312" s="6">
        <v>-2021</v>
      </c>
      <c r="Z312" s="6">
        <v>-15975</v>
      </c>
      <c r="AA312" s="6">
        <v>0</v>
      </c>
      <c r="AB312" s="6">
        <v>-25412</v>
      </c>
      <c r="AC312" s="6">
        <v>-31629</v>
      </c>
      <c r="AD312" s="6">
        <v>1216477</v>
      </c>
      <c r="AE312" s="2">
        <v>0</v>
      </c>
      <c r="AF312" s="6">
        <v>119823</v>
      </c>
      <c r="AG312" s="6">
        <v>6409584</v>
      </c>
      <c r="AH312" s="6">
        <v>3430150</v>
      </c>
      <c r="AI312" s="6">
        <v>2359020</v>
      </c>
      <c r="AJ312" s="7">
        <v>3.2</v>
      </c>
      <c r="AL312" s="2" t="s">
        <v>807</v>
      </c>
      <c r="AM312" s="2">
        <v>1</v>
      </c>
    </row>
    <row r="313" spans="1:39">
      <c r="A313" s="2" t="s">
        <v>35</v>
      </c>
      <c r="B313" s="2" t="s">
        <v>836</v>
      </c>
      <c r="C313" s="2" t="s">
        <v>818</v>
      </c>
      <c r="E313" s="2" t="s">
        <v>36</v>
      </c>
      <c r="F313" s="2" t="s">
        <v>514</v>
      </c>
      <c r="G313" s="2" t="s">
        <v>806</v>
      </c>
      <c r="H313" s="2">
        <v>0</v>
      </c>
      <c r="I313" s="2">
        <v>0.3</v>
      </c>
      <c r="J313" s="6">
        <v>80494721</v>
      </c>
      <c r="K313" s="6">
        <v>533402401</v>
      </c>
      <c r="L313" s="6">
        <v>-452907679</v>
      </c>
      <c r="M313" s="6">
        <v>523205924</v>
      </c>
      <c r="N313" s="6">
        <v>7086066</v>
      </c>
      <c r="O313" s="6">
        <v>5587692</v>
      </c>
      <c r="P313" s="6">
        <v>285635</v>
      </c>
      <c r="Q313" s="2">
        <v>0</v>
      </c>
      <c r="R313" s="2">
        <v>0</v>
      </c>
      <c r="S313" s="6">
        <v>0</v>
      </c>
      <c r="T313" s="6">
        <v>1212739</v>
      </c>
      <c r="U313" s="2">
        <v>0</v>
      </c>
      <c r="V313" s="6">
        <v>59282</v>
      </c>
      <c r="W313" s="6">
        <v>0</v>
      </c>
      <c r="X313" s="6">
        <v>0</v>
      </c>
      <c r="Y313" s="6">
        <v>6768</v>
      </c>
      <c r="Z313" s="6">
        <v>-216558</v>
      </c>
      <c r="AA313" s="6">
        <v>0</v>
      </c>
      <c r="AB313" s="6">
        <v>-686425</v>
      </c>
      <c r="AC313" s="6">
        <v>-4807937</v>
      </c>
      <c r="AD313" s="6">
        <v>64632244</v>
      </c>
      <c r="AE313" s="2">
        <v>0</v>
      </c>
      <c r="AF313" s="6">
        <v>-9307121</v>
      </c>
      <c r="AG313" s="6">
        <v>579972243</v>
      </c>
      <c r="AH313" s="6">
        <v>127064564</v>
      </c>
      <c r="AI313" s="6">
        <v>46569842</v>
      </c>
      <c r="AJ313" s="7">
        <v>1.58</v>
      </c>
      <c r="AL313" s="2" t="s">
        <v>807</v>
      </c>
      <c r="AM313" s="2">
        <v>1</v>
      </c>
    </row>
    <row r="314" spans="1:39">
      <c r="A314" s="2" t="s">
        <v>33</v>
      </c>
      <c r="B314" s="2" t="s">
        <v>804</v>
      </c>
      <c r="C314" s="2" t="s">
        <v>822</v>
      </c>
      <c r="E314" s="2" t="s">
        <v>34</v>
      </c>
      <c r="F314" s="2" t="s">
        <v>584</v>
      </c>
      <c r="G314" s="2" t="s">
        <v>829</v>
      </c>
      <c r="H314" s="2">
        <v>0</v>
      </c>
      <c r="I314" s="2">
        <v>0.4</v>
      </c>
      <c r="J314" s="6">
        <v>1816130</v>
      </c>
      <c r="K314" s="6">
        <v>6549011</v>
      </c>
      <c r="L314" s="6">
        <v>-4732882</v>
      </c>
      <c r="M314" s="6">
        <v>5963606</v>
      </c>
      <c r="N314" s="6">
        <v>580129</v>
      </c>
      <c r="O314" s="6">
        <v>64455</v>
      </c>
      <c r="P314" s="6">
        <v>304287</v>
      </c>
      <c r="Q314" s="6">
        <v>4042</v>
      </c>
      <c r="R314" s="6">
        <v>4042</v>
      </c>
      <c r="S314" s="6">
        <v>4042</v>
      </c>
      <c r="T314" s="6">
        <v>199261</v>
      </c>
      <c r="U314" s="6">
        <v>1831</v>
      </c>
      <c r="V314" s="6">
        <v>14025</v>
      </c>
      <c r="W314" s="6">
        <v>-4042</v>
      </c>
      <c r="X314" s="6">
        <v>-4042</v>
      </c>
      <c r="Y314" s="6">
        <v>261</v>
      </c>
      <c r="Z314" s="6">
        <v>-39080</v>
      </c>
      <c r="AA314" s="6">
        <v>115</v>
      </c>
      <c r="AB314" s="6">
        <v>4449</v>
      </c>
      <c r="AC314" s="6">
        <v>-50243</v>
      </c>
      <c r="AD314" s="6">
        <v>0</v>
      </c>
      <c r="AE314" s="6">
        <v>210104</v>
      </c>
      <c r="AF314" s="6">
        <v>-671845</v>
      </c>
      <c r="AG314" s="6">
        <v>5585060</v>
      </c>
      <c r="AH314" s="6">
        <v>852179</v>
      </c>
      <c r="AI314" s="6">
        <v>-963951</v>
      </c>
      <c r="AJ314" s="7">
        <v>0.47</v>
      </c>
      <c r="AL314" s="2" t="s">
        <v>807</v>
      </c>
      <c r="AM314" s="2">
        <v>1</v>
      </c>
    </row>
    <row r="315" spans="1:39">
      <c r="A315" s="2" t="s">
        <v>31</v>
      </c>
      <c r="B315" s="2" t="s">
        <v>819</v>
      </c>
      <c r="C315" s="2" t="s">
        <v>808</v>
      </c>
      <c r="E315" s="2" t="s">
        <v>32</v>
      </c>
      <c r="F315" s="2" t="s">
        <v>806</v>
      </c>
      <c r="G315" s="2" t="s">
        <v>502</v>
      </c>
      <c r="H315" s="2">
        <v>0</v>
      </c>
      <c r="I315" s="2">
        <v>0.49</v>
      </c>
      <c r="J315" s="6">
        <v>62870569</v>
      </c>
      <c r="K315" s="6">
        <v>37604892</v>
      </c>
      <c r="L315" s="6">
        <v>25265677</v>
      </c>
      <c r="M315" s="6">
        <v>41215734</v>
      </c>
      <c r="N315" s="6">
        <v>1858006</v>
      </c>
      <c r="O315" s="6">
        <v>441652</v>
      </c>
      <c r="P315" s="6">
        <v>793852</v>
      </c>
      <c r="Q315" s="6">
        <v>0</v>
      </c>
      <c r="R315" s="2">
        <v>0</v>
      </c>
      <c r="S315" s="6">
        <v>0</v>
      </c>
      <c r="T315" s="6">
        <v>622502</v>
      </c>
      <c r="U315" s="2">
        <v>0</v>
      </c>
      <c r="V315" s="6">
        <v>923349</v>
      </c>
      <c r="W315" s="6">
        <v>7518</v>
      </c>
      <c r="X315" s="2">
        <v>0</v>
      </c>
      <c r="Y315" s="6">
        <v>5322</v>
      </c>
      <c r="Z315" s="6">
        <v>-36606</v>
      </c>
      <c r="AA315" s="6">
        <v>0</v>
      </c>
      <c r="AB315" s="6">
        <v>-53656</v>
      </c>
      <c r="AC315" s="6">
        <v>268213</v>
      </c>
      <c r="AD315" s="6">
        <v>0</v>
      </c>
      <c r="AE315" s="2">
        <v>0</v>
      </c>
      <c r="AF315" s="6">
        <v>-273003</v>
      </c>
      <c r="AG315" s="6">
        <v>43914878</v>
      </c>
      <c r="AH315" s="6">
        <v>69180555</v>
      </c>
      <c r="AI315" s="6">
        <v>6309986</v>
      </c>
      <c r="AJ315" s="7">
        <v>1.1000000000000001</v>
      </c>
      <c r="AL315" s="2" t="s">
        <v>807</v>
      </c>
      <c r="AM315" s="2">
        <v>1</v>
      </c>
    </row>
    <row r="316" spans="1:39">
      <c r="A316" s="2" t="s">
        <v>29</v>
      </c>
      <c r="B316" s="2" t="s">
        <v>821</v>
      </c>
      <c r="C316" s="2" t="s">
        <v>822</v>
      </c>
      <c r="E316" s="2" t="s">
        <v>30</v>
      </c>
      <c r="F316" s="2" t="s">
        <v>806</v>
      </c>
      <c r="G316" s="2" t="s">
        <v>870</v>
      </c>
      <c r="H316" s="2">
        <v>0</v>
      </c>
      <c r="I316" s="2">
        <v>0.49</v>
      </c>
      <c r="J316" s="6">
        <v>51556646</v>
      </c>
      <c r="K316" s="6">
        <v>69373230</v>
      </c>
      <c r="L316" s="6">
        <v>-17816585</v>
      </c>
      <c r="M316" s="6">
        <v>69572930</v>
      </c>
      <c r="N316" s="6">
        <v>4145211</v>
      </c>
      <c r="O316" s="6">
        <v>747822</v>
      </c>
      <c r="P316" s="6">
        <v>2191574</v>
      </c>
      <c r="Q316" s="6">
        <v>0</v>
      </c>
      <c r="R316" s="6">
        <v>49520</v>
      </c>
      <c r="S316" s="6">
        <v>89136</v>
      </c>
      <c r="T316" s="6">
        <v>1067159</v>
      </c>
      <c r="U316" s="6">
        <v>11494</v>
      </c>
      <c r="V316" s="6">
        <v>235393</v>
      </c>
      <c r="W316" s="6">
        <v>10572</v>
      </c>
      <c r="X316" s="6">
        <v>41536</v>
      </c>
      <c r="Y316" s="6">
        <v>-80999</v>
      </c>
      <c r="Z316" s="6">
        <v>-239483</v>
      </c>
      <c r="AA316" s="6">
        <v>2932</v>
      </c>
      <c r="AB316" s="6">
        <v>-32382</v>
      </c>
      <c r="AC316" s="6">
        <v>-189136</v>
      </c>
      <c r="AD316" s="6">
        <v>0</v>
      </c>
      <c r="AE316" s="6">
        <v>227823</v>
      </c>
      <c r="AF316" s="6">
        <v>-2658429</v>
      </c>
      <c r="AG316" s="6">
        <v>70591816</v>
      </c>
      <c r="AH316" s="6">
        <v>52775231</v>
      </c>
      <c r="AI316" s="6">
        <v>1218586</v>
      </c>
      <c r="AJ316" s="7">
        <v>1.02</v>
      </c>
      <c r="AL316" s="2" t="s">
        <v>807</v>
      </c>
      <c r="AM316" s="2">
        <v>1</v>
      </c>
    </row>
    <row r="317" spans="1:39">
      <c r="A317" s="2" t="s">
        <v>27</v>
      </c>
      <c r="B317" s="2" t="s">
        <v>804</v>
      </c>
      <c r="C317" s="2" t="s">
        <v>805</v>
      </c>
      <c r="E317" s="2" t="s">
        <v>28</v>
      </c>
      <c r="F317" s="2" t="s">
        <v>488</v>
      </c>
      <c r="G317" s="2" t="s">
        <v>486</v>
      </c>
      <c r="H317" s="2">
        <v>0</v>
      </c>
      <c r="I317" s="2">
        <v>0.4</v>
      </c>
      <c r="J317" s="6">
        <v>1986082</v>
      </c>
      <c r="K317" s="6">
        <v>20039006</v>
      </c>
      <c r="L317" s="6">
        <v>-18052925</v>
      </c>
      <c r="M317" s="6">
        <v>20950461</v>
      </c>
      <c r="N317" s="6">
        <v>1063404</v>
      </c>
      <c r="O317" s="6">
        <v>224502</v>
      </c>
      <c r="P317" s="6">
        <v>473568</v>
      </c>
      <c r="Q317" s="6">
        <v>22848</v>
      </c>
      <c r="R317" s="6">
        <v>31625</v>
      </c>
      <c r="S317" s="6">
        <v>32467</v>
      </c>
      <c r="T317" s="6">
        <v>278394</v>
      </c>
      <c r="U317" s="6">
        <v>5306</v>
      </c>
      <c r="V317" s="6">
        <v>45424</v>
      </c>
      <c r="W317" s="6">
        <v>-22848</v>
      </c>
      <c r="X317" s="6">
        <v>-31625</v>
      </c>
      <c r="Y317" s="6">
        <v>-32467</v>
      </c>
      <c r="Z317" s="6">
        <v>-98247</v>
      </c>
      <c r="AA317" s="6">
        <v>6572</v>
      </c>
      <c r="AB317" s="6">
        <v>-37</v>
      </c>
      <c r="AC317" s="6">
        <v>-191645</v>
      </c>
      <c r="AD317" s="6">
        <v>0</v>
      </c>
      <c r="AE317" s="6">
        <v>863028</v>
      </c>
      <c r="AF317" s="6">
        <v>776664</v>
      </c>
      <c r="AG317" s="6">
        <v>21607934</v>
      </c>
      <c r="AH317" s="6">
        <v>3555009</v>
      </c>
      <c r="AI317" s="6">
        <v>1568928</v>
      </c>
      <c r="AJ317" s="7">
        <v>1.79</v>
      </c>
      <c r="AL317" s="2" t="s">
        <v>807</v>
      </c>
      <c r="AM317" s="2">
        <v>1</v>
      </c>
    </row>
    <row r="318" spans="1:39">
      <c r="A318" s="2" t="s">
        <v>25</v>
      </c>
      <c r="B318" s="2" t="s">
        <v>821</v>
      </c>
      <c r="C318" s="2" t="s">
        <v>805</v>
      </c>
      <c r="E318" s="2" t="s">
        <v>26</v>
      </c>
      <c r="F318" s="2" t="s">
        <v>806</v>
      </c>
      <c r="G318" s="2" t="s">
        <v>726</v>
      </c>
      <c r="H318" s="2">
        <v>0</v>
      </c>
      <c r="I318" s="2">
        <v>0.49</v>
      </c>
      <c r="J318" s="6">
        <v>11335263</v>
      </c>
      <c r="K318" s="6">
        <v>37075066</v>
      </c>
      <c r="L318" s="6">
        <v>-25739803</v>
      </c>
      <c r="M318" s="6">
        <v>35695607</v>
      </c>
      <c r="N318" s="6">
        <v>1382876</v>
      </c>
      <c r="O318" s="6">
        <v>381573</v>
      </c>
      <c r="P318" s="6">
        <v>417944</v>
      </c>
      <c r="Q318" s="2">
        <v>0</v>
      </c>
      <c r="R318" s="6">
        <v>24760</v>
      </c>
      <c r="S318" s="6">
        <v>47623</v>
      </c>
      <c r="T318" s="6">
        <v>510976</v>
      </c>
      <c r="U318" s="6">
        <v>90129</v>
      </c>
      <c r="V318" s="6">
        <v>18868</v>
      </c>
      <c r="W318" s="6">
        <v>0</v>
      </c>
      <c r="X318" s="6">
        <v>-24760</v>
      </c>
      <c r="Y318" s="6">
        <v>-45762</v>
      </c>
      <c r="Z318" s="6">
        <v>-73297</v>
      </c>
      <c r="AA318" s="6">
        <v>96181</v>
      </c>
      <c r="AB318" s="6">
        <v>14438</v>
      </c>
      <c r="AC318" s="6">
        <v>-273246</v>
      </c>
      <c r="AD318" s="6">
        <v>0</v>
      </c>
      <c r="AE318" s="6">
        <v>412881</v>
      </c>
      <c r="AF318" s="6">
        <v>65734</v>
      </c>
      <c r="AG318" s="6">
        <v>36533887</v>
      </c>
      <c r="AH318" s="6">
        <v>10794084</v>
      </c>
      <c r="AI318" s="6">
        <v>-541179</v>
      </c>
      <c r="AJ318" s="7">
        <v>0.95</v>
      </c>
      <c r="AL318" s="2" t="s">
        <v>807</v>
      </c>
      <c r="AM318" s="2">
        <v>1</v>
      </c>
    </row>
    <row r="319" spans="1:39">
      <c r="A319" s="2" t="s">
        <v>23</v>
      </c>
      <c r="B319" s="2" t="s">
        <v>819</v>
      </c>
      <c r="C319" s="2" t="s">
        <v>808</v>
      </c>
      <c r="E319" s="2" t="s">
        <v>24</v>
      </c>
      <c r="F319" s="2" t="s">
        <v>806</v>
      </c>
      <c r="G319" s="2" t="s">
        <v>368</v>
      </c>
      <c r="H319" s="2">
        <v>0</v>
      </c>
      <c r="I319" s="2">
        <v>0.49</v>
      </c>
      <c r="J319" s="6">
        <v>72548555</v>
      </c>
      <c r="K319" s="6">
        <v>32035776</v>
      </c>
      <c r="L319" s="6">
        <v>40512779</v>
      </c>
      <c r="M319" s="6">
        <v>32874487</v>
      </c>
      <c r="N319" s="6">
        <v>2540720</v>
      </c>
      <c r="O319" s="6">
        <v>352589</v>
      </c>
      <c r="P319" s="6">
        <v>1457185</v>
      </c>
      <c r="Q319" s="6">
        <v>9904</v>
      </c>
      <c r="R319" s="6">
        <v>24760</v>
      </c>
      <c r="S319" s="6">
        <v>45049</v>
      </c>
      <c r="T319" s="6">
        <v>651233</v>
      </c>
      <c r="U319" s="6">
        <v>0</v>
      </c>
      <c r="V319" s="6">
        <v>83982</v>
      </c>
      <c r="W319" s="6">
        <v>-1773</v>
      </c>
      <c r="X319" s="6">
        <v>-24760</v>
      </c>
      <c r="Y319" s="6">
        <v>-27358</v>
      </c>
      <c r="Z319" s="6">
        <v>-155532</v>
      </c>
      <c r="AA319" s="6">
        <v>304471</v>
      </c>
      <c r="AB319" s="6">
        <v>-12463</v>
      </c>
      <c r="AC319" s="6">
        <v>430072</v>
      </c>
      <c r="AD319" s="6">
        <v>0</v>
      </c>
      <c r="AE319" s="2">
        <v>0</v>
      </c>
      <c r="AF319" s="6">
        <v>-823219</v>
      </c>
      <c r="AG319" s="6">
        <v>35188627</v>
      </c>
      <c r="AH319" s="6">
        <v>75701406</v>
      </c>
      <c r="AI319" s="6">
        <v>3152852</v>
      </c>
      <c r="AJ319" s="7">
        <v>1.04</v>
      </c>
      <c r="AL319" s="2" t="s">
        <v>807</v>
      </c>
      <c r="AM319" s="2">
        <v>1</v>
      </c>
    </row>
    <row r="320" spans="1:39">
      <c r="A320" s="2" t="s">
        <v>21</v>
      </c>
      <c r="B320" s="2" t="s">
        <v>804</v>
      </c>
      <c r="C320" s="2" t="s">
        <v>805</v>
      </c>
      <c r="E320" s="2" t="s">
        <v>22</v>
      </c>
      <c r="F320" s="2" t="s">
        <v>133</v>
      </c>
      <c r="G320" s="2" t="s">
        <v>806</v>
      </c>
      <c r="H320" s="2">
        <v>0</v>
      </c>
      <c r="I320" s="2">
        <v>0.4</v>
      </c>
      <c r="J320" s="6">
        <v>1901101</v>
      </c>
      <c r="K320" s="6">
        <v>17182152</v>
      </c>
      <c r="L320" s="6">
        <v>-15281051</v>
      </c>
      <c r="M320" s="6">
        <v>17127527</v>
      </c>
      <c r="N320" s="6">
        <v>643948</v>
      </c>
      <c r="O320" s="6">
        <v>183271</v>
      </c>
      <c r="P320" s="6">
        <v>196810</v>
      </c>
      <c r="Q320" s="2">
        <v>0</v>
      </c>
      <c r="R320" s="6">
        <v>20212</v>
      </c>
      <c r="S320" s="6">
        <v>59105</v>
      </c>
      <c r="T320" s="6">
        <v>184550</v>
      </c>
      <c r="U320" s="2">
        <v>0</v>
      </c>
      <c r="V320" s="6">
        <v>9916</v>
      </c>
      <c r="W320" s="6">
        <v>0</v>
      </c>
      <c r="X320" s="6">
        <v>-20212</v>
      </c>
      <c r="Y320" s="6">
        <v>-57820</v>
      </c>
      <c r="Z320" s="6">
        <v>-89308</v>
      </c>
      <c r="AA320" s="6">
        <v>0</v>
      </c>
      <c r="AB320" s="6">
        <v>-4585</v>
      </c>
      <c r="AC320" s="6">
        <v>-162219</v>
      </c>
      <c r="AD320" s="6">
        <v>0</v>
      </c>
      <c r="AE320" s="2">
        <v>0</v>
      </c>
      <c r="AF320" s="2">
        <v>0</v>
      </c>
      <c r="AG320" s="6">
        <v>17447247</v>
      </c>
      <c r="AH320" s="6">
        <v>2166196</v>
      </c>
      <c r="AI320" s="6">
        <v>265095</v>
      </c>
      <c r="AJ320" s="7">
        <v>1.1399999999999999</v>
      </c>
      <c r="AL320" s="2" t="s">
        <v>807</v>
      </c>
      <c r="AM320" s="2">
        <v>1</v>
      </c>
    </row>
    <row r="321" spans="1:39">
      <c r="A321" s="2" t="s">
        <v>19</v>
      </c>
      <c r="B321" s="2" t="s">
        <v>821</v>
      </c>
      <c r="C321" s="2" t="s">
        <v>805</v>
      </c>
      <c r="E321" s="2" t="s">
        <v>20</v>
      </c>
      <c r="F321" s="2" t="s">
        <v>806</v>
      </c>
      <c r="G321" s="2" t="s">
        <v>726</v>
      </c>
      <c r="H321" s="2">
        <v>0</v>
      </c>
      <c r="I321" s="2">
        <v>0.49</v>
      </c>
      <c r="J321" s="6">
        <v>12576514</v>
      </c>
      <c r="K321" s="6">
        <v>25992567</v>
      </c>
      <c r="L321" s="6">
        <v>-13416053</v>
      </c>
      <c r="M321" s="6">
        <v>25992567</v>
      </c>
      <c r="N321" s="6">
        <v>1002547</v>
      </c>
      <c r="O321" s="6">
        <v>277846</v>
      </c>
      <c r="P321" s="6">
        <v>401561</v>
      </c>
      <c r="Q321" s="6">
        <v>6933</v>
      </c>
      <c r="R321" s="2">
        <v>0</v>
      </c>
      <c r="S321" s="6">
        <v>54320</v>
      </c>
      <c r="T321" s="6">
        <v>261887</v>
      </c>
      <c r="U321" s="6">
        <v>33662</v>
      </c>
      <c r="V321" s="6">
        <v>85958</v>
      </c>
      <c r="W321" s="6">
        <v>-4940</v>
      </c>
      <c r="X321" s="2">
        <v>0</v>
      </c>
      <c r="Y321" s="6">
        <v>-48256</v>
      </c>
      <c r="Z321" s="6">
        <v>-123078</v>
      </c>
      <c r="AA321" s="6">
        <v>65810</v>
      </c>
      <c r="AB321" s="6">
        <v>14206</v>
      </c>
      <c r="AC321" s="6">
        <v>-142421</v>
      </c>
      <c r="AD321" s="6">
        <v>0</v>
      </c>
      <c r="AE321" s="6">
        <v>1111182</v>
      </c>
      <c r="AF321" s="6">
        <v>1158886</v>
      </c>
      <c r="AG321" s="6">
        <v>26923759</v>
      </c>
      <c r="AH321" s="6">
        <v>13507706</v>
      </c>
      <c r="AI321" s="6">
        <v>931192</v>
      </c>
      <c r="AJ321" s="7">
        <v>1.07</v>
      </c>
      <c r="AL321" s="2" t="s">
        <v>807</v>
      </c>
      <c r="AM321" s="2">
        <v>1</v>
      </c>
    </row>
    <row r="322" spans="1:39">
      <c r="A322" s="2" t="s">
        <v>17</v>
      </c>
      <c r="B322" s="2" t="s">
        <v>819</v>
      </c>
      <c r="C322" s="2" t="s">
        <v>825</v>
      </c>
      <c r="E322" s="2" t="s">
        <v>18</v>
      </c>
      <c r="F322" s="2" t="s">
        <v>806</v>
      </c>
      <c r="G322" s="2" t="s">
        <v>45</v>
      </c>
      <c r="H322" s="2">
        <v>0</v>
      </c>
      <c r="I322" s="2">
        <v>0.49</v>
      </c>
      <c r="J322" s="6">
        <v>70958151</v>
      </c>
      <c r="K322" s="6">
        <v>35732278</v>
      </c>
      <c r="L322" s="6">
        <v>35225874</v>
      </c>
      <c r="M322" s="6">
        <v>36413863</v>
      </c>
      <c r="N322" s="6">
        <v>2093848</v>
      </c>
      <c r="O322" s="6">
        <v>390252</v>
      </c>
      <c r="P322" s="6">
        <v>1203442</v>
      </c>
      <c r="Q322" s="6">
        <v>0</v>
      </c>
      <c r="R322" s="2">
        <v>0</v>
      </c>
      <c r="S322" s="6">
        <v>4952</v>
      </c>
      <c r="T322" s="6">
        <v>495202</v>
      </c>
      <c r="U322" s="2">
        <v>0</v>
      </c>
      <c r="V322" s="6">
        <v>154193</v>
      </c>
      <c r="W322" s="6">
        <v>5548</v>
      </c>
      <c r="X322" s="2">
        <v>0</v>
      </c>
      <c r="Y322" s="6">
        <v>11353</v>
      </c>
      <c r="Z322" s="6">
        <v>-250051</v>
      </c>
      <c r="AA322" s="6">
        <v>0</v>
      </c>
      <c r="AB322" s="6">
        <v>-46654</v>
      </c>
      <c r="AC322" s="6">
        <v>373948</v>
      </c>
      <c r="AD322" s="6">
        <v>0</v>
      </c>
      <c r="AE322" s="2">
        <v>0</v>
      </c>
      <c r="AF322" s="6">
        <v>-137849</v>
      </c>
      <c r="AG322" s="6">
        <v>38618198</v>
      </c>
      <c r="AH322" s="6">
        <v>73844072</v>
      </c>
      <c r="AI322" s="6">
        <v>2885921</v>
      </c>
      <c r="AJ322" s="7">
        <v>1.04</v>
      </c>
      <c r="AL322" s="2" t="s">
        <v>807</v>
      </c>
      <c r="AM322" s="2">
        <v>1</v>
      </c>
    </row>
    <row r="323" spans="1:39">
      <c r="A323" s="2" t="s">
        <v>15</v>
      </c>
      <c r="B323" s="2" t="s">
        <v>804</v>
      </c>
      <c r="C323" s="2" t="s">
        <v>825</v>
      </c>
      <c r="E323" s="2" t="s">
        <v>16</v>
      </c>
      <c r="F323" s="2" t="s">
        <v>13</v>
      </c>
      <c r="G323" s="2" t="s">
        <v>464</v>
      </c>
      <c r="H323" s="2">
        <v>0</v>
      </c>
      <c r="I323" s="2">
        <v>0.4</v>
      </c>
      <c r="J323" s="6">
        <v>2329078</v>
      </c>
      <c r="K323" s="6">
        <v>15748441</v>
      </c>
      <c r="L323" s="6">
        <v>-13419363</v>
      </c>
      <c r="M323" s="6">
        <v>16076957</v>
      </c>
      <c r="N323" s="6">
        <v>755527</v>
      </c>
      <c r="O323" s="6">
        <v>172146</v>
      </c>
      <c r="P323" s="6">
        <v>342097</v>
      </c>
      <c r="Q323" s="2">
        <v>0</v>
      </c>
      <c r="R323" s="2">
        <v>0</v>
      </c>
      <c r="S323" s="6">
        <v>28099</v>
      </c>
      <c r="T323" s="6">
        <v>213185</v>
      </c>
      <c r="U323" s="6">
        <v>29666</v>
      </c>
      <c r="V323" s="6">
        <v>29396</v>
      </c>
      <c r="W323" s="6">
        <v>900</v>
      </c>
      <c r="X323" s="2">
        <v>0</v>
      </c>
      <c r="Y323" s="6">
        <v>-25019</v>
      </c>
      <c r="Z323" s="6">
        <v>-15903</v>
      </c>
      <c r="AA323" s="6">
        <v>5584</v>
      </c>
      <c r="AB323" s="6">
        <v>-21248</v>
      </c>
      <c r="AC323" s="6">
        <v>-142456</v>
      </c>
      <c r="AD323" s="6">
        <v>0</v>
      </c>
      <c r="AE323" s="2">
        <v>0</v>
      </c>
      <c r="AF323" s="2">
        <v>0</v>
      </c>
      <c r="AG323" s="6">
        <v>16693404</v>
      </c>
      <c r="AH323" s="6">
        <v>3274041</v>
      </c>
      <c r="AI323" s="6">
        <v>944963</v>
      </c>
      <c r="AJ323" s="7">
        <v>1.41</v>
      </c>
      <c r="AK323" s="2" t="s">
        <v>864</v>
      </c>
      <c r="AL323" s="2" t="s">
        <v>827</v>
      </c>
      <c r="AM323" s="2">
        <v>3.5615712000000001E-2</v>
      </c>
    </row>
    <row r="324" spans="1:39">
      <c r="A324" s="2" t="s">
        <v>11</v>
      </c>
      <c r="B324" s="2" t="s">
        <v>804</v>
      </c>
      <c r="C324" s="2" t="s">
        <v>805</v>
      </c>
      <c r="E324" s="2" t="s">
        <v>12</v>
      </c>
      <c r="F324" s="2" t="s">
        <v>39</v>
      </c>
      <c r="G324" s="2" t="s">
        <v>806</v>
      </c>
      <c r="H324" s="2">
        <v>0</v>
      </c>
      <c r="I324" s="2">
        <v>0.4</v>
      </c>
      <c r="J324" s="6">
        <v>2397993</v>
      </c>
      <c r="K324" s="6">
        <v>12206575</v>
      </c>
      <c r="L324" s="6">
        <v>-9808582</v>
      </c>
      <c r="M324" s="6">
        <v>11897900</v>
      </c>
      <c r="N324" s="6">
        <v>1013364</v>
      </c>
      <c r="O324" s="6">
        <v>127711</v>
      </c>
      <c r="P324" s="6">
        <v>396879</v>
      </c>
      <c r="Q324" s="2">
        <v>0</v>
      </c>
      <c r="R324" s="6">
        <v>9742</v>
      </c>
      <c r="S324" s="2">
        <v>0</v>
      </c>
      <c r="T324" s="6">
        <v>479032</v>
      </c>
      <c r="U324" s="2">
        <v>0</v>
      </c>
      <c r="V324" s="6">
        <v>16130</v>
      </c>
      <c r="W324" s="6">
        <v>0</v>
      </c>
      <c r="X324" s="6">
        <v>-7507</v>
      </c>
      <c r="Y324" s="6">
        <v>0</v>
      </c>
      <c r="Z324" s="6">
        <v>-262684</v>
      </c>
      <c r="AA324" s="6">
        <v>0</v>
      </c>
      <c r="AB324" s="6">
        <v>-3365</v>
      </c>
      <c r="AC324" s="6">
        <v>-104125</v>
      </c>
      <c r="AD324" s="6">
        <v>0</v>
      </c>
      <c r="AE324" s="6">
        <v>65897</v>
      </c>
      <c r="AF324" s="6">
        <v>54732</v>
      </c>
      <c r="AG324" s="6">
        <v>12538548</v>
      </c>
      <c r="AH324" s="6">
        <v>2729966</v>
      </c>
      <c r="AI324" s="6">
        <v>331973</v>
      </c>
      <c r="AJ324" s="7">
        <v>1.1399999999999999</v>
      </c>
      <c r="AL324" s="2" t="s">
        <v>807</v>
      </c>
      <c r="AM324" s="2">
        <v>1</v>
      </c>
    </row>
    <row r="325" spans="1:39">
      <c r="A325" s="2" t="s">
        <v>9</v>
      </c>
      <c r="B325" s="2" t="s">
        <v>804</v>
      </c>
      <c r="C325" s="2" t="s">
        <v>825</v>
      </c>
      <c r="E325" s="2" t="s">
        <v>10</v>
      </c>
      <c r="F325" s="2" t="s">
        <v>13</v>
      </c>
      <c r="G325" s="2" t="s">
        <v>464</v>
      </c>
      <c r="H325" s="2">
        <v>0</v>
      </c>
      <c r="I325" s="2">
        <v>0.4</v>
      </c>
      <c r="J325" s="6">
        <v>2362103</v>
      </c>
      <c r="K325" s="6">
        <v>15545205</v>
      </c>
      <c r="L325" s="6">
        <v>-13183102</v>
      </c>
      <c r="M325" s="6">
        <v>15533939</v>
      </c>
      <c r="N325" s="6">
        <v>983165</v>
      </c>
      <c r="O325" s="6">
        <v>166908</v>
      </c>
      <c r="P325" s="6">
        <v>577776</v>
      </c>
      <c r="Q325" s="2">
        <v>0</v>
      </c>
      <c r="R325" s="2">
        <v>0</v>
      </c>
      <c r="S325" s="6">
        <v>19888</v>
      </c>
      <c r="T325" s="6">
        <v>218593</v>
      </c>
      <c r="U325" s="6">
        <v>3043</v>
      </c>
      <c r="V325" s="6">
        <v>59303</v>
      </c>
      <c r="W325" s="6">
        <v>741</v>
      </c>
      <c r="X325" s="2">
        <v>779</v>
      </c>
      <c r="Y325" s="6">
        <v>-17334</v>
      </c>
      <c r="Z325" s="6">
        <v>-13286</v>
      </c>
      <c r="AA325" s="6">
        <v>951</v>
      </c>
      <c r="AB325" s="6">
        <v>-19351</v>
      </c>
      <c r="AC325" s="6">
        <v>-139948</v>
      </c>
      <c r="AD325" s="6">
        <v>0</v>
      </c>
      <c r="AE325" s="2">
        <v>0</v>
      </c>
      <c r="AF325" s="2">
        <v>0</v>
      </c>
      <c r="AG325" s="6">
        <v>16392002</v>
      </c>
      <c r="AH325" s="6">
        <v>3208900</v>
      </c>
      <c r="AI325" s="6">
        <v>846797</v>
      </c>
      <c r="AJ325" s="7">
        <v>1.36</v>
      </c>
      <c r="AK325" s="2" t="s">
        <v>864</v>
      </c>
      <c r="AL325" s="2" t="s">
        <v>811</v>
      </c>
      <c r="AM325" s="2">
        <v>3.6120711999999999E-2</v>
      </c>
    </row>
    <row r="326" spans="1:39">
      <c r="A326" s="2" t="s">
        <v>7</v>
      </c>
      <c r="B326" s="2" t="s">
        <v>804</v>
      </c>
      <c r="C326" s="2" t="s">
        <v>805</v>
      </c>
      <c r="E326" s="2" t="s">
        <v>8</v>
      </c>
      <c r="F326" s="2" t="s">
        <v>680</v>
      </c>
      <c r="G326" s="2" t="s">
        <v>678</v>
      </c>
      <c r="H326" s="2">
        <v>0</v>
      </c>
      <c r="I326" s="2">
        <v>0.4</v>
      </c>
      <c r="J326" s="6">
        <v>2980151</v>
      </c>
      <c r="K326" s="6">
        <v>27320643</v>
      </c>
      <c r="L326" s="6">
        <v>-24340492</v>
      </c>
      <c r="M326" s="6">
        <v>26674736</v>
      </c>
      <c r="N326" s="6">
        <v>1225750</v>
      </c>
      <c r="O326" s="6">
        <v>285849</v>
      </c>
      <c r="P326" s="6">
        <v>405535</v>
      </c>
      <c r="Q326" s="6">
        <v>42688</v>
      </c>
      <c r="R326" s="6">
        <v>20212</v>
      </c>
      <c r="S326" s="6">
        <v>310455</v>
      </c>
      <c r="T326" s="6">
        <v>161011</v>
      </c>
      <c r="U326" s="6">
        <v>10257</v>
      </c>
      <c r="V326" s="6">
        <v>60058</v>
      </c>
      <c r="W326" s="6">
        <v>-42688</v>
      </c>
      <c r="X326" s="6">
        <v>-20212</v>
      </c>
      <c r="Y326" s="6">
        <v>-309724</v>
      </c>
      <c r="Z326" s="6">
        <v>-93441</v>
      </c>
      <c r="AA326" s="6">
        <v>158</v>
      </c>
      <c r="AB326" s="6">
        <v>3840</v>
      </c>
      <c r="AC326" s="6">
        <v>-258392</v>
      </c>
      <c r="AD326" s="6">
        <v>0</v>
      </c>
      <c r="AE326" s="6">
        <v>253349</v>
      </c>
      <c r="AF326" s="6">
        <v>-3533483</v>
      </c>
      <c r="AG326" s="6">
        <v>23463510</v>
      </c>
      <c r="AH326" s="6">
        <v>-876982</v>
      </c>
      <c r="AI326" s="6">
        <v>-3857133</v>
      </c>
      <c r="AJ326" s="7">
        <v>-0.28999999999999998</v>
      </c>
      <c r="AL326" s="2" t="s">
        <v>807</v>
      </c>
      <c r="AM326" s="2">
        <v>1</v>
      </c>
    </row>
    <row r="327" spans="1:39">
      <c r="A327" s="2" t="s">
        <v>5</v>
      </c>
      <c r="B327" s="2" t="s">
        <v>804</v>
      </c>
      <c r="C327" s="2" t="s">
        <v>808</v>
      </c>
      <c r="E327" s="2" t="s">
        <v>6</v>
      </c>
      <c r="F327" s="2" t="s">
        <v>412</v>
      </c>
      <c r="G327" s="2" t="s">
        <v>410</v>
      </c>
      <c r="H327" s="2">
        <v>0</v>
      </c>
      <c r="I327" s="2">
        <v>0.4</v>
      </c>
      <c r="J327" s="6">
        <v>3036297</v>
      </c>
      <c r="K327" s="6">
        <v>10191334</v>
      </c>
      <c r="L327" s="6">
        <v>-7155037</v>
      </c>
      <c r="M327" s="6">
        <v>10189311</v>
      </c>
      <c r="N327" s="6">
        <v>964954</v>
      </c>
      <c r="O327" s="6">
        <v>109805</v>
      </c>
      <c r="P327" s="6">
        <v>558261</v>
      </c>
      <c r="Q327" s="6">
        <v>0</v>
      </c>
      <c r="R327" s="2">
        <v>0</v>
      </c>
      <c r="S327" s="2">
        <v>0</v>
      </c>
      <c r="T327" s="6">
        <v>296888</v>
      </c>
      <c r="U327" s="2">
        <v>0</v>
      </c>
      <c r="V327" s="6">
        <v>27468</v>
      </c>
      <c r="W327" s="6">
        <v>1370</v>
      </c>
      <c r="X327" s="2">
        <v>0</v>
      </c>
      <c r="Y327" s="6">
        <v>0</v>
      </c>
      <c r="Z327" s="6">
        <v>-123263</v>
      </c>
      <c r="AA327" s="6">
        <v>207</v>
      </c>
      <c r="AB327" s="6">
        <v>188</v>
      </c>
      <c r="AC327" s="6">
        <v>-75956</v>
      </c>
      <c r="AD327" s="6">
        <v>0</v>
      </c>
      <c r="AE327" s="6">
        <v>461116</v>
      </c>
      <c r="AF327" s="6">
        <v>9280</v>
      </c>
      <c r="AG327" s="6">
        <v>10532443</v>
      </c>
      <c r="AH327" s="6">
        <v>3377406</v>
      </c>
      <c r="AI327" s="6">
        <v>341109</v>
      </c>
      <c r="AJ327" s="7">
        <v>1.1100000000000001</v>
      </c>
      <c r="AL327" s="2" t="s">
        <v>807</v>
      </c>
      <c r="AM327" s="2">
        <v>1</v>
      </c>
    </row>
    <row r="328" spans="1:39">
      <c r="A328" s="2" t="s">
        <v>3</v>
      </c>
      <c r="B328" s="2" t="s">
        <v>804</v>
      </c>
      <c r="C328" s="2" t="s">
        <v>825</v>
      </c>
      <c r="E328" s="2" t="s">
        <v>4</v>
      </c>
      <c r="F328" s="2" t="s">
        <v>13</v>
      </c>
      <c r="G328" s="2" t="s">
        <v>464</v>
      </c>
      <c r="H328" s="2">
        <v>0</v>
      </c>
      <c r="I328" s="2">
        <v>0.4</v>
      </c>
      <c r="J328" s="6">
        <v>2532170</v>
      </c>
      <c r="K328" s="6">
        <v>11281048</v>
      </c>
      <c r="L328" s="6">
        <v>-8748878</v>
      </c>
      <c r="M328" s="6">
        <v>11516231</v>
      </c>
      <c r="N328" s="6">
        <v>689849</v>
      </c>
      <c r="O328" s="6">
        <v>123709</v>
      </c>
      <c r="P328" s="6">
        <v>407381</v>
      </c>
      <c r="Q328" s="2">
        <v>0</v>
      </c>
      <c r="R328" s="2">
        <v>0</v>
      </c>
      <c r="S328" s="6">
        <v>31421</v>
      </c>
      <c r="T328" s="6">
        <v>127338</v>
      </c>
      <c r="U328" s="6">
        <v>36971</v>
      </c>
      <c r="V328" s="6">
        <v>43733</v>
      </c>
      <c r="W328" s="6">
        <v>0</v>
      </c>
      <c r="X328" s="2">
        <v>0</v>
      </c>
      <c r="Y328" s="6">
        <v>-25728</v>
      </c>
      <c r="Z328" s="6">
        <v>-50694</v>
      </c>
      <c r="AA328" s="6">
        <v>133</v>
      </c>
      <c r="AB328" s="6">
        <v>-12207</v>
      </c>
      <c r="AC328" s="6">
        <v>-92876</v>
      </c>
      <c r="AD328" s="6">
        <v>0</v>
      </c>
      <c r="AE328" s="2">
        <v>0</v>
      </c>
      <c r="AF328" s="2">
        <v>0</v>
      </c>
      <c r="AG328" s="6">
        <v>12105412</v>
      </c>
      <c r="AH328" s="6">
        <v>3356534</v>
      </c>
      <c r="AI328" s="6">
        <v>824364</v>
      </c>
      <c r="AJ328" s="7">
        <v>1.33</v>
      </c>
      <c r="AK328" s="2" t="s">
        <v>864</v>
      </c>
      <c r="AL328" s="2" t="s">
        <v>811</v>
      </c>
      <c r="AM328" s="2">
        <v>3.8721335000000003E-2</v>
      </c>
    </row>
    <row r="329" spans="1:39">
      <c r="A329" s="2" t="s">
        <v>1</v>
      </c>
      <c r="B329" s="2" t="s">
        <v>821</v>
      </c>
      <c r="C329" s="2" t="s">
        <v>820</v>
      </c>
      <c r="E329" s="2" t="s">
        <v>2</v>
      </c>
      <c r="F329" s="2" t="s">
        <v>806</v>
      </c>
      <c r="G329" s="2" t="s">
        <v>314</v>
      </c>
      <c r="H329" s="2">
        <v>0</v>
      </c>
      <c r="I329" s="2">
        <v>0.49</v>
      </c>
      <c r="J329" s="6">
        <v>23649956</v>
      </c>
      <c r="K329" s="6">
        <v>45980371</v>
      </c>
      <c r="L329" s="6">
        <v>-22330415</v>
      </c>
      <c r="M329" s="6">
        <v>45959157</v>
      </c>
      <c r="N329" s="6">
        <v>2179657</v>
      </c>
      <c r="O329" s="6">
        <v>491020</v>
      </c>
      <c r="P329" s="6">
        <v>742803</v>
      </c>
      <c r="Q329" s="6">
        <v>49520</v>
      </c>
      <c r="R329" s="6">
        <v>123800</v>
      </c>
      <c r="S329" s="6">
        <v>148560</v>
      </c>
      <c r="T329" s="6">
        <v>623954</v>
      </c>
      <c r="U329" s="2">
        <v>0</v>
      </c>
      <c r="V329" s="6">
        <v>54956</v>
      </c>
      <c r="W329" s="6">
        <v>-49007</v>
      </c>
      <c r="X329" s="6">
        <v>-93710</v>
      </c>
      <c r="Y329" s="6">
        <v>-141661</v>
      </c>
      <c r="Z329" s="6">
        <v>-96556</v>
      </c>
      <c r="AA329" s="6">
        <v>0</v>
      </c>
      <c r="AB329" s="6">
        <v>21482</v>
      </c>
      <c r="AC329" s="6">
        <v>-237053</v>
      </c>
      <c r="AD329" s="6">
        <v>0</v>
      </c>
      <c r="AE329" s="2">
        <v>0</v>
      </c>
      <c r="AF329" s="6">
        <v>13602</v>
      </c>
      <c r="AG329" s="6">
        <v>47610867</v>
      </c>
      <c r="AH329" s="6">
        <v>25280452</v>
      </c>
      <c r="AI329" s="6">
        <v>1630496</v>
      </c>
      <c r="AJ329" s="7">
        <v>1.07</v>
      </c>
      <c r="AK329" s="2" t="s">
        <v>830</v>
      </c>
      <c r="AL329" s="2" t="s">
        <v>811</v>
      </c>
      <c r="AM329" s="2">
        <v>5.0577953000000002E-2</v>
      </c>
    </row>
    <row r="330" spans="1:39">
      <c r="A330" s="2" t="s">
        <v>752</v>
      </c>
      <c r="B330" s="2" t="s">
        <v>812</v>
      </c>
      <c r="C330" s="2">
        <v>0</v>
      </c>
      <c r="E330" s="2" t="s">
        <v>813</v>
      </c>
      <c r="F330" s="2">
        <v>0</v>
      </c>
      <c r="G330" s="2">
        <v>0</v>
      </c>
      <c r="H330" s="2" t="s">
        <v>814</v>
      </c>
      <c r="I330" s="2">
        <v>0.01</v>
      </c>
      <c r="J330" s="6">
        <v>9714103</v>
      </c>
      <c r="K330" s="6">
        <v>4554714</v>
      </c>
      <c r="L330" s="6">
        <v>5159390</v>
      </c>
      <c r="M330" s="6">
        <v>4540554</v>
      </c>
      <c r="N330" s="6">
        <v>208145</v>
      </c>
      <c r="O330" s="6">
        <v>48201</v>
      </c>
      <c r="P330" s="6">
        <v>78902</v>
      </c>
      <c r="Q330" s="6">
        <v>3876</v>
      </c>
      <c r="R330" s="6">
        <v>2477</v>
      </c>
      <c r="S330" s="6">
        <v>19451</v>
      </c>
      <c r="T330" s="6">
        <v>55238</v>
      </c>
      <c r="U330" s="2">
        <v>90</v>
      </c>
      <c r="V330" s="6">
        <v>19643</v>
      </c>
      <c r="W330" s="6">
        <v>-3851</v>
      </c>
      <c r="X330" s="6">
        <v>-1249</v>
      </c>
      <c r="Y330" s="6">
        <v>-18460</v>
      </c>
      <c r="Z330" s="6">
        <v>-30263</v>
      </c>
      <c r="AA330" s="6">
        <v>194</v>
      </c>
      <c r="AB330" s="6">
        <v>-1775</v>
      </c>
      <c r="AC330" s="6">
        <v>54771</v>
      </c>
      <c r="AD330" s="6">
        <v>0</v>
      </c>
      <c r="AE330" s="2">
        <v>0</v>
      </c>
      <c r="AF330" s="6">
        <v>-90063</v>
      </c>
      <c r="AG330" s="6">
        <v>4677735</v>
      </c>
      <c r="AH330" s="6">
        <v>9837125</v>
      </c>
      <c r="AI330" s="6">
        <v>123021</v>
      </c>
      <c r="AJ330" s="7">
        <v>1.01</v>
      </c>
      <c r="AL330" s="2" t="s">
        <v>807</v>
      </c>
      <c r="AM330" s="2">
        <v>1</v>
      </c>
    </row>
    <row r="331" spans="1:39">
      <c r="A331" s="2" t="s">
        <v>728</v>
      </c>
      <c r="B331" s="2" t="s">
        <v>812</v>
      </c>
      <c r="C331" s="2">
        <v>0</v>
      </c>
      <c r="E331" s="2" t="s">
        <v>823</v>
      </c>
      <c r="F331" s="2">
        <v>0</v>
      </c>
      <c r="G331" s="2">
        <v>0</v>
      </c>
      <c r="H331" s="2" t="s">
        <v>814</v>
      </c>
      <c r="I331" s="2">
        <v>0.01</v>
      </c>
      <c r="J331" s="6">
        <v>5291926</v>
      </c>
      <c r="K331" s="6">
        <v>2068837</v>
      </c>
      <c r="L331" s="6">
        <v>3223089</v>
      </c>
      <c r="M331" s="6">
        <v>2000657</v>
      </c>
      <c r="N331" s="6">
        <v>101851</v>
      </c>
      <c r="O331" s="6">
        <v>21239</v>
      </c>
      <c r="P331" s="6">
        <v>49114</v>
      </c>
      <c r="Q331" s="2">
        <v>-714</v>
      </c>
      <c r="R331" s="2">
        <v>0</v>
      </c>
      <c r="S331" s="6">
        <v>3590</v>
      </c>
      <c r="T331" s="6">
        <v>28622</v>
      </c>
      <c r="U331" s="2">
        <v>0</v>
      </c>
      <c r="V331" s="6">
        <v>4349</v>
      </c>
      <c r="W331" s="6">
        <v>851</v>
      </c>
      <c r="X331" s="2">
        <v>308</v>
      </c>
      <c r="Y331" s="6">
        <v>-3358</v>
      </c>
      <c r="Z331" s="6">
        <v>-4768</v>
      </c>
      <c r="AA331" s="6">
        <v>0</v>
      </c>
      <c r="AB331" s="6">
        <v>-365</v>
      </c>
      <c r="AC331" s="6">
        <v>34215</v>
      </c>
      <c r="AD331" s="6">
        <v>0</v>
      </c>
      <c r="AE331" s="2">
        <v>0</v>
      </c>
      <c r="AF331" s="6">
        <v>-41516</v>
      </c>
      <c r="AG331" s="6">
        <v>2092224</v>
      </c>
      <c r="AH331" s="6">
        <v>5315314</v>
      </c>
      <c r="AI331" s="6">
        <v>23388</v>
      </c>
      <c r="AJ331" s="7">
        <v>1</v>
      </c>
      <c r="AL331" s="2" t="s">
        <v>807</v>
      </c>
      <c r="AM331" s="2">
        <v>1</v>
      </c>
    </row>
    <row r="332" spans="1:39">
      <c r="A332" s="2" t="s">
        <v>726</v>
      </c>
      <c r="B332" s="2" t="s">
        <v>812</v>
      </c>
      <c r="C332" s="2">
        <v>0</v>
      </c>
      <c r="E332" s="2" t="s">
        <v>824</v>
      </c>
      <c r="F332" s="2">
        <v>0</v>
      </c>
      <c r="G332" s="2">
        <v>0</v>
      </c>
      <c r="H332" s="2" t="s">
        <v>814</v>
      </c>
      <c r="I332" s="2">
        <v>0.01</v>
      </c>
      <c r="J332" s="6">
        <v>6347485</v>
      </c>
      <c r="K332" s="6">
        <v>4515230</v>
      </c>
      <c r="L332" s="6">
        <v>1832255</v>
      </c>
      <c r="M332" s="6">
        <v>4714852</v>
      </c>
      <c r="N332" s="6">
        <v>133831</v>
      </c>
      <c r="O332" s="6">
        <v>50065</v>
      </c>
      <c r="P332" s="6">
        <v>43756</v>
      </c>
      <c r="Q332" s="2">
        <v>646</v>
      </c>
      <c r="R332" s="6">
        <v>6703</v>
      </c>
      <c r="S332" s="6">
        <v>4084</v>
      </c>
      <c r="T332" s="6">
        <v>28577</v>
      </c>
      <c r="U332" s="6">
        <v>5833</v>
      </c>
      <c r="V332" s="6">
        <v>6745</v>
      </c>
      <c r="W332" s="6">
        <v>-513</v>
      </c>
      <c r="X332" s="6">
        <v>-6632</v>
      </c>
      <c r="Y332" s="6">
        <v>-3910</v>
      </c>
      <c r="Z332" s="6">
        <v>-5598</v>
      </c>
      <c r="AA332" s="6">
        <v>4782</v>
      </c>
      <c r="AB332" s="6">
        <v>-895</v>
      </c>
      <c r="AC332" s="6">
        <v>19451</v>
      </c>
      <c r="AD332" s="6">
        <v>0</v>
      </c>
      <c r="AE332" s="2">
        <v>0</v>
      </c>
      <c r="AF332" s="6">
        <v>107595</v>
      </c>
      <c r="AG332" s="6">
        <v>4975540</v>
      </c>
      <c r="AH332" s="6">
        <v>6807795</v>
      </c>
      <c r="AI332" s="6">
        <v>460311</v>
      </c>
      <c r="AJ332" s="7">
        <v>1.07</v>
      </c>
      <c r="AL332" s="2" t="s">
        <v>807</v>
      </c>
      <c r="AM332" s="2">
        <v>1</v>
      </c>
    </row>
    <row r="333" spans="1:39">
      <c r="A333" s="2" t="s">
        <v>678</v>
      </c>
      <c r="B333" s="2" t="s">
        <v>812</v>
      </c>
      <c r="C333" s="2">
        <v>0</v>
      </c>
      <c r="E333" s="2" t="s">
        <v>834</v>
      </c>
      <c r="F333" s="2">
        <v>0</v>
      </c>
      <c r="G333" s="2">
        <v>0</v>
      </c>
      <c r="H333" s="2" t="s">
        <v>814</v>
      </c>
      <c r="I333" s="2">
        <v>0.01</v>
      </c>
      <c r="J333" s="6">
        <v>4582680</v>
      </c>
      <c r="K333" s="6">
        <v>3057787</v>
      </c>
      <c r="L333" s="6">
        <v>1524893</v>
      </c>
      <c r="M333" s="6">
        <v>3023058</v>
      </c>
      <c r="N333" s="6">
        <v>130336</v>
      </c>
      <c r="O333" s="6">
        <v>32091</v>
      </c>
      <c r="P333" s="6">
        <v>51527</v>
      </c>
      <c r="Q333" s="6">
        <v>2583</v>
      </c>
      <c r="R333" s="6">
        <v>1516</v>
      </c>
      <c r="S333" s="6">
        <v>12814</v>
      </c>
      <c r="T333" s="6">
        <v>29805</v>
      </c>
      <c r="U333" s="2">
        <v>256</v>
      </c>
      <c r="V333" s="6">
        <v>5712</v>
      </c>
      <c r="W333" s="6">
        <v>-2374</v>
      </c>
      <c r="X333" s="2">
        <v>-596</v>
      </c>
      <c r="Y333" s="6">
        <v>-12686</v>
      </c>
      <c r="Z333" s="6">
        <v>-10063</v>
      </c>
      <c r="AA333" s="6">
        <v>923</v>
      </c>
      <c r="AB333" s="6">
        <v>496</v>
      </c>
      <c r="AC333" s="6">
        <v>16188</v>
      </c>
      <c r="AD333" s="6">
        <v>0</v>
      </c>
      <c r="AE333" s="2">
        <v>0</v>
      </c>
      <c r="AF333" s="6">
        <v>-169335</v>
      </c>
      <c r="AG333" s="6">
        <v>2981915</v>
      </c>
      <c r="AH333" s="6">
        <v>4506808</v>
      </c>
      <c r="AI333" s="6">
        <v>-75872</v>
      </c>
      <c r="AJ333" s="7">
        <v>0.98</v>
      </c>
      <c r="AL333" s="2" t="s">
        <v>807</v>
      </c>
      <c r="AM333" s="2">
        <v>1</v>
      </c>
    </row>
    <row r="334" spans="1:39">
      <c r="A334" s="2" t="s">
        <v>666</v>
      </c>
      <c r="B334" s="2" t="s">
        <v>812</v>
      </c>
      <c r="C334" s="2">
        <v>0</v>
      </c>
      <c r="E334" s="2" t="s">
        <v>835</v>
      </c>
      <c r="F334" s="2">
        <v>0</v>
      </c>
      <c r="G334" s="2">
        <v>0</v>
      </c>
      <c r="H334" s="2" t="s">
        <v>814</v>
      </c>
      <c r="I334" s="2">
        <v>0.01</v>
      </c>
      <c r="J334" s="6">
        <v>5446501</v>
      </c>
      <c r="K334" s="6">
        <v>3437386</v>
      </c>
      <c r="L334" s="6">
        <v>2009115</v>
      </c>
      <c r="M334" s="6">
        <v>3554770</v>
      </c>
      <c r="N334" s="6">
        <v>131694</v>
      </c>
      <c r="O334" s="6">
        <v>37737</v>
      </c>
      <c r="P334" s="6">
        <v>65449</v>
      </c>
      <c r="Q334" s="6">
        <v>505</v>
      </c>
      <c r="R334" s="6">
        <v>2415</v>
      </c>
      <c r="S334" s="2">
        <v>587</v>
      </c>
      <c r="T334" s="6">
        <v>25001</v>
      </c>
      <c r="U334" s="2">
        <v>0</v>
      </c>
      <c r="V334" s="6">
        <v>3477</v>
      </c>
      <c r="W334" s="6">
        <v>1105</v>
      </c>
      <c r="X334" s="6">
        <v>-1193</v>
      </c>
      <c r="Y334" s="2">
        <v>-58</v>
      </c>
      <c r="Z334" s="6">
        <v>-167</v>
      </c>
      <c r="AA334" s="6">
        <v>0</v>
      </c>
      <c r="AB334" s="6">
        <v>-1097</v>
      </c>
      <c r="AC334" s="6">
        <v>21328</v>
      </c>
      <c r="AD334" s="6">
        <v>0</v>
      </c>
      <c r="AE334" s="2">
        <v>0</v>
      </c>
      <c r="AF334" s="6">
        <v>-113028</v>
      </c>
      <c r="AG334" s="6">
        <v>3596831</v>
      </c>
      <c r="AH334" s="6">
        <v>5605946</v>
      </c>
      <c r="AI334" s="6">
        <v>159445</v>
      </c>
      <c r="AJ334" s="7">
        <v>1.03</v>
      </c>
      <c r="AL334" s="2" t="s">
        <v>807</v>
      </c>
      <c r="AM334" s="2">
        <v>1</v>
      </c>
    </row>
    <row r="335" spans="1:39">
      <c r="A335" s="2" t="s">
        <v>642</v>
      </c>
      <c r="B335" s="2" t="s">
        <v>812</v>
      </c>
      <c r="C335" s="2">
        <v>0</v>
      </c>
      <c r="E335" s="2" t="s">
        <v>839</v>
      </c>
      <c r="F335" s="2">
        <v>0</v>
      </c>
      <c r="G335" s="2">
        <v>0</v>
      </c>
      <c r="H335" s="2" t="s">
        <v>814</v>
      </c>
      <c r="I335" s="2">
        <v>0.01</v>
      </c>
      <c r="J335" s="6">
        <v>8433215</v>
      </c>
      <c r="K335" s="6">
        <v>4372595</v>
      </c>
      <c r="L335" s="6">
        <v>4060620</v>
      </c>
      <c r="M335" s="6">
        <v>4390975</v>
      </c>
      <c r="N335" s="6">
        <v>213368</v>
      </c>
      <c r="O335" s="6">
        <v>46616</v>
      </c>
      <c r="P335" s="6">
        <v>92123</v>
      </c>
      <c r="Q335" s="6">
        <v>3041</v>
      </c>
      <c r="R335" s="2">
        <v>505</v>
      </c>
      <c r="S335" s="6">
        <v>5721</v>
      </c>
      <c r="T335" s="6">
        <v>65362</v>
      </c>
      <c r="U335" s="2">
        <v>0</v>
      </c>
      <c r="V335" s="6">
        <v>5846</v>
      </c>
      <c r="W335" s="6">
        <v>-2510</v>
      </c>
      <c r="X335" s="2">
        <v>-189</v>
      </c>
      <c r="Y335" s="6">
        <v>-5218</v>
      </c>
      <c r="Z335" s="6">
        <v>-25736</v>
      </c>
      <c r="AA335" s="6">
        <v>146</v>
      </c>
      <c r="AB335" s="6">
        <v>-688</v>
      </c>
      <c r="AC335" s="6">
        <v>43106</v>
      </c>
      <c r="AD335" s="6">
        <v>0</v>
      </c>
      <c r="AE335" s="2">
        <v>0</v>
      </c>
      <c r="AF335" s="6">
        <v>-104673</v>
      </c>
      <c r="AG335" s="6">
        <v>4514427</v>
      </c>
      <c r="AH335" s="6">
        <v>8575047</v>
      </c>
      <c r="AI335" s="6">
        <v>141832</v>
      </c>
      <c r="AJ335" s="7">
        <v>1.02</v>
      </c>
      <c r="AL335" s="2" t="s">
        <v>807</v>
      </c>
      <c r="AM335" s="2">
        <v>1</v>
      </c>
    </row>
    <row r="336" spans="1:39">
      <c r="A336" s="2" t="s">
        <v>626</v>
      </c>
      <c r="B336" s="2" t="s">
        <v>812</v>
      </c>
      <c r="C336" s="2">
        <v>0</v>
      </c>
      <c r="E336" s="2" t="s">
        <v>841</v>
      </c>
      <c r="F336" s="2">
        <v>0</v>
      </c>
      <c r="G336" s="2">
        <v>0</v>
      </c>
      <c r="H336" s="2" t="s">
        <v>814</v>
      </c>
      <c r="I336" s="2">
        <v>0.01</v>
      </c>
      <c r="J336" s="6">
        <v>8340564</v>
      </c>
      <c r="K336" s="6">
        <v>2028679</v>
      </c>
      <c r="L336" s="6">
        <v>6311885</v>
      </c>
      <c r="M336" s="6">
        <v>1934248</v>
      </c>
      <c r="N336" s="6">
        <v>113851</v>
      </c>
      <c r="O336" s="6">
        <v>20542</v>
      </c>
      <c r="P336" s="6">
        <v>46202</v>
      </c>
      <c r="Q336" s="6">
        <v>1037</v>
      </c>
      <c r="R336" s="2">
        <v>505</v>
      </c>
      <c r="S336" s="6">
        <v>16894</v>
      </c>
      <c r="T336" s="6">
        <v>28671</v>
      </c>
      <c r="U336" s="6">
        <v>0</v>
      </c>
      <c r="V336" s="6">
        <v>3631</v>
      </c>
      <c r="W336" s="6">
        <v>-1037</v>
      </c>
      <c r="X336" s="2">
        <v>-448</v>
      </c>
      <c r="Y336" s="6">
        <v>-16537</v>
      </c>
      <c r="Z336" s="6">
        <v>-14524</v>
      </c>
      <c r="AA336" s="6">
        <v>3267</v>
      </c>
      <c r="AB336" s="6">
        <v>560</v>
      </c>
      <c r="AC336" s="6">
        <v>67005</v>
      </c>
      <c r="AD336" s="6">
        <v>0</v>
      </c>
      <c r="AE336" s="2">
        <v>0</v>
      </c>
      <c r="AF336" s="6">
        <v>-190114</v>
      </c>
      <c r="AG336" s="6">
        <v>1899902</v>
      </c>
      <c r="AH336" s="6">
        <v>8211787</v>
      </c>
      <c r="AI336" s="6">
        <v>-128777</v>
      </c>
      <c r="AJ336" s="7">
        <v>0.98</v>
      </c>
      <c r="AL336" s="2" t="s">
        <v>807</v>
      </c>
      <c r="AM336" s="2">
        <v>1</v>
      </c>
    </row>
    <row r="337" spans="1:39">
      <c r="A337" s="2" t="s">
        <v>590</v>
      </c>
      <c r="B337" s="2" t="s">
        <v>812</v>
      </c>
      <c r="C337" s="2">
        <v>0</v>
      </c>
      <c r="E337" s="2" t="s">
        <v>846</v>
      </c>
      <c r="F337" s="2">
        <v>0</v>
      </c>
      <c r="G337" s="2">
        <v>0</v>
      </c>
      <c r="H337" s="2" t="s">
        <v>814</v>
      </c>
      <c r="I337" s="2">
        <v>0.01</v>
      </c>
      <c r="J337" s="6">
        <v>8000425</v>
      </c>
      <c r="K337" s="6">
        <v>2606816</v>
      </c>
      <c r="L337" s="6">
        <v>5393610</v>
      </c>
      <c r="M337" s="6">
        <v>2729383</v>
      </c>
      <c r="N337" s="6">
        <v>181481</v>
      </c>
      <c r="O337" s="6">
        <v>28975</v>
      </c>
      <c r="P337" s="6">
        <v>101533</v>
      </c>
      <c r="Q337" s="2">
        <v>859</v>
      </c>
      <c r="R337" s="2">
        <v>294</v>
      </c>
      <c r="S337" s="6">
        <v>2554</v>
      </c>
      <c r="T337" s="6">
        <v>47266</v>
      </c>
      <c r="U337" s="2">
        <v>0</v>
      </c>
      <c r="V337" s="6">
        <v>8147</v>
      </c>
      <c r="W337" s="6">
        <v>-757</v>
      </c>
      <c r="X337" s="2">
        <v>-292</v>
      </c>
      <c r="Y337" s="6">
        <v>-2216</v>
      </c>
      <c r="Z337" s="6">
        <v>-10752</v>
      </c>
      <c r="AA337" s="6">
        <v>322</v>
      </c>
      <c r="AB337" s="6">
        <v>-291</v>
      </c>
      <c r="AC337" s="6">
        <v>57257</v>
      </c>
      <c r="AD337" s="6">
        <v>0</v>
      </c>
      <c r="AE337" s="2">
        <v>0</v>
      </c>
      <c r="AF337" s="6">
        <v>-55759</v>
      </c>
      <c r="AG337" s="6">
        <v>2906523</v>
      </c>
      <c r="AH337" s="6">
        <v>8300133</v>
      </c>
      <c r="AI337" s="6">
        <v>299708</v>
      </c>
      <c r="AJ337" s="7">
        <v>1.04</v>
      </c>
      <c r="AL337" s="2" t="s">
        <v>807</v>
      </c>
      <c r="AM337" s="2">
        <v>1</v>
      </c>
    </row>
    <row r="338" spans="1:39">
      <c r="A338" s="2" t="s">
        <v>274</v>
      </c>
      <c r="B338" s="2" t="s">
        <v>812</v>
      </c>
      <c r="C338" s="2">
        <v>0</v>
      </c>
      <c r="E338" s="2" t="s">
        <v>848</v>
      </c>
      <c r="F338" s="2">
        <v>0</v>
      </c>
      <c r="G338" s="2">
        <v>0</v>
      </c>
      <c r="H338" s="2" t="s">
        <v>814</v>
      </c>
      <c r="I338" s="2">
        <v>0.01</v>
      </c>
      <c r="J338" s="6">
        <v>14187224</v>
      </c>
      <c r="K338" s="6">
        <v>5182094</v>
      </c>
      <c r="L338" s="6">
        <v>9005130</v>
      </c>
      <c r="M338" s="6">
        <v>5210405</v>
      </c>
      <c r="N338" s="6">
        <v>383741</v>
      </c>
      <c r="O338" s="6">
        <v>55314</v>
      </c>
      <c r="P338" s="6">
        <v>219133</v>
      </c>
      <c r="Q338" s="6">
        <v>3708</v>
      </c>
      <c r="R338" s="6">
        <v>3020</v>
      </c>
      <c r="S338" s="6">
        <v>14972</v>
      </c>
      <c r="T338" s="6">
        <v>87594</v>
      </c>
      <c r="U338" s="6">
        <v>663</v>
      </c>
      <c r="V338" s="6">
        <v>18525</v>
      </c>
      <c r="W338" s="6">
        <v>-2833</v>
      </c>
      <c r="X338" s="6">
        <v>-1905</v>
      </c>
      <c r="Y338" s="6">
        <v>-14012</v>
      </c>
      <c r="Z338" s="6">
        <v>-18958</v>
      </c>
      <c r="AA338" s="6">
        <v>2072</v>
      </c>
      <c r="AB338" s="6">
        <v>-1390</v>
      </c>
      <c r="AC338" s="6">
        <v>95596</v>
      </c>
      <c r="AD338" s="6">
        <v>0</v>
      </c>
      <c r="AE338" s="2">
        <v>0</v>
      </c>
      <c r="AF338" s="6">
        <v>-185212</v>
      </c>
      <c r="AG338" s="6">
        <v>5486692</v>
      </c>
      <c r="AH338" s="6">
        <v>14491821</v>
      </c>
      <c r="AI338" s="6">
        <v>304598</v>
      </c>
      <c r="AJ338" s="7">
        <v>1.02</v>
      </c>
      <c r="AL338" s="2" t="s">
        <v>807</v>
      </c>
      <c r="AM338" s="2">
        <v>1</v>
      </c>
    </row>
    <row r="339" spans="1:39">
      <c r="A339" s="2" t="s">
        <v>829</v>
      </c>
      <c r="B339" s="2" t="s">
        <v>812</v>
      </c>
      <c r="C339" s="2">
        <v>0</v>
      </c>
      <c r="E339" s="2" t="s">
        <v>849</v>
      </c>
      <c r="F339" s="2">
        <v>0</v>
      </c>
      <c r="G339" s="2">
        <v>0</v>
      </c>
      <c r="H339" s="2" t="s">
        <v>814</v>
      </c>
      <c r="I339" s="2">
        <v>0.01</v>
      </c>
      <c r="J339" s="6">
        <v>5095931</v>
      </c>
      <c r="K339" s="6">
        <v>2430710</v>
      </c>
      <c r="L339" s="6">
        <v>2665221</v>
      </c>
      <c r="M339" s="6">
        <v>2319893</v>
      </c>
      <c r="N339" s="6">
        <v>168091</v>
      </c>
      <c r="O339" s="6">
        <v>24628</v>
      </c>
      <c r="P339" s="6">
        <v>93591</v>
      </c>
      <c r="Q339" s="2">
        <v>362</v>
      </c>
      <c r="R339" s="2">
        <v>323</v>
      </c>
      <c r="S339" s="6">
        <v>2755</v>
      </c>
      <c r="T339" s="6">
        <v>46432</v>
      </c>
      <c r="U339" s="6">
        <v>721</v>
      </c>
      <c r="V339" s="6">
        <v>5785</v>
      </c>
      <c r="W339" s="6">
        <v>16</v>
      </c>
      <c r="X339" s="2">
        <v>522</v>
      </c>
      <c r="Y339" s="6">
        <v>-2249</v>
      </c>
      <c r="Z339" s="6">
        <v>-6402</v>
      </c>
      <c r="AA339" s="6">
        <v>1319</v>
      </c>
      <c r="AB339" s="6">
        <v>228</v>
      </c>
      <c r="AC339" s="6">
        <v>28293</v>
      </c>
      <c r="AD339" s="6">
        <v>0</v>
      </c>
      <c r="AE339" s="2">
        <v>0</v>
      </c>
      <c r="AF339" s="6">
        <v>-58649</v>
      </c>
      <c r="AG339" s="6">
        <v>2457568</v>
      </c>
      <c r="AH339" s="6">
        <v>5122790</v>
      </c>
      <c r="AI339" s="6">
        <v>26859</v>
      </c>
      <c r="AJ339" s="7">
        <v>1.01</v>
      </c>
      <c r="AL339" s="2" t="s">
        <v>807</v>
      </c>
      <c r="AM339" s="2">
        <v>1</v>
      </c>
    </row>
    <row r="340" spans="1:39">
      <c r="A340" s="2" t="s">
        <v>576</v>
      </c>
      <c r="B340" s="2" t="s">
        <v>812</v>
      </c>
      <c r="C340" s="2">
        <v>0</v>
      </c>
      <c r="E340" s="2" t="s">
        <v>850</v>
      </c>
      <c r="F340" s="2">
        <v>0</v>
      </c>
      <c r="G340" s="2">
        <v>0</v>
      </c>
      <c r="H340" s="2" t="s">
        <v>814</v>
      </c>
      <c r="I340" s="2">
        <v>0.01</v>
      </c>
      <c r="J340" s="6">
        <v>6343728</v>
      </c>
      <c r="K340" s="6">
        <v>1439061</v>
      </c>
      <c r="L340" s="6">
        <v>4904668</v>
      </c>
      <c r="M340" s="6">
        <v>1449893</v>
      </c>
      <c r="N340" s="6">
        <v>106321</v>
      </c>
      <c r="O340" s="6">
        <v>15391</v>
      </c>
      <c r="P340" s="6">
        <v>56395</v>
      </c>
      <c r="Q340" s="2">
        <v>101</v>
      </c>
      <c r="R340" s="6">
        <v>2000</v>
      </c>
      <c r="S340" s="6">
        <v>11438</v>
      </c>
      <c r="T340" s="6">
        <v>20996</v>
      </c>
      <c r="U340" s="2">
        <v>0</v>
      </c>
      <c r="V340" s="6">
        <v>3692</v>
      </c>
      <c r="W340" s="6">
        <v>130</v>
      </c>
      <c r="X340" s="6">
        <v>1532</v>
      </c>
      <c r="Y340" s="6">
        <v>-11139</v>
      </c>
      <c r="Z340" s="6">
        <v>-5426</v>
      </c>
      <c r="AA340" s="6">
        <v>0</v>
      </c>
      <c r="AB340" s="6">
        <v>26</v>
      </c>
      <c r="AC340" s="6">
        <v>52067</v>
      </c>
      <c r="AD340" s="6">
        <v>0</v>
      </c>
      <c r="AE340" s="2">
        <v>0</v>
      </c>
      <c r="AF340" s="6">
        <v>-49486</v>
      </c>
      <c r="AG340" s="6">
        <v>1547609</v>
      </c>
      <c r="AH340" s="6">
        <v>6452277</v>
      </c>
      <c r="AI340" s="6">
        <v>108549</v>
      </c>
      <c r="AJ340" s="7">
        <v>1.02</v>
      </c>
      <c r="AL340" s="2" t="s">
        <v>807</v>
      </c>
      <c r="AM340" s="2">
        <v>1</v>
      </c>
    </row>
    <row r="341" spans="1:39">
      <c r="A341" s="2" t="s">
        <v>552</v>
      </c>
      <c r="B341" s="2" t="s">
        <v>812</v>
      </c>
      <c r="C341" s="2">
        <v>0</v>
      </c>
      <c r="E341" s="2" t="s">
        <v>851</v>
      </c>
      <c r="F341" s="2">
        <v>0</v>
      </c>
      <c r="G341" s="2">
        <v>0</v>
      </c>
      <c r="H341" s="2" t="s">
        <v>814</v>
      </c>
      <c r="I341" s="2">
        <v>0.01</v>
      </c>
      <c r="J341" s="6">
        <v>6914268</v>
      </c>
      <c r="K341" s="6">
        <v>2274109</v>
      </c>
      <c r="L341" s="6">
        <v>4640159</v>
      </c>
      <c r="M341" s="6">
        <v>2272190</v>
      </c>
      <c r="N341" s="6">
        <v>176353</v>
      </c>
      <c r="O341" s="6">
        <v>24122</v>
      </c>
      <c r="P341" s="6">
        <v>97593</v>
      </c>
      <c r="Q341" s="2">
        <v>456</v>
      </c>
      <c r="R341" s="6">
        <v>1010</v>
      </c>
      <c r="S341" s="6">
        <v>2365</v>
      </c>
      <c r="T341" s="6">
        <v>50807</v>
      </c>
      <c r="U341" s="2">
        <v>538</v>
      </c>
      <c r="V341" s="6">
        <v>6669</v>
      </c>
      <c r="W341" s="6">
        <v>-147</v>
      </c>
      <c r="X341" s="2">
        <v>-94</v>
      </c>
      <c r="Y341" s="6">
        <v>-1575</v>
      </c>
      <c r="Z341" s="6">
        <v>-8824</v>
      </c>
      <c r="AA341" s="6">
        <v>58</v>
      </c>
      <c r="AB341" s="6">
        <v>-198</v>
      </c>
      <c r="AC341" s="6">
        <v>49259</v>
      </c>
      <c r="AD341" s="6">
        <v>0</v>
      </c>
      <c r="AE341" s="2">
        <v>0</v>
      </c>
      <c r="AF341" s="6">
        <v>5431</v>
      </c>
      <c r="AG341" s="6">
        <v>2499660</v>
      </c>
      <c r="AH341" s="6">
        <v>7139819</v>
      </c>
      <c r="AI341" s="6">
        <v>225551</v>
      </c>
      <c r="AJ341" s="7">
        <v>1.03</v>
      </c>
      <c r="AL341" s="2" t="s">
        <v>807</v>
      </c>
      <c r="AM341" s="2">
        <v>1</v>
      </c>
    </row>
    <row r="342" spans="1:39">
      <c r="A342" s="2" t="s">
        <v>532</v>
      </c>
      <c r="B342" s="2" t="s">
        <v>812</v>
      </c>
      <c r="C342" s="2">
        <v>0</v>
      </c>
      <c r="E342" s="2" t="s">
        <v>852</v>
      </c>
      <c r="F342" s="2">
        <v>0</v>
      </c>
      <c r="G342" s="2">
        <v>0</v>
      </c>
      <c r="H342" s="2" t="s">
        <v>814</v>
      </c>
      <c r="I342" s="2">
        <v>0.01</v>
      </c>
      <c r="J342" s="6">
        <v>14712035</v>
      </c>
      <c r="K342" s="6">
        <v>6184723</v>
      </c>
      <c r="L342" s="6">
        <v>8527312</v>
      </c>
      <c r="M342" s="6">
        <v>6227784</v>
      </c>
      <c r="N342" s="6">
        <v>328814</v>
      </c>
      <c r="O342" s="6">
        <v>66111</v>
      </c>
      <c r="P342" s="6">
        <v>156057</v>
      </c>
      <c r="Q342" s="6">
        <v>5359</v>
      </c>
      <c r="R342" s="6">
        <v>4219</v>
      </c>
      <c r="S342" s="6">
        <v>13441</v>
      </c>
      <c r="T342" s="6">
        <v>83627</v>
      </c>
      <c r="U342" s="2">
        <v>119</v>
      </c>
      <c r="V342" s="6">
        <v>17693</v>
      </c>
      <c r="W342" s="6">
        <v>-4853</v>
      </c>
      <c r="X342" s="6">
        <v>-3193</v>
      </c>
      <c r="Y342" s="6">
        <v>-12795</v>
      </c>
      <c r="Z342" s="6">
        <v>-25508</v>
      </c>
      <c r="AA342" s="6">
        <v>957</v>
      </c>
      <c r="AB342" s="6">
        <v>-3052</v>
      </c>
      <c r="AC342" s="6">
        <v>90523</v>
      </c>
      <c r="AD342" s="6">
        <v>0</v>
      </c>
      <c r="AE342" s="2">
        <v>0</v>
      </c>
      <c r="AF342" s="6">
        <v>-114351</v>
      </c>
      <c r="AG342" s="6">
        <v>6502139</v>
      </c>
      <c r="AH342" s="6">
        <v>15029451</v>
      </c>
      <c r="AI342" s="6">
        <v>317416</v>
      </c>
      <c r="AJ342" s="7">
        <v>1.02</v>
      </c>
      <c r="AL342" s="2" t="s">
        <v>807</v>
      </c>
      <c r="AM342" s="2">
        <v>1</v>
      </c>
    </row>
    <row r="343" spans="1:39">
      <c r="A343" s="2" t="s">
        <v>486</v>
      </c>
      <c r="B343" s="2" t="s">
        <v>812</v>
      </c>
      <c r="C343" s="2">
        <v>0</v>
      </c>
      <c r="E343" s="2" t="s">
        <v>856</v>
      </c>
      <c r="F343" s="2">
        <v>0</v>
      </c>
      <c r="G343" s="2">
        <v>0</v>
      </c>
      <c r="H343" s="2" t="s">
        <v>814</v>
      </c>
      <c r="I343" s="2">
        <v>0.01</v>
      </c>
      <c r="J343" s="6">
        <v>12973499</v>
      </c>
      <c r="K343" s="6">
        <v>6505950</v>
      </c>
      <c r="L343" s="6">
        <v>6467549</v>
      </c>
      <c r="M343" s="6">
        <v>6400271</v>
      </c>
      <c r="N343" s="6">
        <v>309424</v>
      </c>
      <c r="O343" s="6">
        <v>67944</v>
      </c>
      <c r="P343" s="6">
        <v>137860</v>
      </c>
      <c r="Q343" s="6">
        <v>2722</v>
      </c>
      <c r="R343" s="6">
        <v>5448</v>
      </c>
      <c r="S343" s="6">
        <v>12432</v>
      </c>
      <c r="T343" s="6">
        <v>83018</v>
      </c>
      <c r="U343" s="6">
        <v>2309</v>
      </c>
      <c r="V343" s="6">
        <v>11265</v>
      </c>
      <c r="W343" s="6">
        <v>-2053</v>
      </c>
      <c r="X343" s="6">
        <v>-5140</v>
      </c>
      <c r="Y343" s="6">
        <v>-11218</v>
      </c>
      <c r="Z343" s="6">
        <v>-30778</v>
      </c>
      <c r="AA343" s="6">
        <v>1362</v>
      </c>
      <c r="AB343" s="6">
        <v>1214</v>
      </c>
      <c r="AC343" s="6">
        <v>68658</v>
      </c>
      <c r="AD343" s="6">
        <v>0</v>
      </c>
      <c r="AE343" s="2">
        <v>0</v>
      </c>
      <c r="AF343" s="6">
        <v>-488855</v>
      </c>
      <c r="AG343" s="6">
        <v>6256459</v>
      </c>
      <c r="AH343" s="6">
        <v>12724008</v>
      </c>
      <c r="AI343" s="6">
        <v>-249491</v>
      </c>
      <c r="AJ343" s="7">
        <v>0.98</v>
      </c>
      <c r="AL343" s="2" t="s">
        <v>807</v>
      </c>
      <c r="AM343" s="2">
        <v>1</v>
      </c>
    </row>
    <row r="344" spans="1:39">
      <c r="A344" s="2" t="s">
        <v>464</v>
      </c>
      <c r="B344" s="2" t="s">
        <v>812</v>
      </c>
      <c r="C344" s="2">
        <v>0</v>
      </c>
      <c r="E344" s="2" t="s">
        <v>857</v>
      </c>
      <c r="F344" s="2">
        <v>0</v>
      </c>
      <c r="G344" s="2">
        <v>0</v>
      </c>
      <c r="H344" s="2" t="s">
        <v>814</v>
      </c>
      <c r="I344" s="2">
        <v>0.01</v>
      </c>
      <c r="J344" s="6">
        <v>5065474</v>
      </c>
      <c r="K344" s="6">
        <v>2297253</v>
      </c>
      <c r="L344" s="6">
        <v>2768221</v>
      </c>
      <c r="M344" s="6">
        <v>2320734</v>
      </c>
      <c r="N344" s="6">
        <v>151165</v>
      </c>
      <c r="O344" s="6">
        <v>24636</v>
      </c>
      <c r="P344" s="6">
        <v>83798</v>
      </c>
      <c r="Q344" s="2">
        <v>0</v>
      </c>
      <c r="R344" s="6">
        <v>3052</v>
      </c>
      <c r="S344" s="6">
        <v>4744</v>
      </c>
      <c r="T344" s="6">
        <v>34935</v>
      </c>
      <c r="U344" s="6">
        <v>1997</v>
      </c>
      <c r="V344" s="6">
        <v>7180</v>
      </c>
      <c r="W344" s="6">
        <v>43</v>
      </c>
      <c r="X344" s="6">
        <v>-3033</v>
      </c>
      <c r="Y344" s="6">
        <v>-4317</v>
      </c>
      <c r="Z344" s="6">
        <v>-5251</v>
      </c>
      <c r="AA344" s="6">
        <v>719</v>
      </c>
      <c r="AB344" s="6">
        <v>-2649</v>
      </c>
      <c r="AC344" s="6">
        <v>29387</v>
      </c>
      <c r="AD344" s="6">
        <v>0</v>
      </c>
      <c r="AE344" s="2">
        <v>0</v>
      </c>
      <c r="AF344" s="6">
        <v>-34127</v>
      </c>
      <c r="AG344" s="6">
        <v>2461847</v>
      </c>
      <c r="AH344" s="6">
        <v>5230068</v>
      </c>
      <c r="AI344" s="6">
        <v>164594</v>
      </c>
      <c r="AJ344" s="7">
        <v>1.03</v>
      </c>
      <c r="AL344" s="2" t="s">
        <v>807</v>
      </c>
      <c r="AM344" s="2">
        <v>1</v>
      </c>
    </row>
    <row r="345" spans="1:39">
      <c r="A345" s="2" t="s">
        <v>446</v>
      </c>
      <c r="B345" s="2" t="s">
        <v>812</v>
      </c>
      <c r="C345" s="2">
        <v>0</v>
      </c>
      <c r="E345" s="2" t="s">
        <v>858</v>
      </c>
      <c r="F345" s="2">
        <v>0</v>
      </c>
      <c r="G345" s="2">
        <v>0</v>
      </c>
      <c r="H345" s="2" t="s">
        <v>814</v>
      </c>
      <c r="I345" s="2">
        <v>0.01</v>
      </c>
      <c r="J345" s="6">
        <v>11385312</v>
      </c>
      <c r="K345" s="6">
        <v>3161162</v>
      </c>
      <c r="L345" s="6">
        <v>8224151</v>
      </c>
      <c r="M345" s="6">
        <v>3276300</v>
      </c>
      <c r="N345" s="6">
        <v>182675</v>
      </c>
      <c r="O345" s="6">
        <v>34794</v>
      </c>
      <c r="P345" s="6">
        <v>94607</v>
      </c>
      <c r="Q345" s="6">
        <v>2015</v>
      </c>
      <c r="R345" s="6">
        <v>1516</v>
      </c>
      <c r="S345" s="6">
        <v>6573</v>
      </c>
      <c r="T345" s="6">
        <v>43170</v>
      </c>
      <c r="U345" s="6">
        <v>11979</v>
      </c>
      <c r="V345" s="6">
        <v>11976</v>
      </c>
      <c r="W345" s="6">
        <v>-1748</v>
      </c>
      <c r="X345" s="6">
        <v>-1497</v>
      </c>
      <c r="Y345" s="6">
        <v>-6181</v>
      </c>
      <c r="Z345" s="6">
        <v>-9012</v>
      </c>
      <c r="AA345" s="6">
        <v>9411</v>
      </c>
      <c r="AB345" s="6">
        <v>-89</v>
      </c>
      <c r="AC345" s="6">
        <v>87305</v>
      </c>
      <c r="AD345" s="6">
        <v>0</v>
      </c>
      <c r="AE345" s="2">
        <v>0</v>
      </c>
      <c r="AF345" s="6">
        <v>-25526</v>
      </c>
      <c r="AG345" s="6">
        <v>3535593</v>
      </c>
      <c r="AH345" s="6">
        <v>11759743</v>
      </c>
      <c r="AI345" s="6">
        <v>374431</v>
      </c>
      <c r="AJ345" s="7">
        <v>1.03</v>
      </c>
      <c r="AL345" s="2" t="s">
        <v>807</v>
      </c>
      <c r="AM345" s="2">
        <v>1</v>
      </c>
    </row>
    <row r="346" spans="1:39">
      <c r="A346" s="2" t="s">
        <v>428</v>
      </c>
      <c r="B346" s="2" t="s">
        <v>812</v>
      </c>
      <c r="C346" s="2">
        <v>0</v>
      </c>
      <c r="E346" s="2" t="s">
        <v>859</v>
      </c>
      <c r="F346" s="2">
        <v>0</v>
      </c>
      <c r="G346" s="2">
        <v>0</v>
      </c>
      <c r="H346" s="2" t="s">
        <v>814</v>
      </c>
      <c r="I346" s="2">
        <v>0.01</v>
      </c>
      <c r="J346" s="6">
        <v>13272756</v>
      </c>
      <c r="K346" s="6">
        <v>6057540</v>
      </c>
      <c r="L346" s="6">
        <v>7215217</v>
      </c>
      <c r="M346" s="6">
        <v>6048519</v>
      </c>
      <c r="N346" s="6">
        <v>330771</v>
      </c>
      <c r="O346" s="6">
        <v>64269</v>
      </c>
      <c r="P346" s="6">
        <v>159675</v>
      </c>
      <c r="Q346" s="6">
        <v>1690</v>
      </c>
      <c r="R346" s="6">
        <v>3526</v>
      </c>
      <c r="S346" s="6">
        <v>17538</v>
      </c>
      <c r="T346" s="6">
        <v>84073</v>
      </c>
      <c r="U346" s="6">
        <v>3643</v>
      </c>
      <c r="V346" s="6">
        <v>11612</v>
      </c>
      <c r="W346" s="6">
        <v>-996</v>
      </c>
      <c r="X346" s="6">
        <v>-2225</v>
      </c>
      <c r="Y346" s="6">
        <v>-17555</v>
      </c>
      <c r="Z346" s="6">
        <v>-23115</v>
      </c>
      <c r="AA346" s="6">
        <v>2894</v>
      </c>
      <c r="AB346" s="6">
        <v>-2401</v>
      </c>
      <c r="AC346" s="6">
        <v>76595</v>
      </c>
      <c r="AD346" s="6">
        <v>0</v>
      </c>
      <c r="AE346" s="2">
        <v>0</v>
      </c>
      <c r="AF346" s="6">
        <v>-126320</v>
      </c>
      <c r="AG346" s="6">
        <v>6301421</v>
      </c>
      <c r="AH346" s="6">
        <v>13516638</v>
      </c>
      <c r="AI346" s="6">
        <v>243881</v>
      </c>
      <c r="AJ346" s="7">
        <v>1.02</v>
      </c>
      <c r="AL346" s="2" t="s">
        <v>807</v>
      </c>
      <c r="AM346" s="2">
        <v>1</v>
      </c>
    </row>
    <row r="347" spans="1:39">
      <c r="A347" s="2" t="s">
        <v>410</v>
      </c>
      <c r="B347" s="2" t="s">
        <v>812</v>
      </c>
      <c r="C347" s="2">
        <v>0</v>
      </c>
      <c r="E347" s="2" t="s">
        <v>861</v>
      </c>
      <c r="F347" s="2">
        <v>0</v>
      </c>
      <c r="G347" s="2">
        <v>0</v>
      </c>
      <c r="H347" s="2" t="s">
        <v>814</v>
      </c>
      <c r="I347" s="2">
        <v>0.01</v>
      </c>
      <c r="J347" s="6">
        <v>13965988</v>
      </c>
      <c r="K347" s="6">
        <v>4551653</v>
      </c>
      <c r="L347" s="6">
        <v>9414335</v>
      </c>
      <c r="M347" s="6">
        <v>4557579</v>
      </c>
      <c r="N347" s="6">
        <v>341732</v>
      </c>
      <c r="O347" s="6">
        <v>48381</v>
      </c>
      <c r="P347" s="6">
        <v>194128</v>
      </c>
      <c r="Q347" s="6">
        <v>7510</v>
      </c>
      <c r="R347" s="6">
        <v>4917</v>
      </c>
      <c r="S347" s="6">
        <v>9758</v>
      </c>
      <c r="T347" s="6">
        <v>77038</v>
      </c>
      <c r="U347" s="2">
        <v>104</v>
      </c>
      <c r="V347" s="6">
        <v>14501</v>
      </c>
      <c r="W347" s="6">
        <v>-6835</v>
      </c>
      <c r="X347" s="6">
        <v>-2664</v>
      </c>
      <c r="Y347" s="6">
        <v>-5984</v>
      </c>
      <c r="Z347" s="6">
        <v>-22843</v>
      </c>
      <c r="AA347" s="6">
        <v>228</v>
      </c>
      <c r="AB347" s="6">
        <v>-2952</v>
      </c>
      <c r="AC347" s="6">
        <v>99940</v>
      </c>
      <c r="AD347" s="6">
        <v>0</v>
      </c>
      <c r="AE347" s="2">
        <v>0</v>
      </c>
      <c r="AF347" s="6">
        <v>-280779</v>
      </c>
      <c r="AG347" s="6">
        <v>4692027</v>
      </c>
      <c r="AH347" s="6">
        <v>14106362</v>
      </c>
      <c r="AI347" s="6">
        <v>140374</v>
      </c>
      <c r="AJ347" s="7">
        <v>1.01</v>
      </c>
      <c r="AL347" s="2" t="s">
        <v>807</v>
      </c>
      <c r="AM347" s="2">
        <v>1</v>
      </c>
    </row>
    <row r="348" spans="1:39">
      <c r="A348" s="2" t="s">
        <v>400</v>
      </c>
      <c r="B348" s="2" t="s">
        <v>812</v>
      </c>
      <c r="C348" s="2">
        <v>0</v>
      </c>
      <c r="E348" s="2" t="s">
        <v>862</v>
      </c>
      <c r="F348" s="2">
        <v>0</v>
      </c>
      <c r="G348" s="2">
        <v>0</v>
      </c>
      <c r="H348" s="2" t="s">
        <v>814</v>
      </c>
      <c r="I348" s="2">
        <v>0.01</v>
      </c>
      <c r="J348" s="6">
        <v>8022199</v>
      </c>
      <c r="K348" s="6">
        <v>3210266</v>
      </c>
      <c r="L348" s="6">
        <v>4811932</v>
      </c>
      <c r="M348" s="6">
        <v>3307536</v>
      </c>
      <c r="N348" s="6">
        <v>189874</v>
      </c>
      <c r="O348" s="6">
        <v>35112</v>
      </c>
      <c r="P348" s="6">
        <v>102297</v>
      </c>
      <c r="Q348" s="6">
        <v>1001</v>
      </c>
      <c r="R348" s="6">
        <v>1367</v>
      </c>
      <c r="S348" s="6">
        <v>5375</v>
      </c>
      <c r="T348" s="6">
        <v>44722</v>
      </c>
      <c r="U348" s="2">
        <v>0</v>
      </c>
      <c r="V348" s="6">
        <v>7687</v>
      </c>
      <c r="W348" s="6">
        <v>-461</v>
      </c>
      <c r="X348" s="2">
        <v>-178</v>
      </c>
      <c r="Y348" s="6">
        <v>-4417</v>
      </c>
      <c r="Z348" s="6">
        <v>-12921</v>
      </c>
      <c r="AA348" s="6">
        <v>0</v>
      </c>
      <c r="AB348" s="6">
        <v>-1350</v>
      </c>
      <c r="AC348" s="6">
        <v>51082</v>
      </c>
      <c r="AD348" s="6">
        <v>0</v>
      </c>
      <c r="AE348" s="2">
        <v>0</v>
      </c>
      <c r="AF348" s="6">
        <v>-19150</v>
      </c>
      <c r="AG348" s="6">
        <v>3517702</v>
      </c>
      <c r="AH348" s="6">
        <v>8329634</v>
      </c>
      <c r="AI348" s="6">
        <v>307436</v>
      </c>
      <c r="AJ348" s="7">
        <v>1.04</v>
      </c>
      <c r="AL348" s="2" t="s">
        <v>807</v>
      </c>
      <c r="AM348" s="2">
        <v>1</v>
      </c>
    </row>
    <row r="349" spans="1:39">
      <c r="A349" s="2" t="s">
        <v>314</v>
      </c>
      <c r="B349" s="2" t="s">
        <v>812</v>
      </c>
      <c r="C349" s="2">
        <v>0</v>
      </c>
      <c r="E349" s="2" t="s">
        <v>866</v>
      </c>
      <c r="F349" s="2">
        <v>0</v>
      </c>
      <c r="G349" s="2">
        <v>0</v>
      </c>
      <c r="H349" s="2" t="s">
        <v>814</v>
      </c>
      <c r="I349" s="2">
        <v>0.01</v>
      </c>
      <c r="J349" s="6">
        <v>5481401</v>
      </c>
      <c r="K349" s="6">
        <v>2996041</v>
      </c>
      <c r="L349" s="6">
        <v>2485360</v>
      </c>
      <c r="M349" s="6">
        <v>3017349</v>
      </c>
      <c r="N349" s="6">
        <v>190515</v>
      </c>
      <c r="O349" s="6">
        <v>32032</v>
      </c>
      <c r="P349" s="6">
        <v>105255</v>
      </c>
      <c r="Q349" s="6">
        <v>1838</v>
      </c>
      <c r="R349" s="6">
        <v>5202</v>
      </c>
      <c r="S349" s="6">
        <v>4988</v>
      </c>
      <c r="T349" s="6">
        <v>41200</v>
      </c>
      <c r="U349" s="6">
        <v>1809</v>
      </c>
      <c r="V349" s="6">
        <v>15411</v>
      </c>
      <c r="W349" s="6">
        <v>-1093</v>
      </c>
      <c r="X349" s="6">
        <v>-3071</v>
      </c>
      <c r="Y349" s="6">
        <v>-4389</v>
      </c>
      <c r="Z349" s="6">
        <v>173</v>
      </c>
      <c r="AA349" s="6">
        <v>186</v>
      </c>
      <c r="AB349" s="6">
        <v>-448</v>
      </c>
      <c r="AC349" s="6">
        <v>26384</v>
      </c>
      <c r="AD349" s="6">
        <v>0</v>
      </c>
      <c r="AE349" s="2">
        <v>0</v>
      </c>
      <c r="AF349" s="6">
        <v>-85375</v>
      </c>
      <c r="AG349" s="6">
        <v>3157451</v>
      </c>
      <c r="AH349" s="6">
        <v>5642811</v>
      </c>
      <c r="AI349" s="6">
        <v>161410</v>
      </c>
      <c r="AJ349" s="7">
        <v>1.03</v>
      </c>
      <c r="AL349" s="2" t="s">
        <v>807</v>
      </c>
      <c r="AM349" s="2">
        <v>1</v>
      </c>
    </row>
    <row r="350" spans="1:39">
      <c r="A350" s="2" t="s">
        <v>300</v>
      </c>
      <c r="B350" s="2" t="s">
        <v>812</v>
      </c>
      <c r="C350" s="2">
        <v>0</v>
      </c>
      <c r="E350" s="2" t="s">
        <v>867</v>
      </c>
      <c r="F350" s="2">
        <v>0</v>
      </c>
      <c r="G350" s="2">
        <v>0</v>
      </c>
      <c r="H350" s="2" t="s">
        <v>814</v>
      </c>
      <c r="I350" s="2">
        <v>0.01</v>
      </c>
      <c r="J350" s="6">
        <v>9659839</v>
      </c>
      <c r="K350" s="6">
        <v>3304206</v>
      </c>
      <c r="L350" s="6">
        <v>6355632</v>
      </c>
      <c r="M350" s="6">
        <v>3370603</v>
      </c>
      <c r="N350" s="6">
        <v>167138</v>
      </c>
      <c r="O350" s="6">
        <v>35781</v>
      </c>
      <c r="P350" s="6">
        <v>88443</v>
      </c>
      <c r="Q350" s="6">
        <v>2150</v>
      </c>
      <c r="R350" s="6">
        <v>3047</v>
      </c>
      <c r="S350" s="6">
        <v>2720</v>
      </c>
      <c r="T350" s="6">
        <v>34997</v>
      </c>
      <c r="U350" s="2">
        <v>0</v>
      </c>
      <c r="V350" s="6">
        <v>8041</v>
      </c>
      <c r="W350" s="6">
        <v>-1904</v>
      </c>
      <c r="X350" s="6">
        <v>-2047</v>
      </c>
      <c r="Y350" s="2">
        <v>730</v>
      </c>
      <c r="Z350" s="6">
        <v>-15517</v>
      </c>
      <c r="AA350" s="6">
        <v>0</v>
      </c>
      <c r="AB350" s="6">
        <v>-160</v>
      </c>
      <c r="AC350" s="6">
        <v>67470</v>
      </c>
      <c r="AD350" s="6">
        <v>0</v>
      </c>
      <c r="AE350" s="2">
        <v>0</v>
      </c>
      <c r="AF350" s="6">
        <v>-79109</v>
      </c>
      <c r="AG350" s="6">
        <v>3515245</v>
      </c>
      <c r="AH350" s="6">
        <v>9870877</v>
      </c>
      <c r="AI350" s="6">
        <v>211038</v>
      </c>
      <c r="AJ350" s="7">
        <v>1.02</v>
      </c>
      <c r="AL350" s="2" t="s">
        <v>807</v>
      </c>
      <c r="AM350" s="2">
        <v>1</v>
      </c>
    </row>
    <row r="351" spans="1:39">
      <c r="A351" s="2" t="s">
        <v>213</v>
      </c>
      <c r="B351" s="2" t="s">
        <v>812</v>
      </c>
      <c r="C351" s="2">
        <v>0</v>
      </c>
      <c r="E351" s="2" t="s">
        <v>868</v>
      </c>
      <c r="F351" s="2">
        <v>0</v>
      </c>
      <c r="G351" s="2">
        <v>0</v>
      </c>
      <c r="H351" s="2" t="s">
        <v>814</v>
      </c>
      <c r="I351" s="2">
        <v>0.01</v>
      </c>
      <c r="J351" s="6">
        <v>3492461</v>
      </c>
      <c r="K351" s="6">
        <v>1389175</v>
      </c>
      <c r="L351" s="6">
        <v>2103286</v>
      </c>
      <c r="M351" s="6">
        <v>1433791</v>
      </c>
      <c r="N351" s="6">
        <v>93715</v>
      </c>
      <c r="O351" s="6">
        <v>15221</v>
      </c>
      <c r="P351" s="6">
        <v>47789</v>
      </c>
      <c r="Q351" s="6">
        <v>5520</v>
      </c>
      <c r="R351" s="6">
        <v>5110</v>
      </c>
      <c r="S351" s="6">
        <v>5728</v>
      </c>
      <c r="T351" s="6">
        <v>14347</v>
      </c>
      <c r="U351" s="2">
        <v>229</v>
      </c>
      <c r="V351" s="6">
        <v>6796</v>
      </c>
      <c r="W351" s="6">
        <v>-5342</v>
      </c>
      <c r="X351" s="6">
        <v>-4597</v>
      </c>
      <c r="Y351" s="6">
        <v>-5360</v>
      </c>
      <c r="Z351" s="6">
        <v>-2365</v>
      </c>
      <c r="AA351" s="6">
        <v>165</v>
      </c>
      <c r="AB351" s="6">
        <v>-790</v>
      </c>
      <c r="AC351" s="6">
        <v>22328</v>
      </c>
      <c r="AD351" s="6">
        <v>0</v>
      </c>
      <c r="AE351" s="2">
        <v>0</v>
      </c>
      <c r="AF351" s="6">
        <v>-38602</v>
      </c>
      <c r="AG351" s="6">
        <v>1499968</v>
      </c>
      <c r="AH351" s="6">
        <v>3603254</v>
      </c>
      <c r="AI351" s="6">
        <v>110793</v>
      </c>
      <c r="AJ351" s="7">
        <v>1.03</v>
      </c>
      <c r="AL351" s="2" t="s">
        <v>807</v>
      </c>
      <c r="AM351" s="2">
        <v>1</v>
      </c>
    </row>
    <row r="352" spans="1:39">
      <c r="A352" s="2" t="s">
        <v>155</v>
      </c>
      <c r="B352" s="2" t="s">
        <v>812</v>
      </c>
      <c r="C352" s="2">
        <v>0</v>
      </c>
      <c r="E352" s="2" t="s">
        <v>869</v>
      </c>
      <c r="F352" s="2">
        <v>0</v>
      </c>
      <c r="G352" s="2">
        <v>0</v>
      </c>
      <c r="H352" s="2" t="s">
        <v>814</v>
      </c>
      <c r="I352" s="2">
        <v>0.01</v>
      </c>
      <c r="J352" s="6">
        <v>8566502</v>
      </c>
      <c r="K352" s="6">
        <v>3404670</v>
      </c>
      <c r="L352" s="6">
        <v>5161833</v>
      </c>
      <c r="M352" s="6">
        <v>3480480</v>
      </c>
      <c r="N352" s="6">
        <v>199339</v>
      </c>
      <c r="O352" s="6">
        <v>36949</v>
      </c>
      <c r="P352" s="6">
        <v>101879</v>
      </c>
      <c r="Q352" s="2">
        <v>742</v>
      </c>
      <c r="R352" s="2">
        <v>250</v>
      </c>
      <c r="S352" s="6">
        <v>13063</v>
      </c>
      <c r="T352" s="6">
        <v>46456</v>
      </c>
      <c r="U352" s="2">
        <v>0</v>
      </c>
      <c r="V352" s="6">
        <v>15647</v>
      </c>
      <c r="W352" s="6">
        <v>-295</v>
      </c>
      <c r="X352" s="2">
        <v>-116</v>
      </c>
      <c r="Y352" s="6">
        <v>-12433</v>
      </c>
      <c r="Z352" s="6">
        <v>-13088</v>
      </c>
      <c r="AA352" s="6">
        <v>0</v>
      </c>
      <c r="AB352" s="6">
        <v>-2322</v>
      </c>
      <c r="AC352" s="6">
        <v>54797</v>
      </c>
      <c r="AD352" s="6">
        <v>0</v>
      </c>
      <c r="AE352" s="2">
        <v>0</v>
      </c>
      <c r="AF352" s="6">
        <v>-23936</v>
      </c>
      <c r="AG352" s="6">
        <v>3698073</v>
      </c>
      <c r="AH352" s="6">
        <v>8859905</v>
      </c>
      <c r="AI352" s="6">
        <v>293403</v>
      </c>
      <c r="AJ352" s="7">
        <v>1.03</v>
      </c>
      <c r="AK352" s="2" t="s">
        <v>865</v>
      </c>
      <c r="AL352" s="2" t="s">
        <v>811</v>
      </c>
      <c r="AM352" s="2">
        <v>4.9274171999999998E-2</v>
      </c>
    </row>
    <row r="353" spans="1:39">
      <c r="A353" s="2" t="s">
        <v>870</v>
      </c>
      <c r="B353" s="2" t="s">
        <v>812</v>
      </c>
      <c r="C353" s="2">
        <v>0</v>
      </c>
      <c r="E353" s="2" t="s">
        <v>872</v>
      </c>
      <c r="F353" s="2">
        <v>0</v>
      </c>
      <c r="G353" s="2">
        <v>0</v>
      </c>
      <c r="H353" s="2" t="s">
        <v>814</v>
      </c>
      <c r="I353" s="2">
        <v>0.01</v>
      </c>
      <c r="J353" s="6">
        <v>4214302</v>
      </c>
      <c r="K353" s="6">
        <v>2444106</v>
      </c>
      <c r="L353" s="6">
        <v>1770196</v>
      </c>
      <c r="M353" s="6">
        <v>2448183</v>
      </c>
      <c r="N353" s="6">
        <v>122532</v>
      </c>
      <c r="O353" s="6">
        <v>25989</v>
      </c>
      <c r="P353" s="6">
        <v>57229</v>
      </c>
      <c r="Q353" s="2">
        <v>0</v>
      </c>
      <c r="R353" s="6">
        <v>1011</v>
      </c>
      <c r="S353" s="6">
        <v>2577</v>
      </c>
      <c r="T353" s="6">
        <v>35726</v>
      </c>
      <c r="U353" s="2">
        <v>235</v>
      </c>
      <c r="V353" s="6">
        <v>6002</v>
      </c>
      <c r="W353" s="6">
        <v>267</v>
      </c>
      <c r="X353" s="2">
        <v>847</v>
      </c>
      <c r="Y353" s="6">
        <v>-2411</v>
      </c>
      <c r="Z353" s="6">
        <v>-14058</v>
      </c>
      <c r="AA353" s="6">
        <v>60</v>
      </c>
      <c r="AB353" s="6">
        <v>-542</v>
      </c>
      <c r="AC353" s="6">
        <v>18792</v>
      </c>
      <c r="AD353" s="6">
        <v>0</v>
      </c>
      <c r="AE353" s="2">
        <v>0</v>
      </c>
      <c r="AF353" s="6">
        <v>-54254</v>
      </c>
      <c r="AG353" s="6">
        <v>2525653</v>
      </c>
      <c r="AH353" s="6">
        <v>4295849</v>
      </c>
      <c r="AI353" s="6">
        <v>81547</v>
      </c>
      <c r="AJ353" s="7">
        <v>1.02</v>
      </c>
      <c r="AL353" s="2" t="s">
        <v>807</v>
      </c>
      <c r="AM353" s="2">
        <v>1</v>
      </c>
    </row>
    <row r="354" spans="1:39">
      <c r="A354" s="2" t="s">
        <v>502</v>
      </c>
      <c r="B354" s="2" t="s">
        <v>855</v>
      </c>
      <c r="C354" s="2">
        <v>0</v>
      </c>
      <c r="E354" s="2" t="s">
        <v>503</v>
      </c>
      <c r="F354" s="2">
        <v>0</v>
      </c>
      <c r="G354" s="2">
        <v>0</v>
      </c>
      <c r="H354" s="2" t="s">
        <v>814</v>
      </c>
      <c r="I354" s="2">
        <v>0.01</v>
      </c>
      <c r="J354" s="6">
        <v>28531833</v>
      </c>
      <c r="K354" s="6">
        <v>10210597</v>
      </c>
      <c r="L354" s="6">
        <v>18321236</v>
      </c>
      <c r="M354" s="6">
        <v>10325793</v>
      </c>
      <c r="N354" s="6">
        <v>570489</v>
      </c>
      <c r="O354" s="6">
        <v>109614</v>
      </c>
      <c r="P354" s="6">
        <v>269760</v>
      </c>
      <c r="Q354" s="2">
        <v>0</v>
      </c>
      <c r="R354" s="6">
        <v>7630</v>
      </c>
      <c r="S354" s="6">
        <v>27550</v>
      </c>
      <c r="T354" s="6">
        <v>155935</v>
      </c>
      <c r="U354" s="2">
        <v>0</v>
      </c>
      <c r="V354" s="6">
        <v>47455</v>
      </c>
      <c r="W354" s="6">
        <v>838</v>
      </c>
      <c r="X354" s="6">
        <v>-6723</v>
      </c>
      <c r="Y354" s="6">
        <v>-24358</v>
      </c>
      <c r="Z354" s="6">
        <v>-60120</v>
      </c>
      <c r="AA354" s="6">
        <v>0</v>
      </c>
      <c r="AB354" s="6">
        <v>-4893</v>
      </c>
      <c r="AC354" s="6">
        <v>194493</v>
      </c>
      <c r="AD354" s="6">
        <v>0</v>
      </c>
      <c r="AE354" s="2">
        <v>0</v>
      </c>
      <c r="AF354" s="6">
        <v>-563650</v>
      </c>
      <c r="AG354" s="6">
        <v>10479324</v>
      </c>
      <c r="AH354" s="6">
        <v>28800560</v>
      </c>
      <c r="AI354" s="6">
        <v>268727</v>
      </c>
      <c r="AJ354" s="7">
        <v>1.01</v>
      </c>
      <c r="AL354" s="2" t="s">
        <v>807</v>
      </c>
      <c r="AM354" s="2">
        <v>1</v>
      </c>
    </row>
    <row r="355" spans="1:39">
      <c r="A355" s="2" t="s">
        <v>368</v>
      </c>
      <c r="B355" s="2" t="s">
        <v>855</v>
      </c>
      <c r="C355" s="2">
        <v>0</v>
      </c>
      <c r="E355" s="2" t="s">
        <v>369</v>
      </c>
      <c r="F355" s="2">
        <v>0</v>
      </c>
      <c r="G355" s="2">
        <v>0</v>
      </c>
      <c r="H355" s="2" t="s">
        <v>814</v>
      </c>
      <c r="I355" s="2">
        <v>0.01</v>
      </c>
      <c r="J355" s="6">
        <v>17933162</v>
      </c>
      <c r="K355" s="6">
        <v>4148605</v>
      </c>
      <c r="L355" s="6">
        <v>13784557</v>
      </c>
      <c r="M355" s="6">
        <v>4071121</v>
      </c>
      <c r="N355" s="6">
        <v>237698</v>
      </c>
      <c r="O355" s="6">
        <v>43218</v>
      </c>
      <c r="P355" s="6">
        <v>117310</v>
      </c>
      <c r="Q355" s="6">
        <v>4258</v>
      </c>
      <c r="R355" s="6">
        <v>6624</v>
      </c>
      <c r="S355" s="6">
        <v>3325</v>
      </c>
      <c r="T355" s="6">
        <v>62963</v>
      </c>
      <c r="U355" s="6">
        <v>0</v>
      </c>
      <c r="V355" s="6">
        <v>11422</v>
      </c>
      <c r="W355" s="6">
        <v>-3841</v>
      </c>
      <c r="X355" s="6">
        <v>-5519</v>
      </c>
      <c r="Y355" s="6">
        <v>-2465</v>
      </c>
      <c r="Z355" s="6">
        <v>-22977</v>
      </c>
      <c r="AA355" s="6">
        <v>6214</v>
      </c>
      <c r="AB355" s="6">
        <v>-592</v>
      </c>
      <c r="AC355" s="6">
        <v>146333</v>
      </c>
      <c r="AD355" s="6">
        <v>0</v>
      </c>
      <c r="AE355" s="2">
        <v>0</v>
      </c>
      <c r="AF355" s="6">
        <v>-97221</v>
      </c>
      <c r="AG355" s="6">
        <v>4340173</v>
      </c>
      <c r="AH355" s="6">
        <v>18124730</v>
      </c>
      <c r="AI355" s="6">
        <v>191568</v>
      </c>
      <c r="AJ355" s="7">
        <v>1.01</v>
      </c>
      <c r="AL355" s="2" t="s">
        <v>807</v>
      </c>
      <c r="AM355" s="2">
        <v>1</v>
      </c>
    </row>
    <row r="356" spans="1:39">
      <c r="A356" s="2" t="s">
        <v>175</v>
      </c>
      <c r="B356" s="2" t="s">
        <v>855</v>
      </c>
      <c r="C356" s="2">
        <v>0</v>
      </c>
      <c r="E356" s="2" t="s">
        <v>176</v>
      </c>
      <c r="F356" s="2">
        <v>0</v>
      </c>
      <c r="G356" s="2">
        <v>0</v>
      </c>
      <c r="H356" s="2" t="s">
        <v>814</v>
      </c>
      <c r="I356" s="2">
        <v>0.01</v>
      </c>
      <c r="J356" s="6">
        <v>13959677</v>
      </c>
      <c r="K356" s="6">
        <v>4119985</v>
      </c>
      <c r="L356" s="6">
        <v>9839692</v>
      </c>
      <c r="M356" s="6">
        <v>4174033</v>
      </c>
      <c r="N356" s="6">
        <v>212184</v>
      </c>
      <c r="O356" s="6">
        <v>44309</v>
      </c>
      <c r="P356" s="6">
        <v>125685</v>
      </c>
      <c r="Q356" s="2">
        <v>0</v>
      </c>
      <c r="R356" s="6">
        <v>2021</v>
      </c>
      <c r="S356" s="6">
        <v>2912</v>
      </c>
      <c r="T356" s="6">
        <v>37257</v>
      </c>
      <c r="U356" s="2">
        <v>0</v>
      </c>
      <c r="V356" s="6">
        <v>11870</v>
      </c>
      <c r="W356" s="6">
        <v>392</v>
      </c>
      <c r="X356" s="6">
        <v>-1979</v>
      </c>
      <c r="Y356" s="6">
        <v>-1440</v>
      </c>
      <c r="Z356" s="6">
        <v>-2893</v>
      </c>
      <c r="AA356" s="6">
        <v>0</v>
      </c>
      <c r="AB356" s="6">
        <v>-624</v>
      </c>
      <c r="AC356" s="6">
        <v>104455</v>
      </c>
      <c r="AD356" s="6">
        <v>0</v>
      </c>
      <c r="AE356" s="2">
        <v>0</v>
      </c>
      <c r="AF356" s="6">
        <v>-60259</v>
      </c>
      <c r="AG356" s="6">
        <v>4435740</v>
      </c>
      <c r="AH356" s="6">
        <v>14275431</v>
      </c>
      <c r="AI356" s="6">
        <v>315754</v>
      </c>
      <c r="AJ356" s="7">
        <v>1.02</v>
      </c>
      <c r="AL356" s="2" t="s">
        <v>807</v>
      </c>
      <c r="AM356" s="2">
        <v>1</v>
      </c>
    </row>
    <row r="357" spans="1:39">
      <c r="A357" s="2" t="s">
        <v>87</v>
      </c>
      <c r="B357" s="2" t="s">
        <v>855</v>
      </c>
      <c r="C357" s="2">
        <v>0</v>
      </c>
      <c r="E357" s="2" t="s">
        <v>88</v>
      </c>
      <c r="F357" s="2">
        <v>0</v>
      </c>
      <c r="G357" s="2">
        <v>0</v>
      </c>
      <c r="H357" s="2" t="s">
        <v>814</v>
      </c>
      <c r="I357" s="2">
        <v>0.01</v>
      </c>
      <c r="J357" s="6">
        <v>13844622</v>
      </c>
      <c r="K357" s="6">
        <v>4051399</v>
      </c>
      <c r="L357" s="6">
        <v>9793223</v>
      </c>
      <c r="M357" s="6">
        <v>4080989</v>
      </c>
      <c r="N357" s="6">
        <v>195982</v>
      </c>
      <c r="O357" s="6">
        <v>43326</v>
      </c>
      <c r="P357" s="6">
        <v>89451</v>
      </c>
      <c r="Q357" s="6">
        <v>2489</v>
      </c>
      <c r="R357" s="6">
        <v>10054</v>
      </c>
      <c r="S357" s="6">
        <v>9529</v>
      </c>
      <c r="T357" s="6">
        <v>41133</v>
      </c>
      <c r="U357" s="2">
        <v>0</v>
      </c>
      <c r="V357" s="6">
        <v>7795</v>
      </c>
      <c r="W357" s="6">
        <v>-2205</v>
      </c>
      <c r="X357" s="6">
        <v>-10051</v>
      </c>
      <c r="Y357" s="6">
        <v>-7891</v>
      </c>
      <c r="Z357" s="6">
        <v>-10092</v>
      </c>
      <c r="AA357" s="6">
        <v>129</v>
      </c>
      <c r="AB357" s="6">
        <v>-1267</v>
      </c>
      <c r="AC357" s="6">
        <v>103962</v>
      </c>
      <c r="AD357" s="6">
        <v>0</v>
      </c>
      <c r="AE357" s="2">
        <v>0</v>
      </c>
      <c r="AF357" s="6">
        <v>-112168</v>
      </c>
      <c r="AG357" s="6">
        <v>4245183</v>
      </c>
      <c r="AH357" s="6">
        <v>14038406</v>
      </c>
      <c r="AI357" s="6">
        <v>193784</v>
      </c>
      <c r="AJ357" s="7">
        <v>1.01</v>
      </c>
      <c r="AL357" s="2" t="s">
        <v>807</v>
      </c>
      <c r="AM357" s="2">
        <v>1</v>
      </c>
    </row>
    <row r="358" spans="1:39">
      <c r="A358" s="2" t="s">
        <v>45</v>
      </c>
      <c r="B358" s="2" t="s">
        <v>855</v>
      </c>
      <c r="C358" s="2">
        <v>0</v>
      </c>
      <c r="E358" s="2" t="s">
        <v>46</v>
      </c>
      <c r="F358" s="2">
        <v>0</v>
      </c>
      <c r="G358" s="2">
        <v>0</v>
      </c>
      <c r="H358" s="2" t="s">
        <v>814</v>
      </c>
      <c r="I358" s="2">
        <v>0.01</v>
      </c>
      <c r="J358" s="6">
        <v>30041763</v>
      </c>
      <c r="K358" s="6">
        <v>9535642</v>
      </c>
      <c r="L358" s="6">
        <v>20506121</v>
      </c>
      <c r="M358" s="6">
        <v>9636415</v>
      </c>
      <c r="N358" s="6">
        <v>477765</v>
      </c>
      <c r="O358" s="6">
        <v>102298</v>
      </c>
      <c r="P358" s="6">
        <v>257063</v>
      </c>
      <c r="Q358" s="6">
        <v>1723</v>
      </c>
      <c r="R358" s="6">
        <v>4764</v>
      </c>
      <c r="S358" s="6">
        <v>6475</v>
      </c>
      <c r="T358" s="6">
        <v>105442</v>
      </c>
      <c r="U358" s="2">
        <v>0</v>
      </c>
      <c r="V358" s="6">
        <v>25501</v>
      </c>
      <c r="W358" s="6">
        <v>-854</v>
      </c>
      <c r="X358" s="6">
        <v>-3538</v>
      </c>
      <c r="Y358" s="6">
        <v>-5067</v>
      </c>
      <c r="Z358" s="6">
        <v>-29842</v>
      </c>
      <c r="AA358" s="6">
        <v>0</v>
      </c>
      <c r="AB358" s="6">
        <v>-3376</v>
      </c>
      <c r="AC358" s="6">
        <v>217687</v>
      </c>
      <c r="AD358" s="6">
        <v>0</v>
      </c>
      <c r="AE358" s="2">
        <v>0</v>
      </c>
      <c r="AF358" s="6">
        <v>-164663</v>
      </c>
      <c r="AG358" s="6">
        <v>10150028</v>
      </c>
      <c r="AH358" s="6">
        <v>30656149</v>
      </c>
      <c r="AI358" s="6">
        <v>614386</v>
      </c>
      <c r="AJ358" s="7">
        <v>1.02</v>
      </c>
      <c r="AL358" s="2" t="s">
        <v>807</v>
      </c>
      <c r="AM358" s="2">
        <v>1</v>
      </c>
    </row>
    <row r="359" spans="1:39">
      <c r="A359" s="2" t="s">
        <v>37</v>
      </c>
      <c r="B359" s="2" t="s">
        <v>855</v>
      </c>
      <c r="C359" s="2">
        <v>0</v>
      </c>
      <c r="E359" s="2" t="s">
        <v>38</v>
      </c>
      <c r="F359" s="2">
        <v>0</v>
      </c>
      <c r="G359" s="2">
        <v>0</v>
      </c>
      <c r="H359" s="2" t="s">
        <v>814</v>
      </c>
      <c r="I359" s="2">
        <v>0.01</v>
      </c>
      <c r="J359" s="6">
        <v>22029824</v>
      </c>
      <c r="K359" s="6">
        <v>7762055</v>
      </c>
      <c r="L359" s="6">
        <v>14267768</v>
      </c>
      <c r="M359" s="6">
        <v>7911730</v>
      </c>
      <c r="N359" s="6">
        <v>457383</v>
      </c>
      <c r="O359" s="6">
        <v>83988</v>
      </c>
      <c r="P359" s="6">
        <v>277504</v>
      </c>
      <c r="Q359" s="6">
        <v>1630</v>
      </c>
      <c r="R359" s="6">
        <v>2680</v>
      </c>
      <c r="S359" s="6">
        <v>6690</v>
      </c>
      <c r="T359" s="6">
        <v>84891</v>
      </c>
      <c r="U359" s="2">
        <v>0</v>
      </c>
      <c r="V359" s="6">
        <v>9819</v>
      </c>
      <c r="W359" s="6">
        <v>-743</v>
      </c>
      <c r="X359" s="6">
        <v>-2469</v>
      </c>
      <c r="Y359" s="6">
        <v>-4419</v>
      </c>
      <c r="Z359" s="6">
        <v>1992</v>
      </c>
      <c r="AA359" s="6">
        <v>0</v>
      </c>
      <c r="AB359" s="6">
        <v>-5697</v>
      </c>
      <c r="AC359" s="6">
        <v>151463</v>
      </c>
      <c r="AD359" s="6">
        <v>0</v>
      </c>
      <c r="AE359" s="2">
        <v>0</v>
      </c>
      <c r="AF359" s="6">
        <v>-117561</v>
      </c>
      <c r="AG359" s="6">
        <v>8401497</v>
      </c>
      <c r="AH359" s="6">
        <v>22669266</v>
      </c>
      <c r="AI359" s="6">
        <v>639442</v>
      </c>
      <c r="AJ359" s="7">
        <v>1.03</v>
      </c>
      <c r="AL359" s="2" t="s">
        <v>807</v>
      </c>
      <c r="AM359" s="2">
        <v>1</v>
      </c>
    </row>
    <row r="360" spans="1:39">
      <c r="A360" s="2" t="s">
        <v>514</v>
      </c>
      <c r="B360" s="2" t="s">
        <v>853</v>
      </c>
      <c r="C360" s="2">
        <v>0</v>
      </c>
      <c r="E360" s="2" t="s">
        <v>854</v>
      </c>
      <c r="F360" s="2">
        <v>0</v>
      </c>
      <c r="G360" s="2">
        <v>0</v>
      </c>
      <c r="H360" s="2" t="s">
        <v>853</v>
      </c>
      <c r="I360" s="2">
        <v>0.2</v>
      </c>
      <c r="J360" s="6">
        <v>961886971</v>
      </c>
      <c r="K360" s="6">
        <v>1310869399</v>
      </c>
      <c r="L360" s="6">
        <v>-348982428</v>
      </c>
      <c r="M360" s="6">
        <v>1312667587</v>
      </c>
      <c r="N360" s="6">
        <v>43015127</v>
      </c>
      <c r="O360" s="6">
        <v>13934898</v>
      </c>
      <c r="P360" s="6">
        <v>11269776</v>
      </c>
      <c r="Q360" s="6">
        <v>280119</v>
      </c>
      <c r="R360" s="6">
        <v>2078855</v>
      </c>
      <c r="S360" s="6">
        <v>4095504</v>
      </c>
      <c r="T360" s="6">
        <v>11355975</v>
      </c>
      <c r="U360" s="6">
        <v>34656</v>
      </c>
      <c r="V360" s="6">
        <v>1109854</v>
      </c>
      <c r="W360" s="6">
        <v>-263528</v>
      </c>
      <c r="X360" s="6">
        <v>-1932282</v>
      </c>
      <c r="Y360" s="6">
        <v>-3994531</v>
      </c>
      <c r="Z360" s="6">
        <v>-3985178</v>
      </c>
      <c r="AA360" s="6">
        <v>6461</v>
      </c>
      <c r="AB360" s="6">
        <v>-613485</v>
      </c>
      <c r="AC360" s="6">
        <v>-3704697</v>
      </c>
      <c r="AD360" s="6">
        <v>0</v>
      </c>
      <c r="AE360" s="2">
        <v>0</v>
      </c>
      <c r="AF360" s="6">
        <v>-16843368</v>
      </c>
      <c r="AG360" s="6">
        <v>1325496616</v>
      </c>
      <c r="AH360" s="6">
        <v>976514188</v>
      </c>
      <c r="AI360" s="6">
        <v>14627217</v>
      </c>
      <c r="AJ360" s="7">
        <v>1.02</v>
      </c>
      <c r="AL360" s="2" t="s">
        <v>807</v>
      </c>
      <c r="AM360" s="2">
        <v>1</v>
      </c>
    </row>
    <row r="361" spans="1:39">
      <c r="A361" s="2" t="s">
        <v>680</v>
      </c>
      <c r="B361" s="2" t="s">
        <v>832</v>
      </c>
      <c r="C361" s="2" t="s">
        <v>805</v>
      </c>
      <c r="E361" s="2" t="s">
        <v>681</v>
      </c>
      <c r="F361" s="2">
        <v>0</v>
      </c>
      <c r="G361" s="2">
        <v>0</v>
      </c>
      <c r="H361" s="2" t="s">
        <v>833</v>
      </c>
      <c r="I361" s="2">
        <v>0.09</v>
      </c>
      <c r="J361" s="6">
        <v>39638216</v>
      </c>
      <c r="K361" s="6">
        <v>14929335</v>
      </c>
      <c r="L361" s="6">
        <v>24708881</v>
      </c>
      <c r="M361" s="6">
        <v>14501822</v>
      </c>
      <c r="N361" s="6">
        <v>677527</v>
      </c>
      <c r="O361" s="6">
        <v>153948</v>
      </c>
      <c r="P361" s="6">
        <v>324579</v>
      </c>
      <c r="Q361" s="6">
        <v>9605</v>
      </c>
      <c r="R361" s="6">
        <v>4548</v>
      </c>
      <c r="S361" s="6">
        <v>69852</v>
      </c>
      <c r="T361" s="6">
        <v>114995</v>
      </c>
      <c r="U361" s="6">
        <v>2308</v>
      </c>
      <c r="V361" s="6">
        <v>34972</v>
      </c>
      <c r="W361" s="6">
        <v>-9096</v>
      </c>
      <c r="X361" s="6">
        <v>3733</v>
      </c>
      <c r="Y361" s="6">
        <v>-69688</v>
      </c>
      <c r="Z361" s="6">
        <v>-1912</v>
      </c>
      <c r="AA361" s="6">
        <v>8314</v>
      </c>
      <c r="AB361" s="6">
        <v>2259</v>
      </c>
      <c r="AC361" s="6">
        <v>262302</v>
      </c>
      <c r="AD361" s="6">
        <v>0</v>
      </c>
      <c r="AE361" s="2">
        <v>0</v>
      </c>
      <c r="AF361" s="6">
        <v>-1091658</v>
      </c>
      <c r="AG361" s="6">
        <v>14320884</v>
      </c>
      <c r="AH361" s="6">
        <v>39029765</v>
      </c>
      <c r="AI361" s="6">
        <v>-608451</v>
      </c>
      <c r="AJ361" s="7">
        <v>0.98</v>
      </c>
      <c r="AL361" s="2" t="s">
        <v>807</v>
      </c>
      <c r="AM361" s="2">
        <v>1</v>
      </c>
    </row>
    <row r="362" spans="1:39">
      <c r="A362" s="2" t="s">
        <v>668</v>
      </c>
      <c r="B362" s="2" t="s">
        <v>832</v>
      </c>
      <c r="C362" s="2" t="s">
        <v>815</v>
      </c>
      <c r="E362" s="2" t="s">
        <v>669</v>
      </c>
      <c r="F362" s="2">
        <v>0</v>
      </c>
      <c r="G362" s="2">
        <v>0</v>
      </c>
      <c r="H362" s="2" t="s">
        <v>833</v>
      </c>
      <c r="I362" s="2">
        <v>0.09</v>
      </c>
      <c r="J362" s="6">
        <v>58238826</v>
      </c>
      <c r="K362" s="6">
        <v>22860254</v>
      </c>
      <c r="L362" s="6">
        <v>35378572</v>
      </c>
      <c r="M362" s="6">
        <v>23684699</v>
      </c>
      <c r="N362" s="6">
        <v>905911</v>
      </c>
      <c r="O362" s="6">
        <v>251430</v>
      </c>
      <c r="P362" s="6">
        <v>459333</v>
      </c>
      <c r="Q362" s="6">
        <v>4548</v>
      </c>
      <c r="R362" s="6">
        <v>21739</v>
      </c>
      <c r="S362" s="6">
        <v>5284</v>
      </c>
      <c r="T362" s="6">
        <v>163577</v>
      </c>
      <c r="U362" s="2">
        <v>0</v>
      </c>
      <c r="V362" s="6">
        <v>19460</v>
      </c>
      <c r="W362" s="6">
        <v>9928</v>
      </c>
      <c r="X362" s="6">
        <v>-10752</v>
      </c>
      <c r="Y362" s="6">
        <v>-2168</v>
      </c>
      <c r="Z362" s="6">
        <v>829</v>
      </c>
      <c r="AA362" s="6">
        <v>0</v>
      </c>
      <c r="AB362" s="6">
        <v>-9606</v>
      </c>
      <c r="AC362" s="6">
        <v>375569</v>
      </c>
      <c r="AD362" s="6">
        <v>0</v>
      </c>
      <c r="AE362" s="2">
        <v>0</v>
      </c>
      <c r="AF362" s="6">
        <v>-1136506</v>
      </c>
      <c r="AG362" s="6">
        <v>23837364</v>
      </c>
      <c r="AH362" s="6">
        <v>59215936</v>
      </c>
      <c r="AI362" s="6">
        <v>977110</v>
      </c>
      <c r="AJ362" s="7">
        <v>1.02</v>
      </c>
      <c r="AL362" s="2" t="s">
        <v>807</v>
      </c>
      <c r="AM362" s="2">
        <v>1</v>
      </c>
    </row>
    <row r="363" spans="1:39">
      <c r="A363" s="2" t="s">
        <v>606</v>
      </c>
      <c r="B363" s="2" t="s">
        <v>844</v>
      </c>
      <c r="C363" s="2" t="s">
        <v>808</v>
      </c>
      <c r="E363" s="2" t="s">
        <v>607</v>
      </c>
      <c r="F363" s="2">
        <v>0</v>
      </c>
      <c r="G363" s="2">
        <v>0</v>
      </c>
      <c r="H363" s="2" t="s">
        <v>833</v>
      </c>
      <c r="I363" s="2">
        <v>0.1</v>
      </c>
      <c r="J363" s="6">
        <v>79129239</v>
      </c>
      <c r="K363" s="6">
        <v>18750168</v>
      </c>
      <c r="L363" s="6">
        <v>60379071</v>
      </c>
      <c r="M363" s="6">
        <v>19139465</v>
      </c>
      <c r="N363" s="6">
        <v>1358071</v>
      </c>
      <c r="O363" s="6">
        <v>203180</v>
      </c>
      <c r="P363" s="6">
        <v>789422</v>
      </c>
      <c r="Q363" s="6">
        <v>8729</v>
      </c>
      <c r="R363" s="2">
        <v>0</v>
      </c>
      <c r="S363" s="6">
        <v>25543</v>
      </c>
      <c r="T363" s="6">
        <v>331197</v>
      </c>
      <c r="U363" s="2">
        <v>285</v>
      </c>
      <c r="V363" s="6">
        <v>50975</v>
      </c>
      <c r="W363" s="6">
        <v>-6639</v>
      </c>
      <c r="X363" s="2">
        <v>945</v>
      </c>
      <c r="Y363" s="6">
        <v>-21676</v>
      </c>
      <c r="Z363" s="6">
        <v>-70068</v>
      </c>
      <c r="AA363" s="6">
        <v>347</v>
      </c>
      <c r="AB363" s="6">
        <v>-12787</v>
      </c>
      <c r="AC363" s="6">
        <v>640967</v>
      </c>
      <c r="AD363" s="6">
        <v>0</v>
      </c>
      <c r="AE363" s="2">
        <v>0</v>
      </c>
      <c r="AF363" s="6">
        <v>-479116</v>
      </c>
      <c r="AG363" s="6">
        <v>20600769</v>
      </c>
      <c r="AH363" s="6">
        <v>80979840</v>
      </c>
      <c r="AI363" s="6">
        <v>1850601</v>
      </c>
      <c r="AJ363" s="7">
        <v>1.02</v>
      </c>
      <c r="AK363" s="2" t="s">
        <v>887</v>
      </c>
      <c r="AL363" s="2" t="s">
        <v>827</v>
      </c>
      <c r="AM363" s="2">
        <v>0.86316462500000002</v>
      </c>
    </row>
    <row r="364" spans="1:39">
      <c r="A364" s="2" t="s">
        <v>594</v>
      </c>
      <c r="B364" s="2" t="s">
        <v>832</v>
      </c>
      <c r="C364" s="2" t="s">
        <v>809</v>
      </c>
      <c r="E364" s="2" t="s">
        <v>595</v>
      </c>
      <c r="F364" s="2">
        <v>0</v>
      </c>
      <c r="G364" s="2">
        <v>0</v>
      </c>
      <c r="H364" s="2" t="s">
        <v>833</v>
      </c>
      <c r="I364" s="2">
        <v>0.09</v>
      </c>
      <c r="J364" s="6">
        <v>100526312</v>
      </c>
      <c r="K364" s="6">
        <v>16391262</v>
      </c>
      <c r="L364" s="6">
        <v>84135050</v>
      </c>
      <c r="M364" s="6">
        <v>17042812</v>
      </c>
      <c r="N364" s="6">
        <v>1283061</v>
      </c>
      <c r="O364" s="6">
        <v>180921</v>
      </c>
      <c r="P364" s="6">
        <v>744184</v>
      </c>
      <c r="Q364" s="6">
        <v>3184</v>
      </c>
      <c r="R364" s="6">
        <v>2649</v>
      </c>
      <c r="S364" s="6">
        <v>17702</v>
      </c>
      <c r="T364" s="6">
        <v>334421</v>
      </c>
      <c r="U364" s="6">
        <v>0</v>
      </c>
      <c r="V364" s="6">
        <v>55589</v>
      </c>
      <c r="W364" s="6">
        <v>-2260</v>
      </c>
      <c r="X364" s="6">
        <v>-2631</v>
      </c>
      <c r="Y364" s="6">
        <v>-15922</v>
      </c>
      <c r="Z364" s="6">
        <v>-88868</v>
      </c>
      <c r="AA364" s="6">
        <v>2897</v>
      </c>
      <c r="AB364" s="6">
        <v>-5440</v>
      </c>
      <c r="AC364" s="6">
        <v>893153</v>
      </c>
      <c r="AD364" s="6">
        <v>0</v>
      </c>
      <c r="AE364" s="2">
        <v>0</v>
      </c>
      <c r="AF364" s="6">
        <v>-126295</v>
      </c>
      <c r="AG364" s="6">
        <v>19036096</v>
      </c>
      <c r="AH364" s="6">
        <v>103171146</v>
      </c>
      <c r="AI364" s="6">
        <v>2644834</v>
      </c>
      <c r="AJ364" s="7">
        <v>1.03</v>
      </c>
      <c r="AL364" s="2" t="s">
        <v>807</v>
      </c>
      <c r="AM364" s="2">
        <v>1</v>
      </c>
    </row>
    <row r="365" spans="1:39">
      <c r="A365" s="2" t="s">
        <v>588</v>
      </c>
      <c r="B365" s="2" t="s">
        <v>832</v>
      </c>
      <c r="C365" s="2" t="s">
        <v>822</v>
      </c>
      <c r="E365" s="2" t="s">
        <v>589</v>
      </c>
      <c r="F365" s="2">
        <v>0</v>
      </c>
      <c r="G365" s="2">
        <v>0</v>
      </c>
      <c r="H365" s="2" t="s">
        <v>833</v>
      </c>
      <c r="I365" s="2">
        <v>0.09</v>
      </c>
      <c r="J365" s="6">
        <v>91420986</v>
      </c>
      <c r="K365" s="6">
        <v>21248346</v>
      </c>
      <c r="L365" s="6">
        <v>70172640</v>
      </c>
      <c r="M365" s="6">
        <v>21276398</v>
      </c>
      <c r="N365" s="6">
        <v>1764284</v>
      </c>
      <c r="O365" s="6">
        <v>225863</v>
      </c>
      <c r="P365" s="6">
        <v>1049387</v>
      </c>
      <c r="Q365" s="6">
        <v>10340</v>
      </c>
      <c r="R365" s="6">
        <v>10461</v>
      </c>
      <c r="S365" s="6">
        <v>25684</v>
      </c>
      <c r="T365" s="6">
        <v>442549</v>
      </c>
      <c r="U365" s="6">
        <v>1747</v>
      </c>
      <c r="V365" s="6">
        <v>82994</v>
      </c>
      <c r="W365" s="6">
        <v>-5841</v>
      </c>
      <c r="X365" s="6">
        <v>-7877</v>
      </c>
      <c r="Y365" s="6">
        <v>-22831</v>
      </c>
      <c r="Z365" s="6">
        <v>-103750</v>
      </c>
      <c r="AA365" s="6">
        <v>16915</v>
      </c>
      <c r="AB365" s="6">
        <v>-3666</v>
      </c>
      <c r="AC365" s="6">
        <v>744932</v>
      </c>
      <c r="AD365" s="6">
        <v>0</v>
      </c>
      <c r="AE365" s="2">
        <v>0</v>
      </c>
      <c r="AF365" s="6">
        <v>-1069151</v>
      </c>
      <c r="AG365" s="6">
        <v>22674154</v>
      </c>
      <c r="AH365" s="6">
        <v>92846794</v>
      </c>
      <c r="AI365" s="6">
        <v>1425808</v>
      </c>
      <c r="AJ365" s="7">
        <v>1.02</v>
      </c>
      <c r="AK365" s="2" t="s">
        <v>847</v>
      </c>
      <c r="AL365" s="2" t="s">
        <v>811</v>
      </c>
      <c r="AM365" s="2">
        <v>0.477716696</v>
      </c>
    </row>
    <row r="366" spans="1:39">
      <c r="A366" s="2" t="s">
        <v>584</v>
      </c>
      <c r="B366" s="2" t="s">
        <v>832</v>
      </c>
      <c r="C366" s="2" t="s">
        <v>822</v>
      </c>
      <c r="E366" s="2" t="s">
        <v>585</v>
      </c>
      <c r="F366" s="2">
        <v>0</v>
      </c>
      <c r="G366" s="2">
        <v>0</v>
      </c>
      <c r="H366" s="2" t="s">
        <v>833</v>
      </c>
      <c r="I366" s="2">
        <v>0.09</v>
      </c>
      <c r="J366" s="6">
        <v>35711280</v>
      </c>
      <c r="K366" s="6">
        <v>10453525</v>
      </c>
      <c r="L366" s="6">
        <v>25257755</v>
      </c>
      <c r="M366" s="6">
        <v>9713242</v>
      </c>
      <c r="N366" s="6">
        <v>872676</v>
      </c>
      <c r="O366" s="6">
        <v>103112</v>
      </c>
      <c r="P366" s="6">
        <v>511650</v>
      </c>
      <c r="Q366" s="6">
        <v>3257</v>
      </c>
      <c r="R366" s="6">
        <v>2912</v>
      </c>
      <c r="S366" s="6">
        <v>4826</v>
      </c>
      <c r="T366" s="6">
        <v>246919</v>
      </c>
      <c r="U366" s="6">
        <v>1526</v>
      </c>
      <c r="V366" s="6">
        <v>42687</v>
      </c>
      <c r="W366" s="6">
        <v>-2481</v>
      </c>
      <c r="X366" s="6">
        <v>4693</v>
      </c>
      <c r="Y366" s="6">
        <v>-3471</v>
      </c>
      <c r="Z366" s="6">
        <v>-39336</v>
      </c>
      <c r="AA366" s="6">
        <v>10500</v>
      </c>
      <c r="AB366" s="6">
        <v>409</v>
      </c>
      <c r="AC366" s="6">
        <v>268129</v>
      </c>
      <c r="AD366" s="6">
        <v>0</v>
      </c>
      <c r="AE366" s="2">
        <v>0</v>
      </c>
      <c r="AF366" s="6">
        <v>-438374</v>
      </c>
      <c r="AG366" s="6">
        <v>10430200</v>
      </c>
      <c r="AH366" s="6">
        <v>35687955</v>
      </c>
      <c r="AI366" s="6">
        <v>-23325</v>
      </c>
      <c r="AJ366" s="7">
        <v>1</v>
      </c>
      <c r="AL366" s="2" t="s">
        <v>807</v>
      </c>
      <c r="AM366" s="2">
        <v>1</v>
      </c>
    </row>
    <row r="367" spans="1:39">
      <c r="A367" s="2" t="s">
        <v>554</v>
      </c>
      <c r="B367" s="2" t="s">
        <v>832</v>
      </c>
      <c r="C367" s="2" t="s">
        <v>805</v>
      </c>
      <c r="E367" s="2" t="s">
        <v>555</v>
      </c>
      <c r="F367" s="2">
        <v>0</v>
      </c>
      <c r="G367" s="2">
        <v>0</v>
      </c>
      <c r="H367" s="2" t="s">
        <v>833</v>
      </c>
      <c r="I367" s="2">
        <v>0.09</v>
      </c>
      <c r="J367" s="6">
        <v>66852507</v>
      </c>
      <c r="K367" s="6">
        <v>11089615</v>
      </c>
      <c r="L367" s="6">
        <v>55762892</v>
      </c>
      <c r="M367" s="6">
        <v>10975712</v>
      </c>
      <c r="N367" s="6">
        <v>1003008</v>
      </c>
      <c r="O367" s="6">
        <v>116516</v>
      </c>
      <c r="P367" s="6">
        <v>611587</v>
      </c>
      <c r="Q367" s="6">
        <v>3198</v>
      </c>
      <c r="R367" s="6">
        <v>6367</v>
      </c>
      <c r="S367" s="6">
        <v>14280</v>
      </c>
      <c r="T367" s="6">
        <v>251060</v>
      </c>
      <c r="U367" s="6">
        <v>3701</v>
      </c>
      <c r="V367" s="6">
        <v>35621</v>
      </c>
      <c r="W367" s="6">
        <v>-2445</v>
      </c>
      <c r="X367" s="6">
        <v>-6367</v>
      </c>
      <c r="Y367" s="6">
        <v>-11691</v>
      </c>
      <c r="Z367" s="6">
        <v>-71626</v>
      </c>
      <c r="AA367" s="6">
        <v>200</v>
      </c>
      <c r="AB367" s="6">
        <v>-1566</v>
      </c>
      <c r="AC367" s="6">
        <v>591963</v>
      </c>
      <c r="AD367" s="6">
        <v>0</v>
      </c>
      <c r="AE367" s="2">
        <v>0</v>
      </c>
      <c r="AF367" s="6">
        <v>-313687</v>
      </c>
      <c r="AG367" s="6">
        <v>12202822</v>
      </c>
      <c r="AH367" s="6">
        <v>67965715</v>
      </c>
      <c r="AI367" s="6">
        <v>1113207</v>
      </c>
      <c r="AJ367" s="7">
        <v>1.02</v>
      </c>
      <c r="AL367" s="2" t="s">
        <v>807</v>
      </c>
      <c r="AM367" s="2">
        <v>1</v>
      </c>
    </row>
    <row r="368" spans="1:39">
      <c r="A368" s="2" t="s">
        <v>534</v>
      </c>
      <c r="B368" s="2" t="s">
        <v>832</v>
      </c>
      <c r="C368" s="2" t="s">
        <v>815</v>
      </c>
      <c r="E368" s="2" t="s">
        <v>535</v>
      </c>
      <c r="F368" s="2">
        <v>0</v>
      </c>
      <c r="G368" s="2">
        <v>0</v>
      </c>
      <c r="H368" s="2" t="s">
        <v>833</v>
      </c>
      <c r="I368" s="2">
        <v>0.09</v>
      </c>
      <c r="J368" s="6">
        <v>157312593</v>
      </c>
      <c r="K368" s="6">
        <v>41894189</v>
      </c>
      <c r="L368" s="6">
        <v>115418403</v>
      </c>
      <c r="M368" s="6">
        <v>42232557</v>
      </c>
      <c r="N368" s="6">
        <v>2321704</v>
      </c>
      <c r="O368" s="6">
        <v>448328</v>
      </c>
      <c r="P368" s="6">
        <v>1115655</v>
      </c>
      <c r="Q368" s="6">
        <v>29457</v>
      </c>
      <c r="R368" s="6">
        <v>24893</v>
      </c>
      <c r="S368" s="6">
        <v>109738</v>
      </c>
      <c r="T368" s="6">
        <v>593633</v>
      </c>
      <c r="U368" s="6">
        <v>1073</v>
      </c>
      <c r="V368" s="6">
        <v>137679</v>
      </c>
      <c r="W368" s="6">
        <v>-26931</v>
      </c>
      <c r="X368" s="6">
        <v>-21027</v>
      </c>
      <c r="Y368" s="6">
        <v>-104015</v>
      </c>
      <c r="Z368" s="6">
        <v>-146352</v>
      </c>
      <c r="AA368" s="6">
        <v>7606</v>
      </c>
      <c r="AB368" s="6">
        <v>-20658</v>
      </c>
      <c r="AC368" s="6">
        <v>1225248</v>
      </c>
      <c r="AD368" s="6">
        <v>0</v>
      </c>
      <c r="AE368" s="2">
        <v>0</v>
      </c>
      <c r="AF368" s="6">
        <v>-985339</v>
      </c>
      <c r="AG368" s="6">
        <v>44621545</v>
      </c>
      <c r="AH368" s="6">
        <v>160039949</v>
      </c>
      <c r="AI368" s="6">
        <v>2727356</v>
      </c>
      <c r="AJ368" s="7">
        <v>1.02</v>
      </c>
      <c r="AL368" s="2" t="s">
        <v>807</v>
      </c>
      <c r="AM368" s="2">
        <v>1</v>
      </c>
    </row>
    <row r="369" spans="1:39">
      <c r="A369" s="2" t="s">
        <v>510</v>
      </c>
      <c r="B369" s="2" t="s">
        <v>844</v>
      </c>
      <c r="C369" s="2" t="s">
        <v>822</v>
      </c>
      <c r="E369" s="2" t="s">
        <v>511</v>
      </c>
      <c r="F369" s="2">
        <v>0</v>
      </c>
      <c r="G369" s="2">
        <v>0</v>
      </c>
      <c r="H369" s="2" t="s">
        <v>833</v>
      </c>
      <c r="I369" s="2">
        <v>0.1</v>
      </c>
      <c r="J369" s="6">
        <v>67480165</v>
      </c>
      <c r="K369" s="6">
        <v>20077554</v>
      </c>
      <c r="L369" s="6">
        <v>47402612</v>
      </c>
      <c r="M369" s="6">
        <v>20691027</v>
      </c>
      <c r="N369" s="6">
        <v>1139463</v>
      </c>
      <c r="O369" s="6">
        <v>219650</v>
      </c>
      <c r="P369" s="6">
        <v>612108</v>
      </c>
      <c r="Q369" s="6">
        <v>4455</v>
      </c>
      <c r="R369" s="6">
        <v>3032</v>
      </c>
      <c r="S369" s="6">
        <v>34622</v>
      </c>
      <c r="T369" s="6">
        <v>265596</v>
      </c>
      <c r="U369" s="6">
        <v>5939</v>
      </c>
      <c r="V369" s="6">
        <v>79527</v>
      </c>
      <c r="W369" s="6">
        <v>-2219</v>
      </c>
      <c r="X369" s="6">
        <v>-2564</v>
      </c>
      <c r="Y369" s="6">
        <v>-33051</v>
      </c>
      <c r="Z369" s="6">
        <v>-63201</v>
      </c>
      <c r="AA369" s="6">
        <v>566</v>
      </c>
      <c r="AB369" s="6">
        <v>-17503</v>
      </c>
      <c r="AC369" s="6">
        <v>503212</v>
      </c>
      <c r="AD369" s="6">
        <v>0</v>
      </c>
      <c r="AE369" s="2">
        <v>0</v>
      </c>
      <c r="AF369" s="6">
        <v>-196657</v>
      </c>
      <c r="AG369" s="6">
        <v>22104540</v>
      </c>
      <c r="AH369" s="6">
        <v>69507151</v>
      </c>
      <c r="AI369" s="6">
        <v>2026986</v>
      </c>
      <c r="AJ369" s="7">
        <v>1.03</v>
      </c>
      <c r="AK369" s="2" t="s">
        <v>838</v>
      </c>
      <c r="AL369" s="2" t="s">
        <v>811</v>
      </c>
      <c r="AM369" s="2">
        <v>0.83169579100000002</v>
      </c>
    </row>
    <row r="370" spans="1:39">
      <c r="A370" s="2" t="s">
        <v>488</v>
      </c>
      <c r="B370" s="2" t="s">
        <v>832</v>
      </c>
      <c r="C370" s="2" t="s">
        <v>805</v>
      </c>
      <c r="E370" s="2" t="s">
        <v>489</v>
      </c>
      <c r="F370" s="2">
        <v>0</v>
      </c>
      <c r="G370" s="2">
        <v>0</v>
      </c>
      <c r="H370" s="2" t="s">
        <v>833</v>
      </c>
      <c r="I370" s="2">
        <v>0.09</v>
      </c>
      <c r="J370" s="6">
        <v>107098215</v>
      </c>
      <c r="K370" s="6">
        <v>42656462</v>
      </c>
      <c r="L370" s="6">
        <v>64441753</v>
      </c>
      <c r="M370" s="6">
        <v>41977425</v>
      </c>
      <c r="N370" s="6">
        <v>2142917</v>
      </c>
      <c r="O370" s="6">
        <v>445640</v>
      </c>
      <c r="P370" s="6">
        <v>946180</v>
      </c>
      <c r="Q370" s="6">
        <v>23591</v>
      </c>
      <c r="R370" s="6">
        <v>48580</v>
      </c>
      <c r="S370" s="6">
        <v>82789</v>
      </c>
      <c r="T370" s="6">
        <v>596137</v>
      </c>
      <c r="U370" s="6">
        <v>18980</v>
      </c>
      <c r="V370" s="6">
        <v>80969</v>
      </c>
      <c r="W370" s="6">
        <v>-20491</v>
      </c>
      <c r="X370" s="6">
        <v>-45804</v>
      </c>
      <c r="Y370" s="6">
        <v>-71685</v>
      </c>
      <c r="Z370" s="6">
        <v>-209676</v>
      </c>
      <c r="AA370" s="6">
        <v>12272</v>
      </c>
      <c r="AB370" s="6">
        <v>11238</v>
      </c>
      <c r="AC370" s="6">
        <v>684095</v>
      </c>
      <c r="AD370" s="6">
        <v>0</v>
      </c>
      <c r="AE370" s="2">
        <v>0</v>
      </c>
      <c r="AF370" s="6">
        <v>-1524788</v>
      </c>
      <c r="AG370" s="6">
        <v>43055452</v>
      </c>
      <c r="AH370" s="6">
        <v>107497205</v>
      </c>
      <c r="AI370" s="6">
        <v>398990</v>
      </c>
      <c r="AJ370" s="7">
        <v>1</v>
      </c>
      <c r="AL370" s="2" t="s">
        <v>807</v>
      </c>
      <c r="AM370" s="2">
        <v>1</v>
      </c>
    </row>
    <row r="371" spans="1:39">
      <c r="A371" s="2" t="s">
        <v>460</v>
      </c>
      <c r="B371" s="2" t="s">
        <v>844</v>
      </c>
      <c r="C371" s="2" t="s">
        <v>815</v>
      </c>
      <c r="E371" s="2" t="s">
        <v>461</v>
      </c>
      <c r="F371" s="2">
        <v>0</v>
      </c>
      <c r="G371" s="2">
        <v>0</v>
      </c>
      <c r="H371" s="2" t="s">
        <v>833</v>
      </c>
      <c r="I371" s="2">
        <v>0.1</v>
      </c>
      <c r="J371" s="6">
        <v>110490365</v>
      </c>
      <c r="K371" s="6">
        <v>47985053</v>
      </c>
      <c r="L371" s="6">
        <v>62505312</v>
      </c>
      <c r="M371" s="6">
        <v>47512172</v>
      </c>
      <c r="N371" s="6">
        <v>2344426</v>
      </c>
      <c r="O371" s="6">
        <v>504377</v>
      </c>
      <c r="P371" s="6">
        <v>763119</v>
      </c>
      <c r="Q371" s="6">
        <v>17098</v>
      </c>
      <c r="R371" s="6">
        <v>128639</v>
      </c>
      <c r="S371" s="6">
        <v>201882</v>
      </c>
      <c r="T371" s="6">
        <v>729311</v>
      </c>
      <c r="U371" s="6">
        <v>1431</v>
      </c>
      <c r="V371" s="6">
        <v>80465</v>
      </c>
      <c r="W371" s="6">
        <v>-16817</v>
      </c>
      <c r="X371" s="6">
        <v>-112482</v>
      </c>
      <c r="Y371" s="6">
        <v>-196031</v>
      </c>
      <c r="Z371" s="6">
        <v>-270005</v>
      </c>
      <c r="AA371" s="6">
        <v>2456</v>
      </c>
      <c r="AB371" s="6">
        <v>-25880</v>
      </c>
      <c r="AC371" s="6">
        <v>663538</v>
      </c>
      <c r="AD371" s="6">
        <v>0</v>
      </c>
      <c r="AE371" s="2">
        <v>0</v>
      </c>
      <c r="AF371" s="6">
        <v>-2693293</v>
      </c>
      <c r="AG371" s="6">
        <v>47289980</v>
      </c>
      <c r="AH371" s="6">
        <v>109795292</v>
      </c>
      <c r="AI371" s="6">
        <v>-695073</v>
      </c>
      <c r="AJ371" s="7">
        <v>0.99</v>
      </c>
      <c r="AL371" s="2" t="s">
        <v>807</v>
      </c>
      <c r="AM371" s="2">
        <v>1</v>
      </c>
    </row>
    <row r="372" spans="1:39">
      <c r="A372" s="2" t="s">
        <v>430</v>
      </c>
      <c r="B372" s="2" t="s">
        <v>832</v>
      </c>
      <c r="C372" s="2" t="s">
        <v>805</v>
      </c>
      <c r="E372" s="2" t="s">
        <v>431</v>
      </c>
      <c r="F372" s="2">
        <v>0</v>
      </c>
      <c r="G372" s="2">
        <v>0</v>
      </c>
      <c r="H372" s="2" t="s">
        <v>833</v>
      </c>
      <c r="I372" s="2">
        <v>0.09</v>
      </c>
      <c r="J372" s="6">
        <v>167342290</v>
      </c>
      <c r="K372" s="6">
        <v>46708341</v>
      </c>
      <c r="L372" s="6">
        <v>120633949</v>
      </c>
      <c r="M372" s="6">
        <v>46697989</v>
      </c>
      <c r="N372" s="6">
        <v>2579896</v>
      </c>
      <c r="O372" s="6">
        <v>498130</v>
      </c>
      <c r="P372" s="6">
        <v>1272156</v>
      </c>
      <c r="Q372" s="6">
        <v>15212</v>
      </c>
      <c r="R372" s="6">
        <v>31734</v>
      </c>
      <c r="S372" s="6">
        <v>99888</v>
      </c>
      <c r="T372" s="6">
        <v>662776</v>
      </c>
      <c r="U372" s="6">
        <v>32785</v>
      </c>
      <c r="V372" s="6">
        <v>91282</v>
      </c>
      <c r="W372" s="6">
        <v>-8994</v>
      </c>
      <c r="X372" s="6">
        <v>-24884</v>
      </c>
      <c r="Y372" s="6">
        <v>-100363</v>
      </c>
      <c r="Z372" s="6">
        <v>-158113</v>
      </c>
      <c r="AA372" s="6">
        <v>26049</v>
      </c>
      <c r="AB372" s="6">
        <v>-16391</v>
      </c>
      <c r="AC372" s="6">
        <v>1280615</v>
      </c>
      <c r="AD372" s="6">
        <v>0</v>
      </c>
      <c r="AE372" s="2">
        <v>0</v>
      </c>
      <c r="AF372" s="6">
        <v>-1235478</v>
      </c>
      <c r="AG372" s="6">
        <v>49164394</v>
      </c>
      <c r="AH372" s="6">
        <v>169798343</v>
      </c>
      <c r="AI372" s="6">
        <v>2456053</v>
      </c>
      <c r="AJ372" s="7">
        <v>1.01</v>
      </c>
      <c r="AK372" s="2" t="s">
        <v>892</v>
      </c>
      <c r="AL372" s="2" t="s">
        <v>811</v>
      </c>
      <c r="AM372" s="2">
        <v>0.98294692100000003</v>
      </c>
    </row>
    <row r="373" spans="1:39">
      <c r="A373" s="2" t="s">
        <v>412</v>
      </c>
      <c r="B373" s="2" t="s">
        <v>832</v>
      </c>
      <c r="C373" s="2" t="s">
        <v>808</v>
      </c>
      <c r="E373" s="2" t="s">
        <v>413</v>
      </c>
      <c r="F373" s="2">
        <v>0</v>
      </c>
      <c r="G373" s="2">
        <v>0</v>
      </c>
      <c r="H373" s="2" t="s">
        <v>833</v>
      </c>
      <c r="I373" s="2">
        <v>0.09</v>
      </c>
      <c r="J373" s="6">
        <v>168750219</v>
      </c>
      <c r="K373" s="6">
        <v>32440074</v>
      </c>
      <c r="L373" s="6">
        <v>136310146</v>
      </c>
      <c r="M373" s="6">
        <v>32582269</v>
      </c>
      <c r="N373" s="6">
        <v>2324489</v>
      </c>
      <c r="O373" s="6">
        <v>345885</v>
      </c>
      <c r="P373" s="6">
        <v>1271985</v>
      </c>
      <c r="Q373" s="6">
        <v>36660</v>
      </c>
      <c r="R373" s="6">
        <v>39720</v>
      </c>
      <c r="S373" s="6">
        <v>69365</v>
      </c>
      <c r="T373" s="6">
        <v>560874</v>
      </c>
      <c r="U373" s="2">
        <v>933</v>
      </c>
      <c r="V373" s="6">
        <v>93893</v>
      </c>
      <c r="W373" s="6">
        <v>-32103</v>
      </c>
      <c r="X373" s="6">
        <v>-21260</v>
      </c>
      <c r="Y373" s="6">
        <v>-47155</v>
      </c>
      <c r="Z373" s="6">
        <v>-176269</v>
      </c>
      <c r="AA373" s="6">
        <v>44</v>
      </c>
      <c r="AB373" s="6">
        <v>-19126</v>
      </c>
      <c r="AC373" s="6">
        <v>1447029</v>
      </c>
      <c r="AD373" s="6">
        <v>0</v>
      </c>
      <c r="AE373" s="2">
        <v>0</v>
      </c>
      <c r="AF373" s="6">
        <v>-2177764</v>
      </c>
      <c r="AG373" s="6">
        <v>33974980</v>
      </c>
      <c r="AH373" s="6">
        <v>170285126</v>
      </c>
      <c r="AI373" s="6">
        <v>1534906</v>
      </c>
      <c r="AJ373" s="7">
        <v>1.01</v>
      </c>
      <c r="AL373" s="2" t="s">
        <v>807</v>
      </c>
      <c r="AM373" s="2">
        <v>1</v>
      </c>
    </row>
    <row r="374" spans="1:39">
      <c r="A374" s="2" t="s">
        <v>402</v>
      </c>
      <c r="B374" s="2" t="s">
        <v>832</v>
      </c>
      <c r="C374" s="2" t="s">
        <v>809</v>
      </c>
      <c r="E374" s="2" t="s">
        <v>403</v>
      </c>
      <c r="F374" s="2">
        <v>0</v>
      </c>
      <c r="G374" s="2">
        <v>0</v>
      </c>
      <c r="H374" s="2" t="s">
        <v>833</v>
      </c>
      <c r="I374" s="2">
        <v>0.09</v>
      </c>
      <c r="J374" s="6">
        <v>55105662</v>
      </c>
      <c r="K374" s="6">
        <v>19349719</v>
      </c>
      <c r="L374" s="6">
        <v>35755943</v>
      </c>
      <c r="M374" s="6">
        <v>19763874</v>
      </c>
      <c r="N374" s="6">
        <v>981704</v>
      </c>
      <c r="O374" s="6">
        <v>209806</v>
      </c>
      <c r="P374" s="6">
        <v>529774</v>
      </c>
      <c r="Q374" s="6">
        <v>2646</v>
      </c>
      <c r="R374" s="6">
        <v>499</v>
      </c>
      <c r="S374" s="6">
        <v>11352</v>
      </c>
      <c r="T374" s="6">
        <v>227627</v>
      </c>
      <c r="U374" s="2">
        <v>0</v>
      </c>
      <c r="V374" s="6">
        <v>33739</v>
      </c>
      <c r="W374" s="6">
        <v>-1791</v>
      </c>
      <c r="X374" s="6">
        <v>2656</v>
      </c>
      <c r="Y374" s="6">
        <v>-10177</v>
      </c>
      <c r="Z374" s="6">
        <v>-78939</v>
      </c>
      <c r="AA374" s="6">
        <v>0</v>
      </c>
      <c r="AB374" s="6">
        <v>-5745</v>
      </c>
      <c r="AC374" s="6">
        <v>379575</v>
      </c>
      <c r="AD374" s="6">
        <v>0</v>
      </c>
      <c r="AE374" s="2">
        <v>0</v>
      </c>
      <c r="AF374" s="6">
        <v>-6213</v>
      </c>
      <c r="AG374" s="6">
        <v>21058683</v>
      </c>
      <c r="AH374" s="6">
        <v>56814626</v>
      </c>
      <c r="AI374" s="6">
        <v>1708964</v>
      </c>
      <c r="AJ374" s="7">
        <v>1.03</v>
      </c>
      <c r="AL374" s="2" t="s">
        <v>807</v>
      </c>
      <c r="AM374" s="2">
        <v>1</v>
      </c>
    </row>
    <row r="375" spans="1:39">
      <c r="A375" s="2" t="s">
        <v>390</v>
      </c>
      <c r="B375" s="2" t="s">
        <v>844</v>
      </c>
      <c r="C375" s="2" t="s">
        <v>809</v>
      </c>
      <c r="E375" s="2" t="s">
        <v>391</v>
      </c>
      <c r="F375" s="2">
        <v>0</v>
      </c>
      <c r="G375" s="2">
        <v>0</v>
      </c>
      <c r="H375" s="2" t="s">
        <v>833</v>
      </c>
      <c r="I375" s="2">
        <v>0.1</v>
      </c>
      <c r="J375" s="6">
        <v>99269976</v>
      </c>
      <c r="K375" s="6">
        <v>19058117</v>
      </c>
      <c r="L375" s="6">
        <v>80211860</v>
      </c>
      <c r="M375" s="6">
        <v>19496108</v>
      </c>
      <c r="N375" s="6">
        <v>1448512</v>
      </c>
      <c r="O375" s="6">
        <v>206967</v>
      </c>
      <c r="P375" s="6">
        <v>779100</v>
      </c>
      <c r="Q375" s="6">
        <v>13922</v>
      </c>
      <c r="R375" s="6">
        <v>22234</v>
      </c>
      <c r="S375" s="6">
        <v>35452</v>
      </c>
      <c r="T375" s="6">
        <v>390837</v>
      </c>
      <c r="U375" s="6">
        <v>10053</v>
      </c>
      <c r="V375" s="6">
        <v>53158</v>
      </c>
      <c r="W375" s="6">
        <v>-12949</v>
      </c>
      <c r="X375" s="6">
        <v>-5062</v>
      </c>
      <c r="Y375" s="6">
        <v>-21491</v>
      </c>
      <c r="Z375" s="6">
        <v>-129666</v>
      </c>
      <c r="AA375" s="6">
        <v>2536</v>
      </c>
      <c r="AB375" s="6">
        <v>-8482</v>
      </c>
      <c r="AC375" s="6">
        <v>851506</v>
      </c>
      <c r="AD375" s="6">
        <v>0</v>
      </c>
      <c r="AE375" s="2">
        <v>0</v>
      </c>
      <c r="AF375" s="6">
        <v>-655434</v>
      </c>
      <c r="AG375" s="6">
        <v>21028789</v>
      </c>
      <c r="AH375" s="6">
        <v>101240648</v>
      </c>
      <c r="AI375" s="6">
        <v>1970672</v>
      </c>
      <c r="AJ375" s="7">
        <v>1.02</v>
      </c>
      <c r="AK375" s="2" t="s">
        <v>863</v>
      </c>
      <c r="AL375" s="2" t="s">
        <v>811</v>
      </c>
      <c r="AM375" s="2">
        <v>0.85142146200000002</v>
      </c>
    </row>
    <row r="376" spans="1:39">
      <c r="A376" s="2" t="s">
        <v>342</v>
      </c>
      <c r="B376" s="2" t="s">
        <v>844</v>
      </c>
      <c r="C376" s="2" t="s">
        <v>815</v>
      </c>
      <c r="E376" s="2" t="s">
        <v>343</v>
      </c>
      <c r="F376" s="2">
        <v>0</v>
      </c>
      <c r="G376" s="2">
        <v>0</v>
      </c>
      <c r="H376" s="2" t="s">
        <v>833</v>
      </c>
      <c r="I376" s="2">
        <v>0.1</v>
      </c>
      <c r="J376" s="6">
        <v>138059825</v>
      </c>
      <c r="K376" s="6">
        <v>25481611</v>
      </c>
      <c r="L376" s="6">
        <v>112578214</v>
      </c>
      <c r="M376" s="6">
        <v>25635972</v>
      </c>
      <c r="N376" s="6">
        <v>1878543</v>
      </c>
      <c r="O376" s="6">
        <v>272145</v>
      </c>
      <c r="P376" s="6">
        <v>960824</v>
      </c>
      <c r="Q376" s="6">
        <v>8495</v>
      </c>
      <c r="R376" s="6">
        <v>28297</v>
      </c>
      <c r="S376" s="6">
        <v>52289</v>
      </c>
      <c r="T376" s="6">
        <v>556493</v>
      </c>
      <c r="U376" s="6">
        <v>0</v>
      </c>
      <c r="V376" s="6">
        <v>142229</v>
      </c>
      <c r="W376" s="6">
        <v>-6000</v>
      </c>
      <c r="X376" s="6">
        <v>-14623</v>
      </c>
      <c r="Y376" s="6">
        <v>-50490</v>
      </c>
      <c r="Z376" s="6">
        <v>-221201</v>
      </c>
      <c r="AA376" s="6">
        <v>13639</v>
      </c>
      <c r="AB376" s="6">
        <v>-7820</v>
      </c>
      <c r="AC376" s="6">
        <v>1195098</v>
      </c>
      <c r="AD376" s="6">
        <v>0</v>
      </c>
      <c r="AE376" s="2">
        <v>0</v>
      </c>
      <c r="AF376" s="6">
        <v>71676</v>
      </c>
      <c r="AG376" s="6">
        <v>28637022</v>
      </c>
      <c r="AH376" s="6">
        <v>141215236</v>
      </c>
      <c r="AI376" s="6">
        <v>3155411</v>
      </c>
      <c r="AJ376" s="7">
        <v>1.02</v>
      </c>
      <c r="AK376" s="2" t="s">
        <v>831</v>
      </c>
      <c r="AL376" s="2" t="s">
        <v>827</v>
      </c>
      <c r="AM376" s="2">
        <v>0.89249406600000003</v>
      </c>
    </row>
    <row r="377" spans="1:39">
      <c r="A377" s="2" t="s">
        <v>316</v>
      </c>
      <c r="B377" s="2" t="s">
        <v>832</v>
      </c>
      <c r="C377" s="2" t="s">
        <v>820</v>
      </c>
      <c r="E377" s="2" t="s">
        <v>317</v>
      </c>
      <c r="F377" s="2">
        <v>0</v>
      </c>
      <c r="G377" s="2">
        <v>0</v>
      </c>
      <c r="H377" s="2" t="s">
        <v>833</v>
      </c>
      <c r="I377" s="2">
        <v>0.09</v>
      </c>
      <c r="J377" s="6">
        <v>60308377</v>
      </c>
      <c r="K377" s="6">
        <v>18518999</v>
      </c>
      <c r="L377" s="6">
        <v>41789378</v>
      </c>
      <c r="M377" s="6">
        <v>18714665</v>
      </c>
      <c r="N377" s="6">
        <v>1314860</v>
      </c>
      <c r="O377" s="6">
        <v>198670</v>
      </c>
      <c r="P377" s="6">
        <v>810853</v>
      </c>
      <c r="Q377" s="6">
        <v>7442</v>
      </c>
      <c r="R377" s="6">
        <v>24078</v>
      </c>
      <c r="S377" s="6">
        <v>17607</v>
      </c>
      <c r="T377" s="6">
        <v>256210</v>
      </c>
      <c r="U377" s="6">
        <v>16279</v>
      </c>
      <c r="V377" s="6">
        <v>128613</v>
      </c>
      <c r="W377" s="6">
        <v>-826</v>
      </c>
      <c r="X377" s="6">
        <v>-10420</v>
      </c>
      <c r="Y377" s="6">
        <v>-13495</v>
      </c>
      <c r="Z377" s="6">
        <v>19280</v>
      </c>
      <c r="AA377" s="6">
        <v>1675</v>
      </c>
      <c r="AB377" s="6">
        <v>-8544</v>
      </c>
      <c r="AC377" s="6">
        <v>443624</v>
      </c>
      <c r="AD377" s="6">
        <v>0</v>
      </c>
      <c r="AE377" s="2">
        <v>0</v>
      </c>
      <c r="AF377" s="6">
        <v>-770872</v>
      </c>
      <c r="AG377" s="6">
        <v>19834839</v>
      </c>
      <c r="AH377" s="6">
        <v>61624218</v>
      </c>
      <c r="AI377" s="6">
        <v>1315841</v>
      </c>
      <c r="AJ377" s="7">
        <v>1.02</v>
      </c>
      <c r="AK377" s="2" t="s">
        <v>317</v>
      </c>
      <c r="AL377" s="2" t="s">
        <v>811</v>
      </c>
      <c r="AM377" s="2">
        <v>0.86023478499999995</v>
      </c>
    </row>
    <row r="378" spans="1:39">
      <c r="A378" s="2" t="s">
        <v>310</v>
      </c>
      <c r="B378" s="2" t="s">
        <v>844</v>
      </c>
      <c r="C378" s="2" t="s">
        <v>809</v>
      </c>
      <c r="E378" s="2" t="s">
        <v>311</v>
      </c>
      <c r="F378" s="2">
        <v>0</v>
      </c>
      <c r="G378" s="2">
        <v>0</v>
      </c>
      <c r="H378" s="2" t="s">
        <v>833</v>
      </c>
      <c r="I378" s="2">
        <v>0.1</v>
      </c>
      <c r="J378" s="6">
        <v>81950986</v>
      </c>
      <c r="K378" s="6">
        <v>25557124</v>
      </c>
      <c r="L378" s="6">
        <v>56393862</v>
      </c>
      <c r="M378" s="6">
        <v>28071342</v>
      </c>
      <c r="N378" s="6">
        <v>1146775</v>
      </c>
      <c r="O378" s="6">
        <v>297998</v>
      </c>
      <c r="P378" s="6">
        <v>610040</v>
      </c>
      <c r="Q378" s="6">
        <v>5986</v>
      </c>
      <c r="R378" s="6">
        <v>2527</v>
      </c>
      <c r="S378" s="6">
        <v>17316</v>
      </c>
      <c r="T378" s="6">
        <v>212908</v>
      </c>
      <c r="U378" s="2">
        <v>0</v>
      </c>
      <c r="V378" s="6">
        <v>91324</v>
      </c>
      <c r="W378" s="6">
        <v>-4793</v>
      </c>
      <c r="X378" s="6">
        <v>-2415</v>
      </c>
      <c r="Y378" s="6">
        <v>-9779</v>
      </c>
      <c r="Z378" s="6">
        <v>328</v>
      </c>
      <c r="AA378" s="6">
        <v>638</v>
      </c>
      <c r="AB378" s="6">
        <v>-22855</v>
      </c>
      <c r="AC378" s="6">
        <v>598661</v>
      </c>
      <c r="AD378" s="6">
        <v>0</v>
      </c>
      <c r="AE378" s="6">
        <v>861411</v>
      </c>
      <c r="AF378" s="6">
        <v>-497922</v>
      </c>
      <c r="AG378" s="6">
        <v>28509893</v>
      </c>
      <c r="AH378" s="6">
        <v>84903755</v>
      </c>
      <c r="AI378" s="6">
        <v>2952769</v>
      </c>
      <c r="AJ378" s="7">
        <v>1.04</v>
      </c>
      <c r="AK378" s="2" t="s">
        <v>842</v>
      </c>
      <c r="AL378" s="2" t="s">
        <v>811</v>
      </c>
      <c r="AM378" s="2">
        <v>0.83321789099999999</v>
      </c>
    </row>
    <row r="379" spans="1:39">
      <c r="A379" s="2" t="s">
        <v>302</v>
      </c>
      <c r="B379" s="2" t="s">
        <v>832</v>
      </c>
      <c r="C379" s="2" t="s">
        <v>809</v>
      </c>
      <c r="E379" s="2" t="s">
        <v>303</v>
      </c>
      <c r="F379" s="2">
        <v>0</v>
      </c>
      <c r="G379" s="2">
        <v>0</v>
      </c>
      <c r="H379" s="2" t="s">
        <v>833</v>
      </c>
      <c r="I379" s="2">
        <v>0.09</v>
      </c>
      <c r="J379" s="6">
        <v>96985298</v>
      </c>
      <c r="K379" s="6">
        <v>18861324</v>
      </c>
      <c r="L379" s="6">
        <v>78123974</v>
      </c>
      <c r="M379" s="6">
        <v>19455600</v>
      </c>
      <c r="N379" s="6">
        <v>1040257</v>
      </c>
      <c r="O379" s="6">
        <v>206534</v>
      </c>
      <c r="P379" s="6">
        <v>573027</v>
      </c>
      <c r="Q379" s="6">
        <v>10252</v>
      </c>
      <c r="R379" s="6">
        <v>11961</v>
      </c>
      <c r="S379" s="6">
        <v>14478</v>
      </c>
      <c r="T379" s="6">
        <v>224005</v>
      </c>
      <c r="U379" s="2">
        <v>0</v>
      </c>
      <c r="V379" s="6">
        <v>55869</v>
      </c>
      <c r="W379" s="6">
        <v>-8766</v>
      </c>
      <c r="X379" s="6">
        <v>-2965</v>
      </c>
      <c r="Y379" s="6">
        <v>13583</v>
      </c>
      <c r="Z379" s="6">
        <v>-125994</v>
      </c>
      <c r="AA379" s="6">
        <v>0</v>
      </c>
      <c r="AB379" s="6">
        <v>5</v>
      </c>
      <c r="AC379" s="6">
        <v>829342</v>
      </c>
      <c r="AD379" s="6">
        <v>0</v>
      </c>
      <c r="AE379" s="2">
        <v>0</v>
      </c>
      <c r="AF379" s="6">
        <v>-744690</v>
      </c>
      <c r="AG379" s="6">
        <v>20512241</v>
      </c>
      <c r="AH379" s="6">
        <v>98636215</v>
      </c>
      <c r="AI379" s="6">
        <v>1650916</v>
      </c>
      <c r="AJ379" s="7">
        <v>1.02</v>
      </c>
      <c r="AK379" s="2" t="s">
        <v>810</v>
      </c>
      <c r="AL379" s="2" t="s">
        <v>827</v>
      </c>
      <c r="AM379" s="2">
        <v>0.82120654699999995</v>
      </c>
    </row>
    <row r="380" spans="1:39">
      <c r="A380" s="2" t="s">
        <v>290</v>
      </c>
      <c r="B380" s="2" t="s">
        <v>844</v>
      </c>
      <c r="C380" s="2" t="s">
        <v>805</v>
      </c>
      <c r="E380" s="2" t="s">
        <v>291</v>
      </c>
      <c r="F380" s="2">
        <v>0</v>
      </c>
      <c r="G380" s="2">
        <v>0</v>
      </c>
      <c r="H380" s="2" t="s">
        <v>833</v>
      </c>
      <c r="I380" s="2">
        <v>0.1</v>
      </c>
      <c r="J380" s="6">
        <v>64084035</v>
      </c>
      <c r="K380" s="6">
        <v>27694512</v>
      </c>
      <c r="L380" s="6">
        <v>36389524</v>
      </c>
      <c r="M380" s="6">
        <v>28382709</v>
      </c>
      <c r="N380" s="6">
        <v>1164408</v>
      </c>
      <c r="O380" s="6">
        <v>305713</v>
      </c>
      <c r="P380" s="6">
        <v>458391</v>
      </c>
      <c r="Q380" s="6">
        <v>7228</v>
      </c>
      <c r="R380" s="6">
        <v>42345</v>
      </c>
      <c r="S380" s="6">
        <v>61855</v>
      </c>
      <c r="T380" s="6">
        <v>288876</v>
      </c>
      <c r="U380" s="6">
        <v>11106</v>
      </c>
      <c r="V380" s="6">
        <v>40165</v>
      </c>
      <c r="W380" s="6">
        <v>-6707</v>
      </c>
      <c r="X380" s="6">
        <v>-42345</v>
      </c>
      <c r="Y380" s="6">
        <v>-57523</v>
      </c>
      <c r="Z380" s="6">
        <v>-21020</v>
      </c>
      <c r="AA380" s="6">
        <v>645</v>
      </c>
      <c r="AB380" s="6">
        <v>-22464</v>
      </c>
      <c r="AC380" s="6">
        <v>386301</v>
      </c>
      <c r="AD380" s="6">
        <v>0</v>
      </c>
      <c r="AE380" s="2">
        <v>0</v>
      </c>
      <c r="AF380" s="6">
        <v>-226283</v>
      </c>
      <c r="AG380" s="6">
        <v>29608992</v>
      </c>
      <c r="AH380" s="6">
        <v>65998516</v>
      </c>
      <c r="AI380" s="6">
        <v>1914480</v>
      </c>
      <c r="AJ380" s="7">
        <v>1.03</v>
      </c>
      <c r="AK380" s="2" t="s">
        <v>890</v>
      </c>
      <c r="AL380" s="2" t="s">
        <v>811</v>
      </c>
      <c r="AM380" s="2">
        <v>0.92344905099999997</v>
      </c>
    </row>
    <row r="381" spans="1:39">
      <c r="A381" s="2" t="s">
        <v>207</v>
      </c>
      <c r="B381" s="2" t="s">
        <v>832</v>
      </c>
      <c r="C381" s="2" t="s">
        <v>822</v>
      </c>
      <c r="E381" s="2" t="s">
        <v>208</v>
      </c>
      <c r="F381" s="2">
        <v>0</v>
      </c>
      <c r="G381" s="2">
        <v>0</v>
      </c>
      <c r="H381" s="2" t="s">
        <v>833</v>
      </c>
      <c r="I381" s="2">
        <v>0.09</v>
      </c>
      <c r="J381" s="6">
        <v>60830157</v>
      </c>
      <c r="K381" s="6">
        <v>14123338</v>
      </c>
      <c r="L381" s="6">
        <v>46706819</v>
      </c>
      <c r="M381" s="6">
        <v>14551443</v>
      </c>
      <c r="N381" s="6">
        <v>951997</v>
      </c>
      <c r="O381" s="6">
        <v>154473</v>
      </c>
      <c r="P381" s="6">
        <v>564130</v>
      </c>
      <c r="Q381" s="6">
        <v>5026</v>
      </c>
      <c r="R381" s="6">
        <v>12181</v>
      </c>
      <c r="S381" s="6">
        <v>15731</v>
      </c>
      <c r="T381" s="6">
        <v>200456</v>
      </c>
      <c r="U381" s="6">
        <v>2093</v>
      </c>
      <c r="V381" s="6">
        <v>55208</v>
      </c>
      <c r="W381" s="6">
        <v>-2210</v>
      </c>
      <c r="X381" s="6">
        <v>-8039</v>
      </c>
      <c r="Y381" s="6">
        <v>-12599</v>
      </c>
      <c r="Z381" s="6">
        <v>-49266</v>
      </c>
      <c r="AA381" s="6">
        <v>1389</v>
      </c>
      <c r="AB381" s="6">
        <v>-10619</v>
      </c>
      <c r="AC381" s="6">
        <v>495826</v>
      </c>
      <c r="AD381" s="6">
        <v>0</v>
      </c>
      <c r="AE381" s="2">
        <v>0</v>
      </c>
      <c r="AF381" s="6">
        <v>-318729</v>
      </c>
      <c r="AG381" s="6">
        <v>15656494</v>
      </c>
      <c r="AH381" s="6">
        <v>62363313</v>
      </c>
      <c r="AI381" s="6">
        <v>1533156</v>
      </c>
      <c r="AJ381" s="7">
        <v>1.03</v>
      </c>
      <c r="AL381" s="2" t="s">
        <v>807</v>
      </c>
      <c r="AM381" s="2">
        <v>1</v>
      </c>
    </row>
    <row r="382" spans="1:39">
      <c r="A382" s="2" t="s">
        <v>157</v>
      </c>
      <c r="B382" s="2" t="s">
        <v>832</v>
      </c>
      <c r="C382" s="2" t="s">
        <v>825</v>
      </c>
      <c r="E382" s="2" t="s">
        <v>158</v>
      </c>
      <c r="F382" s="2">
        <v>0</v>
      </c>
      <c r="G382" s="2">
        <v>0</v>
      </c>
      <c r="H382" s="2" t="s">
        <v>833</v>
      </c>
      <c r="I382" s="2">
        <v>0.09</v>
      </c>
      <c r="J382" s="6">
        <v>90121819</v>
      </c>
      <c r="K382" s="6">
        <v>23300595</v>
      </c>
      <c r="L382" s="6">
        <v>66821224</v>
      </c>
      <c r="M382" s="6">
        <v>23973059</v>
      </c>
      <c r="N382" s="6">
        <v>1375066</v>
      </c>
      <c r="O382" s="6">
        <v>254491</v>
      </c>
      <c r="P382" s="6">
        <v>658472</v>
      </c>
      <c r="Q382" s="6">
        <v>5947</v>
      </c>
      <c r="R382" s="6">
        <v>2252</v>
      </c>
      <c r="S382" s="6">
        <v>110843</v>
      </c>
      <c r="T382" s="6">
        <v>343061</v>
      </c>
      <c r="U382" s="2">
        <v>0</v>
      </c>
      <c r="V382" s="6">
        <v>116451</v>
      </c>
      <c r="W382" s="6">
        <v>-2751</v>
      </c>
      <c r="X382" s="6">
        <v>-1044</v>
      </c>
      <c r="Y382" s="6">
        <v>-106842</v>
      </c>
      <c r="Z382" s="6">
        <v>-112330</v>
      </c>
      <c r="AA382" s="6">
        <v>0</v>
      </c>
      <c r="AB382" s="6">
        <v>-13249</v>
      </c>
      <c r="AC382" s="6">
        <v>709355</v>
      </c>
      <c r="AD382" s="6">
        <v>0</v>
      </c>
      <c r="AE382" s="2">
        <v>0</v>
      </c>
      <c r="AF382" s="6">
        <v>-215532</v>
      </c>
      <c r="AG382" s="6">
        <v>25722183</v>
      </c>
      <c r="AH382" s="6">
        <v>92543407</v>
      </c>
      <c r="AI382" s="6">
        <v>2421588</v>
      </c>
      <c r="AJ382" s="7">
        <v>1.03</v>
      </c>
      <c r="AK382" s="2" t="s">
        <v>865</v>
      </c>
      <c r="AL382" s="2" t="s">
        <v>827</v>
      </c>
      <c r="AM382" s="2">
        <v>0.51837701999999997</v>
      </c>
    </row>
    <row r="383" spans="1:39">
      <c r="A383" s="2" t="s">
        <v>139</v>
      </c>
      <c r="B383" s="2" t="s">
        <v>844</v>
      </c>
      <c r="C383" s="2" t="s">
        <v>815</v>
      </c>
      <c r="E383" s="2" t="s">
        <v>140</v>
      </c>
      <c r="F383" s="2">
        <v>0</v>
      </c>
      <c r="G383" s="2">
        <v>0</v>
      </c>
      <c r="H383" s="2" t="s">
        <v>833</v>
      </c>
      <c r="I383" s="2">
        <v>0.1</v>
      </c>
      <c r="J383" s="6">
        <v>91469077</v>
      </c>
      <c r="K383" s="6">
        <v>23776699</v>
      </c>
      <c r="L383" s="6">
        <v>67692378</v>
      </c>
      <c r="M383" s="6">
        <v>25474617</v>
      </c>
      <c r="N383" s="6">
        <v>1360097</v>
      </c>
      <c r="O383" s="6">
        <v>270431</v>
      </c>
      <c r="P383" s="6">
        <v>783046</v>
      </c>
      <c r="Q383" s="6">
        <v>6075</v>
      </c>
      <c r="R383" s="6">
        <v>0</v>
      </c>
      <c r="S383" s="6">
        <v>45813</v>
      </c>
      <c r="T383" s="6">
        <v>254732</v>
      </c>
      <c r="U383" s="6">
        <v>2026</v>
      </c>
      <c r="V383" s="6">
        <v>57908</v>
      </c>
      <c r="W383" s="6">
        <v>-2408</v>
      </c>
      <c r="X383" s="6">
        <v>1161</v>
      </c>
      <c r="Y383" s="6">
        <v>-43278</v>
      </c>
      <c r="Z383" s="6">
        <v>9516</v>
      </c>
      <c r="AA383" s="6">
        <v>1002</v>
      </c>
      <c r="AB383" s="6">
        <v>7497</v>
      </c>
      <c r="AC383" s="6">
        <v>718603</v>
      </c>
      <c r="AD383" s="6">
        <v>0</v>
      </c>
      <c r="AE383" s="6">
        <v>1141273</v>
      </c>
      <c r="AF383" s="6">
        <v>-1272198</v>
      </c>
      <c r="AG383" s="6">
        <v>25173270</v>
      </c>
      <c r="AH383" s="6">
        <v>92865648</v>
      </c>
      <c r="AI383" s="6">
        <v>1396571</v>
      </c>
      <c r="AJ383" s="7">
        <v>1.02</v>
      </c>
      <c r="AK383" s="2" t="s">
        <v>816</v>
      </c>
      <c r="AL383" s="2" t="s">
        <v>827</v>
      </c>
      <c r="AM383" s="2">
        <v>0.83551703200000005</v>
      </c>
    </row>
    <row r="384" spans="1:39">
      <c r="A384" s="2" t="s">
        <v>133</v>
      </c>
      <c r="B384" s="2" t="s">
        <v>844</v>
      </c>
      <c r="C384" s="2" t="s">
        <v>805</v>
      </c>
      <c r="E384" s="2" t="s">
        <v>134</v>
      </c>
      <c r="F384" s="2">
        <v>0</v>
      </c>
      <c r="G384" s="2">
        <v>0</v>
      </c>
      <c r="H384" s="2" t="s">
        <v>833</v>
      </c>
      <c r="I384" s="2">
        <v>0.1</v>
      </c>
      <c r="J384" s="6">
        <v>102527538</v>
      </c>
      <c r="K384" s="6">
        <v>44717149</v>
      </c>
      <c r="L384" s="6">
        <v>57810389</v>
      </c>
      <c r="M384" s="6">
        <v>45279979</v>
      </c>
      <c r="N384" s="6">
        <v>2086104</v>
      </c>
      <c r="O384" s="6">
        <v>480679</v>
      </c>
      <c r="P384" s="6">
        <v>831609</v>
      </c>
      <c r="Q384" s="6">
        <v>12679</v>
      </c>
      <c r="R384" s="6">
        <v>99040</v>
      </c>
      <c r="S384" s="6">
        <v>56673</v>
      </c>
      <c r="T384" s="6">
        <v>605424</v>
      </c>
      <c r="U384" s="6">
        <v>58611</v>
      </c>
      <c r="V384" s="6">
        <v>63525</v>
      </c>
      <c r="W384" s="6">
        <v>-10140</v>
      </c>
      <c r="X384" s="6">
        <v>-83056</v>
      </c>
      <c r="Y384" s="6">
        <v>-48742</v>
      </c>
      <c r="Z384" s="6">
        <v>-163323</v>
      </c>
      <c r="AA384" s="6">
        <v>76659</v>
      </c>
      <c r="AB384" s="6">
        <v>-19093</v>
      </c>
      <c r="AC384" s="6">
        <v>613698</v>
      </c>
      <c r="AD384" s="6">
        <v>0</v>
      </c>
      <c r="AE384" s="2">
        <v>0</v>
      </c>
      <c r="AF384" s="6">
        <v>-407857</v>
      </c>
      <c r="AG384" s="6">
        <v>47446366</v>
      </c>
      <c r="AH384" s="6">
        <v>105256755</v>
      </c>
      <c r="AI384" s="6">
        <v>2729217</v>
      </c>
      <c r="AJ384" s="7">
        <v>1.03</v>
      </c>
      <c r="AL384" s="2" t="s">
        <v>807</v>
      </c>
      <c r="AM384" s="2">
        <v>1</v>
      </c>
    </row>
    <row r="385" spans="1:39">
      <c r="A385" s="2" t="s">
        <v>69</v>
      </c>
      <c r="B385" s="2" t="s">
        <v>844</v>
      </c>
      <c r="C385" s="2" t="s">
        <v>825</v>
      </c>
      <c r="E385" s="2" t="s">
        <v>70</v>
      </c>
      <c r="F385" s="2">
        <v>0</v>
      </c>
      <c r="G385" s="2">
        <v>0</v>
      </c>
      <c r="H385" s="2" t="s">
        <v>833</v>
      </c>
      <c r="I385" s="2">
        <v>0.1</v>
      </c>
      <c r="J385" s="6">
        <v>57084029</v>
      </c>
      <c r="K385" s="6">
        <v>22602235</v>
      </c>
      <c r="L385" s="6">
        <v>34481794</v>
      </c>
      <c r="M385" s="6">
        <v>23809475</v>
      </c>
      <c r="N385" s="6">
        <v>1054325</v>
      </c>
      <c r="O385" s="6">
        <v>252755</v>
      </c>
      <c r="P385" s="6">
        <v>499277</v>
      </c>
      <c r="Q385" s="6">
        <v>2728</v>
      </c>
      <c r="R385" s="6">
        <v>0</v>
      </c>
      <c r="S385" s="6">
        <v>9328</v>
      </c>
      <c r="T385" s="6">
        <v>290237</v>
      </c>
      <c r="U385" s="2">
        <v>0</v>
      </c>
      <c r="V385" s="6">
        <v>67841</v>
      </c>
      <c r="W385" s="6">
        <v>-1829</v>
      </c>
      <c r="X385" s="6">
        <v>9707</v>
      </c>
      <c r="Y385" s="6">
        <v>-8389</v>
      </c>
      <c r="Z385" s="6">
        <v>-159899</v>
      </c>
      <c r="AA385" s="6">
        <v>0</v>
      </c>
      <c r="AB385" s="6">
        <v>-10747</v>
      </c>
      <c r="AC385" s="6">
        <v>366049</v>
      </c>
      <c r="AD385" s="6">
        <v>0</v>
      </c>
      <c r="AE385" s="6">
        <v>512645</v>
      </c>
      <c r="AF385" s="6">
        <v>-319735</v>
      </c>
      <c r="AG385" s="6">
        <v>24294153</v>
      </c>
      <c r="AH385" s="6">
        <v>58775947</v>
      </c>
      <c r="AI385" s="6">
        <v>1691917</v>
      </c>
      <c r="AJ385" s="7">
        <v>1.03</v>
      </c>
      <c r="AK385" s="2" t="s">
        <v>843</v>
      </c>
      <c r="AL385" s="2" t="s">
        <v>827</v>
      </c>
      <c r="AM385" s="2">
        <v>0.403362844</v>
      </c>
    </row>
    <row r="386" spans="1:39">
      <c r="A386" s="2" t="s">
        <v>39</v>
      </c>
      <c r="B386" s="2" t="s">
        <v>844</v>
      </c>
      <c r="C386" s="2" t="s">
        <v>805</v>
      </c>
      <c r="E386" s="2" t="s">
        <v>40</v>
      </c>
      <c r="F386" s="2">
        <v>0</v>
      </c>
      <c r="G386" s="2">
        <v>0</v>
      </c>
      <c r="H386" s="2" t="s">
        <v>833</v>
      </c>
      <c r="I386" s="2">
        <v>0.1</v>
      </c>
      <c r="J386" s="6">
        <v>70586294</v>
      </c>
      <c r="K386" s="6">
        <v>30966370</v>
      </c>
      <c r="L386" s="6">
        <v>39619925</v>
      </c>
      <c r="M386" s="6">
        <v>31362448</v>
      </c>
      <c r="N386" s="6">
        <v>1587965</v>
      </c>
      <c r="O386" s="6">
        <v>332934</v>
      </c>
      <c r="P386" s="6">
        <v>715357</v>
      </c>
      <c r="Q386" s="6">
        <v>9288</v>
      </c>
      <c r="R386" s="6">
        <v>13133</v>
      </c>
      <c r="S386" s="6">
        <v>30104</v>
      </c>
      <c r="T386" s="6">
        <v>487149</v>
      </c>
      <c r="U386" s="6">
        <v>2064</v>
      </c>
      <c r="V386" s="6">
        <v>82373</v>
      </c>
      <c r="W386" s="6">
        <v>-6222</v>
      </c>
      <c r="X386" s="6">
        <v>-12422</v>
      </c>
      <c r="Y386" s="6">
        <v>-28590</v>
      </c>
      <c r="Z386" s="6">
        <v>-163151</v>
      </c>
      <c r="AA386" s="6">
        <v>6677</v>
      </c>
      <c r="AB386" s="6">
        <v>-4093</v>
      </c>
      <c r="AC386" s="6">
        <v>420594</v>
      </c>
      <c r="AD386" s="6">
        <v>0</v>
      </c>
      <c r="AE386" s="2">
        <v>0</v>
      </c>
      <c r="AF386" s="6">
        <v>-268618</v>
      </c>
      <c r="AG386" s="6">
        <v>32979025</v>
      </c>
      <c r="AH386" s="6">
        <v>72598949</v>
      </c>
      <c r="AI386" s="6">
        <v>2012655</v>
      </c>
      <c r="AJ386" s="7">
        <v>1.03</v>
      </c>
      <c r="AL386" s="2" t="s">
        <v>807</v>
      </c>
      <c r="AM386" s="2">
        <v>1</v>
      </c>
    </row>
    <row r="387" spans="1:39">
      <c r="A387" s="2" t="s">
        <v>13</v>
      </c>
      <c r="B387" s="2" t="s">
        <v>832</v>
      </c>
      <c r="C387" s="2" t="s">
        <v>825</v>
      </c>
      <c r="E387" s="2" t="s">
        <v>14</v>
      </c>
      <c r="F387" s="2">
        <v>0</v>
      </c>
      <c r="G387" s="2">
        <v>0</v>
      </c>
      <c r="H387" s="2" t="s">
        <v>833</v>
      </c>
      <c r="I387" s="2">
        <v>0.09</v>
      </c>
      <c r="J387" s="6">
        <v>56542981</v>
      </c>
      <c r="K387" s="6">
        <v>16563993</v>
      </c>
      <c r="L387" s="6">
        <v>39978988</v>
      </c>
      <c r="M387" s="6">
        <v>16632201</v>
      </c>
      <c r="N387" s="6">
        <v>962255</v>
      </c>
      <c r="O387" s="6">
        <v>176562</v>
      </c>
      <c r="P387" s="6">
        <v>525994</v>
      </c>
      <c r="Q387" s="2">
        <v>0</v>
      </c>
      <c r="R387" s="2">
        <v>0</v>
      </c>
      <c r="S387" s="6">
        <v>39207</v>
      </c>
      <c r="T387" s="6">
        <v>220492</v>
      </c>
      <c r="U387" s="6">
        <v>17971</v>
      </c>
      <c r="V387" s="6">
        <v>52318</v>
      </c>
      <c r="W387" s="6">
        <v>390</v>
      </c>
      <c r="X387" s="2">
        <v>175</v>
      </c>
      <c r="Y387" s="6">
        <v>-35359</v>
      </c>
      <c r="Z387" s="6">
        <v>-34772</v>
      </c>
      <c r="AA387" s="6">
        <v>4017</v>
      </c>
      <c r="AB387" s="6">
        <v>-18683</v>
      </c>
      <c r="AC387" s="6">
        <v>424405</v>
      </c>
      <c r="AD387" s="6">
        <v>0</v>
      </c>
      <c r="AE387" s="2">
        <v>0</v>
      </c>
      <c r="AF387" s="6">
        <v>-162166</v>
      </c>
      <c r="AG387" s="6">
        <v>17842753</v>
      </c>
      <c r="AH387" s="6">
        <v>57821741</v>
      </c>
      <c r="AI387" s="6">
        <v>1278760</v>
      </c>
      <c r="AJ387" s="7">
        <v>1.02</v>
      </c>
      <c r="AK387" s="2" t="s">
        <v>864</v>
      </c>
      <c r="AL387" s="2" t="s">
        <v>811</v>
      </c>
      <c r="AM387" s="2">
        <v>0.86464181600000001</v>
      </c>
    </row>
    <row r="388" spans="1:39">
      <c r="A388" s="2" t="s">
        <v>1038</v>
      </c>
      <c r="E388" s="2" t="s">
        <v>1014</v>
      </c>
      <c r="J388" s="6">
        <v>11110863946</v>
      </c>
      <c r="K388" s="6">
        <v>11100120660</v>
      </c>
      <c r="L388" s="6">
        <v>10743286</v>
      </c>
      <c r="M388" s="6">
        <v>11193123986</v>
      </c>
      <c r="N388" s="6">
        <v>547884798</v>
      </c>
      <c r="O388" s="6">
        <v>120189653</v>
      </c>
      <c r="P388" s="6">
        <v>248486883</v>
      </c>
      <c r="Q388" s="6">
        <v>4092679</v>
      </c>
      <c r="R388" s="6">
        <v>11632241</v>
      </c>
      <c r="S388" s="6">
        <v>25989863</v>
      </c>
      <c r="T388" s="6">
        <v>137493479</v>
      </c>
      <c r="U388" s="6">
        <v>2104684</v>
      </c>
      <c r="V388" s="6">
        <v>25497268</v>
      </c>
      <c r="W388" s="6">
        <v>-3246878</v>
      </c>
      <c r="X388" s="6">
        <v>-9511948</v>
      </c>
      <c r="Y388" s="6">
        <v>-23883512</v>
      </c>
      <c r="Z388" s="6">
        <v>-38403683</v>
      </c>
      <c r="AA388" s="6">
        <v>2437672</v>
      </c>
      <c r="AB388" s="6">
        <v>-5084744</v>
      </c>
      <c r="AC388" s="6">
        <v>114048</v>
      </c>
      <c r="AD388" s="12">
        <v>115459314</v>
      </c>
      <c r="AE388" s="6">
        <v>52546423</v>
      </c>
      <c r="AF388" s="6">
        <v>-259374093</v>
      </c>
      <c r="AG388" s="6">
        <v>11494570489</v>
      </c>
      <c r="AH388" s="6">
        <v>11505313775</v>
      </c>
      <c r="AI388" s="6">
        <v>394449829</v>
      </c>
      <c r="AJ388" s="7">
        <v>1.04</v>
      </c>
    </row>
    <row r="389" spans="1:39">
      <c r="A389" s="2" t="s">
        <v>926</v>
      </c>
      <c r="E389" s="2" t="s">
        <v>1050</v>
      </c>
      <c r="J389" s="6">
        <v>2750642403</v>
      </c>
      <c r="K389" s="6">
        <v>1951585859</v>
      </c>
      <c r="L389" s="6">
        <v>799056545</v>
      </c>
      <c r="M389" s="6">
        <v>1969804009</v>
      </c>
      <c r="N389" s="6">
        <v>105682140</v>
      </c>
      <c r="O389" s="6">
        <v>21169268</v>
      </c>
      <c r="P389" s="6">
        <v>55701967</v>
      </c>
      <c r="Q389" s="6">
        <v>494932</v>
      </c>
      <c r="R389" s="6">
        <v>1654969</v>
      </c>
      <c r="S389" s="6">
        <v>2767518</v>
      </c>
      <c r="T389" s="6">
        <v>23893486</v>
      </c>
      <c r="U389" s="2">
        <v>0</v>
      </c>
      <c r="V389" s="6">
        <v>6033725</v>
      </c>
      <c r="W389" s="6">
        <v>-310830</v>
      </c>
      <c r="X389" s="6">
        <v>-1477876</v>
      </c>
      <c r="Y389" s="6">
        <v>-2233882</v>
      </c>
      <c r="Z389" s="6">
        <v>-5891961</v>
      </c>
      <c r="AA389" s="6">
        <v>310797</v>
      </c>
      <c r="AB389" s="6">
        <v>-1023138</v>
      </c>
      <c r="AC389" s="6">
        <v>8482554</v>
      </c>
      <c r="AD389" s="10">
        <v>0</v>
      </c>
      <c r="AE389" s="6">
        <v>2350813</v>
      </c>
      <c r="AF389" s="6">
        <v>-54660529</v>
      </c>
      <c r="AG389" s="6">
        <v>2022364195</v>
      </c>
      <c r="AH389" s="6">
        <v>2821420740</v>
      </c>
      <c r="AI389" s="6">
        <v>70778336</v>
      </c>
      <c r="AJ389" s="7">
        <v>1.03</v>
      </c>
    </row>
    <row r="390" spans="1:39">
      <c r="A390" s="2" t="s">
        <v>804</v>
      </c>
      <c r="E390" s="2" t="s">
        <v>1051</v>
      </c>
      <c r="J390" s="6">
        <v>510552704</v>
      </c>
      <c r="K390" s="6">
        <v>2877285783</v>
      </c>
      <c r="L390" s="6">
        <v>-2366733079</v>
      </c>
      <c r="M390" s="6">
        <v>2920646874</v>
      </c>
      <c r="N390" s="6">
        <v>167919807</v>
      </c>
      <c r="O390" s="6">
        <v>31435260</v>
      </c>
      <c r="P390" s="6">
        <v>84404486</v>
      </c>
      <c r="Q390" s="6">
        <v>1143863</v>
      </c>
      <c r="R390" s="6">
        <v>2443925</v>
      </c>
      <c r="S390" s="6">
        <v>5513572</v>
      </c>
      <c r="T390" s="6">
        <v>42978701</v>
      </c>
      <c r="U390" s="6">
        <v>807817</v>
      </c>
      <c r="V390" s="6">
        <v>8277108</v>
      </c>
      <c r="W390" s="6">
        <v>-825367</v>
      </c>
      <c r="X390" s="6">
        <v>-1727295</v>
      </c>
      <c r="Y390" s="6">
        <v>-4804506</v>
      </c>
      <c r="Z390" s="6">
        <v>-11126140</v>
      </c>
      <c r="AA390" s="6">
        <v>829013</v>
      </c>
      <c r="AB390" s="6">
        <v>-1373510</v>
      </c>
      <c r="AC390" s="6">
        <v>-25124555</v>
      </c>
      <c r="AD390" s="6">
        <v>37616400</v>
      </c>
      <c r="AE390" s="6">
        <v>31741324</v>
      </c>
      <c r="AF390" s="6">
        <v>-82525041</v>
      </c>
      <c r="AG390" s="6">
        <v>2976849281</v>
      </c>
      <c r="AH390" s="6">
        <v>610116203</v>
      </c>
      <c r="AI390" s="6">
        <v>99563498</v>
      </c>
      <c r="AJ390" s="7">
        <v>1.2</v>
      </c>
    </row>
    <row r="391" spans="1:39">
      <c r="A391" s="2" t="s">
        <v>928</v>
      </c>
      <c r="E391" s="2" t="s">
        <v>1026</v>
      </c>
      <c r="J391" s="6">
        <v>2374917269</v>
      </c>
      <c r="K391" s="6">
        <v>678055963</v>
      </c>
      <c r="L391" s="6">
        <v>1696861306</v>
      </c>
      <c r="M391" s="6">
        <v>688631081</v>
      </c>
      <c r="N391" s="6">
        <v>39070301</v>
      </c>
      <c r="O391" s="6">
        <v>7317138</v>
      </c>
      <c r="P391" s="6">
        <v>19771239</v>
      </c>
      <c r="Q391" s="6">
        <v>267048</v>
      </c>
      <c r="R391" s="6">
        <v>583821</v>
      </c>
      <c r="S391" s="6">
        <v>1279503</v>
      </c>
      <c r="T391" s="6">
        <v>9851552</v>
      </c>
      <c r="U391" s="6">
        <v>190911</v>
      </c>
      <c r="V391" s="6">
        <v>1926834</v>
      </c>
      <c r="W391" s="6">
        <v>-193391</v>
      </c>
      <c r="X391" s="6">
        <v>-414969</v>
      </c>
      <c r="Y391" s="6">
        <v>-1132918</v>
      </c>
      <c r="Z391" s="6">
        <v>-2628784</v>
      </c>
      <c r="AA391" s="6">
        <v>197043</v>
      </c>
      <c r="AB391" s="6">
        <v>-263609</v>
      </c>
      <c r="AC391" s="6">
        <v>18013390</v>
      </c>
      <c r="AD391" s="6">
        <v>0</v>
      </c>
      <c r="AE391" s="6">
        <v>2515329</v>
      </c>
      <c r="AF391" s="6">
        <v>-19262678</v>
      </c>
      <c r="AG391" s="6">
        <v>721617882</v>
      </c>
      <c r="AH391" s="6">
        <v>2418479188</v>
      </c>
      <c r="AI391" s="6">
        <v>43561920</v>
      </c>
      <c r="AJ391" s="7">
        <v>1.02</v>
      </c>
    </row>
    <row r="392" spans="1:39">
      <c r="A392" s="2" t="s">
        <v>814</v>
      </c>
      <c r="E392" s="2" t="s">
        <v>1027</v>
      </c>
      <c r="J392" s="6">
        <v>325850699</v>
      </c>
      <c r="K392" s="6">
        <v>123303045</v>
      </c>
      <c r="L392" s="6">
        <v>202547654</v>
      </c>
      <c r="M392" s="6">
        <v>124230088</v>
      </c>
      <c r="N392" s="6">
        <v>6808258</v>
      </c>
      <c r="O392" s="6">
        <v>1318893</v>
      </c>
      <c r="P392" s="6">
        <v>3461108</v>
      </c>
      <c r="Q392" s="6">
        <v>57107</v>
      </c>
      <c r="R392" s="6">
        <v>93206</v>
      </c>
      <c r="S392" s="6">
        <v>252643</v>
      </c>
      <c r="T392" s="6">
        <v>1625301</v>
      </c>
      <c r="U392" s="6">
        <v>30524</v>
      </c>
      <c r="V392" s="6">
        <v>339894</v>
      </c>
      <c r="W392" s="6">
        <v>-43603</v>
      </c>
      <c r="X392" s="6">
        <v>-67429</v>
      </c>
      <c r="Y392" s="6">
        <v>-223388</v>
      </c>
      <c r="Z392" s="6">
        <v>-439696</v>
      </c>
      <c r="AA392" s="6">
        <v>35408</v>
      </c>
      <c r="AB392" s="6">
        <v>-37379</v>
      </c>
      <c r="AC392" s="6">
        <v>2150187</v>
      </c>
      <c r="AD392" s="6">
        <v>0</v>
      </c>
      <c r="AE392" s="6">
        <v>0</v>
      </c>
      <c r="AF392" s="6">
        <v>-3430715</v>
      </c>
      <c r="AG392" s="6">
        <v>129352149</v>
      </c>
      <c r="AH392" s="6">
        <v>331899803</v>
      </c>
      <c r="AI392" s="6">
        <v>6049104</v>
      </c>
      <c r="AJ392" s="7">
        <v>1.02</v>
      </c>
    </row>
    <row r="393" spans="1:39">
      <c r="A393" s="2" t="s">
        <v>821</v>
      </c>
      <c r="E393" s="2" t="s">
        <v>1052</v>
      </c>
      <c r="J393" s="6">
        <v>2217976868</v>
      </c>
      <c r="K393" s="6">
        <v>2203459801</v>
      </c>
      <c r="L393" s="6">
        <v>14517067</v>
      </c>
      <c r="M393" s="6">
        <v>2208142965</v>
      </c>
      <c r="N393" s="6">
        <v>119417206</v>
      </c>
      <c r="O393" s="6">
        <v>23800521</v>
      </c>
      <c r="P393" s="6">
        <v>56973640</v>
      </c>
      <c r="Q393" s="6">
        <v>1429433</v>
      </c>
      <c r="R393" s="6">
        <v>1659181</v>
      </c>
      <c r="S393" s="6">
        <v>5931931</v>
      </c>
      <c r="T393" s="6">
        <v>29622500</v>
      </c>
      <c r="U393" s="6">
        <v>988793</v>
      </c>
      <c r="V393" s="6">
        <v>6142802</v>
      </c>
      <c r="W393" s="6">
        <v>-1214869</v>
      </c>
      <c r="X393" s="6">
        <v>-993674</v>
      </c>
      <c r="Y393" s="6">
        <v>-5502487</v>
      </c>
      <c r="Z393" s="6">
        <v>-8354150</v>
      </c>
      <c r="AA393" s="6">
        <v>1049257</v>
      </c>
      <c r="AB393" s="6">
        <v>-542708</v>
      </c>
      <c r="AC393" s="6">
        <v>154109</v>
      </c>
      <c r="AD393" s="6">
        <v>4696618</v>
      </c>
      <c r="AE393" s="6">
        <v>9678614</v>
      </c>
      <c r="AF393" s="6">
        <v>-57386709</v>
      </c>
      <c r="AG393" s="6">
        <v>2256918539</v>
      </c>
      <c r="AH393" s="6">
        <v>2271435607</v>
      </c>
      <c r="AI393" s="6">
        <v>53458738</v>
      </c>
      <c r="AJ393" s="7">
        <v>1.02</v>
      </c>
    </row>
    <row r="394" spans="1:39">
      <c r="A394" s="2" t="s">
        <v>924</v>
      </c>
      <c r="E394" s="2" t="s">
        <v>1053</v>
      </c>
      <c r="J394" s="6">
        <v>1969037032</v>
      </c>
      <c r="K394" s="6">
        <v>1955560811</v>
      </c>
      <c r="L394" s="6">
        <v>13476221</v>
      </c>
      <c r="M394" s="6">
        <v>1969001382</v>
      </c>
      <c r="N394" s="6">
        <v>65971959</v>
      </c>
      <c r="O394" s="6">
        <v>21213675</v>
      </c>
      <c r="P394" s="6">
        <v>16904667</v>
      </c>
      <c r="Q394" s="6">
        <v>420177</v>
      </c>
      <c r="R394" s="6">
        <v>3118284</v>
      </c>
      <c r="S394" s="6">
        <v>6149192</v>
      </c>
      <c r="T394" s="6">
        <v>18165964</v>
      </c>
      <c r="U394" s="6">
        <v>51984</v>
      </c>
      <c r="V394" s="6">
        <v>1667051</v>
      </c>
      <c r="W394" s="6">
        <v>-395290</v>
      </c>
      <c r="X394" s="6">
        <v>-2898423</v>
      </c>
      <c r="Y394" s="6">
        <v>-5991800</v>
      </c>
      <c r="Z394" s="6">
        <v>-5977774</v>
      </c>
      <c r="AA394" s="6">
        <v>9693</v>
      </c>
      <c r="AB394" s="6">
        <v>-1230915</v>
      </c>
      <c r="AC394" s="6">
        <v>143060</v>
      </c>
      <c r="AD394" s="6">
        <v>73146296</v>
      </c>
      <c r="AE394" s="6">
        <v>6260343</v>
      </c>
      <c r="AF394" s="6">
        <v>-25265053</v>
      </c>
      <c r="AG394" s="6">
        <v>2061971826</v>
      </c>
      <c r="AH394" s="6">
        <v>2075448047</v>
      </c>
      <c r="AI394" s="6">
        <v>106411015</v>
      </c>
      <c r="AJ394" s="7">
        <v>1.05</v>
      </c>
    </row>
    <row r="395" spans="1:39">
      <c r="A395" s="2" t="s">
        <v>853</v>
      </c>
      <c r="E395" s="2" t="s">
        <v>515</v>
      </c>
      <c r="J395" s="6">
        <v>961886971</v>
      </c>
      <c r="K395" s="6">
        <v>1310869399</v>
      </c>
      <c r="L395" s="6">
        <v>-348982428</v>
      </c>
      <c r="M395" s="6">
        <v>1312667587</v>
      </c>
      <c r="N395" s="6">
        <v>43015127</v>
      </c>
      <c r="O395" s="6">
        <v>13934898</v>
      </c>
      <c r="P395" s="6">
        <v>11269776</v>
      </c>
      <c r="Q395" s="6">
        <v>280119</v>
      </c>
      <c r="R395" s="6">
        <v>2078855</v>
      </c>
      <c r="S395" s="6">
        <v>4095504</v>
      </c>
      <c r="T395" s="6">
        <v>11355975</v>
      </c>
      <c r="U395" s="6">
        <v>34656</v>
      </c>
      <c r="V395" s="6">
        <v>1109854</v>
      </c>
      <c r="W395" s="6">
        <v>-263528</v>
      </c>
      <c r="X395" s="6">
        <v>-1932282</v>
      </c>
      <c r="Y395" s="6">
        <v>-3994531</v>
      </c>
      <c r="Z395" s="6">
        <v>-3985178</v>
      </c>
      <c r="AA395" s="6">
        <v>6461</v>
      </c>
      <c r="AB395" s="6">
        <v>-613485</v>
      </c>
      <c r="AC395" s="6">
        <v>-3704697</v>
      </c>
      <c r="AD395" s="2">
        <v>0</v>
      </c>
      <c r="AE395" s="2">
        <v>0</v>
      </c>
      <c r="AF395" s="6">
        <v>-16843368</v>
      </c>
      <c r="AG395" s="6">
        <v>1325496616</v>
      </c>
      <c r="AH395" s="6">
        <v>976514188</v>
      </c>
      <c r="AI395" s="6">
        <v>14627217</v>
      </c>
      <c r="AJ395" s="7">
        <v>1.02</v>
      </c>
    </row>
    <row r="397" spans="1:39">
      <c r="A397" s="2" t="s">
        <v>0</v>
      </c>
      <c r="B397" s="2" t="s">
        <v>812</v>
      </c>
      <c r="E397" s="2" t="s">
        <v>1044</v>
      </c>
      <c r="J397" s="6">
        <v>9310233</v>
      </c>
      <c r="K397" s="6">
        <v>4874816</v>
      </c>
      <c r="L397" s="6">
        <v>4435417</v>
      </c>
      <c r="M397" s="6">
        <v>4768076</v>
      </c>
      <c r="N397" s="6">
        <v>290623</v>
      </c>
      <c r="O397" s="6">
        <v>50617</v>
      </c>
      <c r="P397" s="6">
        <v>150820</v>
      </c>
      <c r="Q397" s="2">
        <v>362</v>
      </c>
      <c r="R397" s="6">
        <v>1334</v>
      </c>
      <c r="S397" s="6">
        <v>5332</v>
      </c>
      <c r="T397" s="6">
        <v>82158</v>
      </c>
      <c r="U397" s="2">
        <v>955</v>
      </c>
      <c r="V397" s="6">
        <v>11787</v>
      </c>
      <c r="W397" s="2">
        <v>283</v>
      </c>
      <c r="X397" s="6">
        <v>1369</v>
      </c>
      <c r="Y397" s="6">
        <v>-4660</v>
      </c>
      <c r="Z397" s="6">
        <v>-20460</v>
      </c>
      <c r="AA397" s="6">
        <v>1379</v>
      </c>
      <c r="AB397" s="2">
        <v>-314</v>
      </c>
      <c r="AC397" s="6">
        <v>47085</v>
      </c>
      <c r="AD397" s="2">
        <v>0</v>
      </c>
      <c r="AE397" s="2">
        <v>0</v>
      </c>
      <c r="AF397" s="6">
        <v>-112903</v>
      </c>
      <c r="AG397" s="6">
        <v>4983221</v>
      </c>
      <c r="AH397" s="6">
        <v>9418638</v>
      </c>
      <c r="AI397" s="6">
        <v>108405</v>
      </c>
      <c r="AJ397" s="7">
        <v>1.01</v>
      </c>
    </row>
    <row r="399" spans="1:39">
      <c r="J399" s="6">
        <v>11110863946</v>
      </c>
      <c r="K399" s="6">
        <v>11100120660</v>
      </c>
      <c r="L399" s="6">
        <v>10743286</v>
      </c>
      <c r="M399" s="6">
        <v>11193123986</v>
      </c>
      <c r="N399" s="6">
        <v>547884798</v>
      </c>
      <c r="O399" s="6">
        <v>120189653</v>
      </c>
      <c r="P399" s="6">
        <v>248486883</v>
      </c>
      <c r="Q399" s="6">
        <v>4092679</v>
      </c>
      <c r="R399" s="6">
        <v>11632241</v>
      </c>
      <c r="S399" s="6">
        <v>25989863</v>
      </c>
      <c r="T399" s="6">
        <v>137493479</v>
      </c>
      <c r="U399" s="6">
        <v>2104684</v>
      </c>
      <c r="V399" s="6">
        <v>25497268</v>
      </c>
      <c r="W399" s="6">
        <v>-3246878</v>
      </c>
      <c r="X399" s="6">
        <v>-9511948</v>
      </c>
      <c r="Y399" s="6">
        <v>-23883512</v>
      </c>
      <c r="Z399" s="6">
        <v>-38403683</v>
      </c>
      <c r="AA399" s="6">
        <v>2437672</v>
      </c>
      <c r="AB399" s="6">
        <v>-5084744</v>
      </c>
      <c r="AC399" s="6">
        <v>114048</v>
      </c>
      <c r="AD399" s="6">
        <v>115459314</v>
      </c>
      <c r="AE399" s="6">
        <v>52546423</v>
      </c>
      <c r="AF399" s="6">
        <v>-259374093</v>
      </c>
      <c r="AG399" s="6">
        <v>11494570489</v>
      </c>
      <c r="AH399" s="6">
        <v>11505313775</v>
      </c>
      <c r="AI399" s="6">
        <v>394449829</v>
      </c>
    </row>
    <row r="400" spans="1:39">
      <c r="J400" s="6">
        <v>11110863946</v>
      </c>
      <c r="K400" s="6">
        <v>11100120660</v>
      </c>
      <c r="L400" s="6">
        <v>10743286</v>
      </c>
      <c r="M400" s="6">
        <v>11193123986</v>
      </c>
      <c r="N400" s="6">
        <v>547884798</v>
      </c>
      <c r="O400" s="6">
        <v>120189653</v>
      </c>
      <c r="P400" s="6">
        <v>248486883</v>
      </c>
      <c r="Q400" s="6">
        <v>4092679</v>
      </c>
      <c r="R400" s="6">
        <v>11632241</v>
      </c>
      <c r="S400" s="6">
        <v>25989863</v>
      </c>
      <c r="T400" s="6">
        <v>137493479</v>
      </c>
      <c r="U400" s="6">
        <v>2104684</v>
      </c>
      <c r="V400" s="6">
        <v>25497268</v>
      </c>
      <c r="W400" s="6">
        <v>-3246878</v>
      </c>
      <c r="X400" s="6">
        <v>-9511948</v>
      </c>
      <c r="Y400" s="6">
        <v>-23883512</v>
      </c>
      <c r="Z400" s="6">
        <v>-38403683</v>
      </c>
      <c r="AA400" s="6">
        <v>2437672</v>
      </c>
      <c r="AB400" s="6">
        <v>-5084744</v>
      </c>
      <c r="AC400" s="6">
        <v>114048</v>
      </c>
      <c r="AD400" s="6">
        <v>115459314</v>
      </c>
      <c r="AE400" s="6">
        <v>52546423</v>
      </c>
      <c r="AF400" s="6">
        <v>-259374093</v>
      </c>
    </row>
    <row r="401" spans="10:32">
      <c r="J401" s="2" t="b">
        <v>1</v>
      </c>
      <c r="K401" s="2" t="b">
        <v>1</v>
      </c>
      <c r="L401" s="2" t="b">
        <v>1</v>
      </c>
      <c r="M401" s="2" t="b">
        <v>1</v>
      </c>
      <c r="N401" s="2" t="b">
        <v>1</v>
      </c>
      <c r="O401" s="2" t="b">
        <v>1</v>
      </c>
      <c r="P401" s="2" t="b">
        <v>1</v>
      </c>
      <c r="Q401" s="2" t="b">
        <v>1</v>
      </c>
      <c r="R401" s="2" t="b">
        <v>1</v>
      </c>
      <c r="S401" s="2" t="b">
        <v>1</v>
      </c>
      <c r="T401" s="2" t="b">
        <v>1</v>
      </c>
      <c r="U401" s="2" t="b">
        <v>1</v>
      </c>
      <c r="V401" s="2" t="b">
        <v>1</v>
      </c>
      <c r="W401" s="2" t="b">
        <v>1</v>
      </c>
      <c r="X401" s="2" t="b">
        <v>1</v>
      </c>
      <c r="Y401" s="2" t="b">
        <v>1</v>
      </c>
      <c r="Z401" s="2" t="b">
        <v>1</v>
      </c>
      <c r="AA401" s="2" t="b">
        <v>1</v>
      </c>
      <c r="AB401" s="2" t="b">
        <v>1</v>
      </c>
      <c r="AC401" s="2" t="b">
        <v>1</v>
      </c>
      <c r="AD401" s="2" t="b">
        <v>1</v>
      </c>
      <c r="AE401" s="2" t="b">
        <v>1</v>
      </c>
      <c r="AF401" s="2" t="b">
        <v>1</v>
      </c>
    </row>
    <row r="402" spans="10:32">
      <c r="N402" s="6">
        <v>547884798</v>
      </c>
    </row>
    <row r="403" spans="10:32">
      <c r="N403" s="2" t="b">
        <v>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03"/>
  <sheetViews>
    <sheetView zoomScale="60" zoomScaleNormal="60" workbookViewId="0">
      <pane xSplit="5" ySplit="3" topLeftCell="M363" activePane="bottomRight" state="frozen"/>
      <selection pane="topRight" activeCell="F1" sqref="F1"/>
      <selection pane="bottomLeft" activeCell="A4" sqref="A4"/>
      <selection pane="bottomRight" activeCell="AJ389" sqref="AJ389:AJ395"/>
    </sheetView>
  </sheetViews>
  <sheetFormatPr defaultRowHeight="15"/>
  <cols>
    <col min="1" max="1" width="8.88671875" style="2"/>
    <col min="2" max="2" width="5.88671875" style="2" customWidth="1"/>
    <col min="3" max="3" width="6.109375" style="2" customWidth="1"/>
    <col min="4" max="4" width="5.21875" style="2" customWidth="1"/>
    <col min="5" max="5" width="25.44140625" style="2" customWidth="1"/>
    <col min="6" max="9" width="9" style="2" bestFit="1" customWidth="1"/>
    <col min="10" max="10" width="11.77734375" style="2" customWidth="1"/>
    <col min="11" max="11" width="14" style="2" customWidth="1"/>
    <col min="12" max="12" width="12" style="2" customWidth="1"/>
    <col min="13" max="13" width="14.77734375" style="2" customWidth="1"/>
    <col min="14" max="14" width="11.44140625" style="2" customWidth="1"/>
    <col min="15" max="16" width="10.44140625" style="2" customWidth="1"/>
    <col min="17" max="19" width="9" style="2" bestFit="1" customWidth="1"/>
    <col min="20" max="20" width="10.21875" style="2" customWidth="1"/>
    <col min="21" max="24" width="9" style="2" bestFit="1" customWidth="1"/>
    <col min="25" max="25" width="9.6640625" style="2" bestFit="1" customWidth="1"/>
    <col min="26" max="26" width="11.44140625" style="2" customWidth="1"/>
    <col min="27" max="27" width="10.21875" style="2" bestFit="1" customWidth="1"/>
    <col min="28" max="28" width="9.6640625" style="2" bestFit="1" customWidth="1"/>
    <col min="29" max="29" width="11" style="2" bestFit="1" customWidth="1"/>
    <col min="30" max="30" width="9.6640625" style="2" bestFit="1" customWidth="1"/>
    <col min="31" max="31" width="12" style="2" customWidth="1"/>
    <col min="32" max="32" width="9" style="2" bestFit="1" customWidth="1"/>
    <col min="33" max="34" width="12.44140625" style="2" customWidth="1"/>
    <col min="35" max="35" width="12.21875" style="2" customWidth="1"/>
    <col min="36" max="36" width="12.33203125" style="2" customWidth="1"/>
    <col min="37" max="16384" width="8.88671875" style="2"/>
  </cols>
  <sheetData>
    <row r="1" spans="1:40">
      <c r="A1" s="2" t="s">
        <v>1039</v>
      </c>
    </row>
    <row r="2" spans="1:40">
      <c r="V2" s="2" t="s">
        <v>781</v>
      </c>
      <c r="AD2" s="2">
        <v>1.46E-2</v>
      </c>
    </row>
    <row r="3" spans="1:40">
      <c r="A3" s="2" t="s">
        <v>782</v>
      </c>
      <c r="B3" s="2" t="s">
        <v>783</v>
      </c>
      <c r="C3" s="2" t="s">
        <v>784</v>
      </c>
      <c r="D3" s="2" t="s">
        <v>785</v>
      </c>
      <c r="E3" s="2" t="s">
        <v>786</v>
      </c>
      <c r="F3" s="2" t="s">
        <v>787</v>
      </c>
      <c r="G3" s="2" t="s">
        <v>788</v>
      </c>
      <c r="H3" s="2" t="s">
        <v>783</v>
      </c>
      <c r="I3" s="2" t="s">
        <v>789</v>
      </c>
      <c r="J3" s="2" t="s">
        <v>893</v>
      </c>
      <c r="K3" s="2" t="s">
        <v>791</v>
      </c>
      <c r="L3" s="2" t="s">
        <v>894</v>
      </c>
      <c r="M3" s="2" t="s">
        <v>895</v>
      </c>
      <c r="N3" s="2" t="s">
        <v>793</v>
      </c>
      <c r="O3" s="2" t="s">
        <v>900</v>
      </c>
      <c r="P3" s="2" t="s">
        <v>897</v>
      </c>
      <c r="Q3" s="2" t="s">
        <v>898</v>
      </c>
      <c r="R3" s="2" t="s">
        <v>879</v>
      </c>
      <c r="S3" s="2" t="s">
        <v>880</v>
      </c>
      <c r="T3" s="2" t="s">
        <v>881</v>
      </c>
      <c r="U3" s="2" t="s">
        <v>896</v>
      </c>
      <c r="V3" s="2" t="s">
        <v>897</v>
      </c>
      <c r="W3" s="2" t="s">
        <v>898</v>
      </c>
      <c r="X3" s="2" t="s">
        <v>879</v>
      </c>
      <c r="Y3" s="2" t="s">
        <v>880</v>
      </c>
      <c r="Z3" s="2" t="s">
        <v>881</v>
      </c>
      <c r="AA3" s="2" t="s">
        <v>882</v>
      </c>
      <c r="AB3" s="2" t="s">
        <v>899</v>
      </c>
      <c r="AC3" s="2" t="s">
        <v>900</v>
      </c>
      <c r="AD3" s="2" t="s">
        <v>884</v>
      </c>
      <c r="AE3" s="2" t="s">
        <v>795</v>
      </c>
      <c r="AF3" s="2" t="s">
        <v>796</v>
      </c>
      <c r="AG3" s="2" t="s">
        <v>901</v>
      </c>
      <c r="AH3" s="2" t="s">
        <v>797</v>
      </c>
      <c r="AI3" s="2" t="s">
        <v>798</v>
      </c>
      <c r="AJ3" s="2" t="s">
        <v>799</v>
      </c>
      <c r="AK3" s="2" t="s">
        <v>800</v>
      </c>
      <c r="AL3" s="2" t="s">
        <v>902</v>
      </c>
      <c r="AM3" s="2" t="s">
        <v>802</v>
      </c>
      <c r="AN3" s="2" t="s">
        <v>803</v>
      </c>
    </row>
    <row r="4" spans="1:40">
      <c r="A4" s="2" t="s">
        <v>764</v>
      </c>
      <c r="B4" s="2" t="s">
        <v>804</v>
      </c>
      <c r="C4" s="2" t="s">
        <v>805</v>
      </c>
      <c r="E4" s="2" t="s">
        <v>765</v>
      </c>
      <c r="F4" s="2" t="s">
        <v>39</v>
      </c>
      <c r="G4" s="2" t="s">
        <v>806</v>
      </c>
      <c r="H4" s="2">
        <v>0</v>
      </c>
      <c r="I4" s="2">
        <v>0.4</v>
      </c>
      <c r="J4" s="6">
        <v>1603903</v>
      </c>
      <c r="K4" s="6">
        <v>6763917</v>
      </c>
      <c r="L4" s="6">
        <v>-5160013</v>
      </c>
      <c r="M4" s="6">
        <v>6964624</v>
      </c>
      <c r="N4" s="6">
        <v>468771</v>
      </c>
      <c r="O4" s="6">
        <v>101567</v>
      </c>
      <c r="P4" s="6">
        <v>255504</v>
      </c>
      <c r="Q4" s="2">
        <v>0</v>
      </c>
      <c r="R4" s="6">
        <v>0</v>
      </c>
      <c r="S4" s="2">
        <v>0</v>
      </c>
      <c r="T4" s="6">
        <v>111700</v>
      </c>
      <c r="U4" s="2">
        <v>0</v>
      </c>
      <c r="V4" s="6">
        <v>20955</v>
      </c>
      <c r="W4" s="6">
        <v>0</v>
      </c>
      <c r="X4" s="6">
        <v>4518</v>
      </c>
      <c r="Y4" s="2">
        <v>847</v>
      </c>
      <c r="Z4" s="6">
        <v>-8610</v>
      </c>
      <c r="AA4" s="6">
        <v>0</v>
      </c>
      <c r="AB4" s="6">
        <v>1536</v>
      </c>
      <c r="AC4" s="6">
        <v>5204</v>
      </c>
      <c r="AD4" s="6">
        <v>-75250</v>
      </c>
      <c r="AE4" s="6">
        <v>0</v>
      </c>
      <c r="AF4" s="2">
        <v>0</v>
      </c>
      <c r="AG4" s="6">
        <v>-47239</v>
      </c>
      <c r="AH4" s="6">
        <v>7335356</v>
      </c>
      <c r="AI4" s="6">
        <v>2175343</v>
      </c>
      <c r="AJ4" s="6">
        <v>571439</v>
      </c>
      <c r="AK4" s="7">
        <v>1.36</v>
      </c>
      <c r="AL4" s="2" t="s">
        <v>903</v>
      </c>
      <c r="AM4" s="2" t="s">
        <v>811</v>
      </c>
      <c r="AN4" s="2">
        <v>1.9714523000000001E-2</v>
      </c>
    </row>
    <row r="5" spans="1:40">
      <c r="A5" s="2" t="s">
        <v>762</v>
      </c>
      <c r="B5" s="2" t="s">
        <v>804</v>
      </c>
      <c r="C5" s="2" t="s">
        <v>808</v>
      </c>
      <c r="E5" s="2" t="s">
        <v>763</v>
      </c>
      <c r="F5" s="2" t="s">
        <v>606</v>
      </c>
      <c r="G5" s="2" t="s">
        <v>806</v>
      </c>
      <c r="H5" s="2">
        <v>0</v>
      </c>
      <c r="I5" s="2">
        <v>0.4</v>
      </c>
      <c r="J5" s="6">
        <v>3317898</v>
      </c>
      <c r="K5" s="6">
        <v>10212397</v>
      </c>
      <c r="L5" s="6">
        <v>-6894499</v>
      </c>
      <c r="M5" s="6">
        <v>10613058</v>
      </c>
      <c r="N5" s="6">
        <v>1126315</v>
      </c>
      <c r="O5" s="6">
        <v>159846</v>
      </c>
      <c r="P5" s="6">
        <v>669256</v>
      </c>
      <c r="Q5" s="6">
        <v>4059</v>
      </c>
      <c r="R5" s="2">
        <v>0</v>
      </c>
      <c r="S5" s="6">
        <v>10644</v>
      </c>
      <c r="T5" s="6">
        <v>282510</v>
      </c>
      <c r="U5" s="6">
        <v>780209</v>
      </c>
      <c r="V5" s="6">
        <v>44229</v>
      </c>
      <c r="W5" s="6">
        <v>-38</v>
      </c>
      <c r="X5" s="6">
        <v>0</v>
      </c>
      <c r="Y5" s="6">
        <v>3057</v>
      </c>
      <c r="Z5" s="6">
        <v>-9843</v>
      </c>
      <c r="AA5" s="6">
        <v>-608656</v>
      </c>
      <c r="AB5" s="6">
        <v>6178</v>
      </c>
      <c r="AC5" s="6">
        <v>-6034</v>
      </c>
      <c r="AD5" s="6">
        <v>-100545</v>
      </c>
      <c r="AE5" s="6">
        <v>0</v>
      </c>
      <c r="AF5" s="2">
        <v>0</v>
      </c>
      <c r="AG5" s="6">
        <v>-688018</v>
      </c>
      <c r="AH5" s="6">
        <v>11159912</v>
      </c>
      <c r="AI5" s="6">
        <v>4265413</v>
      </c>
      <c r="AJ5" s="6">
        <v>947516</v>
      </c>
      <c r="AK5" s="7">
        <v>1.29</v>
      </c>
      <c r="AL5" s="2" t="s">
        <v>887</v>
      </c>
      <c r="AM5" s="2" t="s">
        <v>811</v>
      </c>
      <c r="AN5" s="2">
        <v>3.5513979000000001E-2</v>
      </c>
    </row>
    <row r="6" spans="1:40">
      <c r="A6" s="2" t="s">
        <v>760</v>
      </c>
      <c r="B6" s="2" t="s">
        <v>804</v>
      </c>
      <c r="C6" s="2" t="s">
        <v>809</v>
      </c>
      <c r="E6" s="2" t="s">
        <v>761</v>
      </c>
      <c r="F6" s="2" t="s">
        <v>594</v>
      </c>
      <c r="G6" s="2" t="s">
        <v>590</v>
      </c>
      <c r="H6" s="2">
        <v>0</v>
      </c>
      <c r="I6" s="2">
        <v>0.4</v>
      </c>
      <c r="J6" s="6">
        <v>2924658</v>
      </c>
      <c r="K6" s="6">
        <v>11976055</v>
      </c>
      <c r="L6" s="6">
        <v>-9051397</v>
      </c>
      <c r="M6" s="6">
        <v>11866846</v>
      </c>
      <c r="N6" s="6">
        <v>995819</v>
      </c>
      <c r="O6" s="6">
        <v>173058</v>
      </c>
      <c r="P6" s="6">
        <v>531780</v>
      </c>
      <c r="Q6" s="6">
        <v>4057</v>
      </c>
      <c r="R6" s="2">
        <v>0</v>
      </c>
      <c r="S6" s="6">
        <v>4870</v>
      </c>
      <c r="T6" s="6">
        <v>282054</v>
      </c>
      <c r="U6" s="2">
        <v>0</v>
      </c>
      <c r="V6" s="6">
        <v>46464</v>
      </c>
      <c r="W6" s="6">
        <v>-3677</v>
      </c>
      <c r="X6" s="6">
        <v>0</v>
      </c>
      <c r="Y6" s="6">
        <v>5497</v>
      </c>
      <c r="Z6" s="6">
        <v>-14241</v>
      </c>
      <c r="AA6" s="6">
        <v>0</v>
      </c>
      <c r="AB6" s="6">
        <v>9162</v>
      </c>
      <c r="AC6" s="6">
        <v>5523</v>
      </c>
      <c r="AD6" s="6">
        <v>-132000</v>
      </c>
      <c r="AE6" s="6">
        <v>0</v>
      </c>
      <c r="AF6" s="2">
        <v>0</v>
      </c>
      <c r="AG6" s="6">
        <v>-487566</v>
      </c>
      <c r="AH6" s="6">
        <v>12291827</v>
      </c>
      <c r="AI6" s="6">
        <v>3240431</v>
      </c>
      <c r="AJ6" s="6">
        <v>315772</v>
      </c>
      <c r="AK6" s="7">
        <v>1.1100000000000001</v>
      </c>
      <c r="AL6" s="2" t="s">
        <v>904</v>
      </c>
      <c r="AM6" s="2" t="s">
        <v>811</v>
      </c>
      <c r="AN6" s="2">
        <v>1.5968524000000001E-2</v>
      </c>
    </row>
    <row r="7" spans="1:40">
      <c r="A7" s="2" t="s">
        <v>758</v>
      </c>
      <c r="B7" s="2" t="s">
        <v>804</v>
      </c>
      <c r="C7" s="2" t="s">
        <v>805</v>
      </c>
      <c r="E7" s="2" t="s">
        <v>759</v>
      </c>
      <c r="F7" s="2" t="s">
        <v>39</v>
      </c>
      <c r="G7" s="2" t="s">
        <v>806</v>
      </c>
      <c r="H7" s="2">
        <v>0</v>
      </c>
      <c r="I7" s="2">
        <v>0.4</v>
      </c>
      <c r="J7" s="6">
        <v>3329777</v>
      </c>
      <c r="K7" s="6">
        <v>12078178</v>
      </c>
      <c r="L7" s="6">
        <v>-8748401</v>
      </c>
      <c r="M7" s="6">
        <v>13573415</v>
      </c>
      <c r="N7" s="6">
        <v>1288736</v>
      </c>
      <c r="O7" s="6">
        <v>197946</v>
      </c>
      <c r="P7" s="6">
        <v>650463</v>
      </c>
      <c r="Q7" s="6">
        <v>4085</v>
      </c>
      <c r="R7" s="6">
        <v>2444</v>
      </c>
      <c r="S7" s="6">
        <v>3249</v>
      </c>
      <c r="T7" s="6">
        <v>430549</v>
      </c>
      <c r="U7" s="2">
        <v>0</v>
      </c>
      <c r="V7" s="6">
        <v>68317</v>
      </c>
      <c r="W7" s="6">
        <v>3275</v>
      </c>
      <c r="X7" s="6">
        <v>-2444</v>
      </c>
      <c r="Y7" s="6">
        <v>4648</v>
      </c>
      <c r="Z7" s="6">
        <v>-65987</v>
      </c>
      <c r="AA7" s="6">
        <v>0</v>
      </c>
      <c r="AB7" s="6">
        <v>2145</v>
      </c>
      <c r="AC7" s="6">
        <v>-13252</v>
      </c>
      <c r="AD7" s="6">
        <v>-127581</v>
      </c>
      <c r="AE7" s="6">
        <v>0</v>
      </c>
      <c r="AF7" s="2">
        <v>0</v>
      </c>
      <c r="AG7" s="6">
        <v>-1133694</v>
      </c>
      <c r="AH7" s="6">
        <v>13597578</v>
      </c>
      <c r="AI7" s="6">
        <v>4849178</v>
      </c>
      <c r="AJ7" s="6">
        <v>1519400</v>
      </c>
      <c r="AK7" s="7">
        <v>1.46</v>
      </c>
      <c r="AL7" s="2" t="s">
        <v>903</v>
      </c>
      <c r="AM7" s="2" t="s">
        <v>811</v>
      </c>
      <c r="AN7" s="2">
        <v>4.0928253999999997E-2</v>
      </c>
    </row>
    <row r="8" spans="1:40">
      <c r="A8" s="2" t="s">
        <v>756</v>
      </c>
      <c r="B8" s="2" t="s">
        <v>804</v>
      </c>
      <c r="C8" s="2" t="s">
        <v>809</v>
      </c>
      <c r="E8" s="2" t="s">
        <v>757</v>
      </c>
      <c r="F8" s="2" t="s">
        <v>302</v>
      </c>
      <c r="G8" s="2" t="s">
        <v>300</v>
      </c>
      <c r="H8" s="2">
        <v>0</v>
      </c>
      <c r="I8" s="2">
        <v>0.4</v>
      </c>
      <c r="J8" s="6">
        <v>3526298</v>
      </c>
      <c r="K8" s="6">
        <v>12799191</v>
      </c>
      <c r="L8" s="6">
        <v>-9272893</v>
      </c>
      <c r="M8" s="6">
        <v>13751480</v>
      </c>
      <c r="N8" s="6">
        <v>675820</v>
      </c>
      <c r="O8" s="6">
        <v>200542</v>
      </c>
      <c r="P8" s="6">
        <v>371792</v>
      </c>
      <c r="Q8" s="6">
        <v>2030</v>
      </c>
      <c r="R8" s="6">
        <v>14203</v>
      </c>
      <c r="S8" s="6">
        <v>6087</v>
      </c>
      <c r="T8" s="6">
        <v>81166</v>
      </c>
      <c r="U8" s="2">
        <v>0</v>
      </c>
      <c r="V8" s="6">
        <v>8731</v>
      </c>
      <c r="W8" s="6">
        <v>44729</v>
      </c>
      <c r="X8" s="6">
        <v>-14203</v>
      </c>
      <c r="Y8" s="6">
        <v>-6087</v>
      </c>
      <c r="Z8" s="6">
        <v>75413</v>
      </c>
      <c r="AA8" s="6">
        <v>0</v>
      </c>
      <c r="AB8" s="6">
        <v>1590</v>
      </c>
      <c r="AC8" s="6">
        <v>-2829</v>
      </c>
      <c r="AD8" s="6">
        <v>-135230</v>
      </c>
      <c r="AE8" s="6">
        <v>0</v>
      </c>
      <c r="AF8" s="2">
        <v>0</v>
      </c>
      <c r="AG8" s="6">
        <v>-724522</v>
      </c>
      <c r="AH8" s="6">
        <v>13674892</v>
      </c>
      <c r="AI8" s="6">
        <v>4402000</v>
      </c>
      <c r="AJ8" s="6">
        <v>875702</v>
      </c>
      <c r="AK8" s="7">
        <v>1.25</v>
      </c>
      <c r="AL8" s="2" t="s">
        <v>810</v>
      </c>
      <c r="AM8" s="2" t="s">
        <v>811</v>
      </c>
      <c r="AN8" s="2">
        <v>2.9298485999999999E-2</v>
      </c>
    </row>
    <row r="9" spans="1:40">
      <c r="A9" s="2" t="s">
        <v>754</v>
      </c>
      <c r="B9" s="2" t="s">
        <v>804</v>
      </c>
      <c r="C9" s="2" t="s">
        <v>805</v>
      </c>
      <c r="E9" s="2" t="s">
        <v>755</v>
      </c>
      <c r="F9" s="2" t="s">
        <v>430</v>
      </c>
      <c r="G9" s="2" t="s">
        <v>428</v>
      </c>
      <c r="H9" s="2">
        <v>0</v>
      </c>
      <c r="I9" s="2">
        <v>0.4</v>
      </c>
      <c r="J9" s="6">
        <v>2611793</v>
      </c>
      <c r="K9" s="6">
        <v>18106448</v>
      </c>
      <c r="L9" s="6">
        <v>-15494655</v>
      </c>
      <c r="M9" s="6">
        <v>18611324</v>
      </c>
      <c r="N9" s="6">
        <v>1112356</v>
      </c>
      <c r="O9" s="6">
        <v>271415</v>
      </c>
      <c r="P9" s="6">
        <v>510254</v>
      </c>
      <c r="Q9" s="6">
        <v>3586</v>
      </c>
      <c r="R9" s="6">
        <v>405</v>
      </c>
      <c r="S9" s="6">
        <v>10146</v>
      </c>
      <c r="T9" s="6">
        <v>316550</v>
      </c>
      <c r="U9" s="2">
        <v>0</v>
      </c>
      <c r="V9" s="6">
        <v>45769</v>
      </c>
      <c r="W9" s="6">
        <v>1160</v>
      </c>
      <c r="X9" s="6">
        <v>22991</v>
      </c>
      <c r="Y9" s="6">
        <v>6793</v>
      </c>
      <c r="Z9" s="6">
        <v>-29140</v>
      </c>
      <c r="AA9" s="6">
        <v>0</v>
      </c>
      <c r="AB9" s="6">
        <v>1966</v>
      </c>
      <c r="AC9" s="6">
        <v>-7011</v>
      </c>
      <c r="AD9" s="6">
        <v>-225964</v>
      </c>
      <c r="AE9" s="6">
        <v>0</v>
      </c>
      <c r="AF9" s="6">
        <v>1484</v>
      </c>
      <c r="AG9" s="6">
        <v>-235850</v>
      </c>
      <c r="AH9" s="6">
        <v>19302910</v>
      </c>
      <c r="AI9" s="6">
        <v>3808255</v>
      </c>
      <c r="AJ9" s="6">
        <v>1196462</v>
      </c>
      <c r="AK9" s="7">
        <v>1.46</v>
      </c>
      <c r="AL9" s="2" t="s">
        <v>892</v>
      </c>
      <c r="AM9" s="2" t="s">
        <v>811</v>
      </c>
      <c r="AN9" s="2">
        <v>1.2088394000000001E-2</v>
      </c>
    </row>
    <row r="10" spans="1:40">
      <c r="A10" s="2" t="s">
        <v>752</v>
      </c>
      <c r="B10" s="2" t="s">
        <v>812</v>
      </c>
      <c r="C10" s="2">
        <v>0</v>
      </c>
      <c r="E10" s="2" t="s">
        <v>813</v>
      </c>
      <c r="F10" s="2" t="e">
        <v>#N/A</v>
      </c>
      <c r="G10" s="2" t="e">
        <v>#N/A</v>
      </c>
      <c r="H10" s="2" t="s">
        <v>814</v>
      </c>
      <c r="I10" s="2">
        <v>0.01</v>
      </c>
      <c r="J10" s="6">
        <v>9899723</v>
      </c>
      <c r="K10" s="6">
        <v>4641747</v>
      </c>
      <c r="L10" s="6">
        <v>5257977</v>
      </c>
      <c r="M10" s="6">
        <v>4659562</v>
      </c>
      <c r="N10" s="6">
        <v>202037</v>
      </c>
      <c r="O10" s="6">
        <v>67951</v>
      </c>
      <c r="P10" s="6">
        <v>85884</v>
      </c>
      <c r="Q10" s="6">
        <v>96</v>
      </c>
      <c r="R10" s="6">
        <v>1200</v>
      </c>
      <c r="S10" s="6">
        <v>13388</v>
      </c>
      <c r="T10" s="6">
        <v>33518</v>
      </c>
      <c r="U10" s="2">
        <v>0</v>
      </c>
      <c r="V10" s="6">
        <v>23262</v>
      </c>
      <c r="W10" s="6">
        <v>1494</v>
      </c>
      <c r="X10" s="6">
        <v>-1177</v>
      </c>
      <c r="Y10" s="6">
        <v>-11011</v>
      </c>
      <c r="Z10" s="6">
        <v>26926</v>
      </c>
      <c r="AA10" s="6">
        <v>0</v>
      </c>
      <c r="AB10" s="6">
        <v>939</v>
      </c>
      <c r="AC10" s="6">
        <v>1253</v>
      </c>
      <c r="AD10" s="6">
        <v>76679</v>
      </c>
      <c r="AE10" s="6">
        <v>0</v>
      </c>
      <c r="AF10" s="2">
        <v>0</v>
      </c>
      <c r="AG10" s="6">
        <v>-89457</v>
      </c>
      <c r="AH10" s="6">
        <v>4890507</v>
      </c>
      <c r="AI10" s="6">
        <v>10148484</v>
      </c>
      <c r="AJ10" s="6">
        <v>248760</v>
      </c>
      <c r="AK10" s="7">
        <v>1.03</v>
      </c>
      <c r="AL10" s="2">
        <v>0</v>
      </c>
      <c r="AM10" s="2" t="s">
        <v>807</v>
      </c>
      <c r="AN10" s="2">
        <v>1</v>
      </c>
    </row>
    <row r="11" spans="1:40">
      <c r="A11" s="2" t="s">
        <v>750</v>
      </c>
      <c r="B11" s="2" t="s">
        <v>804</v>
      </c>
      <c r="C11" s="2" t="s">
        <v>805</v>
      </c>
      <c r="E11" s="2" t="s">
        <v>751</v>
      </c>
      <c r="F11" s="2" t="s">
        <v>680</v>
      </c>
      <c r="G11" s="2" t="s">
        <v>678</v>
      </c>
      <c r="H11" s="2">
        <v>0</v>
      </c>
      <c r="I11" s="2">
        <v>0.4</v>
      </c>
      <c r="J11" s="6">
        <v>3615020</v>
      </c>
      <c r="K11" s="6">
        <v>19637577</v>
      </c>
      <c r="L11" s="6">
        <v>-16022557</v>
      </c>
      <c r="M11" s="6">
        <v>19849434</v>
      </c>
      <c r="N11" s="6">
        <v>1333388</v>
      </c>
      <c r="O11" s="6">
        <v>289471</v>
      </c>
      <c r="P11" s="6">
        <v>674606</v>
      </c>
      <c r="Q11" s="6">
        <v>2316</v>
      </c>
      <c r="R11" s="6">
        <v>33787</v>
      </c>
      <c r="S11" s="6">
        <v>0</v>
      </c>
      <c r="T11" s="6">
        <v>333208</v>
      </c>
      <c r="U11" s="2">
        <v>0</v>
      </c>
      <c r="V11" s="6">
        <v>3323</v>
      </c>
      <c r="W11" s="6">
        <v>6612</v>
      </c>
      <c r="X11" s="6">
        <v>-9266</v>
      </c>
      <c r="Y11" s="6">
        <v>5527</v>
      </c>
      <c r="Z11" s="6">
        <v>-21220</v>
      </c>
      <c r="AA11" s="6">
        <v>0</v>
      </c>
      <c r="AB11" s="6">
        <v>3351</v>
      </c>
      <c r="AC11" s="6">
        <v>-1833</v>
      </c>
      <c r="AD11" s="6">
        <v>-233662</v>
      </c>
      <c r="AE11" s="6">
        <v>0</v>
      </c>
      <c r="AF11" s="6">
        <v>549585</v>
      </c>
      <c r="AG11" s="6">
        <v>-502742</v>
      </c>
      <c r="AH11" s="6">
        <v>19883327</v>
      </c>
      <c r="AI11" s="6">
        <v>3860770</v>
      </c>
      <c r="AJ11" s="6">
        <v>245750</v>
      </c>
      <c r="AK11" s="7">
        <v>1.07</v>
      </c>
      <c r="AL11" s="2">
        <v>0</v>
      </c>
      <c r="AM11" s="2" t="s">
        <v>807</v>
      </c>
      <c r="AN11" s="2">
        <v>1</v>
      </c>
    </row>
    <row r="12" spans="1:40">
      <c r="A12" s="2" t="s">
        <v>748</v>
      </c>
      <c r="B12" s="2" t="s">
        <v>804</v>
      </c>
      <c r="C12" s="2" t="s">
        <v>815</v>
      </c>
      <c r="E12" s="2" t="s">
        <v>749</v>
      </c>
      <c r="F12" s="2" t="s">
        <v>139</v>
      </c>
      <c r="G12" s="2" t="s">
        <v>806</v>
      </c>
      <c r="H12" s="2">
        <v>0</v>
      </c>
      <c r="I12" s="2">
        <v>0.4</v>
      </c>
      <c r="J12" s="6">
        <v>1941124</v>
      </c>
      <c r="K12" s="6">
        <v>9147832</v>
      </c>
      <c r="L12" s="6">
        <v>-7206708</v>
      </c>
      <c r="M12" s="6">
        <v>9244454</v>
      </c>
      <c r="N12" s="6">
        <v>742892</v>
      </c>
      <c r="O12" s="6">
        <v>134815</v>
      </c>
      <c r="P12" s="6">
        <v>440507</v>
      </c>
      <c r="Q12" s="6">
        <v>2335</v>
      </c>
      <c r="R12" s="6">
        <v>0</v>
      </c>
      <c r="S12" s="6">
        <v>3170</v>
      </c>
      <c r="T12" s="6">
        <v>162065</v>
      </c>
      <c r="U12" s="2">
        <v>0</v>
      </c>
      <c r="V12" s="6">
        <v>44495</v>
      </c>
      <c r="W12" s="6">
        <v>-475</v>
      </c>
      <c r="X12" s="6">
        <v>1637</v>
      </c>
      <c r="Y12" s="6">
        <v>1159</v>
      </c>
      <c r="Z12" s="6">
        <v>46815</v>
      </c>
      <c r="AA12" s="6">
        <v>0</v>
      </c>
      <c r="AB12" s="6">
        <v>4822</v>
      </c>
      <c r="AC12" s="6">
        <v>-6898</v>
      </c>
      <c r="AD12" s="6">
        <v>-105098</v>
      </c>
      <c r="AE12" s="6">
        <v>0</v>
      </c>
      <c r="AF12" s="2">
        <v>0</v>
      </c>
      <c r="AG12" s="6">
        <v>-851933</v>
      </c>
      <c r="AH12" s="6">
        <v>9121870</v>
      </c>
      <c r="AI12" s="6">
        <v>1915162</v>
      </c>
      <c r="AJ12" s="6">
        <v>-25961</v>
      </c>
      <c r="AK12" s="7">
        <v>0.99</v>
      </c>
      <c r="AL12" s="2" t="s">
        <v>816</v>
      </c>
      <c r="AM12" s="2" t="s">
        <v>811</v>
      </c>
      <c r="AN12" s="2">
        <v>1.7816131999999998E-2</v>
      </c>
    </row>
    <row r="13" spans="1:40">
      <c r="A13" s="2" t="s">
        <v>746</v>
      </c>
      <c r="B13" s="2" t="s">
        <v>817</v>
      </c>
      <c r="C13" s="2" t="s">
        <v>818</v>
      </c>
      <c r="E13" s="2" t="s">
        <v>747</v>
      </c>
      <c r="F13" s="2" t="s">
        <v>514</v>
      </c>
      <c r="G13" s="2" t="s">
        <v>806</v>
      </c>
      <c r="H13" s="2">
        <v>0</v>
      </c>
      <c r="I13" s="2">
        <v>0.3</v>
      </c>
      <c r="J13" s="6">
        <v>52368610</v>
      </c>
      <c r="K13" s="6">
        <v>17366055</v>
      </c>
      <c r="L13" s="6">
        <v>35002555</v>
      </c>
      <c r="M13" s="6">
        <v>15585454</v>
      </c>
      <c r="N13" s="6">
        <v>939371</v>
      </c>
      <c r="O13" s="6">
        <v>227288</v>
      </c>
      <c r="P13" s="6">
        <v>379982</v>
      </c>
      <c r="Q13" s="2">
        <v>0</v>
      </c>
      <c r="R13" s="6">
        <v>18007</v>
      </c>
      <c r="S13" s="6">
        <v>29699</v>
      </c>
      <c r="T13" s="6">
        <v>284395</v>
      </c>
      <c r="U13" s="2">
        <v>0</v>
      </c>
      <c r="V13" s="6">
        <v>34489</v>
      </c>
      <c r="W13" s="6">
        <v>841</v>
      </c>
      <c r="X13" s="6">
        <v>-32236</v>
      </c>
      <c r="Y13" s="6">
        <v>-29346</v>
      </c>
      <c r="Z13" s="6">
        <v>4439</v>
      </c>
      <c r="AA13" s="6">
        <v>0</v>
      </c>
      <c r="AB13" s="6">
        <v>69</v>
      </c>
      <c r="AC13" s="6">
        <v>-5881</v>
      </c>
      <c r="AD13" s="6">
        <v>510454</v>
      </c>
      <c r="AE13" s="6">
        <v>0</v>
      </c>
      <c r="AF13" s="2">
        <v>0</v>
      </c>
      <c r="AG13" s="6">
        <v>313744</v>
      </c>
      <c r="AH13" s="6">
        <v>17321398</v>
      </c>
      <c r="AI13" s="6">
        <v>52323953</v>
      </c>
      <c r="AJ13" s="6">
        <v>-44657</v>
      </c>
      <c r="AK13" s="7">
        <v>1</v>
      </c>
      <c r="AL13" s="2" t="s">
        <v>888</v>
      </c>
      <c r="AM13" s="2" t="s">
        <v>811</v>
      </c>
      <c r="AN13" s="2">
        <v>0.43989484600000001</v>
      </c>
    </row>
    <row r="14" spans="1:40">
      <c r="A14" s="2" t="s">
        <v>744</v>
      </c>
      <c r="B14" s="2" t="s">
        <v>817</v>
      </c>
      <c r="C14" s="2" t="s">
        <v>818</v>
      </c>
      <c r="E14" s="2" t="s">
        <v>745</v>
      </c>
      <c r="F14" s="2" t="s">
        <v>514</v>
      </c>
      <c r="G14" s="2" t="s">
        <v>806</v>
      </c>
      <c r="H14" s="2">
        <v>0</v>
      </c>
      <c r="I14" s="2">
        <v>0.3</v>
      </c>
      <c r="J14" s="6">
        <v>53305289</v>
      </c>
      <c r="K14" s="6">
        <v>35191166</v>
      </c>
      <c r="L14" s="6">
        <v>18114123</v>
      </c>
      <c r="M14" s="6">
        <v>33321847</v>
      </c>
      <c r="N14" s="6">
        <v>1675910</v>
      </c>
      <c r="O14" s="6">
        <v>485944</v>
      </c>
      <c r="P14" s="6">
        <v>540575</v>
      </c>
      <c r="Q14" s="2">
        <v>0</v>
      </c>
      <c r="R14" s="2">
        <v>0</v>
      </c>
      <c r="S14" s="6">
        <v>4855</v>
      </c>
      <c r="T14" s="6">
        <v>644536</v>
      </c>
      <c r="U14" s="2">
        <v>0</v>
      </c>
      <c r="V14" s="6">
        <v>88650</v>
      </c>
      <c r="W14" s="6">
        <v>0</v>
      </c>
      <c r="X14" s="6">
        <v>0</v>
      </c>
      <c r="Y14" s="6">
        <v>21885</v>
      </c>
      <c r="Z14" s="6">
        <v>257587</v>
      </c>
      <c r="AA14" s="6">
        <v>0</v>
      </c>
      <c r="AB14" s="6">
        <v>10020</v>
      </c>
      <c r="AC14" s="6">
        <v>-27238</v>
      </c>
      <c r="AD14" s="6">
        <v>264164</v>
      </c>
      <c r="AE14" s="6">
        <v>0</v>
      </c>
      <c r="AF14" s="2">
        <v>0</v>
      </c>
      <c r="AG14" s="6">
        <v>-2528036</v>
      </c>
      <c r="AH14" s="6">
        <v>33084789</v>
      </c>
      <c r="AI14" s="6">
        <v>51198912</v>
      </c>
      <c r="AJ14" s="6">
        <v>-2106377</v>
      </c>
      <c r="AK14" s="7">
        <v>0.96</v>
      </c>
      <c r="AL14" s="2">
        <v>0</v>
      </c>
      <c r="AM14" s="2" t="s">
        <v>807</v>
      </c>
      <c r="AN14" s="2">
        <v>1</v>
      </c>
    </row>
    <row r="15" spans="1:40">
      <c r="A15" s="2" t="s">
        <v>742</v>
      </c>
      <c r="B15" s="2" t="s">
        <v>819</v>
      </c>
      <c r="C15" s="2" t="s">
        <v>820</v>
      </c>
      <c r="E15" s="2" t="s">
        <v>743</v>
      </c>
      <c r="F15" s="2" t="s">
        <v>806</v>
      </c>
      <c r="G15" s="2" t="s">
        <v>175</v>
      </c>
      <c r="H15" s="2">
        <v>0</v>
      </c>
      <c r="I15" s="2">
        <v>0.49</v>
      </c>
      <c r="J15" s="6">
        <v>51675009</v>
      </c>
      <c r="K15" s="6">
        <v>25240100</v>
      </c>
      <c r="L15" s="6">
        <v>26434909</v>
      </c>
      <c r="M15" s="6">
        <v>24635572</v>
      </c>
      <c r="N15" s="6">
        <v>2094117</v>
      </c>
      <c r="O15" s="6">
        <v>366109</v>
      </c>
      <c r="P15" s="6">
        <v>1202577</v>
      </c>
      <c r="Q15" s="2">
        <v>0</v>
      </c>
      <c r="R15" s="6">
        <v>1672</v>
      </c>
      <c r="S15" s="6">
        <v>0</v>
      </c>
      <c r="T15" s="6">
        <v>523759</v>
      </c>
      <c r="U15" s="2">
        <v>0</v>
      </c>
      <c r="V15" s="6">
        <v>61702</v>
      </c>
      <c r="W15" s="2">
        <v>0</v>
      </c>
      <c r="X15" s="6">
        <v>-1672</v>
      </c>
      <c r="Y15" s="6">
        <v>7147</v>
      </c>
      <c r="Z15" s="6">
        <v>-20486</v>
      </c>
      <c r="AA15" s="6">
        <v>0</v>
      </c>
      <c r="AB15" s="6">
        <v>10103</v>
      </c>
      <c r="AC15" s="6">
        <v>-698</v>
      </c>
      <c r="AD15" s="6">
        <v>385509</v>
      </c>
      <c r="AE15" s="6">
        <v>0</v>
      </c>
      <c r="AF15" s="2">
        <v>0</v>
      </c>
      <c r="AG15" s="6">
        <v>97052</v>
      </c>
      <c r="AH15" s="6">
        <v>27268346</v>
      </c>
      <c r="AI15" s="6">
        <v>53703255</v>
      </c>
      <c r="AJ15" s="6">
        <v>2028246</v>
      </c>
      <c r="AK15" s="7">
        <v>1.04</v>
      </c>
      <c r="AL15" s="2">
        <v>0</v>
      </c>
      <c r="AM15" s="2" t="s">
        <v>807</v>
      </c>
      <c r="AN15" s="2">
        <v>1</v>
      </c>
    </row>
    <row r="16" spans="1:40">
      <c r="A16" s="2" t="s">
        <v>740</v>
      </c>
      <c r="B16" s="2" t="s">
        <v>804</v>
      </c>
      <c r="C16" s="2" t="s">
        <v>808</v>
      </c>
      <c r="E16" s="2" t="s">
        <v>741</v>
      </c>
      <c r="F16" s="2" t="s">
        <v>606</v>
      </c>
      <c r="G16" s="2" t="s">
        <v>806</v>
      </c>
      <c r="H16" s="2">
        <v>0</v>
      </c>
      <c r="I16" s="2">
        <v>0.4</v>
      </c>
      <c r="J16" s="6">
        <v>2840373</v>
      </c>
      <c r="K16" s="6">
        <v>9120744</v>
      </c>
      <c r="L16" s="6">
        <v>-6280371</v>
      </c>
      <c r="M16" s="6">
        <v>9697799</v>
      </c>
      <c r="N16" s="6">
        <v>542292</v>
      </c>
      <c r="O16" s="6">
        <v>141426</v>
      </c>
      <c r="P16" s="6">
        <v>271404</v>
      </c>
      <c r="Q16" s="2">
        <v>746</v>
      </c>
      <c r="R16" s="2">
        <v>994</v>
      </c>
      <c r="S16" s="6">
        <v>3326</v>
      </c>
      <c r="T16" s="6">
        <v>124396</v>
      </c>
      <c r="U16" s="2">
        <v>0</v>
      </c>
      <c r="V16" s="6">
        <v>20289</v>
      </c>
      <c r="W16" s="6">
        <v>-525</v>
      </c>
      <c r="X16" s="6">
        <v>-956</v>
      </c>
      <c r="Y16" s="6">
        <v>-1744</v>
      </c>
      <c r="Z16" s="6">
        <v>33696</v>
      </c>
      <c r="AA16" s="6">
        <v>578</v>
      </c>
      <c r="AB16" s="6">
        <v>2073</v>
      </c>
      <c r="AC16" s="6">
        <v>-13002</v>
      </c>
      <c r="AD16" s="6">
        <v>-91589</v>
      </c>
      <c r="AE16" s="6">
        <v>0</v>
      </c>
      <c r="AF16" s="2">
        <v>0</v>
      </c>
      <c r="AG16" s="6">
        <v>137107</v>
      </c>
      <c r="AH16" s="6">
        <v>10326018</v>
      </c>
      <c r="AI16" s="6">
        <v>4045647</v>
      </c>
      <c r="AJ16" s="6">
        <v>1205274</v>
      </c>
      <c r="AK16" s="7">
        <v>1.42</v>
      </c>
      <c r="AL16" s="2" t="s">
        <v>887</v>
      </c>
      <c r="AM16" s="2" t="s">
        <v>811</v>
      </c>
      <c r="AN16" s="2">
        <v>3.040267E-2</v>
      </c>
    </row>
    <row r="17" spans="1:40">
      <c r="A17" s="2" t="s">
        <v>738</v>
      </c>
      <c r="B17" s="2" t="s">
        <v>804</v>
      </c>
      <c r="C17" s="2" t="s">
        <v>815</v>
      </c>
      <c r="E17" s="2" t="s">
        <v>739</v>
      </c>
      <c r="F17" s="2" t="s">
        <v>534</v>
      </c>
      <c r="G17" s="2" t="s">
        <v>532</v>
      </c>
      <c r="H17" s="2">
        <v>0</v>
      </c>
      <c r="I17" s="2">
        <v>0.4</v>
      </c>
      <c r="J17" s="6">
        <v>5174768</v>
      </c>
      <c r="K17" s="6">
        <v>31128789</v>
      </c>
      <c r="L17" s="6">
        <v>-25954022</v>
      </c>
      <c r="M17" s="6">
        <v>32506341</v>
      </c>
      <c r="N17" s="6">
        <v>1263781</v>
      </c>
      <c r="O17" s="6">
        <v>474052</v>
      </c>
      <c r="P17" s="6">
        <v>495896</v>
      </c>
      <c r="Q17" s="6">
        <v>0</v>
      </c>
      <c r="R17" s="6">
        <v>0</v>
      </c>
      <c r="S17" s="2">
        <v>0</v>
      </c>
      <c r="T17" s="6">
        <v>293833</v>
      </c>
      <c r="U17" s="2">
        <v>0</v>
      </c>
      <c r="V17" s="6">
        <v>36201</v>
      </c>
      <c r="W17" s="6">
        <v>3958</v>
      </c>
      <c r="X17" s="6">
        <v>11990</v>
      </c>
      <c r="Y17" s="2">
        <v>0</v>
      </c>
      <c r="Z17" s="6">
        <v>23830</v>
      </c>
      <c r="AA17" s="6">
        <v>0</v>
      </c>
      <c r="AB17" s="6">
        <v>2024</v>
      </c>
      <c r="AC17" s="6">
        <v>-27486</v>
      </c>
      <c r="AD17" s="6">
        <v>-378496</v>
      </c>
      <c r="AE17" s="6">
        <v>0</v>
      </c>
      <c r="AF17" s="2">
        <v>0</v>
      </c>
      <c r="AG17" s="6">
        <v>1862250</v>
      </c>
      <c r="AH17" s="6">
        <v>35304393</v>
      </c>
      <c r="AI17" s="6">
        <v>9350371</v>
      </c>
      <c r="AJ17" s="6">
        <v>4175603</v>
      </c>
      <c r="AK17" s="7">
        <v>1.81</v>
      </c>
      <c r="AL17" s="2" t="s">
        <v>888</v>
      </c>
      <c r="AM17" s="2" t="s">
        <v>811</v>
      </c>
      <c r="AN17" s="2">
        <v>4.3467905000000001E-2</v>
      </c>
    </row>
    <row r="18" spans="1:40">
      <c r="A18" s="2" t="s">
        <v>736</v>
      </c>
      <c r="B18" s="2" t="s">
        <v>804</v>
      </c>
      <c r="C18" s="2" t="s">
        <v>805</v>
      </c>
      <c r="E18" s="2" t="s">
        <v>737</v>
      </c>
      <c r="F18" s="2" t="s">
        <v>488</v>
      </c>
      <c r="G18" s="2" t="s">
        <v>486</v>
      </c>
      <c r="H18" s="2">
        <v>0</v>
      </c>
      <c r="I18" s="2">
        <v>0.4</v>
      </c>
      <c r="J18" s="6">
        <v>2770217</v>
      </c>
      <c r="K18" s="6">
        <v>29711212</v>
      </c>
      <c r="L18" s="6">
        <v>-26940995</v>
      </c>
      <c r="M18" s="6">
        <v>29918398</v>
      </c>
      <c r="N18" s="6">
        <v>939178</v>
      </c>
      <c r="O18" s="6">
        <v>436726</v>
      </c>
      <c r="P18" s="6">
        <v>338637</v>
      </c>
      <c r="Q18" s="6">
        <v>0</v>
      </c>
      <c r="R18" s="2">
        <v>0</v>
      </c>
      <c r="S18" s="6">
        <v>10063</v>
      </c>
      <c r="T18" s="6">
        <v>153752</v>
      </c>
      <c r="U18" s="2">
        <v>0</v>
      </c>
      <c r="V18" s="6">
        <v>9460</v>
      </c>
      <c r="W18" s="6">
        <v>8745</v>
      </c>
      <c r="X18" s="6">
        <v>0</v>
      </c>
      <c r="Y18" s="6">
        <v>16270</v>
      </c>
      <c r="Z18" s="6">
        <v>6948</v>
      </c>
      <c r="AA18" s="6">
        <v>0</v>
      </c>
      <c r="AB18" s="6">
        <v>2881</v>
      </c>
      <c r="AC18" s="6">
        <v>-10173</v>
      </c>
      <c r="AD18" s="6">
        <v>-392890</v>
      </c>
      <c r="AE18" s="6">
        <v>0</v>
      </c>
      <c r="AF18" s="6">
        <v>1967</v>
      </c>
      <c r="AG18" s="6">
        <v>-184932</v>
      </c>
      <c r="AH18" s="6">
        <v>30311918</v>
      </c>
      <c r="AI18" s="6">
        <v>3370924</v>
      </c>
      <c r="AJ18" s="6">
        <v>600707</v>
      </c>
      <c r="AK18" s="7">
        <v>1.22</v>
      </c>
      <c r="AL18" s="2">
        <v>0</v>
      </c>
      <c r="AM18" s="2" t="s">
        <v>807</v>
      </c>
      <c r="AN18" s="2">
        <v>1</v>
      </c>
    </row>
    <row r="19" spans="1:40">
      <c r="A19" s="2" t="s">
        <v>734</v>
      </c>
      <c r="B19" s="2" t="s">
        <v>804</v>
      </c>
      <c r="C19" s="2" t="s">
        <v>809</v>
      </c>
      <c r="E19" s="2" t="s">
        <v>735</v>
      </c>
      <c r="F19" s="2" t="s">
        <v>302</v>
      </c>
      <c r="G19" s="2" t="s">
        <v>300</v>
      </c>
      <c r="H19" s="2">
        <v>0</v>
      </c>
      <c r="I19" s="2">
        <v>0.4</v>
      </c>
      <c r="J19" s="6">
        <v>3681516</v>
      </c>
      <c r="K19" s="6">
        <v>18964942</v>
      </c>
      <c r="L19" s="6">
        <v>-15283426</v>
      </c>
      <c r="M19" s="6">
        <v>19142837</v>
      </c>
      <c r="N19" s="6">
        <v>997172</v>
      </c>
      <c r="O19" s="6">
        <v>281298</v>
      </c>
      <c r="P19" s="6">
        <v>500890</v>
      </c>
      <c r="Q19" s="6">
        <v>6311</v>
      </c>
      <c r="R19" s="6">
        <v>16415</v>
      </c>
      <c r="S19" s="6">
        <v>9735</v>
      </c>
      <c r="T19" s="6">
        <v>182523</v>
      </c>
      <c r="U19" s="2">
        <v>0</v>
      </c>
      <c r="V19" s="6">
        <v>32179</v>
      </c>
      <c r="W19" s="6">
        <v>-726</v>
      </c>
      <c r="X19" s="6">
        <v>-759</v>
      </c>
      <c r="Y19" s="6">
        <v>-1365</v>
      </c>
      <c r="Z19" s="6">
        <v>13422</v>
      </c>
      <c r="AA19" s="6">
        <v>0</v>
      </c>
      <c r="AB19" s="6">
        <v>7192</v>
      </c>
      <c r="AC19" s="6">
        <v>-2518</v>
      </c>
      <c r="AD19" s="6">
        <v>-222883</v>
      </c>
      <c r="AE19" s="6">
        <v>0</v>
      </c>
      <c r="AF19" s="2">
        <v>0</v>
      </c>
      <c r="AG19" s="6">
        <v>732368</v>
      </c>
      <c r="AH19" s="6">
        <v>20696919</v>
      </c>
      <c r="AI19" s="6">
        <v>5413493</v>
      </c>
      <c r="AJ19" s="6">
        <v>1731977</v>
      </c>
      <c r="AK19" s="7">
        <v>1.47</v>
      </c>
      <c r="AL19" s="2" t="s">
        <v>810</v>
      </c>
      <c r="AM19" s="2" t="s">
        <v>811</v>
      </c>
      <c r="AN19" s="2">
        <v>3.0588125000000001E-2</v>
      </c>
    </row>
    <row r="20" spans="1:40">
      <c r="A20" s="2" t="s">
        <v>732</v>
      </c>
      <c r="B20" s="2" t="s">
        <v>821</v>
      </c>
      <c r="C20" s="2" t="s">
        <v>822</v>
      </c>
      <c r="E20" s="2" t="s">
        <v>733</v>
      </c>
      <c r="F20" s="2" t="s">
        <v>806</v>
      </c>
      <c r="G20" s="2" t="s">
        <v>752</v>
      </c>
      <c r="H20" s="2">
        <v>0</v>
      </c>
      <c r="I20" s="2">
        <v>0.49</v>
      </c>
      <c r="J20" s="6">
        <v>21500316</v>
      </c>
      <c r="K20" s="6">
        <v>31337663</v>
      </c>
      <c r="L20" s="6">
        <v>-9837347</v>
      </c>
      <c r="M20" s="6">
        <v>31581233</v>
      </c>
      <c r="N20" s="6">
        <v>2056361</v>
      </c>
      <c r="O20" s="6">
        <v>471750</v>
      </c>
      <c r="P20" s="6">
        <v>927026</v>
      </c>
      <c r="Q20" s="6">
        <v>4358</v>
      </c>
      <c r="R20" s="2">
        <v>0</v>
      </c>
      <c r="S20" s="6">
        <v>5126</v>
      </c>
      <c r="T20" s="6">
        <v>648101</v>
      </c>
      <c r="U20" s="2">
        <v>0</v>
      </c>
      <c r="V20" s="6">
        <v>87378</v>
      </c>
      <c r="W20" s="6">
        <v>-668</v>
      </c>
      <c r="X20" s="6">
        <v>0</v>
      </c>
      <c r="Y20" s="6">
        <v>26916</v>
      </c>
      <c r="Z20" s="6">
        <v>-12912</v>
      </c>
      <c r="AA20" s="6">
        <v>0</v>
      </c>
      <c r="AB20" s="6">
        <v>4842</v>
      </c>
      <c r="AC20" s="6">
        <v>-24191</v>
      </c>
      <c r="AD20" s="6">
        <v>-143461</v>
      </c>
      <c r="AE20" s="6">
        <v>0</v>
      </c>
      <c r="AF20" s="6">
        <v>143343</v>
      </c>
      <c r="AG20" s="6">
        <v>-184823</v>
      </c>
      <c r="AH20" s="6">
        <v>33247331</v>
      </c>
      <c r="AI20" s="6">
        <v>23409984</v>
      </c>
      <c r="AJ20" s="6">
        <v>1909668</v>
      </c>
      <c r="AK20" s="7">
        <v>1.0900000000000001</v>
      </c>
      <c r="AL20" s="2" t="s">
        <v>905</v>
      </c>
      <c r="AM20" s="2" t="s">
        <v>827</v>
      </c>
      <c r="AN20" s="2">
        <v>0.17340540600000001</v>
      </c>
    </row>
    <row r="21" spans="1:40">
      <c r="A21" s="2" t="s">
        <v>730</v>
      </c>
      <c r="B21" s="2" t="s">
        <v>821</v>
      </c>
      <c r="C21" s="2" t="s">
        <v>815</v>
      </c>
      <c r="E21" s="2" t="s">
        <v>731</v>
      </c>
      <c r="F21" s="2" t="s">
        <v>806</v>
      </c>
      <c r="G21" s="2" t="s">
        <v>728</v>
      </c>
      <c r="H21" s="2">
        <v>0</v>
      </c>
      <c r="I21" s="2">
        <v>0.49</v>
      </c>
      <c r="J21" s="6">
        <v>29170264</v>
      </c>
      <c r="K21" s="6">
        <v>31282615</v>
      </c>
      <c r="L21" s="6">
        <v>-2112351</v>
      </c>
      <c r="M21" s="6">
        <v>31740987</v>
      </c>
      <c r="N21" s="6">
        <v>1599510</v>
      </c>
      <c r="O21" s="6">
        <v>462889</v>
      </c>
      <c r="P21" s="6">
        <v>773207</v>
      </c>
      <c r="Q21" s="6">
        <v>995</v>
      </c>
      <c r="R21" s="6">
        <v>4971</v>
      </c>
      <c r="S21" s="6">
        <v>7457</v>
      </c>
      <c r="T21" s="6">
        <v>349991</v>
      </c>
      <c r="U21" s="2">
        <v>0</v>
      </c>
      <c r="V21" s="6">
        <v>42402</v>
      </c>
      <c r="W21" s="6">
        <v>3159</v>
      </c>
      <c r="X21" s="6">
        <v>19491</v>
      </c>
      <c r="Y21" s="6">
        <v>7451</v>
      </c>
      <c r="Z21" s="6">
        <v>48115</v>
      </c>
      <c r="AA21" s="6">
        <v>0</v>
      </c>
      <c r="AB21" s="6">
        <v>0</v>
      </c>
      <c r="AC21" s="6">
        <v>-6533</v>
      </c>
      <c r="AD21" s="6">
        <v>-30805</v>
      </c>
      <c r="AE21" s="6">
        <v>0</v>
      </c>
      <c r="AF21" s="6">
        <v>67307</v>
      </c>
      <c r="AG21" s="6">
        <v>206000</v>
      </c>
      <c r="AH21" s="6">
        <v>33562470</v>
      </c>
      <c r="AI21" s="6">
        <v>31450119</v>
      </c>
      <c r="AJ21" s="6">
        <v>2279855</v>
      </c>
      <c r="AK21" s="7">
        <v>1.08</v>
      </c>
      <c r="AL21" s="2">
        <v>0</v>
      </c>
      <c r="AM21" s="2" t="s">
        <v>807</v>
      </c>
      <c r="AN21" s="2">
        <v>1</v>
      </c>
    </row>
    <row r="22" spans="1:40">
      <c r="A22" s="2" t="s">
        <v>728</v>
      </c>
      <c r="B22" s="2" t="s">
        <v>812</v>
      </c>
      <c r="C22" s="2">
        <v>0</v>
      </c>
      <c r="E22" s="2" t="s">
        <v>823</v>
      </c>
      <c r="F22" s="2" t="e">
        <v>#N/A</v>
      </c>
      <c r="G22" s="2" t="e">
        <v>#N/A</v>
      </c>
      <c r="H22" s="2" t="s">
        <v>814</v>
      </c>
      <c r="I22" s="2">
        <v>0.01</v>
      </c>
      <c r="J22" s="6">
        <v>5393045</v>
      </c>
      <c r="K22" s="6">
        <v>2108368</v>
      </c>
      <c r="L22" s="6">
        <v>3284677</v>
      </c>
      <c r="M22" s="6">
        <v>2118148</v>
      </c>
      <c r="N22" s="6">
        <v>132651</v>
      </c>
      <c r="O22" s="6">
        <v>30889</v>
      </c>
      <c r="P22" s="6">
        <v>50554</v>
      </c>
      <c r="Q22" s="6">
        <v>17048</v>
      </c>
      <c r="R22" s="6">
        <v>1734</v>
      </c>
      <c r="S22" s="2">
        <v>412</v>
      </c>
      <c r="T22" s="6">
        <v>32014</v>
      </c>
      <c r="U22" s="2">
        <v>0</v>
      </c>
      <c r="V22" s="6">
        <v>7075</v>
      </c>
      <c r="W22" s="6">
        <v>-16931</v>
      </c>
      <c r="X22" s="6">
        <v>547</v>
      </c>
      <c r="Y22" s="2">
        <v>421</v>
      </c>
      <c r="Z22" s="6">
        <v>3137</v>
      </c>
      <c r="AA22" s="6">
        <v>0</v>
      </c>
      <c r="AB22" s="6">
        <v>529</v>
      </c>
      <c r="AC22" s="6">
        <v>-2153</v>
      </c>
      <c r="AD22" s="6">
        <v>47902</v>
      </c>
      <c r="AE22" s="6">
        <v>0</v>
      </c>
      <c r="AF22" s="2">
        <v>0</v>
      </c>
      <c r="AG22" s="6">
        <v>1664</v>
      </c>
      <c r="AH22" s="6">
        <v>2292990</v>
      </c>
      <c r="AI22" s="6">
        <v>5577667</v>
      </c>
      <c r="AJ22" s="6">
        <v>184621</v>
      </c>
      <c r="AK22" s="7">
        <v>1.03</v>
      </c>
      <c r="AL22" s="2">
        <v>0</v>
      </c>
      <c r="AM22" s="2" t="s">
        <v>807</v>
      </c>
      <c r="AN22" s="2">
        <v>1</v>
      </c>
    </row>
    <row r="23" spans="1:40">
      <c r="A23" s="2" t="s">
        <v>726</v>
      </c>
      <c r="B23" s="2" t="s">
        <v>812</v>
      </c>
      <c r="C23" s="2">
        <v>0</v>
      </c>
      <c r="E23" s="2" t="s">
        <v>824</v>
      </c>
      <c r="F23" s="2" t="e">
        <v>#N/A</v>
      </c>
      <c r="G23" s="2" t="e">
        <v>#N/A</v>
      </c>
      <c r="H23" s="2" t="s">
        <v>814</v>
      </c>
      <c r="I23" s="2">
        <v>0.01</v>
      </c>
      <c r="J23" s="6">
        <v>6468774</v>
      </c>
      <c r="K23" s="6">
        <v>4601508</v>
      </c>
      <c r="L23" s="6">
        <v>1867266</v>
      </c>
      <c r="M23" s="6">
        <v>4909696</v>
      </c>
      <c r="N23" s="6">
        <v>167698</v>
      </c>
      <c r="O23" s="6">
        <v>71600</v>
      </c>
      <c r="P23" s="6">
        <v>49880</v>
      </c>
      <c r="Q23" s="2">
        <v>242</v>
      </c>
      <c r="R23" s="6">
        <v>5252</v>
      </c>
      <c r="S23" s="6">
        <v>2518</v>
      </c>
      <c r="T23" s="6">
        <v>38206</v>
      </c>
      <c r="U23" s="2">
        <v>0</v>
      </c>
      <c r="V23" s="6">
        <v>5822</v>
      </c>
      <c r="W23" s="2">
        <v>114</v>
      </c>
      <c r="X23" s="6">
        <v>-3228</v>
      </c>
      <c r="Y23" s="2">
        <v>638</v>
      </c>
      <c r="Z23" s="2">
        <v>375</v>
      </c>
      <c r="AA23" s="6">
        <v>-6</v>
      </c>
      <c r="AB23" s="6">
        <v>711</v>
      </c>
      <c r="AC23" s="6">
        <v>779</v>
      </c>
      <c r="AD23" s="6">
        <v>27231</v>
      </c>
      <c r="AE23" s="6">
        <v>0</v>
      </c>
      <c r="AF23" s="2">
        <v>0</v>
      </c>
      <c r="AG23" s="6">
        <v>49749</v>
      </c>
      <c r="AH23" s="6">
        <v>5159579</v>
      </c>
      <c r="AI23" s="6">
        <v>7026845</v>
      </c>
      <c r="AJ23" s="6">
        <v>558071</v>
      </c>
      <c r="AK23" s="7">
        <v>1.0900000000000001</v>
      </c>
      <c r="AL23" s="2">
        <v>0</v>
      </c>
      <c r="AM23" s="2" t="s">
        <v>807</v>
      </c>
      <c r="AN23" s="2">
        <v>1</v>
      </c>
    </row>
    <row r="24" spans="1:40">
      <c r="A24" s="2" t="s">
        <v>724</v>
      </c>
      <c r="B24" s="2" t="s">
        <v>817</v>
      </c>
      <c r="C24" s="2" t="s">
        <v>818</v>
      </c>
      <c r="E24" s="2" t="s">
        <v>725</v>
      </c>
      <c r="F24" s="2" t="s">
        <v>514</v>
      </c>
      <c r="G24" s="2" t="s">
        <v>806</v>
      </c>
      <c r="H24" s="2">
        <v>0</v>
      </c>
      <c r="I24" s="2">
        <v>0.3</v>
      </c>
      <c r="J24" s="6">
        <v>33265930</v>
      </c>
      <c r="K24" s="6">
        <v>18885795</v>
      </c>
      <c r="L24" s="6">
        <v>14380135</v>
      </c>
      <c r="M24" s="6">
        <v>20365800</v>
      </c>
      <c r="N24" s="6">
        <v>1250457</v>
      </c>
      <c r="O24" s="6">
        <v>297001</v>
      </c>
      <c r="P24" s="6">
        <v>602195</v>
      </c>
      <c r="Q24" s="2">
        <v>0</v>
      </c>
      <c r="R24" s="2">
        <v>0</v>
      </c>
      <c r="S24" s="6">
        <v>1669</v>
      </c>
      <c r="T24" s="6">
        <v>349592</v>
      </c>
      <c r="U24" s="2">
        <v>0</v>
      </c>
      <c r="V24" s="6">
        <v>20237</v>
      </c>
      <c r="W24" s="2">
        <v>0</v>
      </c>
      <c r="X24" s="6">
        <v>0</v>
      </c>
      <c r="Y24" s="6">
        <v>3358</v>
      </c>
      <c r="Z24" s="6">
        <v>51754</v>
      </c>
      <c r="AA24" s="2">
        <v>0</v>
      </c>
      <c r="AB24" s="6">
        <v>70</v>
      </c>
      <c r="AC24" s="6">
        <v>229</v>
      </c>
      <c r="AD24" s="6">
        <v>209710</v>
      </c>
      <c r="AE24" s="6">
        <v>0</v>
      </c>
      <c r="AF24" s="2">
        <v>0</v>
      </c>
      <c r="AG24" s="2">
        <v>0</v>
      </c>
      <c r="AH24" s="6">
        <v>21901615</v>
      </c>
      <c r="AI24" s="6">
        <v>36281751</v>
      </c>
      <c r="AJ24" s="6">
        <v>3015821</v>
      </c>
      <c r="AK24" s="7">
        <v>1.0900000000000001</v>
      </c>
      <c r="AL24" s="2">
        <v>0</v>
      </c>
      <c r="AM24" s="2" t="s">
        <v>807</v>
      </c>
      <c r="AN24" s="2">
        <v>1</v>
      </c>
    </row>
    <row r="25" spans="1:40">
      <c r="A25" s="2" t="s">
        <v>722</v>
      </c>
      <c r="B25" s="2" t="s">
        <v>819</v>
      </c>
      <c r="C25" s="2" t="s">
        <v>825</v>
      </c>
      <c r="E25" s="2" t="s">
        <v>723</v>
      </c>
      <c r="F25" s="2" t="s">
        <v>806</v>
      </c>
      <c r="G25" s="2" t="s">
        <v>45</v>
      </c>
      <c r="H25" s="2">
        <v>0</v>
      </c>
      <c r="I25" s="2">
        <v>0.49</v>
      </c>
      <c r="J25" s="6">
        <v>325120690</v>
      </c>
      <c r="K25" s="6">
        <v>199104084</v>
      </c>
      <c r="L25" s="6">
        <v>126016606</v>
      </c>
      <c r="M25" s="6">
        <v>198388570</v>
      </c>
      <c r="N25" s="6">
        <v>12483735</v>
      </c>
      <c r="O25" s="6">
        <v>2973393</v>
      </c>
      <c r="P25" s="6">
        <v>5672134</v>
      </c>
      <c r="Q25" s="6">
        <v>0</v>
      </c>
      <c r="R25" s="6">
        <v>2902</v>
      </c>
      <c r="S25" s="6">
        <v>0</v>
      </c>
      <c r="T25" s="6">
        <v>3835306</v>
      </c>
      <c r="U25" s="2">
        <v>0</v>
      </c>
      <c r="V25" s="6">
        <v>533304</v>
      </c>
      <c r="W25" s="6">
        <v>41089</v>
      </c>
      <c r="X25" s="6">
        <v>35721</v>
      </c>
      <c r="Y25" s="6">
        <v>37780</v>
      </c>
      <c r="Z25" s="6">
        <v>-1382020</v>
      </c>
      <c r="AA25" s="6">
        <v>0</v>
      </c>
      <c r="AB25" s="6">
        <v>0</v>
      </c>
      <c r="AC25" s="6">
        <v>-236790</v>
      </c>
      <c r="AD25" s="6">
        <v>1837742</v>
      </c>
      <c r="AE25" s="6">
        <v>0</v>
      </c>
      <c r="AF25" s="2">
        <v>0</v>
      </c>
      <c r="AG25" s="6">
        <v>-2262497</v>
      </c>
      <c r="AH25" s="6">
        <v>209476634</v>
      </c>
      <c r="AI25" s="6">
        <v>335493240</v>
      </c>
      <c r="AJ25" s="6">
        <v>10372550</v>
      </c>
      <c r="AK25" s="7">
        <v>1.03</v>
      </c>
      <c r="AL25" s="2" t="s">
        <v>889</v>
      </c>
      <c r="AM25" s="2" t="s">
        <v>827</v>
      </c>
      <c r="AN25" s="2">
        <v>0.888691707</v>
      </c>
    </row>
    <row r="26" spans="1:40">
      <c r="A26" s="2" t="s">
        <v>720</v>
      </c>
      <c r="B26" s="2" t="s">
        <v>804</v>
      </c>
      <c r="C26" s="2" t="s">
        <v>809</v>
      </c>
      <c r="E26" s="2" t="s">
        <v>721</v>
      </c>
      <c r="F26" s="2" t="s">
        <v>402</v>
      </c>
      <c r="G26" s="2" t="s">
        <v>400</v>
      </c>
      <c r="H26" s="2">
        <v>0</v>
      </c>
      <c r="I26" s="2">
        <v>0.4</v>
      </c>
      <c r="J26" s="6">
        <v>2024209</v>
      </c>
      <c r="K26" s="6">
        <v>15822397</v>
      </c>
      <c r="L26" s="6">
        <v>-13798188</v>
      </c>
      <c r="M26" s="6">
        <v>17080625</v>
      </c>
      <c r="N26" s="6">
        <v>534803</v>
      </c>
      <c r="O26" s="6">
        <v>249092</v>
      </c>
      <c r="P26" s="6">
        <v>244369</v>
      </c>
      <c r="Q26" s="6">
        <v>0</v>
      </c>
      <c r="R26" s="2">
        <v>0</v>
      </c>
      <c r="S26" s="2">
        <v>0</v>
      </c>
      <c r="T26" s="6">
        <v>41342</v>
      </c>
      <c r="U26" s="2">
        <v>0</v>
      </c>
      <c r="V26" s="6">
        <v>15997</v>
      </c>
      <c r="W26" s="6">
        <v>3978</v>
      </c>
      <c r="X26" s="6">
        <v>240</v>
      </c>
      <c r="Y26" s="2">
        <v>162</v>
      </c>
      <c r="Z26" s="6">
        <v>17274</v>
      </c>
      <c r="AA26" s="6">
        <v>0</v>
      </c>
      <c r="AB26" s="6">
        <v>0</v>
      </c>
      <c r="AC26" s="6">
        <v>-181</v>
      </c>
      <c r="AD26" s="6">
        <v>-201224</v>
      </c>
      <c r="AE26" s="6">
        <v>0</v>
      </c>
      <c r="AF26" s="2">
        <v>0</v>
      </c>
      <c r="AG26" s="6">
        <v>-1242808</v>
      </c>
      <c r="AH26" s="6">
        <v>16208866</v>
      </c>
      <c r="AI26" s="6">
        <v>2410679</v>
      </c>
      <c r="AJ26" s="6">
        <v>386470</v>
      </c>
      <c r="AK26" s="7">
        <v>1.19</v>
      </c>
      <c r="AL26" s="2" t="s">
        <v>906</v>
      </c>
      <c r="AM26" s="2" t="s">
        <v>811</v>
      </c>
      <c r="AN26" s="2">
        <v>1.1839382000000001E-2</v>
      </c>
    </row>
    <row r="27" spans="1:40">
      <c r="A27" s="2" t="s">
        <v>718</v>
      </c>
      <c r="B27" s="2" t="s">
        <v>821</v>
      </c>
      <c r="C27" s="2" t="s">
        <v>808</v>
      </c>
      <c r="E27" s="2" t="s">
        <v>719</v>
      </c>
      <c r="F27" s="2" t="s">
        <v>806</v>
      </c>
      <c r="G27" s="2" t="s">
        <v>410</v>
      </c>
      <c r="H27" s="2">
        <v>0</v>
      </c>
      <c r="I27" s="2">
        <v>0.49</v>
      </c>
      <c r="J27" s="6">
        <v>40449149</v>
      </c>
      <c r="K27" s="6">
        <v>22618383</v>
      </c>
      <c r="L27" s="6">
        <v>17830766</v>
      </c>
      <c r="M27" s="6">
        <v>22773350</v>
      </c>
      <c r="N27" s="6">
        <v>2022406</v>
      </c>
      <c r="O27" s="6">
        <v>332111</v>
      </c>
      <c r="P27" s="6">
        <v>1260264</v>
      </c>
      <c r="Q27" s="6">
        <v>14915</v>
      </c>
      <c r="R27" s="6">
        <v>0</v>
      </c>
      <c r="S27" s="6">
        <v>49715</v>
      </c>
      <c r="T27" s="6">
        <v>365401</v>
      </c>
      <c r="U27" s="6">
        <v>2492</v>
      </c>
      <c r="V27" s="6">
        <v>85228</v>
      </c>
      <c r="W27" s="6">
        <v>-5160</v>
      </c>
      <c r="X27" s="6">
        <v>36957</v>
      </c>
      <c r="Y27" s="6">
        <v>27967</v>
      </c>
      <c r="Z27" s="2">
        <v>99</v>
      </c>
      <c r="AA27" s="6">
        <v>-2492</v>
      </c>
      <c r="AB27" s="6">
        <v>3459</v>
      </c>
      <c r="AC27" s="6">
        <v>-11044</v>
      </c>
      <c r="AD27" s="6">
        <v>260032</v>
      </c>
      <c r="AE27" s="6">
        <v>0</v>
      </c>
      <c r="AF27" s="2">
        <v>0</v>
      </c>
      <c r="AG27" s="6">
        <v>-658291</v>
      </c>
      <c r="AH27" s="6">
        <v>24535003</v>
      </c>
      <c r="AI27" s="6">
        <v>42365769</v>
      </c>
      <c r="AJ27" s="6">
        <v>1916620</v>
      </c>
      <c r="AK27" s="7">
        <v>1.05</v>
      </c>
      <c r="AL27" s="2">
        <v>0</v>
      </c>
      <c r="AM27" s="2" t="s">
        <v>807</v>
      </c>
      <c r="AN27" s="2">
        <v>1</v>
      </c>
    </row>
    <row r="28" spans="1:40">
      <c r="A28" s="2" t="s">
        <v>716</v>
      </c>
      <c r="B28" s="2" t="s">
        <v>821</v>
      </c>
      <c r="C28" s="2" t="s">
        <v>808</v>
      </c>
      <c r="E28" s="2" t="s">
        <v>717</v>
      </c>
      <c r="F28" s="2" t="s">
        <v>806</v>
      </c>
      <c r="G28" s="2" t="s">
        <v>410</v>
      </c>
      <c r="H28" s="2">
        <v>0</v>
      </c>
      <c r="I28" s="2">
        <v>0.49</v>
      </c>
      <c r="J28" s="6">
        <v>43844095</v>
      </c>
      <c r="K28" s="6">
        <v>24681286</v>
      </c>
      <c r="L28" s="6">
        <v>19162809</v>
      </c>
      <c r="M28" s="6">
        <v>23997031</v>
      </c>
      <c r="N28" s="6">
        <v>2368218</v>
      </c>
      <c r="O28" s="6">
        <v>349957</v>
      </c>
      <c r="P28" s="6">
        <v>1534860</v>
      </c>
      <c r="Q28" s="6">
        <v>2170</v>
      </c>
      <c r="R28" s="6">
        <v>3431</v>
      </c>
      <c r="S28" s="6">
        <v>57096</v>
      </c>
      <c r="T28" s="6">
        <v>420704</v>
      </c>
      <c r="U28" s="2">
        <v>0</v>
      </c>
      <c r="V28" s="6">
        <v>39315</v>
      </c>
      <c r="W28" s="6">
        <v>-1204</v>
      </c>
      <c r="X28" s="6">
        <v>-4139</v>
      </c>
      <c r="Y28" s="6">
        <v>24269</v>
      </c>
      <c r="Z28" s="6">
        <v>44406</v>
      </c>
      <c r="AA28" s="6">
        <v>0</v>
      </c>
      <c r="AB28" s="6">
        <v>2511</v>
      </c>
      <c r="AC28" s="6">
        <v>-5422</v>
      </c>
      <c r="AD28" s="6">
        <v>279458</v>
      </c>
      <c r="AE28" s="6">
        <v>0</v>
      </c>
      <c r="AF28" s="2">
        <v>0</v>
      </c>
      <c r="AG28" s="6">
        <v>-3690545</v>
      </c>
      <c r="AH28" s="6">
        <v>23053898</v>
      </c>
      <c r="AI28" s="6">
        <v>42216707</v>
      </c>
      <c r="AJ28" s="6">
        <v>-1627388</v>
      </c>
      <c r="AK28" s="7">
        <v>0.96</v>
      </c>
      <c r="AL28" s="2">
        <v>0</v>
      </c>
      <c r="AM28" s="2" t="s">
        <v>807</v>
      </c>
      <c r="AN28" s="2">
        <v>1</v>
      </c>
    </row>
    <row r="29" spans="1:40">
      <c r="A29" s="2" t="s">
        <v>714</v>
      </c>
      <c r="B29" s="2" t="s">
        <v>804</v>
      </c>
      <c r="C29" s="2" t="s">
        <v>809</v>
      </c>
      <c r="E29" s="2" t="s">
        <v>715</v>
      </c>
      <c r="F29" s="2" t="s">
        <v>594</v>
      </c>
      <c r="G29" s="2" t="s">
        <v>590</v>
      </c>
      <c r="H29" s="2">
        <v>0</v>
      </c>
      <c r="I29" s="2">
        <v>0.4</v>
      </c>
      <c r="J29" s="6">
        <v>2656067</v>
      </c>
      <c r="K29" s="6">
        <v>8233487</v>
      </c>
      <c r="L29" s="6">
        <v>-5577420</v>
      </c>
      <c r="M29" s="6">
        <v>9585406</v>
      </c>
      <c r="N29" s="6">
        <v>481127</v>
      </c>
      <c r="O29" s="6">
        <v>140067</v>
      </c>
      <c r="P29" s="6">
        <v>258193</v>
      </c>
      <c r="Q29" s="2">
        <v>0</v>
      </c>
      <c r="R29" s="6">
        <v>0</v>
      </c>
      <c r="S29" s="2">
        <v>0</v>
      </c>
      <c r="T29" s="6">
        <v>82867</v>
      </c>
      <c r="U29" s="2">
        <v>0</v>
      </c>
      <c r="V29" s="6">
        <v>24839</v>
      </c>
      <c r="W29" s="2">
        <v>0</v>
      </c>
      <c r="X29" s="6">
        <v>4425</v>
      </c>
      <c r="Y29" s="2">
        <v>0</v>
      </c>
      <c r="Z29" s="6">
        <v>-5459</v>
      </c>
      <c r="AA29" s="6">
        <v>0</v>
      </c>
      <c r="AB29" s="6">
        <v>0</v>
      </c>
      <c r="AC29" s="6">
        <v>521</v>
      </c>
      <c r="AD29" s="6">
        <v>-81337</v>
      </c>
      <c r="AE29" s="6">
        <v>0</v>
      </c>
      <c r="AF29" s="2">
        <v>0</v>
      </c>
      <c r="AG29" s="6">
        <v>-66106</v>
      </c>
      <c r="AH29" s="6">
        <v>9943416</v>
      </c>
      <c r="AI29" s="6">
        <v>4365996</v>
      </c>
      <c r="AJ29" s="6">
        <v>1709929</v>
      </c>
      <c r="AK29" s="7">
        <v>1.64</v>
      </c>
      <c r="AL29" s="2" t="s">
        <v>904</v>
      </c>
      <c r="AM29" s="2" t="s">
        <v>811</v>
      </c>
      <c r="AN29" s="2">
        <v>1.4502025999999999E-2</v>
      </c>
    </row>
    <row r="30" spans="1:40">
      <c r="A30" s="2" t="s">
        <v>712</v>
      </c>
      <c r="B30" s="2" t="s">
        <v>819</v>
      </c>
      <c r="C30" s="2" t="s">
        <v>808</v>
      </c>
      <c r="E30" s="2" t="s">
        <v>713</v>
      </c>
      <c r="F30" s="2" t="s">
        <v>806</v>
      </c>
      <c r="G30" s="2" t="s">
        <v>502</v>
      </c>
      <c r="H30" s="2">
        <v>0</v>
      </c>
      <c r="I30" s="2">
        <v>0.49</v>
      </c>
      <c r="J30" s="6">
        <v>61861853</v>
      </c>
      <c r="K30" s="6">
        <v>42689493</v>
      </c>
      <c r="L30" s="6">
        <v>19172360</v>
      </c>
      <c r="M30" s="6">
        <v>42797635</v>
      </c>
      <c r="N30" s="6">
        <v>3154605</v>
      </c>
      <c r="O30" s="6">
        <v>624132</v>
      </c>
      <c r="P30" s="6">
        <v>1864298</v>
      </c>
      <c r="Q30" s="2">
        <v>0</v>
      </c>
      <c r="R30" s="6">
        <v>4971</v>
      </c>
      <c r="S30" s="6">
        <v>54686</v>
      </c>
      <c r="T30" s="6">
        <v>606518</v>
      </c>
      <c r="U30" s="6">
        <v>0</v>
      </c>
      <c r="V30" s="6">
        <v>148644</v>
      </c>
      <c r="W30" s="6">
        <v>0</v>
      </c>
      <c r="X30" s="6">
        <v>-6134</v>
      </c>
      <c r="Y30" s="6">
        <v>39809</v>
      </c>
      <c r="Z30" s="6">
        <v>252713</v>
      </c>
      <c r="AA30" s="6">
        <v>4715</v>
      </c>
      <c r="AB30" s="6">
        <v>30965</v>
      </c>
      <c r="AC30" s="6">
        <v>-41863</v>
      </c>
      <c r="AD30" s="6">
        <v>279597</v>
      </c>
      <c r="AE30" s="6">
        <v>0</v>
      </c>
      <c r="AF30" s="2">
        <v>0</v>
      </c>
      <c r="AG30" s="6">
        <v>-2412240</v>
      </c>
      <c r="AH30" s="6">
        <v>44248446</v>
      </c>
      <c r="AI30" s="6">
        <v>63420806</v>
      </c>
      <c r="AJ30" s="6">
        <v>1558953</v>
      </c>
      <c r="AK30" s="7">
        <v>1.03</v>
      </c>
      <c r="AL30" s="2" t="s">
        <v>907</v>
      </c>
      <c r="AM30" s="2" t="s">
        <v>811</v>
      </c>
      <c r="AN30" s="2">
        <v>9.2672064999999998E-2</v>
      </c>
    </row>
    <row r="31" spans="1:40">
      <c r="A31" s="2" t="s">
        <v>710</v>
      </c>
      <c r="B31" s="2" t="s">
        <v>804</v>
      </c>
      <c r="C31" s="2" t="s">
        <v>809</v>
      </c>
      <c r="E31" s="2" t="s">
        <v>711</v>
      </c>
      <c r="F31" s="2" t="s">
        <v>390</v>
      </c>
      <c r="G31" s="2" t="s">
        <v>806</v>
      </c>
      <c r="H31" s="2">
        <v>0</v>
      </c>
      <c r="I31" s="2">
        <v>0.4</v>
      </c>
      <c r="J31" s="6">
        <v>2453276</v>
      </c>
      <c r="K31" s="6">
        <v>7583312</v>
      </c>
      <c r="L31" s="6">
        <v>-5130036</v>
      </c>
      <c r="M31" s="6">
        <v>7583870</v>
      </c>
      <c r="N31" s="6">
        <v>513870</v>
      </c>
      <c r="O31" s="6">
        <v>111625</v>
      </c>
      <c r="P31" s="6">
        <v>287461</v>
      </c>
      <c r="Q31" s="2">
        <v>0</v>
      </c>
      <c r="R31" s="6">
        <v>3181</v>
      </c>
      <c r="S31" s="2">
        <v>0</v>
      </c>
      <c r="T31" s="6">
        <v>111603</v>
      </c>
      <c r="U31" s="2">
        <v>0</v>
      </c>
      <c r="V31" s="6">
        <v>49657</v>
      </c>
      <c r="W31" s="6">
        <v>0</v>
      </c>
      <c r="X31" s="6">
        <v>6038</v>
      </c>
      <c r="Y31" s="2">
        <v>948</v>
      </c>
      <c r="Z31" s="2">
        <v>-749</v>
      </c>
      <c r="AA31" s="6">
        <v>505</v>
      </c>
      <c r="AB31" s="6">
        <v>246</v>
      </c>
      <c r="AC31" s="6">
        <v>-4906</v>
      </c>
      <c r="AD31" s="6">
        <v>-74813</v>
      </c>
      <c r="AE31" s="6">
        <v>0</v>
      </c>
      <c r="AF31" s="2">
        <v>0</v>
      </c>
      <c r="AG31" s="6">
        <v>-497406</v>
      </c>
      <c r="AH31" s="6">
        <v>7577260</v>
      </c>
      <c r="AI31" s="6">
        <v>2447224</v>
      </c>
      <c r="AJ31" s="6">
        <v>-6052</v>
      </c>
      <c r="AK31" s="7">
        <v>1</v>
      </c>
      <c r="AL31" s="2" t="s">
        <v>863</v>
      </c>
      <c r="AM31" s="2" t="s">
        <v>811</v>
      </c>
      <c r="AN31" s="2">
        <v>2.0180848000000001E-2</v>
      </c>
    </row>
    <row r="32" spans="1:40">
      <c r="A32" s="2" t="s">
        <v>708</v>
      </c>
      <c r="B32" s="2" t="s">
        <v>821</v>
      </c>
      <c r="C32" s="2" t="s">
        <v>822</v>
      </c>
      <c r="E32" s="2" t="s">
        <v>709</v>
      </c>
      <c r="F32" s="2" t="s">
        <v>806</v>
      </c>
      <c r="G32" s="2" t="s">
        <v>829</v>
      </c>
      <c r="H32" s="2">
        <v>0</v>
      </c>
      <c r="I32" s="2">
        <v>0.49</v>
      </c>
      <c r="J32" s="6">
        <v>28687146</v>
      </c>
      <c r="K32" s="6">
        <v>33103616</v>
      </c>
      <c r="L32" s="6">
        <v>-4416470</v>
      </c>
      <c r="M32" s="6">
        <v>32456926</v>
      </c>
      <c r="N32" s="6">
        <v>2316778</v>
      </c>
      <c r="O32" s="6">
        <v>473333</v>
      </c>
      <c r="P32" s="6">
        <v>1121736</v>
      </c>
      <c r="Q32" s="6">
        <v>1747</v>
      </c>
      <c r="R32" s="2">
        <v>0</v>
      </c>
      <c r="S32" s="6">
        <v>37287</v>
      </c>
      <c r="T32" s="6">
        <v>682675</v>
      </c>
      <c r="U32" s="6">
        <v>0</v>
      </c>
      <c r="V32" s="6">
        <v>18023</v>
      </c>
      <c r="W32" s="6">
        <v>9452</v>
      </c>
      <c r="X32" s="6">
        <v>0</v>
      </c>
      <c r="Y32" s="6">
        <v>12847</v>
      </c>
      <c r="Z32" s="6">
        <v>10711</v>
      </c>
      <c r="AA32" s="6">
        <v>10168</v>
      </c>
      <c r="AB32" s="6">
        <v>781</v>
      </c>
      <c r="AC32" s="6">
        <v>2487</v>
      </c>
      <c r="AD32" s="6">
        <v>-64407</v>
      </c>
      <c r="AE32" s="6">
        <v>0</v>
      </c>
      <c r="AF32" s="6">
        <v>160147</v>
      </c>
      <c r="AG32" s="6">
        <v>-2495181</v>
      </c>
      <c r="AH32" s="6">
        <v>32118438</v>
      </c>
      <c r="AI32" s="6">
        <v>27701968</v>
      </c>
      <c r="AJ32" s="6">
        <v>-985177</v>
      </c>
      <c r="AK32" s="7">
        <v>0.97</v>
      </c>
      <c r="AL32" s="2">
        <v>0</v>
      </c>
      <c r="AM32" s="2" t="s">
        <v>807</v>
      </c>
      <c r="AN32" s="2">
        <v>1</v>
      </c>
    </row>
    <row r="33" spans="1:40">
      <c r="A33" s="2" t="s">
        <v>706</v>
      </c>
      <c r="B33" s="2" t="s">
        <v>821</v>
      </c>
      <c r="C33" s="2" t="s">
        <v>805</v>
      </c>
      <c r="E33" s="2" t="s">
        <v>707</v>
      </c>
      <c r="F33" s="2" t="s">
        <v>806</v>
      </c>
      <c r="G33" s="2" t="s">
        <v>726</v>
      </c>
      <c r="H33" s="2">
        <v>0</v>
      </c>
      <c r="I33" s="2">
        <v>0.49</v>
      </c>
      <c r="J33" s="6">
        <v>15276966</v>
      </c>
      <c r="K33" s="6">
        <v>26465704</v>
      </c>
      <c r="L33" s="6">
        <v>-11188738</v>
      </c>
      <c r="M33" s="6">
        <v>35285645</v>
      </c>
      <c r="N33" s="6">
        <v>964292</v>
      </c>
      <c r="O33" s="6">
        <v>514593</v>
      </c>
      <c r="P33" s="6">
        <v>240898</v>
      </c>
      <c r="Q33" s="6">
        <v>9944</v>
      </c>
      <c r="R33" s="2">
        <v>0</v>
      </c>
      <c r="S33" s="6">
        <v>24857</v>
      </c>
      <c r="T33" s="6">
        <v>174000</v>
      </c>
      <c r="U33" s="2">
        <v>0</v>
      </c>
      <c r="V33" s="6">
        <v>29390</v>
      </c>
      <c r="W33" s="6">
        <v>-5710</v>
      </c>
      <c r="X33" s="6">
        <v>0</v>
      </c>
      <c r="Y33" s="6">
        <v>-22012</v>
      </c>
      <c r="Z33" s="6">
        <v>-23913</v>
      </c>
      <c r="AA33" s="6">
        <v>0</v>
      </c>
      <c r="AB33" s="6">
        <v>688</v>
      </c>
      <c r="AC33" s="6">
        <v>3292</v>
      </c>
      <c r="AD33" s="6">
        <v>-163169</v>
      </c>
      <c r="AE33" s="6">
        <v>0</v>
      </c>
      <c r="AF33" s="6">
        <v>4001685</v>
      </c>
      <c r="AG33" s="6">
        <v>182203</v>
      </c>
      <c r="AH33" s="6">
        <v>32249021</v>
      </c>
      <c r="AI33" s="6">
        <v>21060283</v>
      </c>
      <c r="AJ33" s="6">
        <v>5783317</v>
      </c>
      <c r="AK33" s="7">
        <v>1.38</v>
      </c>
      <c r="AL33" s="2">
        <v>0</v>
      </c>
      <c r="AM33" s="2" t="s">
        <v>807</v>
      </c>
      <c r="AN33" s="2">
        <v>1</v>
      </c>
    </row>
    <row r="34" spans="1:40">
      <c r="A34" s="2" t="s">
        <v>704</v>
      </c>
      <c r="B34" s="2" t="s">
        <v>819</v>
      </c>
      <c r="C34" s="2" t="s">
        <v>820</v>
      </c>
      <c r="E34" s="2" t="s">
        <v>705</v>
      </c>
      <c r="F34" s="2" t="s">
        <v>806</v>
      </c>
      <c r="G34" s="2" t="s">
        <v>37</v>
      </c>
      <c r="H34" s="2">
        <v>0</v>
      </c>
      <c r="I34" s="2">
        <v>0.49</v>
      </c>
      <c r="J34" s="6">
        <v>126392959</v>
      </c>
      <c r="K34" s="6">
        <v>69824719</v>
      </c>
      <c r="L34" s="6">
        <v>56568240</v>
      </c>
      <c r="M34" s="6">
        <v>68518055</v>
      </c>
      <c r="N34" s="6">
        <v>6572231</v>
      </c>
      <c r="O34" s="6">
        <v>999222</v>
      </c>
      <c r="P34" s="6">
        <v>3927452</v>
      </c>
      <c r="Q34" s="6">
        <v>0</v>
      </c>
      <c r="R34" s="6">
        <v>22372</v>
      </c>
      <c r="S34" s="6">
        <v>9944</v>
      </c>
      <c r="T34" s="6">
        <v>1613241</v>
      </c>
      <c r="U34" s="6">
        <v>62300</v>
      </c>
      <c r="V34" s="6">
        <v>-47906</v>
      </c>
      <c r="W34" s="6">
        <v>38242</v>
      </c>
      <c r="X34" s="6">
        <v>-17526</v>
      </c>
      <c r="Y34" s="6">
        <v>51586</v>
      </c>
      <c r="Z34" s="6">
        <v>40364</v>
      </c>
      <c r="AA34" s="6">
        <v>226776</v>
      </c>
      <c r="AB34" s="6">
        <v>23041</v>
      </c>
      <c r="AC34" s="6">
        <v>-63709</v>
      </c>
      <c r="AD34" s="6">
        <v>824953</v>
      </c>
      <c r="AE34" s="6">
        <v>0</v>
      </c>
      <c r="AF34" s="2">
        <v>0</v>
      </c>
      <c r="AG34" s="6">
        <v>203333</v>
      </c>
      <c r="AH34" s="6">
        <v>76431740</v>
      </c>
      <c r="AI34" s="6">
        <v>132999980</v>
      </c>
      <c r="AJ34" s="6">
        <v>6607021</v>
      </c>
      <c r="AK34" s="7">
        <v>1.05</v>
      </c>
      <c r="AL34" s="2" t="s">
        <v>830</v>
      </c>
      <c r="AM34" s="2" t="s">
        <v>811</v>
      </c>
      <c r="AN34" s="2">
        <v>0.26523661100000001</v>
      </c>
    </row>
    <row r="35" spans="1:40">
      <c r="A35" s="2" t="s">
        <v>702</v>
      </c>
      <c r="B35" s="2" t="s">
        <v>804</v>
      </c>
      <c r="C35" s="2" t="s">
        <v>815</v>
      </c>
      <c r="E35" s="2" t="s">
        <v>703</v>
      </c>
      <c r="F35" s="2" t="s">
        <v>534</v>
      </c>
      <c r="G35" s="2" t="s">
        <v>532</v>
      </c>
      <c r="H35" s="2">
        <v>0</v>
      </c>
      <c r="I35" s="2">
        <v>0.4</v>
      </c>
      <c r="J35" s="6">
        <v>3164806</v>
      </c>
      <c r="K35" s="6">
        <v>16070792</v>
      </c>
      <c r="L35" s="6">
        <v>-12905986</v>
      </c>
      <c r="M35" s="6">
        <v>16239256</v>
      </c>
      <c r="N35" s="6">
        <v>1106502</v>
      </c>
      <c r="O35" s="6">
        <v>236822</v>
      </c>
      <c r="P35" s="6">
        <v>644686</v>
      </c>
      <c r="Q35" s="2">
        <v>0</v>
      </c>
      <c r="R35" s="6">
        <v>0</v>
      </c>
      <c r="S35" s="6">
        <v>1302</v>
      </c>
      <c r="T35" s="6">
        <v>223692</v>
      </c>
      <c r="U35" s="2">
        <v>0</v>
      </c>
      <c r="V35" s="6">
        <v>48419</v>
      </c>
      <c r="W35" s="6">
        <v>0</v>
      </c>
      <c r="X35" s="6">
        <v>19667</v>
      </c>
      <c r="Y35" s="6">
        <v>7621</v>
      </c>
      <c r="Z35" s="6">
        <v>67174</v>
      </c>
      <c r="AA35" s="6">
        <v>0</v>
      </c>
      <c r="AB35" s="6">
        <v>3737</v>
      </c>
      <c r="AC35" s="6">
        <v>10245</v>
      </c>
      <c r="AD35" s="6">
        <v>-188212</v>
      </c>
      <c r="AE35" s="6">
        <v>0</v>
      </c>
      <c r="AF35" s="2">
        <v>0</v>
      </c>
      <c r="AG35" s="6">
        <v>325570</v>
      </c>
      <c r="AH35" s="6">
        <v>17639979</v>
      </c>
      <c r="AI35" s="6">
        <v>4733993</v>
      </c>
      <c r="AJ35" s="6">
        <v>1569187</v>
      </c>
      <c r="AK35" s="7">
        <v>1.5</v>
      </c>
      <c r="AL35" s="2" t="s">
        <v>908</v>
      </c>
      <c r="AM35" s="2" t="s">
        <v>811</v>
      </c>
      <c r="AN35" s="2">
        <v>1.5963826E-2</v>
      </c>
    </row>
    <row r="36" spans="1:40">
      <c r="A36" s="2" t="s">
        <v>700</v>
      </c>
      <c r="B36" s="2" t="s">
        <v>804</v>
      </c>
      <c r="C36" s="2" t="s">
        <v>815</v>
      </c>
      <c r="E36" s="2" t="s">
        <v>701</v>
      </c>
      <c r="F36" s="2" t="s">
        <v>342</v>
      </c>
      <c r="G36" s="2" t="s">
        <v>806</v>
      </c>
      <c r="H36" s="2">
        <v>0</v>
      </c>
      <c r="I36" s="2">
        <v>0.4</v>
      </c>
      <c r="J36" s="6">
        <v>3593642</v>
      </c>
      <c r="K36" s="6">
        <v>11495530</v>
      </c>
      <c r="L36" s="6">
        <v>-7901888</v>
      </c>
      <c r="M36" s="6">
        <v>12153855</v>
      </c>
      <c r="N36" s="6">
        <v>1031789</v>
      </c>
      <c r="O36" s="6">
        <v>178754</v>
      </c>
      <c r="P36" s="6">
        <v>589532</v>
      </c>
      <c r="Q36" s="6">
        <v>5076</v>
      </c>
      <c r="R36" s="2">
        <v>0</v>
      </c>
      <c r="S36" s="6">
        <v>1316</v>
      </c>
      <c r="T36" s="6">
        <v>257111</v>
      </c>
      <c r="U36" s="2">
        <v>0</v>
      </c>
      <c r="V36" s="6">
        <v>21790</v>
      </c>
      <c r="W36" s="6">
        <v>-4302</v>
      </c>
      <c r="X36" s="6">
        <v>0</v>
      </c>
      <c r="Y36" s="6">
        <v>7538</v>
      </c>
      <c r="Z36" s="6">
        <v>4157</v>
      </c>
      <c r="AA36" s="6">
        <v>0</v>
      </c>
      <c r="AB36" s="6">
        <v>12320</v>
      </c>
      <c r="AC36" s="6">
        <v>-14946</v>
      </c>
      <c r="AD36" s="6">
        <v>-115236</v>
      </c>
      <c r="AE36" s="6">
        <v>0</v>
      </c>
      <c r="AF36" s="2">
        <v>0</v>
      </c>
      <c r="AG36" s="6">
        <v>-39615</v>
      </c>
      <c r="AH36" s="6">
        <v>13057350</v>
      </c>
      <c r="AI36" s="6">
        <v>5155462</v>
      </c>
      <c r="AJ36" s="6">
        <v>1561820</v>
      </c>
      <c r="AK36" s="7">
        <v>1.43</v>
      </c>
      <c r="AL36" s="2" t="s">
        <v>831</v>
      </c>
      <c r="AM36" s="2" t="s">
        <v>811</v>
      </c>
      <c r="AN36" s="2">
        <v>2.2036162000000001E-2</v>
      </c>
    </row>
    <row r="37" spans="1:40">
      <c r="A37" s="2" t="s">
        <v>698</v>
      </c>
      <c r="B37" s="2" t="s">
        <v>817</v>
      </c>
      <c r="C37" s="2" t="s">
        <v>818</v>
      </c>
      <c r="E37" s="2" t="s">
        <v>699</v>
      </c>
      <c r="F37" s="2" t="s">
        <v>514</v>
      </c>
      <c r="G37" s="2" t="s">
        <v>806</v>
      </c>
      <c r="H37" s="2">
        <v>0</v>
      </c>
      <c r="I37" s="2">
        <v>0.3</v>
      </c>
      <c r="J37" s="6">
        <v>80161860</v>
      </c>
      <c r="K37" s="6">
        <v>31816481</v>
      </c>
      <c r="L37" s="6">
        <v>48345380</v>
      </c>
      <c r="M37" s="6">
        <v>34346923</v>
      </c>
      <c r="N37" s="6">
        <v>1889015</v>
      </c>
      <c r="O37" s="6">
        <v>500893</v>
      </c>
      <c r="P37" s="6">
        <v>670406</v>
      </c>
      <c r="Q37" s="6">
        <v>0</v>
      </c>
      <c r="R37" s="6">
        <v>30437</v>
      </c>
      <c r="S37" s="6">
        <v>22829</v>
      </c>
      <c r="T37" s="6">
        <v>664450</v>
      </c>
      <c r="U37" s="2">
        <v>0</v>
      </c>
      <c r="V37" s="6">
        <v>32099</v>
      </c>
      <c r="W37" s="6">
        <v>1669</v>
      </c>
      <c r="X37" s="6">
        <v>-30437</v>
      </c>
      <c r="Y37" s="6">
        <v>-4090</v>
      </c>
      <c r="Z37" s="6">
        <v>82689</v>
      </c>
      <c r="AA37" s="6">
        <v>0</v>
      </c>
      <c r="AB37" s="6">
        <v>2490</v>
      </c>
      <c r="AC37" s="6">
        <v>-5958</v>
      </c>
      <c r="AD37" s="6">
        <v>705037</v>
      </c>
      <c r="AE37" s="6">
        <v>0</v>
      </c>
      <c r="AF37" s="2">
        <v>0</v>
      </c>
      <c r="AG37" s="6">
        <v>42550</v>
      </c>
      <c r="AH37" s="6">
        <v>37061987</v>
      </c>
      <c r="AI37" s="6">
        <v>85407367</v>
      </c>
      <c r="AJ37" s="6">
        <v>5245506</v>
      </c>
      <c r="AK37" s="7">
        <v>1.07</v>
      </c>
      <c r="AL37" s="2">
        <v>0</v>
      </c>
      <c r="AM37" s="2" t="s">
        <v>807</v>
      </c>
      <c r="AN37" s="2">
        <v>1</v>
      </c>
    </row>
    <row r="38" spans="1:40">
      <c r="A38" s="2" t="s">
        <v>696</v>
      </c>
      <c r="B38" s="2" t="s">
        <v>804</v>
      </c>
      <c r="C38" s="2" t="s">
        <v>815</v>
      </c>
      <c r="E38" s="2" t="s">
        <v>697</v>
      </c>
      <c r="F38" s="2" t="s">
        <v>534</v>
      </c>
      <c r="G38" s="2" t="s">
        <v>532</v>
      </c>
      <c r="H38" s="2">
        <v>0</v>
      </c>
      <c r="I38" s="2">
        <v>0.4</v>
      </c>
      <c r="J38" s="6">
        <v>1505959</v>
      </c>
      <c r="K38" s="6">
        <v>12060177</v>
      </c>
      <c r="L38" s="6">
        <v>-10554217</v>
      </c>
      <c r="M38" s="6">
        <v>12056594</v>
      </c>
      <c r="N38" s="6">
        <v>626546</v>
      </c>
      <c r="O38" s="6">
        <v>175825</v>
      </c>
      <c r="P38" s="6">
        <v>231162</v>
      </c>
      <c r="Q38" s="2">
        <v>0</v>
      </c>
      <c r="R38" s="2">
        <v>0</v>
      </c>
      <c r="S38" s="6">
        <v>2976</v>
      </c>
      <c r="T38" s="6">
        <v>216583</v>
      </c>
      <c r="U38" s="2">
        <v>0</v>
      </c>
      <c r="V38" s="6">
        <v>34380</v>
      </c>
      <c r="W38" s="6">
        <v>0</v>
      </c>
      <c r="X38" s="6">
        <v>0</v>
      </c>
      <c r="Y38" s="6">
        <v>14153</v>
      </c>
      <c r="Z38" s="6">
        <v>-6379</v>
      </c>
      <c r="AA38" s="6">
        <v>0</v>
      </c>
      <c r="AB38" s="6">
        <v>1323</v>
      </c>
      <c r="AC38" s="6">
        <v>-9583</v>
      </c>
      <c r="AD38" s="6">
        <v>-153916</v>
      </c>
      <c r="AE38" s="6">
        <v>0</v>
      </c>
      <c r="AF38" s="2">
        <v>0</v>
      </c>
      <c r="AG38" s="6">
        <v>-478173</v>
      </c>
      <c r="AH38" s="6">
        <v>12084945</v>
      </c>
      <c r="AI38" s="6">
        <v>1530728</v>
      </c>
      <c r="AJ38" s="6">
        <v>24769</v>
      </c>
      <c r="AK38" s="7">
        <v>1.02</v>
      </c>
      <c r="AL38" s="2" t="s">
        <v>908</v>
      </c>
      <c r="AM38" s="2" t="s">
        <v>811</v>
      </c>
      <c r="AN38" s="2">
        <v>7.5963180000000003E-3</v>
      </c>
    </row>
    <row r="39" spans="1:40">
      <c r="A39" s="2" t="s">
        <v>694</v>
      </c>
      <c r="B39" s="2" t="s">
        <v>821</v>
      </c>
      <c r="C39" s="2" t="s">
        <v>805</v>
      </c>
      <c r="E39" s="2" t="s">
        <v>695</v>
      </c>
      <c r="F39" s="2" t="s">
        <v>806</v>
      </c>
      <c r="G39" s="2" t="s">
        <v>552</v>
      </c>
      <c r="H39" s="2">
        <v>0</v>
      </c>
      <c r="I39" s="2">
        <v>0.49</v>
      </c>
      <c r="J39" s="6">
        <v>53672289</v>
      </c>
      <c r="K39" s="6">
        <v>52030098</v>
      </c>
      <c r="L39" s="6">
        <v>1642191</v>
      </c>
      <c r="M39" s="6">
        <v>52379945</v>
      </c>
      <c r="N39" s="6">
        <v>4163858</v>
      </c>
      <c r="O39" s="6">
        <v>763874</v>
      </c>
      <c r="P39" s="6">
        <v>1567568</v>
      </c>
      <c r="Q39" s="6">
        <v>4971</v>
      </c>
      <c r="R39" s="6">
        <v>39771</v>
      </c>
      <c r="S39" s="6">
        <v>27343</v>
      </c>
      <c r="T39" s="6">
        <v>1760331</v>
      </c>
      <c r="U39" s="2">
        <v>0</v>
      </c>
      <c r="V39" s="6">
        <v>88815</v>
      </c>
      <c r="W39" s="6">
        <v>23267</v>
      </c>
      <c r="X39" s="6">
        <v>-11700</v>
      </c>
      <c r="Y39" s="6">
        <v>51607</v>
      </c>
      <c r="Z39" s="6">
        <v>-197092</v>
      </c>
      <c r="AA39" s="6">
        <v>13</v>
      </c>
      <c r="AB39" s="6">
        <v>3809</v>
      </c>
      <c r="AC39" s="6">
        <v>-24190</v>
      </c>
      <c r="AD39" s="6">
        <v>23949</v>
      </c>
      <c r="AE39" s="6">
        <v>0</v>
      </c>
      <c r="AF39" s="2">
        <v>0</v>
      </c>
      <c r="AG39" s="6">
        <v>3586117</v>
      </c>
      <c r="AH39" s="6">
        <v>60088398</v>
      </c>
      <c r="AI39" s="6">
        <v>61730589</v>
      </c>
      <c r="AJ39" s="6">
        <v>8058299</v>
      </c>
      <c r="AK39" s="7">
        <v>1.1499999999999999</v>
      </c>
      <c r="AL39" s="2">
        <v>0</v>
      </c>
      <c r="AM39" s="2" t="s">
        <v>807</v>
      </c>
      <c r="AN39" s="2">
        <v>1</v>
      </c>
    </row>
    <row r="40" spans="1:40">
      <c r="A40" s="2" t="s">
        <v>692</v>
      </c>
      <c r="B40" s="2" t="s">
        <v>821</v>
      </c>
      <c r="C40" s="2" t="s">
        <v>822</v>
      </c>
      <c r="E40" s="2" t="s">
        <v>693</v>
      </c>
      <c r="F40" s="2" t="s">
        <v>806</v>
      </c>
      <c r="G40" s="2" t="s">
        <v>752</v>
      </c>
      <c r="H40" s="2">
        <v>0</v>
      </c>
      <c r="I40" s="2">
        <v>0.49</v>
      </c>
      <c r="J40" s="6">
        <v>92575984</v>
      </c>
      <c r="K40" s="6">
        <v>102583113</v>
      </c>
      <c r="L40" s="6">
        <v>-10007129</v>
      </c>
      <c r="M40" s="6">
        <v>101603872</v>
      </c>
      <c r="N40" s="6">
        <v>3937232</v>
      </c>
      <c r="O40" s="6">
        <v>1577604</v>
      </c>
      <c r="P40" s="6">
        <v>1414364</v>
      </c>
      <c r="Q40" s="6">
        <v>381</v>
      </c>
      <c r="R40" s="2">
        <v>0</v>
      </c>
      <c r="S40" s="6">
        <v>635600</v>
      </c>
      <c r="T40" s="6">
        <v>309283</v>
      </c>
      <c r="U40" s="2">
        <v>0</v>
      </c>
      <c r="V40" s="6">
        <v>1050396</v>
      </c>
      <c r="W40" s="6">
        <v>59910</v>
      </c>
      <c r="X40" s="6">
        <v>0</v>
      </c>
      <c r="Y40" s="6">
        <v>-562648</v>
      </c>
      <c r="Z40" s="6">
        <v>1269414</v>
      </c>
      <c r="AA40" s="6">
        <v>0</v>
      </c>
      <c r="AB40" s="6">
        <v>18325</v>
      </c>
      <c r="AC40" s="6">
        <v>-66996</v>
      </c>
      <c r="AD40" s="6">
        <v>-145937</v>
      </c>
      <c r="AE40" s="6">
        <v>0</v>
      </c>
      <c r="AF40" s="6">
        <v>489956</v>
      </c>
      <c r="AG40" s="6">
        <v>-3930824</v>
      </c>
      <c r="AH40" s="6">
        <v>102742788</v>
      </c>
      <c r="AI40" s="6">
        <v>92735659</v>
      </c>
      <c r="AJ40" s="6">
        <v>159675</v>
      </c>
      <c r="AK40" s="7">
        <v>1</v>
      </c>
      <c r="AL40" s="2">
        <v>0</v>
      </c>
      <c r="AM40" s="2" t="s">
        <v>807</v>
      </c>
      <c r="AN40" s="2">
        <v>1</v>
      </c>
    </row>
    <row r="41" spans="1:40">
      <c r="A41" s="2" t="s">
        <v>690</v>
      </c>
      <c r="B41" s="2" t="s">
        <v>804</v>
      </c>
      <c r="C41" s="2" t="s">
        <v>815</v>
      </c>
      <c r="E41" s="2" t="s">
        <v>691</v>
      </c>
      <c r="F41" s="2" t="s">
        <v>342</v>
      </c>
      <c r="G41" s="2" t="s">
        <v>806</v>
      </c>
      <c r="H41" s="2">
        <v>0</v>
      </c>
      <c r="I41" s="2">
        <v>0.4</v>
      </c>
      <c r="J41" s="6">
        <v>2609905</v>
      </c>
      <c r="K41" s="6">
        <v>11531348</v>
      </c>
      <c r="L41" s="6">
        <v>-8921443</v>
      </c>
      <c r="M41" s="6">
        <v>12129278</v>
      </c>
      <c r="N41" s="6">
        <v>843272</v>
      </c>
      <c r="O41" s="6">
        <v>178287</v>
      </c>
      <c r="P41" s="6">
        <v>521707</v>
      </c>
      <c r="Q41" s="2">
        <v>794</v>
      </c>
      <c r="R41" s="6">
        <v>2521</v>
      </c>
      <c r="S41" s="6">
        <v>6087</v>
      </c>
      <c r="T41" s="6">
        <v>133876</v>
      </c>
      <c r="U41" s="2">
        <v>0</v>
      </c>
      <c r="V41" s="6">
        <v>42035</v>
      </c>
      <c r="W41" s="6">
        <v>-313</v>
      </c>
      <c r="X41" s="6">
        <v>-821</v>
      </c>
      <c r="Y41" s="6">
        <v>-6087</v>
      </c>
      <c r="Z41" s="2">
        <v>753</v>
      </c>
      <c r="AA41" s="6">
        <v>0</v>
      </c>
      <c r="AB41" s="6">
        <v>1859</v>
      </c>
      <c r="AC41" s="6">
        <v>-15670</v>
      </c>
      <c r="AD41" s="6">
        <v>-130104</v>
      </c>
      <c r="AE41" s="6">
        <v>0</v>
      </c>
      <c r="AF41" s="2">
        <v>0</v>
      </c>
      <c r="AG41" s="6">
        <v>220527</v>
      </c>
      <c r="AH41" s="6">
        <v>13084729</v>
      </c>
      <c r="AI41" s="6">
        <v>4163286</v>
      </c>
      <c r="AJ41" s="6">
        <v>1553381</v>
      </c>
      <c r="AK41" s="7">
        <v>1.6</v>
      </c>
      <c r="AL41" s="2" t="s">
        <v>831</v>
      </c>
      <c r="AM41" s="2" t="s">
        <v>811</v>
      </c>
      <c r="AN41" s="2">
        <v>1.6003902E-2</v>
      </c>
    </row>
    <row r="42" spans="1:40">
      <c r="A42" s="2" t="s">
        <v>688</v>
      </c>
      <c r="B42" s="2" t="s">
        <v>817</v>
      </c>
      <c r="C42" s="2" t="s">
        <v>818</v>
      </c>
      <c r="E42" s="2" t="s">
        <v>689</v>
      </c>
      <c r="F42" s="2" t="s">
        <v>514</v>
      </c>
      <c r="G42" s="2" t="s">
        <v>806</v>
      </c>
      <c r="H42" s="2">
        <v>0</v>
      </c>
      <c r="I42" s="2">
        <v>0.3</v>
      </c>
      <c r="J42" s="6">
        <v>34919211</v>
      </c>
      <c r="K42" s="6">
        <v>24969234</v>
      </c>
      <c r="L42" s="6">
        <v>9949977</v>
      </c>
      <c r="M42" s="6">
        <v>24935095</v>
      </c>
      <c r="N42" s="6">
        <v>1676883</v>
      </c>
      <c r="O42" s="6">
        <v>363637</v>
      </c>
      <c r="P42" s="6">
        <v>663323</v>
      </c>
      <c r="Q42" s="2">
        <v>0</v>
      </c>
      <c r="R42" s="2">
        <v>0</v>
      </c>
      <c r="S42" s="6">
        <v>5486</v>
      </c>
      <c r="T42" s="6">
        <v>644437</v>
      </c>
      <c r="U42" s="2">
        <v>0</v>
      </c>
      <c r="V42" s="6">
        <v>53630</v>
      </c>
      <c r="W42" s="6">
        <v>0</v>
      </c>
      <c r="X42" s="6">
        <v>0</v>
      </c>
      <c r="Y42" s="6">
        <v>19344</v>
      </c>
      <c r="Z42" s="6">
        <v>-67534</v>
      </c>
      <c r="AA42" s="6">
        <v>0</v>
      </c>
      <c r="AB42" s="6">
        <v>5254</v>
      </c>
      <c r="AC42" s="6">
        <v>-5385</v>
      </c>
      <c r="AD42" s="6">
        <v>145104</v>
      </c>
      <c r="AE42" s="6">
        <v>0</v>
      </c>
      <c r="AF42" s="2">
        <v>0</v>
      </c>
      <c r="AG42" s="6">
        <v>-1572616</v>
      </c>
      <c r="AH42" s="6">
        <v>25189775</v>
      </c>
      <c r="AI42" s="6">
        <v>35139752</v>
      </c>
      <c r="AJ42" s="6">
        <v>220541</v>
      </c>
      <c r="AK42" s="7">
        <v>1.01</v>
      </c>
      <c r="AL42" s="2">
        <v>0</v>
      </c>
      <c r="AM42" s="2" t="s">
        <v>807</v>
      </c>
      <c r="AN42" s="2">
        <v>1</v>
      </c>
    </row>
    <row r="43" spans="1:40">
      <c r="A43" s="2" t="s">
        <v>686</v>
      </c>
      <c r="B43" s="2" t="s">
        <v>804</v>
      </c>
      <c r="C43" s="2" t="s">
        <v>825</v>
      </c>
      <c r="E43" s="2" t="s">
        <v>687</v>
      </c>
      <c r="F43" s="2" t="s">
        <v>13</v>
      </c>
      <c r="G43" s="2" t="s">
        <v>464</v>
      </c>
      <c r="H43" s="2">
        <v>0</v>
      </c>
      <c r="I43" s="2">
        <v>0.4</v>
      </c>
      <c r="J43" s="6">
        <v>1584862</v>
      </c>
      <c r="K43" s="6">
        <v>10768781</v>
      </c>
      <c r="L43" s="6">
        <v>-9183919</v>
      </c>
      <c r="M43" s="6">
        <v>11091632</v>
      </c>
      <c r="N43" s="6">
        <v>812401</v>
      </c>
      <c r="O43" s="6">
        <v>161753</v>
      </c>
      <c r="P43" s="6">
        <v>421755</v>
      </c>
      <c r="Q43" s="2">
        <v>0</v>
      </c>
      <c r="R43" s="6">
        <v>0</v>
      </c>
      <c r="S43" s="6">
        <v>0</v>
      </c>
      <c r="T43" s="6">
        <v>228893</v>
      </c>
      <c r="U43" s="2">
        <v>0</v>
      </c>
      <c r="V43" s="6">
        <v>22093</v>
      </c>
      <c r="W43" s="6">
        <v>0</v>
      </c>
      <c r="X43" s="6">
        <v>10028</v>
      </c>
      <c r="Y43" s="6">
        <v>4289</v>
      </c>
      <c r="Z43" s="6">
        <v>-42652</v>
      </c>
      <c r="AA43" s="6">
        <v>0</v>
      </c>
      <c r="AB43" s="6">
        <v>5232</v>
      </c>
      <c r="AC43" s="6">
        <v>-2067</v>
      </c>
      <c r="AD43" s="6">
        <v>-133932</v>
      </c>
      <c r="AE43" s="6">
        <v>0</v>
      </c>
      <c r="AF43" s="2">
        <v>0</v>
      </c>
      <c r="AG43" s="6">
        <v>-485449</v>
      </c>
      <c r="AH43" s="6">
        <v>11281575</v>
      </c>
      <c r="AI43" s="6">
        <v>2097656</v>
      </c>
      <c r="AJ43" s="6">
        <v>512794</v>
      </c>
      <c r="AK43" s="7">
        <v>1.32</v>
      </c>
      <c r="AL43" s="2" t="s">
        <v>889</v>
      </c>
      <c r="AM43" s="2" t="s">
        <v>811</v>
      </c>
      <c r="AN43" s="2">
        <v>4.3320950000000002E-3</v>
      </c>
    </row>
    <row r="44" spans="1:40">
      <c r="A44" s="2" t="s">
        <v>684</v>
      </c>
      <c r="B44" s="2" t="s">
        <v>804</v>
      </c>
      <c r="C44" s="2" t="s">
        <v>815</v>
      </c>
      <c r="E44" s="2" t="s">
        <v>685</v>
      </c>
      <c r="F44" s="2" t="s">
        <v>460</v>
      </c>
      <c r="G44" s="2" t="s">
        <v>806</v>
      </c>
      <c r="H44" s="2">
        <v>0</v>
      </c>
      <c r="I44" s="2">
        <v>0.4</v>
      </c>
      <c r="J44" s="6">
        <v>2136648</v>
      </c>
      <c r="K44" s="6">
        <v>15876513</v>
      </c>
      <c r="L44" s="6">
        <v>-13739865</v>
      </c>
      <c r="M44" s="6">
        <v>16676579</v>
      </c>
      <c r="N44" s="6">
        <v>857226</v>
      </c>
      <c r="O44" s="6">
        <v>243200</v>
      </c>
      <c r="P44" s="6">
        <v>285121</v>
      </c>
      <c r="Q44" s="2">
        <v>0</v>
      </c>
      <c r="R44" s="6">
        <v>0</v>
      </c>
      <c r="S44" s="6">
        <v>101459</v>
      </c>
      <c r="T44" s="6">
        <v>227446</v>
      </c>
      <c r="U44" s="2">
        <v>0</v>
      </c>
      <c r="V44" s="6">
        <v>11493</v>
      </c>
      <c r="W44" s="6">
        <v>0</v>
      </c>
      <c r="X44" s="6">
        <v>3452</v>
      </c>
      <c r="Y44" s="6">
        <v>-96257</v>
      </c>
      <c r="Z44" s="6">
        <v>23901</v>
      </c>
      <c r="AA44" s="6">
        <v>0</v>
      </c>
      <c r="AB44" s="6">
        <v>338</v>
      </c>
      <c r="AC44" s="6">
        <v>-18197</v>
      </c>
      <c r="AD44" s="6">
        <v>-200373</v>
      </c>
      <c r="AE44" s="6">
        <v>0</v>
      </c>
      <c r="AF44" s="6">
        <v>3578</v>
      </c>
      <c r="AG44" s="6">
        <v>13662</v>
      </c>
      <c r="AH44" s="6">
        <v>17268246</v>
      </c>
      <c r="AI44" s="6">
        <v>3528381</v>
      </c>
      <c r="AJ44" s="6">
        <v>1391733</v>
      </c>
      <c r="AK44" s="7">
        <v>1.65</v>
      </c>
      <c r="AL44" s="2" t="s">
        <v>909</v>
      </c>
      <c r="AM44" s="2" t="s">
        <v>811</v>
      </c>
      <c r="AN44" s="2">
        <v>1.7231066E-2</v>
      </c>
    </row>
    <row r="45" spans="1:40">
      <c r="A45" s="2" t="s">
        <v>682</v>
      </c>
      <c r="B45" s="2" t="s">
        <v>804</v>
      </c>
      <c r="C45" s="2" t="s">
        <v>809</v>
      </c>
      <c r="E45" s="2" t="s">
        <v>683</v>
      </c>
      <c r="F45" s="2" t="s">
        <v>302</v>
      </c>
      <c r="G45" s="2" t="s">
        <v>300</v>
      </c>
      <c r="H45" s="2">
        <v>0</v>
      </c>
      <c r="I45" s="2">
        <v>0.4</v>
      </c>
      <c r="J45" s="6">
        <v>2629807</v>
      </c>
      <c r="K45" s="6">
        <v>9784468</v>
      </c>
      <c r="L45" s="6">
        <v>-7154661</v>
      </c>
      <c r="M45" s="6">
        <v>9809256</v>
      </c>
      <c r="N45" s="6">
        <v>555428</v>
      </c>
      <c r="O45" s="6">
        <v>143950</v>
      </c>
      <c r="P45" s="6">
        <v>329844</v>
      </c>
      <c r="Q45" s="6">
        <v>0</v>
      </c>
      <c r="R45" s="6">
        <v>17107</v>
      </c>
      <c r="S45" s="2">
        <v>0</v>
      </c>
      <c r="T45" s="6">
        <v>64527</v>
      </c>
      <c r="U45" s="2">
        <v>0</v>
      </c>
      <c r="V45" s="6">
        <v>2263</v>
      </c>
      <c r="W45" s="6">
        <v>1439</v>
      </c>
      <c r="X45" s="6">
        <v>-15845</v>
      </c>
      <c r="Y45" s="2">
        <v>0</v>
      </c>
      <c r="Z45" s="6">
        <v>33362</v>
      </c>
      <c r="AA45" s="6">
        <v>0</v>
      </c>
      <c r="AB45" s="6">
        <v>0</v>
      </c>
      <c r="AC45" s="6">
        <v>2492</v>
      </c>
      <c r="AD45" s="6">
        <v>-104339</v>
      </c>
      <c r="AE45" s="6">
        <v>0</v>
      </c>
      <c r="AF45" s="2">
        <v>0</v>
      </c>
      <c r="AG45" s="6">
        <v>-341688</v>
      </c>
      <c r="AH45" s="6">
        <v>9942368</v>
      </c>
      <c r="AI45" s="6">
        <v>2787708</v>
      </c>
      <c r="AJ45" s="6">
        <v>157901</v>
      </c>
      <c r="AK45" s="7">
        <v>1.06</v>
      </c>
      <c r="AL45" s="2" t="s">
        <v>810</v>
      </c>
      <c r="AM45" s="2" t="s">
        <v>811</v>
      </c>
      <c r="AN45" s="2">
        <v>2.184993E-2</v>
      </c>
    </row>
    <row r="46" spans="1:40">
      <c r="A46" s="2" t="s">
        <v>680</v>
      </c>
      <c r="B46" s="2" t="s">
        <v>832</v>
      </c>
      <c r="C46" s="2" t="s">
        <v>805</v>
      </c>
      <c r="E46" s="2" t="s">
        <v>681</v>
      </c>
      <c r="F46" s="2" t="e">
        <v>#N/A</v>
      </c>
      <c r="G46" s="2" t="e">
        <v>#N/A</v>
      </c>
      <c r="H46" s="2" t="s">
        <v>833</v>
      </c>
      <c r="I46" s="2">
        <v>0.09</v>
      </c>
      <c r="J46" s="6">
        <v>40395634</v>
      </c>
      <c r="K46" s="6">
        <v>15214609</v>
      </c>
      <c r="L46" s="6">
        <v>25181025</v>
      </c>
      <c r="M46" s="6">
        <v>15687940</v>
      </c>
      <c r="N46" s="6">
        <v>764941</v>
      </c>
      <c r="O46" s="6">
        <v>228783</v>
      </c>
      <c r="P46" s="6">
        <v>365410</v>
      </c>
      <c r="Q46" s="6">
        <v>520</v>
      </c>
      <c r="R46" s="6">
        <v>7602</v>
      </c>
      <c r="S46" s="6">
        <v>0</v>
      </c>
      <c r="T46" s="6">
        <v>162626</v>
      </c>
      <c r="U46" s="2">
        <v>0</v>
      </c>
      <c r="V46" s="6">
        <v>21665</v>
      </c>
      <c r="W46" s="6">
        <v>3058</v>
      </c>
      <c r="X46" s="6">
        <v>-1795</v>
      </c>
      <c r="Y46" s="6">
        <v>2410</v>
      </c>
      <c r="Z46" s="6">
        <v>57845</v>
      </c>
      <c r="AA46" s="6">
        <v>-508</v>
      </c>
      <c r="AB46" s="6">
        <v>3040</v>
      </c>
      <c r="AC46" s="6">
        <v>-7013</v>
      </c>
      <c r="AD46" s="6">
        <v>367223</v>
      </c>
      <c r="AE46" s="6">
        <v>0</v>
      </c>
      <c r="AF46" s="2">
        <v>0</v>
      </c>
      <c r="AG46" s="6">
        <v>1234911</v>
      </c>
      <c r="AH46" s="6">
        <v>18133717</v>
      </c>
      <c r="AI46" s="6">
        <v>43314743</v>
      </c>
      <c r="AJ46" s="6">
        <v>2919109</v>
      </c>
      <c r="AK46" s="7">
        <v>1.07</v>
      </c>
      <c r="AL46" s="2">
        <v>0</v>
      </c>
      <c r="AM46" s="2" t="s">
        <v>807</v>
      </c>
      <c r="AN46" s="2">
        <v>1</v>
      </c>
    </row>
    <row r="47" spans="1:40">
      <c r="A47" s="2" t="s">
        <v>678</v>
      </c>
      <c r="B47" s="2" t="s">
        <v>812</v>
      </c>
      <c r="C47" s="2">
        <v>0</v>
      </c>
      <c r="E47" s="2" t="s">
        <v>834</v>
      </c>
      <c r="F47" s="2" t="e">
        <v>#N/A</v>
      </c>
      <c r="G47" s="2" t="e">
        <v>#N/A</v>
      </c>
      <c r="H47" s="2" t="s">
        <v>814</v>
      </c>
      <c r="I47" s="2">
        <v>0.01</v>
      </c>
      <c r="J47" s="6">
        <v>4670247</v>
      </c>
      <c r="K47" s="6">
        <v>3116216</v>
      </c>
      <c r="L47" s="6">
        <v>1554031</v>
      </c>
      <c r="M47" s="6">
        <v>3295125</v>
      </c>
      <c r="N47" s="6">
        <v>137672</v>
      </c>
      <c r="O47" s="6">
        <v>48054</v>
      </c>
      <c r="P47" s="6">
        <v>59128</v>
      </c>
      <c r="Q47" s="2">
        <v>170</v>
      </c>
      <c r="R47" s="6">
        <v>1046</v>
      </c>
      <c r="S47" s="2">
        <v>122</v>
      </c>
      <c r="T47" s="6">
        <v>29152</v>
      </c>
      <c r="U47" s="2">
        <v>0</v>
      </c>
      <c r="V47" s="6">
        <v>2268</v>
      </c>
      <c r="W47" s="6">
        <v>431</v>
      </c>
      <c r="X47" s="6">
        <v>-401</v>
      </c>
      <c r="Y47" s="2">
        <v>526</v>
      </c>
      <c r="Z47" s="6">
        <v>6177</v>
      </c>
      <c r="AA47" s="6">
        <v>-56</v>
      </c>
      <c r="AB47" s="6">
        <v>338</v>
      </c>
      <c r="AC47" s="6">
        <v>-1135</v>
      </c>
      <c r="AD47" s="6">
        <v>22663</v>
      </c>
      <c r="AE47" s="6">
        <v>0</v>
      </c>
      <c r="AF47" s="2">
        <v>0</v>
      </c>
      <c r="AG47" s="6">
        <v>171457</v>
      </c>
      <c r="AH47" s="6">
        <v>3635065</v>
      </c>
      <c r="AI47" s="6">
        <v>5189096</v>
      </c>
      <c r="AJ47" s="6">
        <v>518849</v>
      </c>
      <c r="AK47" s="7">
        <v>1.1100000000000001</v>
      </c>
      <c r="AL47" s="2">
        <v>0</v>
      </c>
      <c r="AM47" s="2" t="s">
        <v>807</v>
      </c>
      <c r="AN47" s="2">
        <v>1</v>
      </c>
    </row>
    <row r="48" spans="1:40">
      <c r="A48" s="2" t="s">
        <v>676</v>
      </c>
      <c r="B48" s="2" t="s">
        <v>804</v>
      </c>
      <c r="C48" s="2" t="s">
        <v>808</v>
      </c>
      <c r="E48" s="2" t="s">
        <v>677</v>
      </c>
      <c r="F48" s="2" t="s">
        <v>412</v>
      </c>
      <c r="G48" s="2" t="s">
        <v>410</v>
      </c>
      <c r="H48" s="2">
        <v>0</v>
      </c>
      <c r="I48" s="2">
        <v>0.4</v>
      </c>
      <c r="J48" s="6">
        <v>3870540</v>
      </c>
      <c r="K48" s="6">
        <v>10984727</v>
      </c>
      <c r="L48" s="6">
        <v>-7114186</v>
      </c>
      <c r="M48" s="6">
        <v>11201031</v>
      </c>
      <c r="N48" s="6">
        <v>899409</v>
      </c>
      <c r="O48" s="6">
        <v>166795</v>
      </c>
      <c r="P48" s="6">
        <v>528636</v>
      </c>
      <c r="Q48" s="6">
        <v>2882</v>
      </c>
      <c r="R48" s="2">
        <v>0</v>
      </c>
      <c r="S48" s="6">
        <v>7798</v>
      </c>
      <c r="T48" s="6">
        <v>193298</v>
      </c>
      <c r="U48" s="6">
        <v>56070</v>
      </c>
      <c r="V48" s="6">
        <v>34682</v>
      </c>
      <c r="W48" s="6">
        <v>1262</v>
      </c>
      <c r="X48" s="6">
        <v>0</v>
      </c>
      <c r="Y48" s="2">
        <v>-51</v>
      </c>
      <c r="Z48" s="6">
        <v>12601</v>
      </c>
      <c r="AA48" s="6">
        <v>-33429</v>
      </c>
      <c r="AB48" s="6">
        <v>0</v>
      </c>
      <c r="AC48" s="6">
        <v>-14042</v>
      </c>
      <c r="AD48" s="6">
        <v>-103749</v>
      </c>
      <c r="AE48" s="6">
        <v>0</v>
      </c>
      <c r="AF48" s="6">
        <v>32621</v>
      </c>
      <c r="AG48" s="6">
        <v>314436</v>
      </c>
      <c r="AH48" s="6">
        <v>12335599</v>
      </c>
      <c r="AI48" s="6">
        <v>5221413</v>
      </c>
      <c r="AJ48" s="6">
        <v>1350872</v>
      </c>
      <c r="AK48" s="7">
        <v>1.35</v>
      </c>
      <c r="AL48" s="2">
        <v>0</v>
      </c>
      <c r="AM48" s="2" t="s">
        <v>807</v>
      </c>
      <c r="AN48" s="2">
        <v>1</v>
      </c>
    </row>
    <row r="49" spans="1:40">
      <c r="A49" s="2" t="s">
        <v>674</v>
      </c>
      <c r="B49" s="2" t="s">
        <v>819</v>
      </c>
      <c r="C49" s="2" t="s">
        <v>808</v>
      </c>
      <c r="E49" s="2" t="s">
        <v>675</v>
      </c>
      <c r="F49" s="2" t="s">
        <v>806</v>
      </c>
      <c r="G49" s="2" t="s">
        <v>502</v>
      </c>
      <c r="H49" s="2">
        <v>0</v>
      </c>
      <c r="I49" s="2">
        <v>0.49</v>
      </c>
      <c r="J49" s="6">
        <v>32682430</v>
      </c>
      <c r="K49" s="6">
        <v>25094784</v>
      </c>
      <c r="L49" s="6">
        <v>7587646</v>
      </c>
      <c r="M49" s="6">
        <v>24177191</v>
      </c>
      <c r="N49" s="6">
        <v>2075721</v>
      </c>
      <c r="O49" s="6">
        <v>352584</v>
      </c>
      <c r="P49" s="6">
        <v>1159291</v>
      </c>
      <c r="Q49" s="6">
        <v>0</v>
      </c>
      <c r="R49" s="2">
        <v>0</v>
      </c>
      <c r="S49" s="6">
        <v>865</v>
      </c>
      <c r="T49" s="6">
        <v>562981</v>
      </c>
      <c r="U49" s="6">
        <v>186899</v>
      </c>
      <c r="V49" s="6">
        <v>104647</v>
      </c>
      <c r="W49" s="6">
        <v>11246</v>
      </c>
      <c r="X49" s="6">
        <v>0</v>
      </c>
      <c r="Y49" s="6">
        <v>16661</v>
      </c>
      <c r="Z49" s="6">
        <v>-23372</v>
      </c>
      <c r="AA49" s="6">
        <v>-154914</v>
      </c>
      <c r="AB49" s="6">
        <v>10992</v>
      </c>
      <c r="AC49" s="6">
        <v>-14232</v>
      </c>
      <c r="AD49" s="6">
        <v>110653</v>
      </c>
      <c r="AE49" s="6">
        <v>0</v>
      </c>
      <c r="AF49" s="2">
        <v>0</v>
      </c>
      <c r="AG49" s="6">
        <v>-505781</v>
      </c>
      <c r="AH49" s="6">
        <v>25995711</v>
      </c>
      <c r="AI49" s="6">
        <v>33583358</v>
      </c>
      <c r="AJ49" s="6">
        <v>900927</v>
      </c>
      <c r="AK49" s="7">
        <v>1.03</v>
      </c>
      <c r="AL49" s="2" t="s">
        <v>907</v>
      </c>
      <c r="AM49" s="2" t="s">
        <v>811</v>
      </c>
      <c r="AN49" s="2">
        <v>4.8959870000000003E-2</v>
      </c>
    </row>
    <row r="50" spans="1:40">
      <c r="A50" s="2" t="s">
        <v>672</v>
      </c>
      <c r="B50" s="2" t="s">
        <v>819</v>
      </c>
      <c r="C50" s="2" t="s">
        <v>820</v>
      </c>
      <c r="E50" s="2" t="s">
        <v>673</v>
      </c>
      <c r="F50" s="2" t="s">
        <v>806</v>
      </c>
      <c r="G50" s="2" t="s">
        <v>37</v>
      </c>
      <c r="H50" s="2">
        <v>0</v>
      </c>
      <c r="I50" s="2">
        <v>0.49</v>
      </c>
      <c r="J50" s="6">
        <v>38327447</v>
      </c>
      <c r="K50" s="6">
        <v>28768668</v>
      </c>
      <c r="L50" s="6">
        <v>9558780</v>
      </c>
      <c r="M50" s="6">
        <v>28771943</v>
      </c>
      <c r="N50" s="6">
        <v>2396377</v>
      </c>
      <c r="O50" s="6">
        <v>419591</v>
      </c>
      <c r="P50" s="6">
        <v>1539231</v>
      </c>
      <c r="Q50" s="6">
        <v>24857</v>
      </c>
      <c r="R50" s="2">
        <v>0</v>
      </c>
      <c r="S50" s="6">
        <v>0</v>
      </c>
      <c r="T50" s="6">
        <v>412698</v>
      </c>
      <c r="U50" s="6">
        <v>1606088</v>
      </c>
      <c r="V50" s="6">
        <v>203219</v>
      </c>
      <c r="W50" s="6">
        <v>-24857</v>
      </c>
      <c r="X50" s="6">
        <v>0</v>
      </c>
      <c r="Y50" s="6">
        <v>7083</v>
      </c>
      <c r="Z50" s="6">
        <v>145187</v>
      </c>
      <c r="AA50" s="6">
        <v>-1195105</v>
      </c>
      <c r="AB50" s="6">
        <v>6957</v>
      </c>
      <c r="AC50" s="6">
        <v>-13590</v>
      </c>
      <c r="AD50" s="6">
        <v>139399</v>
      </c>
      <c r="AE50" s="6">
        <v>0</v>
      </c>
      <c r="AF50" s="2">
        <v>0</v>
      </c>
      <c r="AG50" s="6">
        <v>351497</v>
      </c>
      <c r="AH50" s="6">
        <v>32394198</v>
      </c>
      <c r="AI50" s="6">
        <v>41952978</v>
      </c>
      <c r="AJ50" s="6">
        <v>3625530</v>
      </c>
      <c r="AK50" s="7">
        <v>1.0900000000000001</v>
      </c>
      <c r="AL50" s="2" t="s">
        <v>830</v>
      </c>
      <c r="AM50" s="2" t="s">
        <v>811</v>
      </c>
      <c r="AN50" s="2">
        <v>8.0430448000000002E-2</v>
      </c>
    </row>
    <row r="51" spans="1:40">
      <c r="A51" s="2" t="s">
        <v>670</v>
      </c>
      <c r="B51" s="2" t="s">
        <v>804</v>
      </c>
      <c r="C51" s="2" t="s">
        <v>815</v>
      </c>
      <c r="E51" s="2" t="s">
        <v>671</v>
      </c>
      <c r="F51" s="2" t="s">
        <v>668</v>
      </c>
      <c r="G51" s="2" t="s">
        <v>666</v>
      </c>
      <c r="H51" s="2">
        <v>0</v>
      </c>
      <c r="I51" s="2">
        <v>0.4</v>
      </c>
      <c r="J51" s="6">
        <v>3877153</v>
      </c>
      <c r="K51" s="6">
        <v>37420674</v>
      </c>
      <c r="L51" s="6">
        <v>-33543522</v>
      </c>
      <c r="M51" s="6">
        <v>38663369</v>
      </c>
      <c r="N51" s="6">
        <v>1317872</v>
      </c>
      <c r="O51" s="6">
        <v>563841</v>
      </c>
      <c r="P51" s="6">
        <v>283292</v>
      </c>
      <c r="Q51" s="6">
        <v>0</v>
      </c>
      <c r="R51" s="6">
        <v>20291</v>
      </c>
      <c r="S51" s="6">
        <v>1365</v>
      </c>
      <c r="T51" s="6">
        <v>449083</v>
      </c>
      <c r="U51" s="2">
        <v>0</v>
      </c>
      <c r="V51" s="6">
        <v>17276</v>
      </c>
      <c r="W51" s="6">
        <v>5797</v>
      </c>
      <c r="X51" s="6">
        <v>101252</v>
      </c>
      <c r="Y51" s="6">
        <v>42389</v>
      </c>
      <c r="Z51" s="6">
        <v>-17766</v>
      </c>
      <c r="AA51" s="6">
        <v>0</v>
      </c>
      <c r="AB51" s="6">
        <v>0</v>
      </c>
      <c r="AC51" s="6">
        <v>-7257</v>
      </c>
      <c r="AD51" s="6">
        <v>-489176</v>
      </c>
      <c r="AE51" s="6">
        <v>0</v>
      </c>
      <c r="AF51" s="6">
        <v>816110</v>
      </c>
      <c r="AG51" s="6">
        <v>-3169126</v>
      </c>
      <c r="AH51" s="6">
        <v>35648520</v>
      </c>
      <c r="AI51" s="6">
        <v>2104998</v>
      </c>
      <c r="AJ51" s="6">
        <v>-1772155</v>
      </c>
      <c r="AK51" s="7">
        <v>0.54</v>
      </c>
      <c r="AL51" s="2">
        <v>0</v>
      </c>
      <c r="AM51" s="2" t="s">
        <v>807</v>
      </c>
      <c r="AN51" s="2">
        <v>1</v>
      </c>
    </row>
    <row r="52" spans="1:40">
      <c r="A52" s="2" t="s">
        <v>668</v>
      </c>
      <c r="B52" s="2" t="s">
        <v>832</v>
      </c>
      <c r="C52" s="2" t="s">
        <v>815</v>
      </c>
      <c r="E52" s="2" t="s">
        <v>669</v>
      </c>
      <c r="F52" s="2" t="e">
        <v>#N/A</v>
      </c>
      <c r="G52" s="2" t="e">
        <v>#N/A</v>
      </c>
      <c r="H52" s="2" t="s">
        <v>833</v>
      </c>
      <c r="I52" s="2">
        <v>0.09</v>
      </c>
      <c r="J52" s="6">
        <v>59351670</v>
      </c>
      <c r="K52" s="6">
        <v>23297074</v>
      </c>
      <c r="L52" s="6">
        <v>36054596</v>
      </c>
      <c r="M52" s="6">
        <v>24150684</v>
      </c>
      <c r="N52" s="6">
        <v>1126016</v>
      </c>
      <c r="O52" s="6">
        <v>352198</v>
      </c>
      <c r="P52" s="6">
        <v>481302</v>
      </c>
      <c r="Q52" s="6">
        <v>10886</v>
      </c>
      <c r="R52" s="6">
        <v>5480</v>
      </c>
      <c r="S52" s="6">
        <v>2148</v>
      </c>
      <c r="T52" s="6">
        <v>274002</v>
      </c>
      <c r="U52" s="2">
        <v>0</v>
      </c>
      <c r="V52" s="6">
        <v>44816</v>
      </c>
      <c r="W52" s="6">
        <v>-8302</v>
      </c>
      <c r="X52" s="6">
        <v>24547</v>
      </c>
      <c r="Y52" s="6">
        <v>9648</v>
      </c>
      <c r="Z52" s="6">
        <v>12023</v>
      </c>
      <c r="AA52" s="6">
        <v>0</v>
      </c>
      <c r="AB52" s="6">
        <v>3820</v>
      </c>
      <c r="AC52" s="6">
        <v>-6925</v>
      </c>
      <c r="AD52" s="6">
        <v>525796</v>
      </c>
      <c r="AE52" s="6">
        <v>0</v>
      </c>
      <c r="AF52" s="2">
        <v>0</v>
      </c>
      <c r="AG52" s="6">
        <v>-1500582</v>
      </c>
      <c r="AH52" s="6">
        <v>24381541</v>
      </c>
      <c r="AI52" s="6">
        <v>60436137</v>
      </c>
      <c r="AJ52" s="6">
        <v>1084467</v>
      </c>
      <c r="AK52" s="7">
        <v>1.02</v>
      </c>
      <c r="AL52" s="2">
        <v>0</v>
      </c>
      <c r="AM52" s="2" t="s">
        <v>807</v>
      </c>
      <c r="AN52" s="2">
        <v>1</v>
      </c>
    </row>
    <row r="53" spans="1:40">
      <c r="A53" s="2" t="s">
        <v>666</v>
      </c>
      <c r="B53" s="2" t="s">
        <v>812</v>
      </c>
      <c r="C53" s="2">
        <v>0</v>
      </c>
      <c r="E53" s="2" t="s">
        <v>835</v>
      </c>
      <c r="F53" s="2" t="e">
        <v>#N/A</v>
      </c>
      <c r="G53" s="2" t="e">
        <v>#N/A</v>
      </c>
      <c r="H53" s="2" t="s">
        <v>814</v>
      </c>
      <c r="I53" s="2">
        <v>0.01</v>
      </c>
      <c r="J53" s="6">
        <v>5550574</v>
      </c>
      <c r="K53" s="6">
        <v>3503069</v>
      </c>
      <c r="L53" s="6">
        <v>2047505</v>
      </c>
      <c r="M53" s="6">
        <v>3645219</v>
      </c>
      <c r="N53" s="6">
        <v>164723</v>
      </c>
      <c r="O53" s="6">
        <v>53159</v>
      </c>
      <c r="P53" s="6">
        <v>68994</v>
      </c>
      <c r="Q53" s="6">
        <v>1210</v>
      </c>
      <c r="R53" s="6">
        <v>610</v>
      </c>
      <c r="S53" s="6">
        <v>404</v>
      </c>
      <c r="T53" s="6">
        <v>40346</v>
      </c>
      <c r="U53" s="2">
        <v>0</v>
      </c>
      <c r="V53" s="6">
        <v>6094</v>
      </c>
      <c r="W53" s="2">
        <v>-726</v>
      </c>
      <c r="X53" s="6">
        <v>2727</v>
      </c>
      <c r="Y53" s="6">
        <v>1308</v>
      </c>
      <c r="Z53" s="2">
        <v>486</v>
      </c>
      <c r="AA53" s="6">
        <v>0</v>
      </c>
      <c r="AB53" s="6">
        <v>606</v>
      </c>
      <c r="AC53" s="6">
        <v>-770</v>
      </c>
      <c r="AD53" s="6">
        <v>29859</v>
      </c>
      <c r="AE53" s="6">
        <v>0</v>
      </c>
      <c r="AF53" s="2">
        <v>0</v>
      </c>
      <c r="AG53" s="6">
        <v>-197792</v>
      </c>
      <c r="AH53" s="6">
        <v>3651734</v>
      </c>
      <c r="AI53" s="6">
        <v>5699240</v>
      </c>
      <c r="AJ53" s="6">
        <v>148666</v>
      </c>
      <c r="AK53" s="7">
        <v>1.03</v>
      </c>
      <c r="AL53" s="2">
        <v>0</v>
      </c>
      <c r="AM53" s="2" t="s">
        <v>807</v>
      </c>
      <c r="AN53" s="2">
        <v>1</v>
      </c>
    </row>
    <row r="54" spans="1:40">
      <c r="A54" s="2" t="s">
        <v>664</v>
      </c>
      <c r="B54" s="2" t="s">
        <v>836</v>
      </c>
      <c r="C54" s="2" t="s">
        <v>818</v>
      </c>
      <c r="E54" s="2" t="s">
        <v>665</v>
      </c>
      <c r="F54" s="2" t="s">
        <v>514</v>
      </c>
      <c r="G54" s="2" t="s">
        <v>806</v>
      </c>
      <c r="H54" s="2">
        <v>0</v>
      </c>
      <c r="I54" s="2">
        <v>0.3</v>
      </c>
      <c r="J54" s="6">
        <v>83035044</v>
      </c>
      <c r="K54" s="6">
        <v>148098544</v>
      </c>
      <c r="L54" s="6">
        <v>-65063500</v>
      </c>
      <c r="M54" s="6">
        <v>158964388</v>
      </c>
      <c r="N54" s="6">
        <v>3865671</v>
      </c>
      <c r="O54" s="6">
        <v>2318231</v>
      </c>
      <c r="P54" s="6">
        <v>432839</v>
      </c>
      <c r="Q54" s="2">
        <v>0</v>
      </c>
      <c r="R54" s="2">
        <v>0</v>
      </c>
      <c r="S54" s="6">
        <v>0</v>
      </c>
      <c r="T54" s="6">
        <v>1114601</v>
      </c>
      <c r="U54" s="2">
        <v>0</v>
      </c>
      <c r="V54" s="6">
        <v>37574</v>
      </c>
      <c r="W54" s="6">
        <v>0</v>
      </c>
      <c r="X54" s="6">
        <v>0</v>
      </c>
      <c r="Y54" s="6">
        <v>31165</v>
      </c>
      <c r="Z54" s="6">
        <v>18632</v>
      </c>
      <c r="AA54" s="6">
        <v>0</v>
      </c>
      <c r="AB54" s="6">
        <v>28214</v>
      </c>
      <c r="AC54" s="6">
        <v>-59311</v>
      </c>
      <c r="AD54" s="6">
        <v>-948843</v>
      </c>
      <c r="AE54" s="6">
        <v>0</v>
      </c>
      <c r="AF54" s="6">
        <v>3707013</v>
      </c>
      <c r="AG54" s="6">
        <v>-17928376</v>
      </c>
      <c r="AH54" s="6">
        <v>140302101</v>
      </c>
      <c r="AI54" s="6">
        <v>75238601</v>
      </c>
      <c r="AJ54" s="6">
        <v>-7796443</v>
      </c>
      <c r="AK54" s="7">
        <v>0.91</v>
      </c>
      <c r="AL54" s="2">
        <v>0</v>
      </c>
      <c r="AM54" s="2" t="s">
        <v>807</v>
      </c>
      <c r="AN54" s="2">
        <v>1</v>
      </c>
    </row>
    <row r="55" spans="1:40">
      <c r="A55" s="2" t="s">
        <v>662</v>
      </c>
      <c r="B55" s="2" t="s">
        <v>804</v>
      </c>
      <c r="C55" s="2" t="s">
        <v>825</v>
      </c>
      <c r="E55" s="2" t="s">
        <v>663</v>
      </c>
      <c r="F55" s="2" t="s">
        <v>157</v>
      </c>
      <c r="G55" s="2" t="s">
        <v>155</v>
      </c>
      <c r="H55" s="2">
        <v>0</v>
      </c>
      <c r="I55" s="2">
        <v>0.4</v>
      </c>
      <c r="J55" s="6">
        <v>2764218</v>
      </c>
      <c r="K55" s="6">
        <v>13296328</v>
      </c>
      <c r="L55" s="6">
        <v>-10532111</v>
      </c>
      <c r="M55" s="6">
        <v>14546871</v>
      </c>
      <c r="N55" s="6">
        <v>871829</v>
      </c>
      <c r="O55" s="6">
        <v>212142</v>
      </c>
      <c r="P55" s="6">
        <v>495894</v>
      </c>
      <c r="Q55" s="2">
        <v>0</v>
      </c>
      <c r="R55" s="2">
        <v>0</v>
      </c>
      <c r="S55" s="6">
        <v>0</v>
      </c>
      <c r="T55" s="6">
        <v>163793</v>
      </c>
      <c r="U55" s="2">
        <v>0</v>
      </c>
      <c r="V55" s="6">
        <v>29013</v>
      </c>
      <c r="W55" s="2">
        <v>0</v>
      </c>
      <c r="X55" s="6">
        <v>0</v>
      </c>
      <c r="Y55" s="6">
        <v>7505</v>
      </c>
      <c r="Z55" s="6">
        <v>-6653</v>
      </c>
      <c r="AA55" s="6">
        <v>0</v>
      </c>
      <c r="AB55" s="6">
        <v>179</v>
      </c>
      <c r="AC55" s="6">
        <v>-495</v>
      </c>
      <c r="AD55" s="6">
        <v>-153593</v>
      </c>
      <c r="AE55" s="6">
        <v>0</v>
      </c>
      <c r="AF55" s="2">
        <v>0</v>
      </c>
      <c r="AG55" s="6">
        <v>-270550</v>
      </c>
      <c r="AH55" s="6">
        <v>15024106</v>
      </c>
      <c r="AI55" s="6">
        <v>4491995</v>
      </c>
      <c r="AJ55" s="6">
        <v>1727777</v>
      </c>
      <c r="AK55" s="7">
        <v>1.63</v>
      </c>
      <c r="AL55" s="2" t="s">
        <v>889</v>
      </c>
      <c r="AM55" s="2" t="s">
        <v>811</v>
      </c>
      <c r="AN55" s="2">
        <v>7.5557699999999998E-3</v>
      </c>
    </row>
    <row r="56" spans="1:40">
      <c r="A56" s="2" t="s">
        <v>660</v>
      </c>
      <c r="B56" s="2" t="s">
        <v>804</v>
      </c>
      <c r="C56" s="2" t="s">
        <v>805</v>
      </c>
      <c r="E56" s="2" t="s">
        <v>661</v>
      </c>
      <c r="F56" s="2" t="s">
        <v>430</v>
      </c>
      <c r="G56" s="2" t="s">
        <v>428</v>
      </c>
      <c r="H56" s="2">
        <v>0</v>
      </c>
      <c r="I56" s="2">
        <v>0.4</v>
      </c>
      <c r="J56" s="6">
        <v>4254331</v>
      </c>
      <c r="K56" s="6">
        <v>20725876</v>
      </c>
      <c r="L56" s="6">
        <v>-16471545</v>
      </c>
      <c r="M56" s="6">
        <v>21081816</v>
      </c>
      <c r="N56" s="6">
        <v>1330211</v>
      </c>
      <c r="O56" s="6">
        <v>307443</v>
      </c>
      <c r="P56" s="6">
        <v>679179</v>
      </c>
      <c r="Q56" s="6">
        <v>2692</v>
      </c>
      <c r="R56" s="2">
        <v>0</v>
      </c>
      <c r="S56" s="6">
        <v>0</v>
      </c>
      <c r="T56" s="6">
        <v>340897</v>
      </c>
      <c r="U56" s="2">
        <v>0</v>
      </c>
      <c r="V56" s="6">
        <v>53747</v>
      </c>
      <c r="W56" s="6">
        <v>-564</v>
      </c>
      <c r="X56" s="6">
        <v>0</v>
      </c>
      <c r="Y56" s="6">
        <v>49816</v>
      </c>
      <c r="Z56" s="6">
        <v>81798</v>
      </c>
      <c r="AA56" s="6">
        <v>0</v>
      </c>
      <c r="AB56" s="6">
        <v>6322</v>
      </c>
      <c r="AC56" s="6">
        <v>-4956</v>
      </c>
      <c r="AD56" s="6">
        <v>-240210</v>
      </c>
      <c r="AE56" s="6">
        <v>0</v>
      </c>
      <c r="AF56" s="6">
        <v>2417</v>
      </c>
      <c r="AG56" s="6">
        <v>-261168</v>
      </c>
      <c r="AH56" s="6">
        <v>22094395</v>
      </c>
      <c r="AI56" s="6">
        <v>5622850</v>
      </c>
      <c r="AJ56" s="6">
        <v>1368519</v>
      </c>
      <c r="AK56" s="7">
        <v>1.32</v>
      </c>
      <c r="AL56" s="2" t="s">
        <v>892</v>
      </c>
      <c r="AM56" s="2" t="s">
        <v>811</v>
      </c>
      <c r="AN56" s="2">
        <v>1.9690699999999998E-2</v>
      </c>
    </row>
    <row r="57" spans="1:40">
      <c r="A57" s="2" t="s">
        <v>658</v>
      </c>
      <c r="B57" s="2" t="s">
        <v>804</v>
      </c>
      <c r="C57" s="2" t="s">
        <v>808</v>
      </c>
      <c r="E57" s="2" t="s">
        <v>659</v>
      </c>
      <c r="F57" s="2" t="s">
        <v>606</v>
      </c>
      <c r="G57" s="2" t="s">
        <v>806</v>
      </c>
      <c r="H57" s="2">
        <v>0</v>
      </c>
      <c r="I57" s="2">
        <v>0.4</v>
      </c>
      <c r="J57" s="6">
        <v>3027074</v>
      </c>
      <c r="K57" s="6">
        <v>16473391</v>
      </c>
      <c r="L57" s="6">
        <v>-13446318</v>
      </c>
      <c r="M57" s="6">
        <v>16962366</v>
      </c>
      <c r="N57" s="6">
        <v>1072051</v>
      </c>
      <c r="O57" s="6">
        <v>247718</v>
      </c>
      <c r="P57" s="6">
        <v>508845</v>
      </c>
      <c r="Q57" s="6">
        <v>4059</v>
      </c>
      <c r="R57" s="6">
        <v>1700</v>
      </c>
      <c r="S57" s="6">
        <v>20291</v>
      </c>
      <c r="T57" s="6">
        <v>289438</v>
      </c>
      <c r="U57" s="6">
        <v>434871</v>
      </c>
      <c r="V57" s="6">
        <v>21740</v>
      </c>
      <c r="W57" s="6">
        <v>507</v>
      </c>
      <c r="X57" s="6">
        <v>-263</v>
      </c>
      <c r="Y57" s="6">
        <v>19321</v>
      </c>
      <c r="Z57" s="6">
        <v>-15037</v>
      </c>
      <c r="AA57" s="6">
        <v>-320862</v>
      </c>
      <c r="AB57" s="6">
        <v>4604</v>
      </c>
      <c r="AC57" s="6">
        <v>-1857</v>
      </c>
      <c r="AD57" s="6">
        <v>-196092</v>
      </c>
      <c r="AE57" s="6">
        <v>0</v>
      </c>
      <c r="AF57" s="2">
        <v>0</v>
      </c>
      <c r="AG57" s="6">
        <v>-166997</v>
      </c>
      <c r="AH57" s="6">
        <v>17814352</v>
      </c>
      <c r="AI57" s="6">
        <v>4368034</v>
      </c>
      <c r="AJ57" s="6">
        <v>1340961</v>
      </c>
      <c r="AK57" s="7">
        <v>1.44</v>
      </c>
      <c r="AL57" s="2" t="s">
        <v>887</v>
      </c>
      <c r="AM57" s="2" t="s">
        <v>811</v>
      </c>
      <c r="AN57" s="2">
        <v>3.2401067999999998E-2</v>
      </c>
    </row>
    <row r="58" spans="1:40">
      <c r="A58" s="2" t="s">
        <v>656</v>
      </c>
      <c r="B58" s="2" t="s">
        <v>804</v>
      </c>
      <c r="C58" s="2" t="s">
        <v>815</v>
      </c>
      <c r="E58" s="2" t="s">
        <v>657</v>
      </c>
      <c r="F58" s="2" t="s">
        <v>534</v>
      </c>
      <c r="G58" s="2" t="s">
        <v>532</v>
      </c>
      <c r="H58" s="2">
        <v>0</v>
      </c>
      <c r="I58" s="2">
        <v>0.4</v>
      </c>
      <c r="J58" s="6">
        <v>2054158</v>
      </c>
      <c r="K58" s="6">
        <v>6045260</v>
      </c>
      <c r="L58" s="6">
        <v>-3991102</v>
      </c>
      <c r="M58" s="6">
        <v>6049797</v>
      </c>
      <c r="N58" s="6">
        <v>648141</v>
      </c>
      <c r="O58" s="6">
        <v>88226</v>
      </c>
      <c r="P58" s="6">
        <v>358102</v>
      </c>
      <c r="Q58" s="6">
        <v>405</v>
      </c>
      <c r="R58" s="6">
        <v>1301</v>
      </c>
      <c r="S58" s="6">
        <v>2004</v>
      </c>
      <c r="T58" s="6">
        <v>198103</v>
      </c>
      <c r="U58" s="2">
        <v>0</v>
      </c>
      <c r="V58" s="6">
        <v>19894</v>
      </c>
      <c r="W58" s="6">
        <v>3290</v>
      </c>
      <c r="X58" s="6">
        <v>-1301</v>
      </c>
      <c r="Y58" s="6">
        <v>1939</v>
      </c>
      <c r="Z58" s="6">
        <v>-10229</v>
      </c>
      <c r="AA58" s="6">
        <v>0</v>
      </c>
      <c r="AB58" s="6">
        <v>2320</v>
      </c>
      <c r="AC58" s="6">
        <v>-3651</v>
      </c>
      <c r="AD58" s="6">
        <v>-58204</v>
      </c>
      <c r="AE58" s="6">
        <v>0</v>
      </c>
      <c r="AF58" s="2">
        <v>0</v>
      </c>
      <c r="AG58" s="6">
        <v>-279999</v>
      </c>
      <c r="AH58" s="6">
        <v>6371997</v>
      </c>
      <c r="AI58" s="6">
        <v>2380895</v>
      </c>
      <c r="AJ58" s="6">
        <v>326738</v>
      </c>
      <c r="AK58" s="7">
        <v>1.1599999999999999</v>
      </c>
      <c r="AL58" s="2" t="s">
        <v>908</v>
      </c>
      <c r="AM58" s="2" t="s">
        <v>811</v>
      </c>
      <c r="AN58" s="2">
        <v>1.0361524E-2</v>
      </c>
    </row>
    <row r="59" spans="1:40">
      <c r="A59" s="2" t="s">
        <v>654</v>
      </c>
      <c r="B59" s="2" t="s">
        <v>821</v>
      </c>
      <c r="C59" s="2" t="s">
        <v>815</v>
      </c>
      <c r="E59" s="2" t="s">
        <v>655</v>
      </c>
      <c r="F59" s="2" t="s">
        <v>806</v>
      </c>
      <c r="G59" s="2" t="s">
        <v>728</v>
      </c>
      <c r="H59" s="2">
        <v>0</v>
      </c>
      <c r="I59" s="2">
        <v>0.49</v>
      </c>
      <c r="J59" s="6">
        <v>29200927</v>
      </c>
      <c r="K59" s="6">
        <v>38546167</v>
      </c>
      <c r="L59" s="6">
        <v>-9345240</v>
      </c>
      <c r="M59" s="6">
        <v>39515174</v>
      </c>
      <c r="N59" s="6">
        <v>2262100</v>
      </c>
      <c r="O59" s="6">
        <v>580115</v>
      </c>
      <c r="P59" s="6">
        <v>1117739</v>
      </c>
      <c r="Q59" s="6">
        <v>35795</v>
      </c>
      <c r="R59" s="6">
        <v>5135</v>
      </c>
      <c r="S59" s="6">
        <v>11154</v>
      </c>
      <c r="T59" s="6">
        <v>512162</v>
      </c>
      <c r="U59" s="2">
        <v>0</v>
      </c>
      <c r="V59" s="6">
        <v>156629</v>
      </c>
      <c r="W59" s="6">
        <v>-35795</v>
      </c>
      <c r="X59" s="6">
        <v>81367</v>
      </c>
      <c r="Y59" s="6">
        <v>9071</v>
      </c>
      <c r="Z59" s="6">
        <v>235239</v>
      </c>
      <c r="AA59" s="6">
        <v>0</v>
      </c>
      <c r="AB59" s="6">
        <v>21052</v>
      </c>
      <c r="AC59" s="6">
        <v>-41031</v>
      </c>
      <c r="AD59" s="6">
        <v>-136285</v>
      </c>
      <c r="AE59" s="6">
        <v>0</v>
      </c>
      <c r="AF59" s="6">
        <v>37592</v>
      </c>
      <c r="AG59" s="6">
        <v>-1434244</v>
      </c>
      <c r="AH59" s="6">
        <v>40595685</v>
      </c>
      <c r="AI59" s="6">
        <v>31250446</v>
      </c>
      <c r="AJ59" s="6">
        <v>2049518</v>
      </c>
      <c r="AK59" s="7">
        <v>1.07</v>
      </c>
      <c r="AL59" s="2">
        <v>0</v>
      </c>
      <c r="AM59" s="2" t="s">
        <v>807</v>
      </c>
      <c r="AN59" s="2">
        <v>1</v>
      </c>
    </row>
    <row r="60" spans="1:40">
      <c r="A60" s="2" t="s">
        <v>652</v>
      </c>
      <c r="B60" s="2" t="s">
        <v>804</v>
      </c>
      <c r="C60" s="2" t="s">
        <v>809</v>
      </c>
      <c r="E60" s="2" t="s">
        <v>653</v>
      </c>
      <c r="F60" s="2" t="s">
        <v>402</v>
      </c>
      <c r="G60" s="2" t="s">
        <v>400</v>
      </c>
      <c r="H60" s="2">
        <v>0</v>
      </c>
      <c r="I60" s="2">
        <v>0.4</v>
      </c>
      <c r="J60" s="6">
        <v>3896195</v>
      </c>
      <c r="K60" s="6">
        <v>17886179</v>
      </c>
      <c r="L60" s="6">
        <v>-13989983</v>
      </c>
      <c r="M60" s="6">
        <v>17300624</v>
      </c>
      <c r="N60" s="6">
        <v>1209338</v>
      </c>
      <c r="O60" s="6">
        <v>254512</v>
      </c>
      <c r="P60" s="6">
        <v>648518</v>
      </c>
      <c r="Q60" s="6">
        <v>949</v>
      </c>
      <c r="R60" s="6">
        <v>19658</v>
      </c>
      <c r="S60" s="6">
        <v>6965</v>
      </c>
      <c r="T60" s="6">
        <v>278736</v>
      </c>
      <c r="U60" s="2">
        <v>0</v>
      </c>
      <c r="V60" s="6">
        <v>-6838</v>
      </c>
      <c r="W60" s="6">
        <v>3609</v>
      </c>
      <c r="X60" s="6">
        <v>-7283</v>
      </c>
      <c r="Y60" s="6">
        <v>10175</v>
      </c>
      <c r="Z60" s="6">
        <v>28432</v>
      </c>
      <c r="AA60" s="6">
        <v>0</v>
      </c>
      <c r="AB60" s="6">
        <v>3157</v>
      </c>
      <c r="AC60" s="6">
        <v>-19956</v>
      </c>
      <c r="AD60" s="6">
        <v>-204021</v>
      </c>
      <c r="AE60" s="6">
        <v>0</v>
      </c>
      <c r="AF60" s="2">
        <v>0</v>
      </c>
      <c r="AG60" s="6">
        <v>1045510</v>
      </c>
      <c r="AH60" s="6">
        <v>19362747</v>
      </c>
      <c r="AI60" s="6">
        <v>5372764</v>
      </c>
      <c r="AJ60" s="6">
        <v>1476569</v>
      </c>
      <c r="AK60" s="7">
        <v>1.38</v>
      </c>
      <c r="AL60" s="2" t="s">
        <v>906</v>
      </c>
      <c r="AM60" s="2" t="s">
        <v>811</v>
      </c>
      <c r="AN60" s="2">
        <v>2.2788432000000001E-2</v>
      </c>
    </row>
    <row r="61" spans="1:40">
      <c r="A61" s="2" t="s">
        <v>650</v>
      </c>
      <c r="B61" s="2" t="s">
        <v>804</v>
      </c>
      <c r="C61" s="2" t="s">
        <v>815</v>
      </c>
      <c r="E61" s="2" t="s">
        <v>651</v>
      </c>
      <c r="F61" s="2" t="s">
        <v>534</v>
      </c>
      <c r="G61" s="2" t="s">
        <v>532</v>
      </c>
      <c r="H61" s="2">
        <v>0</v>
      </c>
      <c r="I61" s="2">
        <v>0.4</v>
      </c>
      <c r="J61" s="6">
        <v>3093291</v>
      </c>
      <c r="K61" s="6">
        <v>31165321</v>
      </c>
      <c r="L61" s="6">
        <v>-28072030</v>
      </c>
      <c r="M61" s="6">
        <v>31429363</v>
      </c>
      <c r="N61" s="6">
        <v>1378995</v>
      </c>
      <c r="O61" s="6">
        <v>458345</v>
      </c>
      <c r="P61" s="6">
        <v>527560</v>
      </c>
      <c r="Q61" s="6">
        <v>0</v>
      </c>
      <c r="R61" s="6">
        <v>0</v>
      </c>
      <c r="S61" s="6">
        <v>0</v>
      </c>
      <c r="T61" s="6">
        <v>393090</v>
      </c>
      <c r="U61" s="2">
        <v>0</v>
      </c>
      <c r="V61" s="6">
        <v>28044</v>
      </c>
      <c r="W61" s="6">
        <v>72753</v>
      </c>
      <c r="X61" s="6">
        <v>2697</v>
      </c>
      <c r="Y61" s="6">
        <v>35060</v>
      </c>
      <c r="Z61" s="6">
        <v>29174</v>
      </c>
      <c r="AA61" s="6">
        <v>0</v>
      </c>
      <c r="AB61" s="6">
        <v>8915</v>
      </c>
      <c r="AC61" s="6">
        <v>-34955</v>
      </c>
      <c r="AD61" s="6">
        <v>-409384</v>
      </c>
      <c r="AE61" s="6">
        <v>0</v>
      </c>
      <c r="AF61" s="2">
        <v>0</v>
      </c>
      <c r="AG61" s="6">
        <v>-3394142</v>
      </c>
      <c r="AH61" s="6">
        <v>29146520</v>
      </c>
      <c r="AI61" s="6">
        <v>1074491</v>
      </c>
      <c r="AJ61" s="6">
        <v>-2018800</v>
      </c>
      <c r="AK61" s="7">
        <v>0.35</v>
      </c>
      <c r="AL61" s="2" t="s">
        <v>908</v>
      </c>
      <c r="AM61" s="2" t="s">
        <v>811</v>
      </c>
      <c r="AN61" s="2">
        <v>1.5603093E-2</v>
      </c>
    </row>
    <row r="62" spans="1:40">
      <c r="A62" s="2" t="s">
        <v>648</v>
      </c>
      <c r="B62" s="2" t="s">
        <v>804</v>
      </c>
      <c r="C62" s="2" t="s">
        <v>822</v>
      </c>
      <c r="E62" s="2" t="s">
        <v>649</v>
      </c>
      <c r="F62" s="2" t="s">
        <v>510</v>
      </c>
      <c r="G62" s="2" t="s">
        <v>806</v>
      </c>
      <c r="H62" s="2">
        <v>0</v>
      </c>
      <c r="I62" s="2">
        <v>0.4</v>
      </c>
      <c r="J62" s="6">
        <v>2578950</v>
      </c>
      <c r="K62" s="6">
        <v>21663248</v>
      </c>
      <c r="L62" s="6">
        <v>-19084298</v>
      </c>
      <c r="M62" s="6">
        <v>22236357</v>
      </c>
      <c r="N62" s="6">
        <v>1031572</v>
      </c>
      <c r="O62" s="6">
        <v>324280</v>
      </c>
      <c r="P62" s="6">
        <v>454899</v>
      </c>
      <c r="Q62" s="6">
        <v>2028</v>
      </c>
      <c r="R62" s="6">
        <v>4059</v>
      </c>
      <c r="S62" s="6">
        <v>4059</v>
      </c>
      <c r="T62" s="6">
        <v>242247</v>
      </c>
      <c r="U62" s="2">
        <v>0</v>
      </c>
      <c r="V62" s="6">
        <v>45948</v>
      </c>
      <c r="W62" s="6">
        <v>-1112</v>
      </c>
      <c r="X62" s="6">
        <v>-4059</v>
      </c>
      <c r="Y62" s="6">
        <v>14874</v>
      </c>
      <c r="Z62" s="6">
        <v>20470</v>
      </c>
      <c r="AA62" s="6">
        <v>0</v>
      </c>
      <c r="AB62" s="6">
        <v>682</v>
      </c>
      <c r="AC62" s="6">
        <v>-16237</v>
      </c>
      <c r="AD62" s="6">
        <v>-278313</v>
      </c>
      <c r="AE62" s="6">
        <v>0</v>
      </c>
      <c r="AF62" s="6">
        <v>23252</v>
      </c>
      <c r="AG62" s="6">
        <v>509641</v>
      </c>
      <c r="AH62" s="6">
        <v>23536572</v>
      </c>
      <c r="AI62" s="6">
        <v>4452274</v>
      </c>
      <c r="AJ62" s="6">
        <v>1873324</v>
      </c>
      <c r="AK62" s="7">
        <v>1.73</v>
      </c>
      <c r="AL62" s="2" t="s">
        <v>838</v>
      </c>
      <c r="AM62" s="2" t="s">
        <v>811</v>
      </c>
      <c r="AN62" s="2">
        <v>3.1189687000000001E-2</v>
      </c>
    </row>
    <row r="63" spans="1:40">
      <c r="A63" s="2" t="s">
        <v>646</v>
      </c>
      <c r="B63" s="2" t="s">
        <v>804</v>
      </c>
      <c r="C63" s="2" t="s">
        <v>805</v>
      </c>
      <c r="E63" s="2" t="s">
        <v>647</v>
      </c>
      <c r="F63" s="2" t="s">
        <v>290</v>
      </c>
      <c r="G63" s="2" t="s">
        <v>806</v>
      </c>
      <c r="H63" s="2">
        <v>0</v>
      </c>
      <c r="I63" s="2">
        <v>0.4</v>
      </c>
      <c r="J63" s="6">
        <v>3466055</v>
      </c>
      <c r="K63" s="6">
        <v>27211622</v>
      </c>
      <c r="L63" s="6">
        <v>-23745567</v>
      </c>
      <c r="M63" s="6">
        <v>29327628</v>
      </c>
      <c r="N63" s="6">
        <v>1209921</v>
      </c>
      <c r="O63" s="6">
        <v>429074</v>
      </c>
      <c r="P63" s="6">
        <v>429924</v>
      </c>
      <c r="Q63" s="6">
        <v>0</v>
      </c>
      <c r="R63" s="2">
        <v>0</v>
      </c>
      <c r="S63" s="6">
        <v>1676</v>
      </c>
      <c r="T63" s="6">
        <v>349247</v>
      </c>
      <c r="U63" s="2">
        <v>0</v>
      </c>
      <c r="V63" s="6">
        <v>66635</v>
      </c>
      <c r="W63" s="6">
        <v>6382</v>
      </c>
      <c r="X63" s="6">
        <v>0</v>
      </c>
      <c r="Y63" s="6">
        <v>26140</v>
      </c>
      <c r="Z63" s="6">
        <v>-5435</v>
      </c>
      <c r="AA63" s="6">
        <v>0</v>
      </c>
      <c r="AB63" s="6">
        <v>1099</v>
      </c>
      <c r="AC63" s="6">
        <v>1991</v>
      </c>
      <c r="AD63" s="6">
        <v>-346290</v>
      </c>
      <c r="AE63" s="6">
        <v>0</v>
      </c>
      <c r="AF63" s="2">
        <v>0</v>
      </c>
      <c r="AG63" s="6">
        <v>-423512</v>
      </c>
      <c r="AH63" s="6">
        <v>29864559</v>
      </c>
      <c r="AI63" s="6">
        <v>6118993</v>
      </c>
      <c r="AJ63" s="6">
        <v>2652938</v>
      </c>
      <c r="AK63" s="7">
        <v>1.77</v>
      </c>
      <c r="AL63" s="2" t="s">
        <v>890</v>
      </c>
      <c r="AM63" s="2" t="s">
        <v>827</v>
      </c>
      <c r="AN63" s="2">
        <v>4.9009269000000001E-2</v>
      </c>
    </row>
    <row r="64" spans="1:40">
      <c r="A64" s="2" t="s">
        <v>644</v>
      </c>
      <c r="B64" s="2" t="s">
        <v>821</v>
      </c>
      <c r="C64" s="2" t="s">
        <v>808</v>
      </c>
      <c r="E64" s="2" t="s">
        <v>645</v>
      </c>
      <c r="F64" s="2" t="s">
        <v>806</v>
      </c>
      <c r="G64" s="2" t="s">
        <v>642</v>
      </c>
      <c r="H64" s="2">
        <v>0</v>
      </c>
      <c r="I64" s="2">
        <v>0.49</v>
      </c>
      <c r="J64" s="6">
        <v>38606878</v>
      </c>
      <c r="K64" s="6">
        <v>67455756</v>
      </c>
      <c r="L64" s="6">
        <v>-28848878</v>
      </c>
      <c r="M64" s="6">
        <v>68362291</v>
      </c>
      <c r="N64" s="6">
        <v>4346034</v>
      </c>
      <c r="O64" s="6">
        <v>996982</v>
      </c>
      <c r="P64" s="6">
        <v>2186445</v>
      </c>
      <c r="Q64" s="6">
        <v>9598</v>
      </c>
      <c r="R64" s="2">
        <v>0</v>
      </c>
      <c r="S64" s="6">
        <v>12059</v>
      </c>
      <c r="T64" s="6">
        <v>1140950</v>
      </c>
      <c r="U64" s="2">
        <v>0</v>
      </c>
      <c r="V64" s="6">
        <v>84731</v>
      </c>
      <c r="W64" s="6">
        <v>14568</v>
      </c>
      <c r="X64" s="6">
        <v>0</v>
      </c>
      <c r="Y64" s="6">
        <v>42582</v>
      </c>
      <c r="Z64" s="6">
        <v>19520</v>
      </c>
      <c r="AA64" s="6">
        <v>0</v>
      </c>
      <c r="AB64" s="6">
        <v>9350</v>
      </c>
      <c r="AC64" s="6">
        <v>-62845</v>
      </c>
      <c r="AD64" s="6">
        <v>-420713</v>
      </c>
      <c r="AE64" s="6">
        <v>0</v>
      </c>
      <c r="AF64" s="2">
        <v>0</v>
      </c>
      <c r="AG64" s="6">
        <v>-1007580</v>
      </c>
      <c r="AH64" s="6">
        <v>71387938</v>
      </c>
      <c r="AI64" s="6">
        <v>42539060</v>
      </c>
      <c r="AJ64" s="6">
        <v>3932182</v>
      </c>
      <c r="AK64" s="7">
        <v>1.1000000000000001</v>
      </c>
      <c r="AL64" s="2" t="s">
        <v>907</v>
      </c>
      <c r="AM64" s="2" t="s">
        <v>811</v>
      </c>
      <c r="AN64" s="2">
        <v>5.7834982E-2</v>
      </c>
    </row>
    <row r="65" spans="1:40">
      <c r="A65" s="2" t="s">
        <v>642</v>
      </c>
      <c r="B65" s="2" t="s">
        <v>812</v>
      </c>
      <c r="C65" s="2">
        <v>0</v>
      </c>
      <c r="E65" s="2" t="s">
        <v>839</v>
      </c>
      <c r="F65" s="2" t="e">
        <v>#N/A</v>
      </c>
      <c r="G65" s="2" t="e">
        <v>#N/A</v>
      </c>
      <c r="H65" s="2" t="s">
        <v>814</v>
      </c>
      <c r="I65" s="2">
        <v>0.01</v>
      </c>
      <c r="J65" s="6">
        <v>8594359</v>
      </c>
      <c r="K65" s="6">
        <v>4456148</v>
      </c>
      <c r="L65" s="6">
        <v>4138211</v>
      </c>
      <c r="M65" s="6">
        <v>4562167</v>
      </c>
      <c r="N65" s="6">
        <v>227575</v>
      </c>
      <c r="O65" s="6">
        <v>66537</v>
      </c>
      <c r="P65" s="6">
        <v>100784</v>
      </c>
      <c r="Q65" s="2">
        <v>246</v>
      </c>
      <c r="R65" s="2">
        <v>406</v>
      </c>
      <c r="S65" s="6">
        <v>3290</v>
      </c>
      <c r="T65" s="6">
        <v>56312</v>
      </c>
      <c r="U65" s="2">
        <v>0</v>
      </c>
      <c r="V65" s="6">
        <v>4713</v>
      </c>
      <c r="W65" s="6">
        <v>514</v>
      </c>
      <c r="X65" s="6">
        <v>134</v>
      </c>
      <c r="Y65" s="2">
        <v>-579</v>
      </c>
      <c r="Z65" s="6">
        <v>1007</v>
      </c>
      <c r="AA65" s="6">
        <v>13</v>
      </c>
      <c r="AB65" s="6">
        <v>510</v>
      </c>
      <c r="AC65" s="6">
        <v>-1283</v>
      </c>
      <c r="AD65" s="6">
        <v>60349</v>
      </c>
      <c r="AE65" s="6">
        <v>0</v>
      </c>
      <c r="AF65" s="2">
        <v>0</v>
      </c>
      <c r="AG65" s="6">
        <v>-68821</v>
      </c>
      <c r="AH65" s="6">
        <v>4786299</v>
      </c>
      <c r="AI65" s="6">
        <v>8924510</v>
      </c>
      <c r="AJ65" s="6">
        <v>330151</v>
      </c>
      <c r="AK65" s="7">
        <v>1.04</v>
      </c>
      <c r="AL65" s="2">
        <v>0</v>
      </c>
      <c r="AM65" s="2" t="s">
        <v>807</v>
      </c>
      <c r="AN65" s="2">
        <v>1</v>
      </c>
    </row>
    <row r="66" spans="1:40">
      <c r="A66" s="2" t="s">
        <v>640</v>
      </c>
      <c r="B66" s="2" t="s">
        <v>821</v>
      </c>
      <c r="C66" s="2" t="s">
        <v>808</v>
      </c>
      <c r="E66" s="2" t="s">
        <v>840</v>
      </c>
      <c r="F66" s="2" t="s">
        <v>806</v>
      </c>
      <c r="G66" s="2" t="s">
        <v>642</v>
      </c>
      <c r="H66" s="2">
        <v>0</v>
      </c>
      <c r="I66" s="2">
        <v>0.49</v>
      </c>
      <c r="J66" s="6">
        <v>48060962</v>
      </c>
      <c r="K66" s="6">
        <v>73671727</v>
      </c>
      <c r="L66" s="6">
        <v>-25610764</v>
      </c>
      <c r="M66" s="6">
        <v>74335257</v>
      </c>
      <c r="N66" s="6">
        <v>3802201</v>
      </c>
      <c r="O66" s="6">
        <v>1084056</v>
      </c>
      <c r="P66" s="6">
        <v>1552338</v>
      </c>
      <c r="Q66" s="6">
        <v>2486</v>
      </c>
      <c r="R66" s="6">
        <v>19886</v>
      </c>
      <c r="S66" s="6">
        <v>149144</v>
      </c>
      <c r="T66" s="6">
        <v>994291</v>
      </c>
      <c r="U66" s="2">
        <v>0</v>
      </c>
      <c r="V66" s="6">
        <v>63270</v>
      </c>
      <c r="W66" s="6">
        <v>5940</v>
      </c>
      <c r="X66" s="6">
        <v>-19601</v>
      </c>
      <c r="Y66" s="6">
        <v>-99127</v>
      </c>
      <c r="Z66" s="6">
        <v>-9260</v>
      </c>
      <c r="AA66" s="6">
        <v>0</v>
      </c>
      <c r="AB66" s="6">
        <v>9558</v>
      </c>
      <c r="AC66" s="6">
        <v>13181</v>
      </c>
      <c r="AD66" s="6">
        <v>-373490</v>
      </c>
      <c r="AE66" s="6">
        <v>0</v>
      </c>
      <c r="AF66" s="6">
        <v>1245244</v>
      </c>
      <c r="AG66" s="6">
        <v>485489</v>
      </c>
      <c r="AH66" s="6">
        <v>76968174</v>
      </c>
      <c r="AI66" s="6">
        <v>51357409</v>
      </c>
      <c r="AJ66" s="6">
        <v>3296447</v>
      </c>
      <c r="AK66" s="7">
        <v>1.07</v>
      </c>
      <c r="AL66" s="2">
        <v>0</v>
      </c>
      <c r="AM66" s="2" t="s">
        <v>807</v>
      </c>
      <c r="AN66" s="2">
        <v>1</v>
      </c>
    </row>
    <row r="67" spans="1:40">
      <c r="A67" s="2" t="s">
        <v>638</v>
      </c>
      <c r="B67" s="2" t="s">
        <v>804</v>
      </c>
      <c r="C67" s="2" t="s">
        <v>809</v>
      </c>
      <c r="E67" s="2" t="s">
        <v>639</v>
      </c>
      <c r="F67" s="2" t="s">
        <v>594</v>
      </c>
      <c r="G67" s="2" t="s">
        <v>590</v>
      </c>
      <c r="H67" s="2">
        <v>0</v>
      </c>
      <c r="I67" s="2">
        <v>0.4</v>
      </c>
      <c r="J67" s="6">
        <v>3061874</v>
      </c>
      <c r="K67" s="6">
        <v>14111126</v>
      </c>
      <c r="L67" s="6">
        <v>-11049252</v>
      </c>
      <c r="M67" s="6">
        <v>14652604</v>
      </c>
      <c r="N67" s="6">
        <v>1068014</v>
      </c>
      <c r="O67" s="6">
        <v>217117</v>
      </c>
      <c r="P67" s="6">
        <v>548494</v>
      </c>
      <c r="Q67" s="6">
        <v>1162</v>
      </c>
      <c r="R67" s="2">
        <v>0</v>
      </c>
      <c r="S67" s="6">
        <v>0</v>
      </c>
      <c r="T67" s="6">
        <v>301241</v>
      </c>
      <c r="U67" s="2">
        <v>0</v>
      </c>
      <c r="V67" s="6">
        <v>47580</v>
      </c>
      <c r="W67" s="6">
        <v>2039</v>
      </c>
      <c r="X67" s="6">
        <v>0</v>
      </c>
      <c r="Y67" s="6">
        <v>12645</v>
      </c>
      <c r="Z67" s="6">
        <v>-5970</v>
      </c>
      <c r="AA67" s="6">
        <v>0</v>
      </c>
      <c r="AB67" s="6">
        <v>4159</v>
      </c>
      <c r="AC67" s="6">
        <v>-16089</v>
      </c>
      <c r="AD67" s="6">
        <v>-161135</v>
      </c>
      <c r="AE67" s="6">
        <v>0</v>
      </c>
      <c r="AF67" s="2">
        <v>0</v>
      </c>
      <c r="AG67" s="6">
        <v>-749172</v>
      </c>
      <c r="AH67" s="6">
        <v>14854675</v>
      </c>
      <c r="AI67" s="6">
        <v>3805423</v>
      </c>
      <c r="AJ67" s="6">
        <v>743549</v>
      </c>
      <c r="AK67" s="7">
        <v>1.24</v>
      </c>
      <c r="AL67" s="2" t="s">
        <v>904</v>
      </c>
      <c r="AM67" s="2" t="s">
        <v>811</v>
      </c>
      <c r="AN67" s="2">
        <v>1.6717717E-2</v>
      </c>
    </row>
    <row r="68" spans="1:40">
      <c r="A68" s="2" t="s">
        <v>636</v>
      </c>
      <c r="B68" s="2" t="s">
        <v>804</v>
      </c>
      <c r="C68" s="2" t="s">
        <v>805</v>
      </c>
      <c r="E68" s="2" t="s">
        <v>637</v>
      </c>
      <c r="F68" s="2" t="s">
        <v>39</v>
      </c>
      <c r="G68" s="2" t="s">
        <v>806</v>
      </c>
      <c r="H68" s="2">
        <v>0</v>
      </c>
      <c r="I68" s="2">
        <v>0.4</v>
      </c>
      <c r="J68" s="6">
        <v>2043873</v>
      </c>
      <c r="K68" s="6">
        <v>17345083</v>
      </c>
      <c r="L68" s="6">
        <v>-15301210</v>
      </c>
      <c r="M68" s="6">
        <v>17517501</v>
      </c>
      <c r="N68" s="6">
        <v>1212428</v>
      </c>
      <c r="O68" s="6">
        <v>255464</v>
      </c>
      <c r="P68" s="6">
        <v>633499</v>
      </c>
      <c r="Q68" s="6">
        <v>6915</v>
      </c>
      <c r="R68" s="6">
        <v>4059</v>
      </c>
      <c r="S68" s="6">
        <v>20291</v>
      </c>
      <c r="T68" s="6">
        <v>292200</v>
      </c>
      <c r="U68" s="2">
        <v>0</v>
      </c>
      <c r="V68" s="6">
        <v>42475</v>
      </c>
      <c r="W68" s="6">
        <v>-381</v>
      </c>
      <c r="X68" s="6">
        <v>-4059</v>
      </c>
      <c r="Y68" s="6">
        <v>-17135</v>
      </c>
      <c r="Z68" s="6">
        <v>30369</v>
      </c>
      <c r="AA68" s="6">
        <v>0</v>
      </c>
      <c r="AB68" s="6">
        <v>1430</v>
      </c>
      <c r="AC68" s="6">
        <v>-2819</v>
      </c>
      <c r="AD68" s="6">
        <v>-223143</v>
      </c>
      <c r="AE68" s="6">
        <v>0</v>
      </c>
      <c r="AF68" s="2">
        <v>0</v>
      </c>
      <c r="AG68" s="6">
        <v>-28478</v>
      </c>
      <c r="AH68" s="6">
        <v>18528188</v>
      </c>
      <c r="AI68" s="6">
        <v>3226978</v>
      </c>
      <c r="AJ68" s="6">
        <v>1183106</v>
      </c>
      <c r="AK68" s="7">
        <v>1.58</v>
      </c>
      <c r="AL68" s="2" t="s">
        <v>903</v>
      </c>
      <c r="AM68" s="2" t="s">
        <v>811</v>
      </c>
      <c r="AN68" s="2">
        <v>2.5122443000000001E-2</v>
      </c>
    </row>
    <row r="69" spans="1:40">
      <c r="A69" s="2" t="s">
        <v>634</v>
      </c>
      <c r="B69" s="2" t="s">
        <v>804</v>
      </c>
      <c r="C69" s="2" t="s">
        <v>805</v>
      </c>
      <c r="E69" s="2" t="s">
        <v>635</v>
      </c>
      <c r="F69" s="2" t="s">
        <v>680</v>
      </c>
      <c r="G69" s="2" t="s">
        <v>678</v>
      </c>
      <c r="H69" s="2">
        <v>0</v>
      </c>
      <c r="I69" s="2">
        <v>0.4</v>
      </c>
      <c r="J69" s="6">
        <v>1355261</v>
      </c>
      <c r="K69" s="6">
        <v>8215770</v>
      </c>
      <c r="L69" s="6">
        <v>-6860509</v>
      </c>
      <c r="M69" s="6">
        <v>8456224</v>
      </c>
      <c r="N69" s="6">
        <v>631940</v>
      </c>
      <c r="O69" s="6">
        <v>123320</v>
      </c>
      <c r="P69" s="6">
        <v>296668</v>
      </c>
      <c r="Q69" s="2">
        <v>0</v>
      </c>
      <c r="R69" s="2">
        <v>0</v>
      </c>
      <c r="S69" s="6">
        <v>0</v>
      </c>
      <c r="T69" s="6">
        <v>211952</v>
      </c>
      <c r="U69" s="2">
        <v>0</v>
      </c>
      <c r="V69" s="6">
        <v>14848</v>
      </c>
      <c r="W69" s="6">
        <v>0</v>
      </c>
      <c r="X69" s="6">
        <v>0</v>
      </c>
      <c r="Y69" s="6">
        <v>1522</v>
      </c>
      <c r="Z69" s="6">
        <v>5957</v>
      </c>
      <c r="AA69" s="6">
        <v>-251</v>
      </c>
      <c r="AB69" s="6">
        <v>784</v>
      </c>
      <c r="AC69" s="6">
        <v>-11023</v>
      </c>
      <c r="AD69" s="6">
        <v>-100049</v>
      </c>
      <c r="AE69" s="6">
        <v>0</v>
      </c>
      <c r="AF69" s="6">
        <v>4208</v>
      </c>
      <c r="AG69" s="6">
        <v>-395934</v>
      </c>
      <c r="AH69" s="6">
        <v>8599810</v>
      </c>
      <c r="AI69" s="6">
        <v>1739301</v>
      </c>
      <c r="AJ69" s="6">
        <v>384040</v>
      </c>
      <c r="AK69" s="7">
        <v>1.28</v>
      </c>
      <c r="AL69" s="2">
        <v>0</v>
      </c>
      <c r="AM69" s="2" t="s">
        <v>807</v>
      </c>
      <c r="AN69" s="2">
        <v>1</v>
      </c>
    </row>
    <row r="70" spans="1:40">
      <c r="A70" s="2" t="s">
        <v>632</v>
      </c>
      <c r="B70" s="2" t="s">
        <v>804</v>
      </c>
      <c r="C70" s="2" t="s">
        <v>808</v>
      </c>
      <c r="E70" s="2" t="s">
        <v>633</v>
      </c>
      <c r="F70" s="2" t="s">
        <v>412</v>
      </c>
      <c r="G70" s="2" t="s">
        <v>410</v>
      </c>
      <c r="H70" s="2">
        <v>0</v>
      </c>
      <c r="I70" s="2">
        <v>0.4</v>
      </c>
      <c r="J70" s="6">
        <v>2669355</v>
      </c>
      <c r="K70" s="6">
        <v>10461086</v>
      </c>
      <c r="L70" s="6">
        <v>-7791731</v>
      </c>
      <c r="M70" s="6">
        <v>11352324</v>
      </c>
      <c r="N70" s="6">
        <v>883410</v>
      </c>
      <c r="O70" s="6">
        <v>165555</v>
      </c>
      <c r="P70" s="6">
        <v>495004</v>
      </c>
      <c r="Q70" s="2">
        <v>646</v>
      </c>
      <c r="R70" s="6">
        <v>3303</v>
      </c>
      <c r="S70" s="6">
        <v>9029</v>
      </c>
      <c r="T70" s="6">
        <v>209873</v>
      </c>
      <c r="U70" s="6">
        <v>16198</v>
      </c>
      <c r="V70" s="6">
        <v>31738</v>
      </c>
      <c r="W70" s="6">
        <v>-906</v>
      </c>
      <c r="X70" s="6">
        <v>-3303</v>
      </c>
      <c r="Y70" s="6">
        <v>-5082</v>
      </c>
      <c r="Z70" s="6">
        <v>-30213</v>
      </c>
      <c r="AA70" s="6">
        <v>-9047</v>
      </c>
      <c r="AB70" s="6">
        <v>6639</v>
      </c>
      <c r="AC70" s="6">
        <v>-12319</v>
      </c>
      <c r="AD70" s="6">
        <v>-113629</v>
      </c>
      <c r="AE70" s="6">
        <v>0</v>
      </c>
      <c r="AF70" s="6">
        <v>380066</v>
      </c>
      <c r="AG70" s="6">
        <v>-357875</v>
      </c>
      <c r="AH70" s="6">
        <v>11377869</v>
      </c>
      <c r="AI70" s="6">
        <v>3586138</v>
      </c>
      <c r="AJ70" s="6">
        <v>916783</v>
      </c>
      <c r="AK70" s="7">
        <v>1.34</v>
      </c>
      <c r="AL70" s="2">
        <v>0</v>
      </c>
      <c r="AM70" s="2" t="s">
        <v>807</v>
      </c>
      <c r="AN70" s="2">
        <v>1</v>
      </c>
    </row>
    <row r="71" spans="1:40">
      <c r="A71" s="2" t="s">
        <v>630</v>
      </c>
      <c r="B71" s="2" t="s">
        <v>804</v>
      </c>
      <c r="C71" s="2" t="s">
        <v>822</v>
      </c>
      <c r="E71" s="2" t="s">
        <v>631</v>
      </c>
      <c r="F71" s="2" t="s">
        <v>584</v>
      </c>
      <c r="G71" s="2" t="s">
        <v>829</v>
      </c>
      <c r="H71" s="2">
        <v>0</v>
      </c>
      <c r="I71" s="2">
        <v>0.4</v>
      </c>
      <c r="J71" s="6">
        <v>903510</v>
      </c>
      <c r="K71" s="6">
        <v>7181046</v>
      </c>
      <c r="L71" s="6">
        <v>-6277536</v>
      </c>
      <c r="M71" s="6">
        <v>7185855</v>
      </c>
      <c r="N71" s="6">
        <v>501701</v>
      </c>
      <c r="O71" s="6">
        <v>106987</v>
      </c>
      <c r="P71" s="6">
        <v>241594</v>
      </c>
      <c r="Q71" s="2">
        <v>401</v>
      </c>
      <c r="R71" s="6">
        <v>0</v>
      </c>
      <c r="S71" s="2">
        <v>0</v>
      </c>
      <c r="T71" s="6">
        <v>152719</v>
      </c>
      <c r="U71" s="2">
        <v>0</v>
      </c>
      <c r="V71" s="6">
        <v>21618</v>
      </c>
      <c r="W71" s="2">
        <v>-195</v>
      </c>
      <c r="X71" s="6">
        <v>9410</v>
      </c>
      <c r="Y71" s="2">
        <v>0</v>
      </c>
      <c r="Z71" s="6">
        <v>-7440</v>
      </c>
      <c r="AA71" s="6">
        <v>0</v>
      </c>
      <c r="AB71" s="6">
        <v>3602</v>
      </c>
      <c r="AC71" s="6">
        <v>-421</v>
      </c>
      <c r="AD71" s="6">
        <v>-91547</v>
      </c>
      <c r="AE71" s="6">
        <v>0</v>
      </c>
      <c r="AF71" s="6">
        <v>126001</v>
      </c>
      <c r="AG71" s="6">
        <v>424350</v>
      </c>
      <c r="AH71" s="6">
        <v>7920932</v>
      </c>
      <c r="AI71" s="6">
        <v>1643396</v>
      </c>
      <c r="AJ71" s="6">
        <v>739886</v>
      </c>
      <c r="AK71" s="7">
        <v>1.82</v>
      </c>
      <c r="AL71" s="2">
        <v>0</v>
      </c>
      <c r="AM71" s="2" t="s">
        <v>807</v>
      </c>
      <c r="AN71" s="2">
        <v>1</v>
      </c>
    </row>
    <row r="72" spans="1:40">
      <c r="A72" s="2" t="s">
        <v>628</v>
      </c>
      <c r="B72" s="2" t="s">
        <v>836</v>
      </c>
      <c r="C72" s="2" t="s">
        <v>818</v>
      </c>
      <c r="E72" s="2" t="s">
        <v>837</v>
      </c>
      <c r="F72" s="2" t="s">
        <v>514</v>
      </c>
      <c r="G72" s="2" t="s">
        <v>806</v>
      </c>
      <c r="H72" s="2">
        <v>0</v>
      </c>
      <c r="I72" s="2">
        <v>0.3</v>
      </c>
      <c r="J72" s="6">
        <v>15133495</v>
      </c>
      <c r="K72" s="6">
        <v>223271996</v>
      </c>
      <c r="L72" s="6">
        <v>-208138501</v>
      </c>
      <c r="M72" s="6">
        <v>223531036</v>
      </c>
      <c r="N72" s="6">
        <v>3733491</v>
      </c>
      <c r="O72" s="6">
        <v>3419486</v>
      </c>
      <c r="P72" s="6">
        <v>65939</v>
      </c>
      <c r="Q72" s="2">
        <v>0</v>
      </c>
      <c r="R72" s="6">
        <v>38047</v>
      </c>
      <c r="S72" s="6">
        <v>27394</v>
      </c>
      <c r="T72" s="6">
        <v>182625</v>
      </c>
      <c r="U72" s="2">
        <v>0</v>
      </c>
      <c r="V72" s="6">
        <v>4753</v>
      </c>
      <c r="W72" s="6">
        <v>19</v>
      </c>
      <c r="X72" s="6">
        <v>17612</v>
      </c>
      <c r="Y72" s="6">
        <v>3869</v>
      </c>
      <c r="Z72" s="6">
        <v>41034</v>
      </c>
      <c r="AA72" s="6">
        <v>0</v>
      </c>
      <c r="AB72" s="6">
        <v>4024</v>
      </c>
      <c r="AC72" s="6">
        <v>290182</v>
      </c>
      <c r="AD72" s="6">
        <v>-3035353</v>
      </c>
      <c r="AE72" s="6">
        <v>0</v>
      </c>
      <c r="AF72" s="6">
        <v>15742516</v>
      </c>
      <c r="AG72" s="6">
        <v>-126325</v>
      </c>
      <c r="AH72" s="6">
        <v>208721826</v>
      </c>
      <c r="AI72" s="6">
        <v>583325</v>
      </c>
      <c r="AJ72" s="6">
        <v>-14550170</v>
      </c>
      <c r="AK72" s="7">
        <v>0.04</v>
      </c>
      <c r="AL72" s="2">
        <v>0</v>
      </c>
      <c r="AM72" s="2" t="s">
        <v>807</v>
      </c>
      <c r="AN72" s="2">
        <v>1</v>
      </c>
    </row>
    <row r="73" spans="1:40">
      <c r="A73" s="2" t="s">
        <v>626</v>
      </c>
      <c r="B73" s="2" t="s">
        <v>812</v>
      </c>
      <c r="C73" s="2">
        <v>0</v>
      </c>
      <c r="E73" s="2" t="s">
        <v>841</v>
      </c>
      <c r="F73" s="2" t="e">
        <v>#N/A</v>
      </c>
      <c r="G73" s="2" t="e">
        <v>#N/A</v>
      </c>
      <c r="H73" s="2" t="s">
        <v>814</v>
      </c>
      <c r="I73" s="2">
        <v>0.01</v>
      </c>
      <c r="J73" s="6">
        <v>8499938</v>
      </c>
      <c r="K73" s="6">
        <v>2067443</v>
      </c>
      <c r="L73" s="6">
        <v>6432494</v>
      </c>
      <c r="M73" s="6">
        <v>2098409</v>
      </c>
      <c r="N73" s="6">
        <v>110191</v>
      </c>
      <c r="O73" s="6">
        <v>30613</v>
      </c>
      <c r="P73" s="6">
        <v>49378</v>
      </c>
      <c r="Q73" s="2">
        <v>0</v>
      </c>
      <c r="R73" s="2">
        <v>0</v>
      </c>
      <c r="S73" s="6">
        <v>9152</v>
      </c>
      <c r="T73" s="6">
        <v>21048</v>
      </c>
      <c r="U73" s="2">
        <v>0</v>
      </c>
      <c r="V73" s="6">
        <v>3850</v>
      </c>
      <c r="W73" s="6">
        <v>72</v>
      </c>
      <c r="X73" s="6">
        <v>394</v>
      </c>
      <c r="Y73" s="6">
        <v>-8005</v>
      </c>
      <c r="Z73" s="6">
        <v>2431</v>
      </c>
      <c r="AA73" s="6">
        <v>0</v>
      </c>
      <c r="AB73" s="6">
        <v>342</v>
      </c>
      <c r="AC73" s="6">
        <v>-9405</v>
      </c>
      <c r="AD73" s="6">
        <v>93807</v>
      </c>
      <c r="AE73" s="6">
        <v>0</v>
      </c>
      <c r="AF73" s="2">
        <v>0</v>
      </c>
      <c r="AG73" s="6">
        <v>271315</v>
      </c>
      <c r="AH73" s="6">
        <v>2563401</v>
      </c>
      <c r="AI73" s="6">
        <v>8995896</v>
      </c>
      <c r="AJ73" s="6">
        <v>495958</v>
      </c>
      <c r="AK73" s="7">
        <v>1.06</v>
      </c>
      <c r="AL73" s="2">
        <v>0</v>
      </c>
      <c r="AM73" s="2" t="s">
        <v>807</v>
      </c>
      <c r="AN73" s="2">
        <v>1</v>
      </c>
    </row>
    <row r="74" spans="1:40">
      <c r="A74" s="2" t="s">
        <v>624</v>
      </c>
      <c r="B74" s="2" t="s">
        <v>804</v>
      </c>
      <c r="C74" s="2" t="s">
        <v>815</v>
      </c>
      <c r="E74" s="2" t="s">
        <v>625</v>
      </c>
      <c r="F74" s="2" t="s">
        <v>534</v>
      </c>
      <c r="G74" s="2" t="s">
        <v>532</v>
      </c>
      <c r="H74" s="2">
        <v>0</v>
      </c>
      <c r="I74" s="2">
        <v>0.4</v>
      </c>
      <c r="J74" s="6">
        <v>3927189</v>
      </c>
      <c r="K74" s="6">
        <v>23880021</v>
      </c>
      <c r="L74" s="6">
        <v>-19952832</v>
      </c>
      <c r="M74" s="6">
        <v>24905084</v>
      </c>
      <c r="N74" s="6">
        <v>1467578</v>
      </c>
      <c r="O74" s="6">
        <v>363199</v>
      </c>
      <c r="P74" s="6">
        <v>607580</v>
      </c>
      <c r="Q74" s="2">
        <v>0</v>
      </c>
      <c r="R74" s="6">
        <v>40583</v>
      </c>
      <c r="S74" s="6">
        <v>4802</v>
      </c>
      <c r="T74" s="6">
        <v>451414</v>
      </c>
      <c r="U74" s="2">
        <v>0</v>
      </c>
      <c r="V74" s="6">
        <v>63728</v>
      </c>
      <c r="W74" s="6">
        <v>0</v>
      </c>
      <c r="X74" s="6">
        <v>-873</v>
      </c>
      <c r="Y74" s="6">
        <v>11214</v>
      </c>
      <c r="Z74" s="6">
        <v>-8138</v>
      </c>
      <c r="AA74" s="6">
        <v>0</v>
      </c>
      <c r="AB74" s="6">
        <v>5800</v>
      </c>
      <c r="AC74" s="6">
        <v>-13860</v>
      </c>
      <c r="AD74" s="6">
        <v>-290979</v>
      </c>
      <c r="AE74" s="6">
        <v>0</v>
      </c>
      <c r="AF74" s="2">
        <v>0</v>
      </c>
      <c r="AG74" s="6">
        <v>272882</v>
      </c>
      <c r="AH74" s="6">
        <v>26412436</v>
      </c>
      <c r="AI74" s="6">
        <v>6459604</v>
      </c>
      <c r="AJ74" s="6">
        <v>2532415</v>
      </c>
      <c r="AK74" s="7">
        <v>1.64</v>
      </c>
      <c r="AL74" s="2" t="s">
        <v>908</v>
      </c>
      <c r="AM74" s="2" t="s">
        <v>811</v>
      </c>
      <c r="AN74" s="2">
        <v>1.9809416999999999E-2</v>
      </c>
    </row>
    <row r="75" spans="1:40">
      <c r="A75" s="2" t="s">
        <v>622</v>
      </c>
      <c r="B75" s="2" t="s">
        <v>804</v>
      </c>
      <c r="C75" s="2" t="s">
        <v>808</v>
      </c>
      <c r="E75" s="2" t="s">
        <v>623</v>
      </c>
      <c r="F75" s="2" t="s">
        <v>606</v>
      </c>
      <c r="G75" s="2" t="s">
        <v>806</v>
      </c>
      <c r="H75" s="2">
        <v>0</v>
      </c>
      <c r="I75" s="2">
        <v>0.4</v>
      </c>
      <c r="J75" s="6">
        <v>2288873</v>
      </c>
      <c r="K75" s="6">
        <v>16510028</v>
      </c>
      <c r="L75" s="6">
        <v>-14221155</v>
      </c>
      <c r="M75" s="6">
        <v>14510808</v>
      </c>
      <c r="N75" s="6">
        <v>629588</v>
      </c>
      <c r="O75" s="6">
        <v>211805</v>
      </c>
      <c r="P75" s="6">
        <v>274995</v>
      </c>
      <c r="Q75" s="6">
        <v>2028</v>
      </c>
      <c r="R75" s="2">
        <v>0</v>
      </c>
      <c r="S75" s="6">
        <v>2232</v>
      </c>
      <c r="T75" s="6">
        <v>138528</v>
      </c>
      <c r="U75" s="2">
        <v>0</v>
      </c>
      <c r="V75" s="6">
        <v>20400</v>
      </c>
      <c r="W75" s="6">
        <v>-1675</v>
      </c>
      <c r="X75" s="6">
        <v>0</v>
      </c>
      <c r="Y75" s="6">
        <v>-1263</v>
      </c>
      <c r="Z75" s="6">
        <v>-2156</v>
      </c>
      <c r="AA75" s="6">
        <v>0</v>
      </c>
      <c r="AB75" s="6">
        <v>6501</v>
      </c>
      <c r="AC75" s="6">
        <v>47411</v>
      </c>
      <c r="AD75" s="6">
        <v>-207392</v>
      </c>
      <c r="AE75" s="6">
        <v>0</v>
      </c>
      <c r="AF75" s="6">
        <v>836190</v>
      </c>
      <c r="AG75" s="6">
        <v>-6973132</v>
      </c>
      <c r="AH75" s="6">
        <v>7192900</v>
      </c>
      <c r="AI75" s="6">
        <v>-7028255</v>
      </c>
      <c r="AJ75" s="6">
        <v>-9317128</v>
      </c>
      <c r="AK75" s="7">
        <v>-3.07</v>
      </c>
      <c r="AL75" s="2">
        <v>0</v>
      </c>
      <c r="AM75" s="2" t="s">
        <v>807</v>
      </c>
      <c r="AN75" s="2">
        <v>1</v>
      </c>
    </row>
    <row r="76" spans="1:40">
      <c r="A76" s="2" t="s">
        <v>620</v>
      </c>
      <c r="B76" s="2" t="s">
        <v>804</v>
      </c>
      <c r="C76" s="2" t="s">
        <v>809</v>
      </c>
      <c r="E76" s="2" t="s">
        <v>621</v>
      </c>
      <c r="F76" s="2" t="s">
        <v>310</v>
      </c>
      <c r="G76" s="2" t="s">
        <v>806</v>
      </c>
      <c r="H76" s="2">
        <v>0</v>
      </c>
      <c r="I76" s="2">
        <v>0.4</v>
      </c>
      <c r="J76" s="6">
        <v>1919189</v>
      </c>
      <c r="K76" s="6">
        <v>12408048</v>
      </c>
      <c r="L76" s="6">
        <v>-10488859</v>
      </c>
      <c r="M76" s="6">
        <v>13890220</v>
      </c>
      <c r="N76" s="6">
        <v>384430</v>
      </c>
      <c r="O76" s="6">
        <v>202566</v>
      </c>
      <c r="P76" s="6">
        <v>94281</v>
      </c>
      <c r="Q76" s="6">
        <v>7305</v>
      </c>
      <c r="R76" s="2">
        <v>0</v>
      </c>
      <c r="S76" s="6">
        <v>19402</v>
      </c>
      <c r="T76" s="6">
        <v>60876</v>
      </c>
      <c r="U76" s="2">
        <v>0</v>
      </c>
      <c r="V76" s="6">
        <v>142353</v>
      </c>
      <c r="W76" s="6">
        <v>-7305</v>
      </c>
      <c r="X76" s="6">
        <v>0</v>
      </c>
      <c r="Y76" s="6">
        <v>-19402</v>
      </c>
      <c r="Z76" s="6">
        <v>-46839</v>
      </c>
      <c r="AA76" s="6">
        <v>0</v>
      </c>
      <c r="AB76" s="6">
        <v>0</v>
      </c>
      <c r="AC76" s="6">
        <v>-6332</v>
      </c>
      <c r="AD76" s="6">
        <v>-152963</v>
      </c>
      <c r="AE76" s="6">
        <v>0</v>
      </c>
      <c r="AF76" s="2">
        <v>0</v>
      </c>
      <c r="AG76" s="6">
        <v>-1388679</v>
      </c>
      <c r="AH76" s="6">
        <v>12795483</v>
      </c>
      <c r="AI76" s="6">
        <v>2306624</v>
      </c>
      <c r="AJ76" s="6">
        <v>387436</v>
      </c>
      <c r="AK76" s="7">
        <v>1.2</v>
      </c>
      <c r="AL76" s="2" t="s">
        <v>842</v>
      </c>
      <c r="AM76" s="2" t="s">
        <v>811</v>
      </c>
      <c r="AN76" s="2">
        <v>2.0044745999999999E-2</v>
      </c>
    </row>
    <row r="77" spans="1:40">
      <c r="A77" s="2" t="s">
        <v>618</v>
      </c>
      <c r="B77" s="2" t="s">
        <v>821</v>
      </c>
      <c r="C77" s="2" t="s">
        <v>822</v>
      </c>
      <c r="E77" s="2" t="s">
        <v>619</v>
      </c>
      <c r="F77" s="2" t="s">
        <v>806</v>
      </c>
      <c r="G77" s="2" t="s">
        <v>806</v>
      </c>
      <c r="H77" s="2">
        <v>0</v>
      </c>
      <c r="I77" s="2">
        <v>0.5</v>
      </c>
      <c r="J77" s="6">
        <v>101776667</v>
      </c>
      <c r="K77" s="6">
        <v>80920401</v>
      </c>
      <c r="L77" s="6">
        <v>20856266</v>
      </c>
      <c r="M77" s="6">
        <v>72855903</v>
      </c>
      <c r="N77" s="6">
        <v>9160185</v>
      </c>
      <c r="O77" s="6">
        <v>1073706</v>
      </c>
      <c r="P77" s="6">
        <v>5766494</v>
      </c>
      <c r="Q77" s="6">
        <v>8868</v>
      </c>
      <c r="R77" s="6">
        <v>24647</v>
      </c>
      <c r="S77" s="6">
        <v>1997</v>
      </c>
      <c r="T77" s="6">
        <v>2284473</v>
      </c>
      <c r="U77" s="2">
        <v>0</v>
      </c>
      <c r="V77" s="6">
        <v>692023</v>
      </c>
      <c r="W77" s="6">
        <v>5037</v>
      </c>
      <c r="X77" s="6">
        <v>-18796</v>
      </c>
      <c r="Y77" s="6">
        <v>22704</v>
      </c>
      <c r="Z77" s="6">
        <v>-51720</v>
      </c>
      <c r="AA77" s="6">
        <v>985</v>
      </c>
      <c r="AB77" s="6">
        <v>83238</v>
      </c>
      <c r="AC77" s="6">
        <v>2207</v>
      </c>
      <c r="AD77" s="6">
        <v>304154</v>
      </c>
      <c r="AE77" s="6">
        <v>0</v>
      </c>
      <c r="AF77" s="2">
        <v>0</v>
      </c>
      <c r="AG77" s="6">
        <v>1023498</v>
      </c>
      <c r="AH77" s="6">
        <v>84079418</v>
      </c>
      <c r="AI77" s="6">
        <v>104935683</v>
      </c>
      <c r="AJ77" s="6">
        <v>3159017</v>
      </c>
      <c r="AK77" s="7">
        <v>1.03</v>
      </c>
      <c r="AL77" s="2">
        <v>0</v>
      </c>
      <c r="AM77" s="2" t="s">
        <v>807</v>
      </c>
      <c r="AN77" s="2">
        <v>1</v>
      </c>
    </row>
    <row r="78" spans="1:40">
      <c r="A78" s="2" t="s">
        <v>616</v>
      </c>
      <c r="B78" s="2" t="s">
        <v>804</v>
      </c>
      <c r="C78" s="2" t="s">
        <v>822</v>
      </c>
      <c r="E78" s="2" t="s">
        <v>617</v>
      </c>
      <c r="F78" s="2" t="s">
        <v>510</v>
      </c>
      <c r="G78" s="2" t="s">
        <v>806</v>
      </c>
      <c r="H78" s="2">
        <v>0</v>
      </c>
      <c r="I78" s="2">
        <v>0.4</v>
      </c>
      <c r="J78" s="6">
        <v>1704797</v>
      </c>
      <c r="K78" s="6">
        <v>11928760</v>
      </c>
      <c r="L78" s="6">
        <v>-10223964</v>
      </c>
      <c r="M78" s="6">
        <v>11937715</v>
      </c>
      <c r="N78" s="6">
        <v>1095750</v>
      </c>
      <c r="O78" s="6">
        <v>175391</v>
      </c>
      <c r="P78" s="6">
        <v>570756</v>
      </c>
      <c r="Q78" s="6">
        <v>0</v>
      </c>
      <c r="R78" s="6">
        <v>11364</v>
      </c>
      <c r="S78" s="6">
        <v>0</v>
      </c>
      <c r="T78" s="6">
        <v>338239</v>
      </c>
      <c r="U78" s="2">
        <v>0</v>
      </c>
      <c r="V78" s="6">
        <v>101038</v>
      </c>
      <c r="W78" s="6">
        <v>4031</v>
      </c>
      <c r="X78" s="6">
        <v>-4947</v>
      </c>
      <c r="Y78" s="6">
        <v>2472</v>
      </c>
      <c r="Z78" s="6">
        <v>26886</v>
      </c>
      <c r="AA78" s="6">
        <v>0</v>
      </c>
      <c r="AB78" s="6">
        <v>13097</v>
      </c>
      <c r="AC78" s="6">
        <v>-4122</v>
      </c>
      <c r="AD78" s="6">
        <v>-149099</v>
      </c>
      <c r="AE78" s="6">
        <v>0</v>
      </c>
      <c r="AF78" s="6">
        <v>15370</v>
      </c>
      <c r="AG78" s="6">
        <v>47830</v>
      </c>
      <c r="AH78" s="6">
        <v>13055280</v>
      </c>
      <c r="AI78" s="6">
        <v>2831317</v>
      </c>
      <c r="AJ78" s="6">
        <v>1126520</v>
      </c>
      <c r="AK78" s="7">
        <v>1.66</v>
      </c>
      <c r="AL78" s="2" t="s">
        <v>838</v>
      </c>
      <c r="AM78" s="2" t="s">
        <v>811</v>
      </c>
      <c r="AN78" s="2">
        <v>2.0617719999999999E-2</v>
      </c>
    </row>
    <row r="79" spans="1:40">
      <c r="A79" s="2" t="s">
        <v>614</v>
      </c>
      <c r="B79" s="2" t="s">
        <v>819</v>
      </c>
      <c r="C79" s="2" t="s">
        <v>825</v>
      </c>
      <c r="E79" s="2" t="s">
        <v>615</v>
      </c>
      <c r="F79" s="2" t="s">
        <v>806</v>
      </c>
      <c r="G79" s="2" t="s">
        <v>45</v>
      </c>
      <c r="H79" s="2">
        <v>0</v>
      </c>
      <c r="I79" s="2">
        <v>0.49</v>
      </c>
      <c r="J79" s="6">
        <v>73392924</v>
      </c>
      <c r="K79" s="6">
        <v>57434829</v>
      </c>
      <c r="L79" s="6">
        <v>15958095</v>
      </c>
      <c r="M79" s="6">
        <v>57594713</v>
      </c>
      <c r="N79" s="6">
        <v>2699861</v>
      </c>
      <c r="O79" s="6">
        <v>839923</v>
      </c>
      <c r="P79" s="6">
        <v>1299652</v>
      </c>
      <c r="Q79" s="2">
        <v>0</v>
      </c>
      <c r="R79" s="6">
        <v>16666</v>
      </c>
      <c r="S79" s="2">
        <v>0</v>
      </c>
      <c r="T79" s="6">
        <v>543620</v>
      </c>
      <c r="U79" s="2">
        <v>0</v>
      </c>
      <c r="V79" s="6">
        <v>96108</v>
      </c>
      <c r="W79" s="6">
        <v>0</v>
      </c>
      <c r="X79" s="6">
        <v>-12158</v>
      </c>
      <c r="Y79" s="2">
        <v>0</v>
      </c>
      <c r="Z79" s="6">
        <v>-538568</v>
      </c>
      <c r="AA79" s="6">
        <v>0</v>
      </c>
      <c r="AB79" s="6">
        <v>0</v>
      </c>
      <c r="AC79" s="6">
        <v>9508</v>
      </c>
      <c r="AD79" s="6">
        <v>232722</v>
      </c>
      <c r="AE79" s="6">
        <v>0</v>
      </c>
      <c r="AF79" s="6">
        <v>707973</v>
      </c>
      <c r="AG79" s="6">
        <v>1630438</v>
      </c>
      <c r="AH79" s="6">
        <v>61004651</v>
      </c>
      <c r="AI79" s="6">
        <v>76962746</v>
      </c>
      <c r="AJ79" s="6">
        <v>3569822</v>
      </c>
      <c r="AK79" s="7">
        <v>1.05</v>
      </c>
      <c r="AL79" s="2" t="s">
        <v>843</v>
      </c>
      <c r="AM79" s="2" t="s">
        <v>811</v>
      </c>
      <c r="AN79" s="2">
        <v>0.50887970699999996</v>
      </c>
    </row>
    <row r="80" spans="1:40">
      <c r="A80" s="2" t="s">
        <v>612</v>
      </c>
      <c r="B80" s="2" t="s">
        <v>804</v>
      </c>
      <c r="C80" s="2" t="s">
        <v>820</v>
      </c>
      <c r="E80" s="2" t="s">
        <v>613</v>
      </c>
      <c r="F80" s="2" t="s">
        <v>316</v>
      </c>
      <c r="G80" s="2" t="s">
        <v>314</v>
      </c>
      <c r="H80" s="2">
        <v>0</v>
      </c>
      <c r="I80" s="2">
        <v>0.4</v>
      </c>
      <c r="J80" s="6">
        <v>1348300</v>
      </c>
      <c r="K80" s="6">
        <v>7175709</v>
      </c>
      <c r="L80" s="6">
        <v>-5827409</v>
      </c>
      <c r="M80" s="6">
        <v>7049543</v>
      </c>
      <c r="N80" s="6">
        <v>826404</v>
      </c>
      <c r="O80" s="6">
        <v>102806</v>
      </c>
      <c r="P80" s="6">
        <v>465693</v>
      </c>
      <c r="Q80" s="2">
        <v>0</v>
      </c>
      <c r="R80" s="6">
        <v>2231</v>
      </c>
      <c r="S80" s="6">
        <v>12175</v>
      </c>
      <c r="T80" s="6">
        <v>243499</v>
      </c>
      <c r="U80" s="6">
        <v>6595</v>
      </c>
      <c r="V80" s="6">
        <v>45683</v>
      </c>
      <c r="W80" s="6">
        <v>0</v>
      </c>
      <c r="X80" s="6">
        <v>-689</v>
      </c>
      <c r="Y80" s="6">
        <v>-5443</v>
      </c>
      <c r="Z80" s="6">
        <v>-18897</v>
      </c>
      <c r="AA80" s="6">
        <v>-3485</v>
      </c>
      <c r="AB80" s="6">
        <v>0</v>
      </c>
      <c r="AC80" s="6">
        <v>-7054</v>
      </c>
      <c r="AD80" s="6">
        <v>-84983</v>
      </c>
      <c r="AE80" s="6">
        <v>0</v>
      </c>
      <c r="AF80" s="2">
        <v>0</v>
      </c>
      <c r="AG80" s="6">
        <v>-960070</v>
      </c>
      <c r="AH80" s="6">
        <v>6847604</v>
      </c>
      <c r="AI80" s="6">
        <v>1020195</v>
      </c>
      <c r="AJ80" s="6">
        <v>-328105</v>
      </c>
      <c r="AK80" s="7">
        <v>0.76</v>
      </c>
      <c r="AL80" s="2" t="s">
        <v>317</v>
      </c>
      <c r="AM80" s="2" t="s">
        <v>811</v>
      </c>
      <c r="AN80" s="2">
        <v>1.887146E-2</v>
      </c>
    </row>
    <row r="81" spans="1:40">
      <c r="A81" s="2" t="s">
        <v>610</v>
      </c>
      <c r="B81" s="2" t="s">
        <v>804</v>
      </c>
      <c r="C81" s="2" t="s">
        <v>805</v>
      </c>
      <c r="E81" s="2" t="s">
        <v>611</v>
      </c>
      <c r="F81" s="2" t="s">
        <v>39</v>
      </c>
      <c r="G81" s="2" t="s">
        <v>806</v>
      </c>
      <c r="H81" s="2">
        <v>0</v>
      </c>
      <c r="I81" s="2">
        <v>0.4</v>
      </c>
      <c r="J81" s="6">
        <v>3306392</v>
      </c>
      <c r="K81" s="6">
        <v>44975268</v>
      </c>
      <c r="L81" s="6">
        <v>-41668876</v>
      </c>
      <c r="M81" s="6">
        <v>47282158</v>
      </c>
      <c r="N81" s="6">
        <v>991502</v>
      </c>
      <c r="O81" s="6">
        <v>689531</v>
      </c>
      <c r="P81" s="6">
        <v>150078</v>
      </c>
      <c r="Q81" s="6">
        <v>1169</v>
      </c>
      <c r="R81" s="6">
        <v>0</v>
      </c>
      <c r="S81" s="6">
        <v>4625</v>
      </c>
      <c r="T81" s="6">
        <v>146099</v>
      </c>
      <c r="U81" s="2">
        <v>0</v>
      </c>
      <c r="V81" s="6">
        <v>14910</v>
      </c>
      <c r="W81" s="6">
        <v>90</v>
      </c>
      <c r="X81" s="6">
        <v>45001</v>
      </c>
      <c r="Y81" s="6">
        <v>27366</v>
      </c>
      <c r="Z81" s="6">
        <v>18168</v>
      </c>
      <c r="AA81" s="6">
        <v>0</v>
      </c>
      <c r="AB81" s="6">
        <v>1680</v>
      </c>
      <c r="AC81" s="6">
        <v>-23475</v>
      </c>
      <c r="AD81" s="6">
        <v>-607671</v>
      </c>
      <c r="AE81" s="6">
        <v>0</v>
      </c>
      <c r="AF81" s="6">
        <v>549923</v>
      </c>
      <c r="AG81" s="6">
        <v>322476</v>
      </c>
      <c r="AH81" s="6">
        <v>47522282</v>
      </c>
      <c r="AI81" s="6">
        <v>5853406</v>
      </c>
      <c r="AJ81" s="6">
        <v>2547014</v>
      </c>
      <c r="AK81" s="7">
        <v>1.77</v>
      </c>
      <c r="AL81" s="2">
        <v>0</v>
      </c>
      <c r="AM81" s="2" t="s">
        <v>807</v>
      </c>
      <c r="AN81" s="2">
        <v>1</v>
      </c>
    </row>
    <row r="82" spans="1:40">
      <c r="A82" s="2" t="s">
        <v>608</v>
      </c>
      <c r="B82" s="2" t="s">
        <v>817</v>
      </c>
      <c r="C82" s="2" t="s">
        <v>818</v>
      </c>
      <c r="E82" s="2" t="s">
        <v>609</v>
      </c>
      <c r="F82" s="2" t="s">
        <v>514</v>
      </c>
      <c r="G82" s="2" t="s">
        <v>806</v>
      </c>
      <c r="H82" s="2">
        <v>0</v>
      </c>
      <c r="I82" s="2">
        <v>0.3</v>
      </c>
      <c r="J82" s="6">
        <v>67204015</v>
      </c>
      <c r="K82" s="6">
        <v>34246389</v>
      </c>
      <c r="L82" s="6">
        <v>32957626</v>
      </c>
      <c r="M82" s="6">
        <v>34468823</v>
      </c>
      <c r="N82" s="6">
        <v>1633560</v>
      </c>
      <c r="O82" s="6">
        <v>502670</v>
      </c>
      <c r="P82" s="6">
        <v>916793</v>
      </c>
      <c r="Q82" s="6">
        <v>2678</v>
      </c>
      <c r="R82" s="2">
        <v>0</v>
      </c>
      <c r="S82" s="6">
        <v>979</v>
      </c>
      <c r="T82" s="6">
        <v>210440</v>
      </c>
      <c r="U82" s="2">
        <v>0</v>
      </c>
      <c r="V82" s="6">
        <v>-9562</v>
      </c>
      <c r="W82" s="6">
        <v>39139</v>
      </c>
      <c r="X82" s="6">
        <v>0</v>
      </c>
      <c r="Y82" s="6">
        <v>401204</v>
      </c>
      <c r="Z82" s="6">
        <v>-210440</v>
      </c>
      <c r="AA82" s="6">
        <v>0</v>
      </c>
      <c r="AB82" s="6">
        <v>0</v>
      </c>
      <c r="AC82" s="6">
        <v>-119161</v>
      </c>
      <c r="AD82" s="6">
        <v>480632</v>
      </c>
      <c r="AE82" s="6">
        <v>1580850</v>
      </c>
      <c r="AF82" s="2">
        <v>0</v>
      </c>
      <c r="AG82" s="6">
        <v>-3473678</v>
      </c>
      <c r="AH82" s="6">
        <v>34791367</v>
      </c>
      <c r="AI82" s="6">
        <v>67748993</v>
      </c>
      <c r="AJ82" s="6">
        <v>544978</v>
      </c>
      <c r="AK82" s="7">
        <v>1.01</v>
      </c>
      <c r="AL82" s="2">
        <v>0</v>
      </c>
      <c r="AM82" s="2" t="s">
        <v>807</v>
      </c>
      <c r="AN82" s="2">
        <v>1</v>
      </c>
    </row>
    <row r="83" spans="1:40">
      <c r="A83" s="2" t="s">
        <v>606</v>
      </c>
      <c r="B83" s="2" t="s">
        <v>844</v>
      </c>
      <c r="C83" s="2" t="s">
        <v>808</v>
      </c>
      <c r="E83" s="2" t="s">
        <v>607</v>
      </c>
      <c r="F83" s="2" t="e">
        <v>#N/A</v>
      </c>
      <c r="G83" s="2" t="e">
        <v>#N/A</v>
      </c>
      <c r="H83" s="2" t="s">
        <v>833</v>
      </c>
      <c r="I83" s="2">
        <v>0.1</v>
      </c>
      <c r="J83" s="6">
        <v>80641263</v>
      </c>
      <c r="K83" s="6">
        <v>19108452</v>
      </c>
      <c r="L83" s="6">
        <v>61532811</v>
      </c>
      <c r="M83" s="6">
        <v>19122040</v>
      </c>
      <c r="N83" s="6">
        <v>1489301</v>
      </c>
      <c r="O83" s="6">
        <v>278863</v>
      </c>
      <c r="P83" s="6">
        <v>837998</v>
      </c>
      <c r="Q83" s="6">
        <v>4474</v>
      </c>
      <c r="R83" s="6">
        <v>1288</v>
      </c>
      <c r="S83" s="6">
        <v>10872</v>
      </c>
      <c r="T83" s="6">
        <v>355806</v>
      </c>
      <c r="U83" s="6">
        <v>0</v>
      </c>
      <c r="V83" s="6">
        <v>65978</v>
      </c>
      <c r="W83" s="6">
        <v>1570</v>
      </c>
      <c r="X83" s="6">
        <v>-383</v>
      </c>
      <c r="Y83" s="6">
        <v>7431</v>
      </c>
      <c r="Z83" s="6">
        <v>15212</v>
      </c>
      <c r="AA83" s="6">
        <v>171233</v>
      </c>
      <c r="AB83" s="6">
        <v>8870</v>
      </c>
      <c r="AC83" s="6">
        <v>1692</v>
      </c>
      <c r="AD83" s="6">
        <v>897353</v>
      </c>
      <c r="AE83" s="6">
        <v>0</v>
      </c>
      <c r="AF83" s="2">
        <v>0</v>
      </c>
      <c r="AG83" s="6">
        <v>-1912786</v>
      </c>
      <c r="AH83" s="6">
        <v>19867511</v>
      </c>
      <c r="AI83" s="6">
        <v>81400323</v>
      </c>
      <c r="AJ83" s="6">
        <v>759060</v>
      </c>
      <c r="AK83" s="7">
        <v>1.01</v>
      </c>
      <c r="AL83" s="2" t="s">
        <v>887</v>
      </c>
      <c r="AM83" s="2" t="s">
        <v>827</v>
      </c>
      <c r="AN83" s="2">
        <v>0.86316462500000002</v>
      </c>
    </row>
    <row r="84" spans="1:40">
      <c r="A84" s="2" t="s">
        <v>604</v>
      </c>
      <c r="B84" s="2" t="s">
        <v>804</v>
      </c>
      <c r="C84" s="2" t="s">
        <v>815</v>
      </c>
      <c r="E84" s="2" t="s">
        <v>605</v>
      </c>
      <c r="F84" s="2" t="s">
        <v>460</v>
      </c>
      <c r="G84" s="2" t="s">
        <v>806</v>
      </c>
      <c r="H84" s="2">
        <v>0</v>
      </c>
      <c r="I84" s="2">
        <v>0.4</v>
      </c>
      <c r="J84" s="6">
        <v>2738412</v>
      </c>
      <c r="K84" s="6">
        <v>24644560</v>
      </c>
      <c r="L84" s="6">
        <v>-21906148</v>
      </c>
      <c r="M84" s="6">
        <v>24073314</v>
      </c>
      <c r="N84" s="6">
        <v>1111677</v>
      </c>
      <c r="O84" s="6">
        <v>351069</v>
      </c>
      <c r="P84" s="6">
        <v>432223</v>
      </c>
      <c r="Q84" s="6">
        <v>22164</v>
      </c>
      <c r="R84" s="2">
        <v>0</v>
      </c>
      <c r="S84" s="6">
        <v>5803</v>
      </c>
      <c r="T84" s="6">
        <v>300418</v>
      </c>
      <c r="U84" s="2">
        <v>0</v>
      </c>
      <c r="V84" s="6">
        <v>44023</v>
      </c>
      <c r="W84" s="6">
        <v>-22164</v>
      </c>
      <c r="X84" s="6">
        <v>0</v>
      </c>
      <c r="Y84" s="6">
        <v>8456</v>
      </c>
      <c r="Z84" s="6">
        <v>61039</v>
      </c>
      <c r="AA84" s="6">
        <v>0</v>
      </c>
      <c r="AB84" s="6">
        <v>0</v>
      </c>
      <c r="AC84" s="6">
        <v>8705</v>
      </c>
      <c r="AD84" s="6">
        <v>-319465</v>
      </c>
      <c r="AE84" s="6">
        <v>0</v>
      </c>
      <c r="AF84" s="6">
        <v>432683</v>
      </c>
      <c r="AG84" s="6">
        <v>1453280</v>
      </c>
      <c r="AH84" s="6">
        <v>25986182</v>
      </c>
      <c r="AI84" s="6">
        <v>4080035</v>
      </c>
      <c r="AJ84" s="6">
        <v>1341623</v>
      </c>
      <c r="AK84" s="7">
        <v>1.49</v>
      </c>
      <c r="AL84" s="2">
        <v>0</v>
      </c>
      <c r="AM84" s="2" t="s">
        <v>807</v>
      </c>
      <c r="AN84" s="2">
        <v>1</v>
      </c>
    </row>
    <row r="85" spans="1:40">
      <c r="A85" s="2" t="s">
        <v>602</v>
      </c>
      <c r="B85" s="2" t="s">
        <v>821</v>
      </c>
      <c r="C85" s="2" t="s">
        <v>845</v>
      </c>
      <c r="E85" s="2" t="s">
        <v>603</v>
      </c>
      <c r="F85" s="2" t="s">
        <v>806</v>
      </c>
      <c r="G85" s="2" t="s">
        <v>576</v>
      </c>
      <c r="H85" s="2">
        <v>0</v>
      </c>
      <c r="I85" s="2">
        <v>0.49</v>
      </c>
      <c r="J85" s="6">
        <v>20790703</v>
      </c>
      <c r="K85" s="6">
        <v>16811664</v>
      </c>
      <c r="L85" s="6">
        <v>3979038</v>
      </c>
      <c r="M85" s="6">
        <v>17224708</v>
      </c>
      <c r="N85" s="6">
        <v>1057523</v>
      </c>
      <c r="O85" s="6">
        <v>251194</v>
      </c>
      <c r="P85" s="6">
        <v>553602</v>
      </c>
      <c r="Q85" s="2">
        <v>0</v>
      </c>
      <c r="R85" s="6">
        <v>0</v>
      </c>
      <c r="S85" s="6">
        <v>9647</v>
      </c>
      <c r="T85" s="6">
        <v>243080</v>
      </c>
      <c r="U85" s="2">
        <v>0</v>
      </c>
      <c r="V85" s="6">
        <v>81918</v>
      </c>
      <c r="W85" s="6">
        <v>0</v>
      </c>
      <c r="X85" s="6">
        <v>47816</v>
      </c>
      <c r="Y85" s="6">
        <v>24313</v>
      </c>
      <c r="Z85" s="6">
        <v>81038</v>
      </c>
      <c r="AA85" s="6">
        <v>0</v>
      </c>
      <c r="AB85" s="6">
        <v>0</v>
      </c>
      <c r="AC85" s="6">
        <v>-20528</v>
      </c>
      <c r="AD85" s="6">
        <v>58028</v>
      </c>
      <c r="AE85" s="6">
        <v>0</v>
      </c>
      <c r="AF85" s="2">
        <v>0</v>
      </c>
      <c r="AG85" s="6">
        <v>-1038309</v>
      </c>
      <c r="AH85" s="6">
        <v>17516507</v>
      </c>
      <c r="AI85" s="6">
        <v>21495545</v>
      </c>
      <c r="AJ85" s="6">
        <v>704842</v>
      </c>
      <c r="AK85" s="7">
        <v>1.03</v>
      </c>
      <c r="AL85" s="2">
        <v>0</v>
      </c>
      <c r="AM85" s="2" t="s">
        <v>807</v>
      </c>
      <c r="AN85" s="2">
        <v>1</v>
      </c>
    </row>
    <row r="86" spans="1:40">
      <c r="A86" s="2" t="s">
        <v>600</v>
      </c>
      <c r="B86" s="2" t="s">
        <v>804</v>
      </c>
      <c r="C86" s="2" t="s">
        <v>805</v>
      </c>
      <c r="E86" s="2" t="s">
        <v>601</v>
      </c>
      <c r="F86" s="2" t="s">
        <v>430</v>
      </c>
      <c r="G86" s="2" t="s">
        <v>428</v>
      </c>
      <c r="H86" s="2">
        <v>0</v>
      </c>
      <c r="I86" s="2">
        <v>0.4</v>
      </c>
      <c r="J86" s="6">
        <v>2465011</v>
      </c>
      <c r="K86" s="6">
        <v>32717551</v>
      </c>
      <c r="L86" s="6">
        <v>-30252540</v>
      </c>
      <c r="M86" s="6">
        <v>33920269</v>
      </c>
      <c r="N86" s="6">
        <v>891026</v>
      </c>
      <c r="O86" s="6">
        <v>494671</v>
      </c>
      <c r="P86" s="6">
        <v>299693</v>
      </c>
      <c r="Q86" s="6">
        <v>0</v>
      </c>
      <c r="R86" s="6">
        <v>0</v>
      </c>
      <c r="S86" s="6">
        <v>0</v>
      </c>
      <c r="T86" s="6">
        <v>96662</v>
      </c>
      <c r="U86" s="2">
        <v>0</v>
      </c>
      <c r="V86" s="6">
        <v>-16028</v>
      </c>
      <c r="W86" s="6">
        <v>32009</v>
      </c>
      <c r="X86" s="6">
        <v>111118</v>
      </c>
      <c r="Y86" s="6">
        <v>3997</v>
      </c>
      <c r="Z86" s="6">
        <v>22352</v>
      </c>
      <c r="AA86" s="6">
        <v>0</v>
      </c>
      <c r="AB86" s="6">
        <v>1488</v>
      </c>
      <c r="AC86" s="6">
        <v>-630</v>
      </c>
      <c r="AD86" s="6">
        <v>-441183</v>
      </c>
      <c r="AE86" s="6">
        <v>0</v>
      </c>
      <c r="AF86" s="6">
        <v>844078</v>
      </c>
      <c r="AG86" s="6">
        <v>2413450</v>
      </c>
      <c r="AH86" s="6">
        <v>36093790</v>
      </c>
      <c r="AI86" s="6">
        <v>5841251</v>
      </c>
      <c r="AJ86" s="6">
        <v>3376239</v>
      </c>
      <c r="AK86" s="7">
        <v>2.37</v>
      </c>
      <c r="AL86" s="2">
        <v>0</v>
      </c>
      <c r="AM86" s="2" t="s">
        <v>807</v>
      </c>
      <c r="AN86" s="2">
        <v>1</v>
      </c>
    </row>
    <row r="87" spans="1:40">
      <c r="A87" s="2" t="s">
        <v>598</v>
      </c>
      <c r="B87" s="2" t="s">
        <v>804</v>
      </c>
      <c r="C87" s="2" t="s">
        <v>809</v>
      </c>
      <c r="E87" s="2" t="s">
        <v>599</v>
      </c>
      <c r="F87" s="2" t="s">
        <v>310</v>
      </c>
      <c r="G87" s="2" t="s">
        <v>806</v>
      </c>
      <c r="H87" s="2">
        <v>0</v>
      </c>
      <c r="I87" s="2">
        <v>0.4</v>
      </c>
      <c r="J87" s="6">
        <v>1922213</v>
      </c>
      <c r="K87" s="6">
        <v>14637885</v>
      </c>
      <c r="L87" s="6">
        <v>-12715673</v>
      </c>
      <c r="M87" s="6">
        <v>16302090</v>
      </c>
      <c r="N87" s="6">
        <v>713392</v>
      </c>
      <c r="O87" s="6">
        <v>240719</v>
      </c>
      <c r="P87" s="6">
        <v>318352</v>
      </c>
      <c r="Q87" s="2">
        <v>774</v>
      </c>
      <c r="R87" s="2">
        <v>0</v>
      </c>
      <c r="S87" s="2">
        <v>0</v>
      </c>
      <c r="T87" s="6">
        <v>153547</v>
      </c>
      <c r="U87" s="2">
        <v>0</v>
      </c>
      <c r="V87" s="6">
        <v>52698</v>
      </c>
      <c r="W87" s="6">
        <v>-797</v>
      </c>
      <c r="X87" s="6">
        <v>0</v>
      </c>
      <c r="Y87" s="2">
        <v>0</v>
      </c>
      <c r="Z87" s="6">
        <v>-18342</v>
      </c>
      <c r="AA87" s="6">
        <v>0</v>
      </c>
      <c r="AB87" s="6">
        <v>0</v>
      </c>
      <c r="AC87" s="6">
        <v>20896</v>
      </c>
      <c r="AD87" s="6">
        <v>-185437</v>
      </c>
      <c r="AE87" s="6">
        <v>0</v>
      </c>
      <c r="AF87" s="2">
        <v>0</v>
      </c>
      <c r="AG87" s="6">
        <v>-854615</v>
      </c>
      <c r="AH87" s="6">
        <v>16029885</v>
      </c>
      <c r="AI87" s="6">
        <v>3314212</v>
      </c>
      <c r="AJ87" s="6">
        <v>1392000</v>
      </c>
      <c r="AK87" s="7">
        <v>1.72</v>
      </c>
      <c r="AL87" s="2" t="s">
        <v>842</v>
      </c>
      <c r="AM87" s="2" t="s">
        <v>811</v>
      </c>
      <c r="AN87" s="2">
        <v>2.0076329E-2</v>
      </c>
    </row>
    <row r="88" spans="1:40">
      <c r="A88" s="2" t="s">
        <v>596</v>
      </c>
      <c r="B88" s="2" t="s">
        <v>821</v>
      </c>
      <c r="C88" s="2" t="s">
        <v>809</v>
      </c>
      <c r="E88" s="2" t="s">
        <v>597</v>
      </c>
      <c r="F88" s="2" t="s">
        <v>806</v>
      </c>
      <c r="G88" s="2" t="s">
        <v>590</v>
      </c>
      <c r="H88" s="2">
        <v>0</v>
      </c>
      <c r="I88" s="2">
        <v>0.49</v>
      </c>
      <c r="J88" s="6">
        <v>52388248</v>
      </c>
      <c r="K88" s="6">
        <v>39228183</v>
      </c>
      <c r="L88" s="6">
        <v>13160066</v>
      </c>
      <c r="M88" s="6">
        <v>42179558</v>
      </c>
      <c r="N88" s="6">
        <v>2272868</v>
      </c>
      <c r="O88" s="6">
        <v>626289</v>
      </c>
      <c r="P88" s="6">
        <v>998961</v>
      </c>
      <c r="Q88" s="2">
        <v>0</v>
      </c>
      <c r="R88" s="2">
        <v>0</v>
      </c>
      <c r="S88" s="6">
        <v>6973</v>
      </c>
      <c r="T88" s="6">
        <v>640645</v>
      </c>
      <c r="U88" s="2">
        <v>0</v>
      </c>
      <c r="V88" s="6">
        <v>111219</v>
      </c>
      <c r="W88" s="6">
        <v>0</v>
      </c>
      <c r="X88" s="6">
        <v>0</v>
      </c>
      <c r="Y88" s="6">
        <v>12137</v>
      </c>
      <c r="Z88" s="6">
        <v>-15394</v>
      </c>
      <c r="AA88" s="6">
        <v>0</v>
      </c>
      <c r="AB88" s="6">
        <v>8216</v>
      </c>
      <c r="AC88" s="6">
        <v>2126</v>
      </c>
      <c r="AD88" s="6">
        <v>191918</v>
      </c>
      <c r="AE88" s="6">
        <v>0</v>
      </c>
      <c r="AF88" s="2">
        <v>0</v>
      </c>
      <c r="AG88" s="6">
        <v>2956484</v>
      </c>
      <c r="AH88" s="6">
        <v>47719132</v>
      </c>
      <c r="AI88" s="6">
        <v>60879198</v>
      </c>
      <c r="AJ88" s="6">
        <v>8490949</v>
      </c>
      <c r="AK88" s="7">
        <v>1.1599999999999999</v>
      </c>
      <c r="AL88" s="2" t="s">
        <v>904</v>
      </c>
      <c r="AM88" s="2" t="s">
        <v>827</v>
      </c>
      <c r="AN88" s="2">
        <v>0.28603785500000001</v>
      </c>
    </row>
    <row r="89" spans="1:40">
      <c r="A89" s="2" t="s">
        <v>594</v>
      </c>
      <c r="B89" s="2" t="s">
        <v>832</v>
      </c>
      <c r="C89" s="2" t="s">
        <v>809</v>
      </c>
      <c r="E89" s="2" t="s">
        <v>595</v>
      </c>
      <c r="F89" s="2" t="e">
        <v>#N/A</v>
      </c>
      <c r="G89" s="2" t="e">
        <v>#N/A</v>
      </c>
      <c r="H89" s="2" t="s">
        <v>833</v>
      </c>
      <c r="I89" s="2">
        <v>0.09</v>
      </c>
      <c r="J89" s="6">
        <v>102447197</v>
      </c>
      <c r="K89" s="6">
        <v>16704471</v>
      </c>
      <c r="L89" s="6">
        <v>85742726</v>
      </c>
      <c r="M89" s="6">
        <v>17614000</v>
      </c>
      <c r="N89" s="6">
        <v>1381075</v>
      </c>
      <c r="O89" s="6">
        <v>256871</v>
      </c>
      <c r="P89" s="6">
        <v>795376</v>
      </c>
      <c r="Q89" s="6">
        <v>1394</v>
      </c>
      <c r="R89" s="6">
        <v>1500</v>
      </c>
      <c r="S89" s="6">
        <v>4422</v>
      </c>
      <c r="T89" s="6">
        <v>321512</v>
      </c>
      <c r="U89" s="2">
        <v>0</v>
      </c>
      <c r="V89" s="6">
        <v>69400</v>
      </c>
      <c r="W89" s="6">
        <v>38</v>
      </c>
      <c r="X89" s="6">
        <v>-484</v>
      </c>
      <c r="Y89" s="6">
        <v>3543</v>
      </c>
      <c r="Z89" s="6">
        <v>37267</v>
      </c>
      <c r="AA89" s="6">
        <v>0</v>
      </c>
      <c r="AB89" s="6">
        <v>10447</v>
      </c>
      <c r="AC89" s="6">
        <v>-8530</v>
      </c>
      <c r="AD89" s="6">
        <v>1250415</v>
      </c>
      <c r="AE89" s="6">
        <v>0</v>
      </c>
      <c r="AF89" s="2">
        <v>0</v>
      </c>
      <c r="AG89" s="6">
        <v>-37718</v>
      </c>
      <c r="AH89" s="6">
        <v>20319453</v>
      </c>
      <c r="AI89" s="6">
        <v>106062179</v>
      </c>
      <c r="AJ89" s="6">
        <v>3614982</v>
      </c>
      <c r="AK89" s="7">
        <v>1.04</v>
      </c>
      <c r="AL89" s="2" t="s">
        <v>904</v>
      </c>
      <c r="AM89" s="2" t="s">
        <v>811</v>
      </c>
      <c r="AN89" s="2">
        <v>0.55935782099999998</v>
      </c>
    </row>
    <row r="90" spans="1:40">
      <c r="A90" s="2" t="s">
        <v>592</v>
      </c>
      <c r="B90" s="2" t="s">
        <v>804</v>
      </c>
      <c r="C90" s="2" t="s">
        <v>809</v>
      </c>
      <c r="E90" s="2" t="s">
        <v>593</v>
      </c>
      <c r="F90" s="2" t="s">
        <v>594</v>
      </c>
      <c r="G90" s="2" t="s">
        <v>590</v>
      </c>
      <c r="H90" s="2">
        <v>0</v>
      </c>
      <c r="I90" s="2">
        <v>0.4</v>
      </c>
      <c r="J90" s="6">
        <v>1520358</v>
      </c>
      <c r="K90" s="6">
        <v>6980692</v>
      </c>
      <c r="L90" s="6">
        <v>-5460334</v>
      </c>
      <c r="M90" s="6">
        <v>6802307</v>
      </c>
      <c r="N90" s="6">
        <v>936698</v>
      </c>
      <c r="O90" s="6">
        <v>100212</v>
      </c>
      <c r="P90" s="6">
        <v>529133</v>
      </c>
      <c r="Q90" s="2">
        <v>0</v>
      </c>
      <c r="R90" s="2">
        <v>0</v>
      </c>
      <c r="S90" s="2">
        <v>0</v>
      </c>
      <c r="T90" s="6">
        <v>307353</v>
      </c>
      <c r="U90" s="2">
        <v>0</v>
      </c>
      <c r="V90" s="6">
        <v>45333</v>
      </c>
      <c r="W90" s="2">
        <v>0</v>
      </c>
      <c r="X90" s="6">
        <v>0</v>
      </c>
      <c r="Y90" s="2">
        <v>0</v>
      </c>
      <c r="Z90" s="6">
        <v>5745</v>
      </c>
      <c r="AA90" s="6">
        <v>0</v>
      </c>
      <c r="AB90" s="6">
        <v>7366</v>
      </c>
      <c r="AC90" s="6">
        <v>-857</v>
      </c>
      <c r="AD90" s="6">
        <v>-79630</v>
      </c>
      <c r="AE90" s="6">
        <v>0</v>
      </c>
      <c r="AF90" s="2">
        <v>0</v>
      </c>
      <c r="AG90" s="6">
        <v>271016</v>
      </c>
      <c r="AH90" s="6">
        <v>7987978</v>
      </c>
      <c r="AI90" s="6">
        <v>2527644</v>
      </c>
      <c r="AJ90" s="6">
        <v>1007286</v>
      </c>
      <c r="AK90" s="7">
        <v>1.66</v>
      </c>
      <c r="AL90" s="2" t="s">
        <v>904</v>
      </c>
      <c r="AM90" s="2" t="s">
        <v>811</v>
      </c>
      <c r="AN90" s="2">
        <v>8.3010970000000003E-3</v>
      </c>
    </row>
    <row r="91" spans="1:40">
      <c r="A91" s="2" t="s">
        <v>590</v>
      </c>
      <c r="B91" s="2" t="s">
        <v>812</v>
      </c>
      <c r="C91" s="2">
        <v>0</v>
      </c>
      <c r="E91" s="2" t="s">
        <v>846</v>
      </c>
      <c r="F91" s="2" t="e">
        <v>#N/A</v>
      </c>
      <c r="G91" s="2" t="e">
        <v>#N/A</v>
      </c>
      <c r="H91" s="2" t="s">
        <v>814</v>
      </c>
      <c r="I91" s="2">
        <v>0.01</v>
      </c>
      <c r="J91" s="6">
        <v>8153300</v>
      </c>
      <c r="K91" s="6">
        <v>2656627</v>
      </c>
      <c r="L91" s="6">
        <v>5496672</v>
      </c>
      <c r="M91" s="6">
        <v>2817918</v>
      </c>
      <c r="N91" s="6">
        <v>199606</v>
      </c>
      <c r="O91" s="6">
        <v>41094</v>
      </c>
      <c r="P91" s="6">
        <v>108758</v>
      </c>
      <c r="Q91" s="2">
        <v>156</v>
      </c>
      <c r="R91" s="2">
        <v>166</v>
      </c>
      <c r="S91" s="2">
        <v>632</v>
      </c>
      <c r="T91" s="6">
        <v>48800</v>
      </c>
      <c r="U91" s="2">
        <v>0</v>
      </c>
      <c r="V91" s="6">
        <v>9986</v>
      </c>
      <c r="W91" s="2">
        <v>4</v>
      </c>
      <c r="X91" s="6">
        <v>-53</v>
      </c>
      <c r="Y91" s="2">
        <v>642</v>
      </c>
      <c r="Z91" s="6">
        <v>3824</v>
      </c>
      <c r="AA91" s="6">
        <v>0</v>
      </c>
      <c r="AB91" s="6">
        <v>1329</v>
      </c>
      <c r="AC91" s="6">
        <v>-890</v>
      </c>
      <c r="AD91" s="6">
        <v>80160</v>
      </c>
      <c r="AE91" s="6">
        <v>0</v>
      </c>
      <c r="AF91" s="2">
        <v>0</v>
      </c>
      <c r="AG91" s="6">
        <v>56145</v>
      </c>
      <c r="AH91" s="6">
        <v>3168671</v>
      </c>
      <c r="AI91" s="6">
        <v>8665343</v>
      </c>
      <c r="AJ91" s="6">
        <v>512043</v>
      </c>
      <c r="AK91" s="7">
        <v>1.06</v>
      </c>
      <c r="AL91" s="2" t="s">
        <v>904</v>
      </c>
      <c r="AM91" s="2" t="s">
        <v>811</v>
      </c>
      <c r="AN91" s="2">
        <v>4.4516708000000002E-2</v>
      </c>
    </row>
    <row r="92" spans="1:40">
      <c r="A92" s="2" t="s">
        <v>588</v>
      </c>
      <c r="B92" s="2" t="s">
        <v>832</v>
      </c>
      <c r="C92" s="2" t="s">
        <v>822</v>
      </c>
      <c r="E92" s="2" t="s">
        <v>589</v>
      </c>
      <c r="F92" s="2" t="e">
        <v>#N/A</v>
      </c>
      <c r="G92" s="2" t="e">
        <v>#N/A</v>
      </c>
      <c r="H92" s="2" t="s">
        <v>833</v>
      </c>
      <c r="I92" s="2">
        <v>0.09</v>
      </c>
      <c r="J92" s="6">
        <v>93167883</v>
      </c>
      <c r="K92" s="6">
        <v>21654365</v>
      </c>
      <c r="L92" s="6">
        <v>71513518</v>
      </c>
      <c r="M92" s="6">
        <v>21776339</v>
      </c>
      <c r="N92" s="6">
        <v>1990463</v>
      </c>
      <c r="O92" s="6">
        <v>317571</v>
      </c>
      <c r="P92" s="6">
        <v>1156020</v>
      </c>
      <c r="Q92" s="6">
        <v>6062</v>
      </c>
      <c r="R92" s="6">
        <v>5184</v>
      </c>
      <c r="S92" s="6">
        <v>6162</v>
      </c>
      <c r="T92" s="6">
        <v>499464</v>
      </c>
      <c r="U92" s="2">
        <v>0</v>
      </c>
      <c r="V92" s="6">
        <v>70107</v>
      </c>
      <c r="W92" s="6">
        <v>32</v>
      </c>
      <c r="X92" s="6">
        <v>-1713</v>
      </c>
      <c r="Y92" s="6">
        <v>-1420</v>
      </c>
      <c r="Z92" s="6">
        <v>24272</v>
      </c>
      <c r="AA92" s="6">
        <v>0</v>
      </c>
      <c r="AB92" s="6">
        <v>24028</v>
      </c>
      <c r="AC92" s="6">
        <v>-46337</v>
      </c>
      <c r="AD92" s="6">
        <v>1042905</v>
      </c>
      <c r="AE92" s="6">
        <v>0</v>
      </c>
      <c r="AF92" s="2">
        <v>0</v>
      </c>
      <c r="AG92" s="6">
        <v>-383007</v>
      </c>
      <c r="AH92" s="6">
        <v>24495669</v>
      </c>
      <c r="AI92" s="6">
        <v>96009188</v>
      </c>
      <c r="AJ92" s="6">
        <v>2841304</v>
      </c>
      <c r="AK92" s="7">
        <v>1.03</v>
      </c>
      <c r="AL92" s="2" t="s">
        <v>847</v>
      </c>
      <c r="AM92" s="2" t="s">
        <v>811</v>
      </c>
      <c r="AN92" s="2">
        <v>0.48204264000000002</v>
      </c>
    </row>
    <row r="93" spans="1:40">
      <c r="A93" s="2" t="s">
        <v>274</v>
      </c>
      <c r="B93" s="2" t="s">
        <v>812</v>
      </c>
      <c r="C93" s="2">
        <v>0</v>
      </c>
      <c r="E93" s="2" t="s">
        <v>848</v>
      </c>
      <c r="F93" s="2" t="e">
        <v>#N/A</v>
      </c>
      <c r="G93" s="2" t="e">
        <v>#N/A</v>
      </c>
      <c r="H93" s="2" t="s">
        <v>814</v>
      </c>
      <c r="I93" s="2">
        <v>0.01</v>
      </c>
      <c r="J93" s="6">
        <v>14458317</v>
      </c>
      <c r="K93" s="6">
        <v>5281115</v>
      </c>
      <c r="L93" s="6">
        <v>9177202</v>
      </c>
      <c r="M93" s="6">
        <v>5340128</v>
      </c>
      <c r="N93" s="6">
        <v>418708</v>
      </c>
      <c r="O93" s="6">
        <v>77878</v>
      </c>
      <c r="P93" s="6">
        <v>238680</v>
      </c>
      <c r="Q93" s="6">
        <v>3148</v>
      </c>
      <c r="R93" s="6">
        <v>1564</v>
      </c>
      <c r="S93" s="6">
        <v>1312</v>
      </c>
      <c r="T93" s="6">
        <v>96126</v>
      </c>
      <c r="U93" s="2">
        <v>0</v>
      </c>
      <c r="V93" s="6">
        <v>14326</v>
      </c>
      <c r="W93" s="6">
        <v>-96</v>
      </c>
      <c r="X93" s="6">
        <v>548</v>
      </c>
      <c r="Y93" s="6">
        <v>2407</v>
      </c>
      <c r="Z93" s="6">
        <v>16476</v>
      </c>
      <c r="AA93" s="6">
        <v>21</v>
      </c>
      <c r="AB93" s="6">
        <v>3222</v>
      </c>
      <c r="AC93" s="6">
        <v>-6837</v>
      </c>
      <c r="AD93" s="6">
        <v>133834</v>
      </c>
      <c r="AE93" s="6">
        <v>0</v>
      </c>
      <c r="AF93" s="2">
        <v>0</v>
      </c>
      <c r="AG93" s="6">
        <v>-67523</v>
      </c>
      <c r="AH93" s="6">
        <v>5855214</v>
      </c>
      <c r="AI93" s="6">
        <v>15032416</v>
      </c>
      <c r="AJ93" s="6">
        <v>574099</v>
      </c>
      <c r="AK93" s="7">
        <v>1.04</v>
      </c>
      <c r="AL93" s="2">
        <v>0</v>
      </c>
      <c r="AM93" s="2" t="s">
        <v>807</v>
      </c>
      <c r="AN93" s="2">
        <v>1</v>
      </c>
    </row>
    <row r="94" spans="1:40">
      <c r="A94" s="2" t="s">
        <v>586</v>
      </c>
      <c r="B94" s="2" t="s">
        <v>819</v>
      </c>
      <c r="C94" s="2" t="s">
        <v>820</v>
      </c>
      <c r="E94" s="2" t="s">
        <v>587</v>
      </c>
      <c r="F94" s="2" t="s">
        <v>806</v>
      </c>
      <c r="G94" s="2" t="s">
        <v>175</v>
      </c>
      <c r="H94" s="2">
        <v>0</v>
      </c>
      <c r="I94" s="2">
        <v>0.49</v>
      </c>
      <c r="J94" s="6">
        <v>69311853</v>
      </c>
      <c r="K94" s="6">
        <v>42339818</v>
      </c>
      <c r="L94" s="6">
        <v>26972035</v>
      </c>
      <c r="M94" s="6">
        <v>45788967</v>
      </c>
      <c r="N94" s="6">
        <v>2763397</v>
      </c>
      <c r="O94" s="6">
        <v>671034</v>
      </c>
      <c r="P94" s="6">
        <v>1485361</v>
      </c>
      <c r="Q94" s="6">
        <v>5061</v>
      </c>
      <c r="R94" s="6">
        <v>0</v>
      </c>
      <c r="S94" s="6">
        <v>85136</v>
      </c>
      <c r="T94" s="6">
        <v>516805</v>
      </c>
      <c r="U94" s="2">
        <v>0</v>
      </c>
      <c r="V94" s="6">
        <v>78446</v>
      </c>
      <c r="W94" s="6">
        <v>11898</v>
      </c>
      <c r="X94" s="6">
        <v>25018</v>
      </c>
      <c r="Y94" s="6">
        <v>-66543</v>
      </c>
      <c r="Z94" s="6">
        <v>130394</v>
      </c>
      <c r="AA94" s="6">
        <v>0</v>
      </c>
      <c r="AB94" s="6">
        <v>11583</v>
      </c>
      <c r="AC94" s="6">
        <v>5218</v>
      </c>
      <c r="AD94" s="6">
        <v>393342</v>
      </c>
      <c r="AE94" s="6">
        <v>0</v>
      </c>
      <c r="AF94" s="2">
        <v>0</v>
      </c>
      <c r="AG94" s="6">
        <v>-1166453</v>
      </c>
      <c r="AH94" s="6">
        <v>47975267</v>
      </c>
      <c r="AI94" s="6">
        <v>74947302</v>
      </c>
      <c r="AJ94" s="6">
        <v>5635449</v>
      </c>
      <c r="AK94" s="7">
        <v>1.08</v>
      </c>
      <c r="AL94" s="2">
        <v>0</v>
      </c>
      <c r="AM94" s="2" t="s">
        <v>807</v>
      </c>
      <c r="AN94" s="2">
        <v>1</v>
      </c>
    </row>
    <row r="95" spans="1:40">
      <c r="A95" s="2" t="s">
        <v>584</v>
      </c>
      <c r="B95" s="2" t="s">
        <v>832</v>
      </c>
      <c r="C95" s="2" t="s">
        <v>822</v>
      </c>
      <c r="E95" s="2" t="s">
        <v>585</v>
      </c>
      <c r="F95" s="2" t="e">
        <v>#N/A</v>
      </c>
      <c r="G95" s="2" t="e">
        <v>#N/A</v>
      </c>
      <c r="H95" s="2" t="s">
        <v>833</v>
      </c>
      <c r="I95" s="2">
        <v>0.09</v>
      </c>
      <c r="J95" s="6">
        <v>36393662</v>
      </c>
      <c r="K95" s="6">
        <v>10653274</v>
      </c>
      <c r="L95" s="6">
        <v>25740387</v>
      </c>
      <c r="M95" s="6">
        <v>10070834</v>
      </c>
      <c r="N95" s="6">
        <v>1009236</v>
      </c>
      <c r="O95" s="6">
        <v>146866</v>
      </c>
      <c r="P95" s="6">
        <v>554098</v>
      </c>
      <c r="Q95" s="6">
        <v>1454</v>
      </c>
      <c r="R95" s="6">
        <v>8102</v>
      </c>
      <c r="S95" s="6">
        <v>1650</v>
      </c>
      <c r="T95" s="6">
        <v>297066</v>
      </c>
      <c r="U95" s="2">
        <v>0</v>
      </c>
      <c r="V95" s="6">
        <v>43835</v>
      </c>
      <c r="W95" s="6">
        <v>-881</v>
      </c>
      <c r="X95" s="6">
        <v>-2505</v>
      </c>
      <c r="Y95" s="6">
        <v>1700</v>
      </c>
      <c r="Z95" s="6">
        <v>-5392</v>
      </c>
      <c r="AA95" s="6">
        <v>-145</v>
      </c>
      <c r="AB95" s="6">
        <v>5748</v>
      </c>
      <c r="AC95" s="6">
        <v>-8889</v>
      </c>
      <c r="AD95" s="6">
        <v>375381</v>
      </c>
      <c r="AE95" s="6">
        <v>0</v>
      </c>
      <c r="AF95" s="2">
        <v>0</v>
      </c>
      <c r="AG95" s="6">
        <v>358804</v>
      </c>
      <c r="AH95" s="6">
        <v>11847726</v>
      </c>
      <c r="AI95" s="6">
        <v>37588113</v>
      </c>
      <c r="AJ95" s="6">
        <v>1194452</v>
      </c>
      <c r="AK95" s="7">
        <v>1.03</v>
      </c>
      <c r="AL95" s="2">
        <v>0</v>
      </c>
      <c r="AM95" s="2" t="s">
        <v>807</v>
      </c>
      <c r="AN95" s="2">
        <v>1</v>
      </c>
    </row>
    <row r="96" spans="1:40">
      <c r="A96" s="2" t="s">
        <v>910</v>
      </c>
      <c r="B96" s="2" t="s">
        <v>812</v>
      </c>
      <c r="C96" s="2">
        <v>0</v>
      </c>
      <c r="E96" s="2" t="s">
        <v>849</v>
      </c>
      <c r="F96" s="2" t="e">
        <v>#N/A</v>
      </c>
      <c r="G96" s="2" t="e">
        <v>#N/A</v>
      </c>
      <c r="H96" s="2" t="s">
        <v>814</v>
      </c>
      <c r="I96" s="2">
        <v>0.01</v>
      </c>
      <c r="J96" s="6">
        <v>5193305</v>
      </c>
      <c r="K96" s="6">
        <v>2477156</v>
      </c>
      <c r="L96" s="6">
        <v>2716149</v>
      </c>
      <c r="M96" s="6">
        <v>2373296</v>
      </c>
      <c r="N96" s="6">
        <v>190473</v>
      </c>
      <c r="O96" s="6">
        <v>34611</v>
      </c>
      <c r="P96" s="6">
        <v>99724</v>
      </c>
      <c r="Q96" s="2">
        <v>196</v>
      </c>
      <c r="R96" s="2">
        <v>900</v>
      </c>
      <c r="S96" s="6">
        <v>942</v>
      </c>
      <c r="T96" s="6">
        <v>54100</v>
      </c>
      <c r="U96" s="2">
        <v>0</v>
      </c>
      <c r="V96" s="6">
        <v>11105</v>
      </c>
      <c r="W96" s="2">
        <v>432</v>
      </c>
      <c r="X96" s="6">
        <v>-758</v>
      </c>
      <c r="Y96" s="6">
        <v>1026</v>
      </c>
      <c r="Z96" s="6">
        <v>1155</v>
      </c>
      <c r="AA96" s="6">
        <v>191</v>
      </c>
      <c r="AB96" s="6">
        <v>927</v>
      </c>
      <c r="AC96" s="6">
        <v>-952</v>
      </c>
      <c r="AD96" s="6">
        <v>39611</v>
      </c>
      <c r="AE96" s="6">
        <v>0</v>
      </c>
      <c r="AF96" s="2">
        <v>0</v>
      </c>
      <c r="AG96" s="6">
        <v>-16291</v>
      </c>
      <c r="AH96" s="6">
        <v>2600215</v>
      </c>
      <c r="AI96" s="6">
        <v>5316364</v>
      </c>
      <c r="AJ96" s="6">
        <v>123058</v>
      </c>
      <c r="AK96" s="7">
        <v>1.02</v>
      </c>
      <c r="AL96" s="2" t="e">
        <v>#N/A</v>
      </c>
      <c r="AM96" s="2" t="s">
        <v>807</v>
      </c>
      <c r="AN96" s="2">
        <v>1</v>
      </c>
    </row>
    <row r="97" spans="1:40">
      <c r="A97" s="2" t="s">
        <v>582</v>
      </c>
      <c r="B97" s="2" t="s">
        <v>804</v>
      </c>
      <c r="C97" s="2" t="s">
        <v>805</v>
      </c>
      <c r="E97" s="2" t="s">
        <v>583</v>
      </c>
      <c r="F97" s="2" t="s">
        <v>430</v>
      </c>
      <c r="G97" s="2" t="s">
        <v>428</v>
      </c>
      <c r="H97" s="2">
        <v>0</v>
      </c>
      <c r="I97" s="2">
        <v>0.4</v>
      </c>
      <c r="J97" s="6">
        <v>3362746</v>
      </c>
      <c r="K97" s="6">
        <v>13879642</v>
      </c>
      <c r="L97" s="6">
        <v>-10516896</v>
      </c>
      <c r="M97" s="6">
        <v>13939048</v>
      </c>
      <c r="N97" s="6">
        <v>984454</v>
      </c>
      <c r="O97" s="6">
        <v>217861</v>
      </c>
      <c r="P97" s="6">
        <v>477588</v>
      </c>
      <c r="Q97" s="6">
        <v>2485</v>
      </c>
      <c r="R97" s="2">
        <v>0</v>
      </c>
      <c r="S97" s="6">
        <v>2436</v>
      </c>
      <c r="T97" s="6">
        <v>284084</v>
      </c>
      <c r="U97" s="2">
        <v>0</v>
      </c>
      <c r="V97" s="6">
        <v>57695</v>
      </c>
      <c r="W97" s="6">
        <v>-486</v>
      </c>
      <c r="X97" s="6">
        <v>0</v>
      </c>
      <c r="Y97" s="6">
        <v>4780</v>
      </c>
      <c r="Z97" s="6">
        <v>-3716</v>
      </c>
      <c r="AA97" s="6">
        <v>0</v>
      </c>
      <c r="AB97" s="6">
        <v>6979</v>
      </c>
      <c r="AC97" s="6">
        <v>-12269</v>
      </c>
      <c r="AD97" s="6">
        <v>-153371</v>
      </c>
      <c r="AE97" s="6">
        <v>0</v>
      </c>
      <c r="AF97" s="6">
        <v>1911</v>
      </c>
      <c r="AG97" s="6">
        <v>200315</v>
      </c>
      <c r="AH97" s="6">
        <v>15021518</v>
      </c>
      <c r="AI97" s="6">
        <v>4504622</v>
      </c>
      <c r="AJ97" s="6">
        <v>1141876</v>
      </c>
      <c r="AK97" s="7">
        <v>1.34</v>
      </c>
      <c r="AL97" s="2" t="s">
        <v>892</v>
      </c>
      <c r="AM97" s="2" t="s">
        <v>811</v>
      </c>
      <c r="AN97" s="2">
        <v>1.5564097000000001E-2</v>
      </c>
    </row>
    <row r="98" spans="1:40">
      <c r="A98" s="2" t="s">
        <v>580</v>
      </c>
      <c r="B98" s="2" t="s">
        <v>819</v>
      </c>
      <c r="C98" s="2" t="s">
        <v>825</v>
      </c>
      <c r="E98" s="2" t="s">
        <v>581</v>
      </c>
      <c r="F98" s="2" t="s">
        <v>806</v>
      </c>
      <c r="G98" s="2" t="s">
        <v>45</v>
      </c>
      <c r="H98" s="2">
        <v>0</v>
      </c>
      <c r="I98" s="2">
        <v>0.49</v>
      </c>
      <c r="J98" s="6">
        <v>62513778</v>
      </c>
      <c r="K98" s="6">
        <v>47343343</v>
      </c>
      <c r="L98" s="6">
        <v>15170435</v>
      </c>
      <c r="M98" s="6">
        <v>45097766</v>
      </c>
      <c r="N98" s="6">
        <v>3396690</v>
      </c>
      <c r="O98" s="6">
        <v>657676</v>
      </c>
      <c r="P98" s="6">
        <v>1735203</v>
      </c>
      <c r="Q98" s="6">
        <v>9616</v>
      </c>
      <c r="R98" s="6">
        <v>49715</v>
      </c>
      <c r="S98" s="6">
        <v>124287</v>
      </c>
      <c r="T98" s="6">
        <v>820193</v>
      </c>
      <c r="U98" s="2">
        <v>0</v>
      </c>
      <c r="V98" s="6">
        <v>115855</v>
      </c>
      <c r="W98" s="6">
        <v>4727</v>
      </c>
      <c r="X98" s="6">
        <v>-49715</v>
      </c>
      <c r="Y98" s="6">
        <v>-84018</v>
      </c>
      <c r="Z98" s="6">
        <v>-20001</v>
      </c>
      <c r="AA98" s="6">
        <v>0</v>
      </c>
      <c r="AB98" s="6">
        <v>9727</v>
      </c>
      <c r="AC98" s="6">
        <v>23600</v>
      </c>
      <c r="AD98" s="6">
        <v>221236</v>
      </c>
      <c r="AE98" s="6">
        <v>0</v>
      </c>
      <c r="AF98" s="2">
        <v>0</v>
      </c>
      <c r="AG98" s="6">
        <v>-2669898</v>
      </c>
      <c r="AH98" s="6">
        <v>46045969</v>
      </c>
      <c r="AI98" s="6">
        <v>61216403</v>
      </c>
      <c r="AJ98" s="6">
        <v>-1297375</v>
      </c>
      <c r="AK98" s="7">
        <v>0.98</v>
      </c>
      <c r="AL98" s="2">
        <v>0</v>
      </c>
      <c r="AM98" s="2" t="s">
        <v>807</v>
      </c>
      <c r="AN98" s="2">
        <v>1</v>
      </c>
    </row>
    <row r="99" spans="1:40">
      <c r="A99" s="2" t="s">
        <v>578</v>
      </c>
      <c r="B99" s="2" t="s">
        <v>821</v>
      </c>
      <c r="C99" s="2" t="s">
        <v>845</v>
      </c>
      <c r="E99" s="2" t="s">
        <v>579</v>
      </c>
      <c r="F99" s="2" t="s">
        <v>806</v>
      </c>
      <c r="G99" s="2" t="s">
        <v>576</v>
      </c>
      <c r="H99" s="2">
        <v>0</v>
      </c>
      <c r="I99" s="2">
        <v>0.49</v>
      </c>
      <c r="J99" s="6">
        <v>115541014</v>
      </c>
      <c r="K99" s="6">
        <v>55049732</v>
      </c>
      <c r="L99" s="6">
        <v>60491282</v>
      </c>
      <c r="M99" s="6">
        <v>54797939</v>
      </c>
      <c r="N99" s="6">
        <v>4115985</v>
      </c>
      <c r="O99" s="6">
        <v>799301</v>
      </c>
      <c r="P99" s="6">
        <v>2398066</v>
      </c>
      <c r="Q99" s="6">
        <v>4595</v>
      </c>
      <c r="R99" s="6">
        <v>89134</v>
      </c>
      <c r="S99" s="6">
        <v>2944</v>
      </c>
      <c r="T99" s="6">
        <v>821945</v>
      </c>
      <c r="U99" s="6">
        <v>4263</v>
      </c>
      <c r="V99" s="6">
        <v>76543</v>
      </c>
      <c r="W99" s="6">
        <v>18762</v>
      </c>
      <c r="X99" s="6">
        <v>14517</v>
      </c>
      <c r="Y99" s="6">
        <v>26088</v>
      </c>
      <c r="Z99" s="6">
        <v>96806</v>
      </c>
      <c r="AA99" s="6">
        <v>-4263</v>
      </c>
      <c r="AB99" s="6">
        <v>32044</v>
      </c>
      <c r="AC99" s="6">
        <v>-57939</v>
      </c>
      <c r="AD99" s="6">
        <v>882165</v>
      </c>
      <c r="AE99" s="6">
        <v>0</v>
      </c>
      <c r="AF99" s="2">
        <v>0</v>
      </c>
      <c r="AG99" s="6">
        <v>500200</v>
      </c>
      <c r="AH99" s="6">
        <v>60503110</v>
      </c>
      <c r="AI99" s="6">
        <v>120994392</v>
      </c>
      <c r="AJ99" s="6">
        <v>5453377</v>
      </c>
      <c r="AK99" s="7">
        <v>1.05</v>
      </c>
      <c r="AL99" s="2">
        <v>0</v>
      </c>
      <c r="AM99" s="2" t="s">
        <v>807</v>
      </c>
      <c r="AN99" s="2">
        <v>1</v>
      </c>
    </row>
    <row r="100" spans="1:40">
      <c r="A100" s="2" t="s">
        <v>576</v>
      </c>
      <c r="B100" s="2" t="s">
        <v>812</v>
      </c>
      <c r="C100" s="2">
        <v>0</v>
      </c>
      <c r="E100" s="2" t="s">
        <v>850</v>
      </c>
      <c r="F100" s="2" t="e">
        <v>#N/A</v>
      </c>
      <c r="G100" s="2" t="e">
        <v>#N/A</v>
      </c>
      <c r="H100" s="2" t="s">
        <v>814</v>
      </c>
      <c r="I100" s="2">
        <v>0.01</v>
      </c>
      <c r="J100" s="6">
        <v>6464946</v>
      </c>
      <c r="K100" s="6">
        <v>1466559</v>
      </c>
      <c r="L100" s="6">
        <v>4998387</v>
      </c>
      <c r="M100" s="6">
        <v>1469850</v>
      </c>
      <c r="N100" s="6">
        <v>105577</v>
      </c>
      <c r="O100" s="6">
        <v>21435</v>
      </c>
      <c r="P100" s="6">
        <v>60238</v>
      </c>
      <c r="Q100" s="2">
        <v>94</v>
      </c>
      <c r="R100" s="6">
        <v>1820</v>
      </c>
      <c r="S100" s="6">
        <v>256</v>
      </c>
      <c r="T100" s="6">
        <v>21734</v>
      </c>
      <c r="U100" s="2">
        <v>0</v>
      </c>
      <c r="V100" s="6">
        <v>3234</v>
      </c>
      <c r="W100" s="6">
        <v>383</v>
      </c>
      <c r="X100" s="6">
        <v>1271</v>
      </c>
      <c r="Y100" s="6">
        <v>1029</v>
      </c>
      <c r="Z100" s="6">
        <v>3631</v>
      </c>
      <c r="AA100" s="6">
        <v>0</v>
      </c>
      <c r="AB100" s="6">
        <v>654</v>
      </c>
      <c r="AC100" s="6">
        <v>-1614</v>
      </c>
      <c r="AD100" s="6">
        <v>72893</v>
      </c>
      <c r="AE100" s="6">
        <v>0</v>
      </c>
      <c r="AF100" s="2">
        <v>0</v>
      </c>
      <c r="AG100" s="6">
        <v>-10982</v>
      </c>
      <c r="AH100" s="6">
        <v>1645926</v>
      </c>
      <c r="AI100" s="6">
        <v>6644314</v>
      </c>
      <c r="AJ100" s="6">
        <v>179368</v>
      </c>
      <c r="AK100" s="7">
        <v>1.03</v>
      </c>
      <c r="AL100" s="2">
        <v>0</v>
      </c>
      <c r="AM100" s="2" t="s">
        <v>807</v>
      </c>
      <c r="AN100" s="2">
        <v>1</v>
      </c>
    </row>
    <row r="101" spans="1:40">
      <c r="A101" s="2" t="s">
        <v>574</v>
      </c>
      <c r="B101" s="2" t="s">
        <v>817</v>
      </c>
      <c r="C101" s="2" t="s">
        <v>818</v>
      </c>
      <c r="E101" s="2" t="s">
        <v>575</v>
      </c>
      <c r="F101" s="2" t="s">
        <v>514</v>
      </c>
      <c r="G101" s="2" t="s">
        <v>806</v>
      </c>
      <c r="H101" s="2">
        <v>0</v>
      </c>
      <c r="I101" s="2">
        <v>0.3</v>
      </c>
      <c r="J101" s="6">
        <v>69982010</v>
      </c>
      <c r="K101" s="6">
        <v>40717033</v>
      </c>
      <c r="L101" s="6">
        <v>29264978</v>
      </c>
      <c r="M101" s="6">
        <v>39595392</v>
      </c>
      <c r="N101" s="6">
        <v>2069643</v>
      </c>
      <c r="O101" s="6">
        <v>577433</v>
      </c>
      <c r="P101" s="6">
        <v>697113</v>
      </c>
      <c r="Q101" s="6">
        <v>4748</v>
      </c>
      <c r="R101" s="6">
        <v>69212</v>
      </c>
      <c r="S101" s="6">
        <v>17791</v>
      </c>
      <c r="T101" s="6">
        <v>703346</v>
      </c>
      <c r="U101" s="2">
        <v>0</v>
      </c>
      <c r="V101" s="6">
        <v>77017</v>
      </c>
      <c r="W101" s="6">
        <v>6791</v>
      </c>
      <c r="X101" s="6">
        <v>26379</v>
      </c>
      <c r="Y101" s="6">
        <v>15377</v>
      </c>
      <c r="Z101" s="6">
        <v>208409</v>
      </c>
      <c r="AA101" s="6">
        <v>0</v>
      </c>
      <c r="AB101" s="6">
        <v>0</v>
      </c>
      <c r="AC101" s="6">
        <v>55396</v>
      </c>
      <c r="AD101" s="6">
        <v>426781</v>
      </c>
      <c r="AE101" s="6">
        <v>0</v>
      </c>
      <c r="AF101" s="2">
        <v>0</v>
      </c>
      <c r="AG101" s="6">
        <v>-1179000</v>
      </c>
      <c r="AH101" s="6">
        <v>41302185</v>
      </c>
      <c r="AI101" s="6">
        <v>70567163</v>
      </c>
      <c r="AJ101" s="6">
        <v>585152</v>
      </c>
      <c r="AK101" s="7">
        <v>1.01</v>
      </c>
      <c r="AL101" s="2">
        <v>0</v>
      </c>
      <c r="AM101" s="2" t="s">
        <v>807</v>
      </c>
      <c r="AN101" s="2">
        <v>1</v>
      </c>
    </row>
    <row r="102" spans="1:40">
      <c r="A102" s="2" t="s">
        <v>572</v>
      </c>
      <c r="B102" s="2" t="s">
        <v>804</v>
      </c>
      <c r="C102" s="2" t="s">
        <v>815</v>
      </c>
      <c r="E102" s="2" t="s">
        <v>573</v>
      </c>
      <c r="F102" s="2" t="s">
        <v>668</v>
      </c>
      <c r="G102" s="2" t="s">
        <v>666</v>
      </c>
      <c r="H102" s="2">
        <v>0</v>
      </c>
      <c r="I102" s="2">
        <v>0.4</v>
      </c>
      <c r="J102" s="6">
        <v>2238282</v>
      </c>
      <c r="K102" s="6">
        <v>6981511</v>
      </c>
      <c r="L102" s="6">
        <v>-4743228</v>
      </c>
      <c r="M102" s="6">
        <v>7231577</v>
      </c>
      <c r="N102" s="6">
        <v>567271</v>
      </c>
      <c r="O102" s="6">
        <v>108231</v>
      </c>
      <c r="P102" s="6">
        <v>310934</v>
      </c>
      <c r="Q102" s="6">
        <v>4326</v>
      </c>
      <c r="R102" s="2">
        <v>0</v>
      </c>
      <c r="S102" s="2">
        <v>0</v>
      </c>
      <c r="T102" s="6">
        <v>143780</v>
      </c>
      <c r="U102" s="2">
        <v>0</v>
      </c>
      <c r="V102" s="6">
        <v>22861</v>
      </c>
      <c r="W102" s="6">
        <v>-3438</v>
      </c>
      <c r="X102" s="6">
        <v>0</v>
      </c>
      <c r="Y102" s="2">
        <v>0</v>
      </c>
      <c r="Z102" s="6">
        <v>-9060</v>
      </c>
      <c r="AA102" s="6">
        <v>0</v>
      </c>
      <c r="AB102" s="6">
        <v>3634</v>
      </c>
      <c r="AC102" s="6">
        <v>4433</v>
      </c>
      <c r="AD102" s="6">
        <v>-69172</v>
      </c>
      <c r="AE102" s="6">
        <v>0</v>
      </c>
      <c r="AF102" s="6">
        <v>427885</v>
      </c>
      <c r="AG102" s="6">
        <v>183165</v>
      </c>
      <c r="AH102" s="6">
        <v>7503386</v>
      </c>
      <c r="AI102" s="6">
        <v>2760158</v>
      </c>
      <c r="AJ102" s="6">
        <v>521875</v>
      </c>
      <c r="AK102" s="7">
        <v>1.23</v>
      </c>
      <c r="AL102" s="2">
        <v>0</v>
      </c>
      <c r="AM102" s="2" t="s">
        <v>807</v>
      </c>
      <c r="AN102" s="2">
        <v>1</v>
      </c>
    </row>
    <row r="103" spans="1:40">
      <c r="A103" s="2" t="s">
        <v>570</v>
      </c>
      <c r="B103" s="2" t="s">
        <v>804</v>
      </c>
      <c r="C103" s="2" t="s">
        <v>822</v>
      </c>
      <c r="E103" s="2" t="s">
        <v>571</v>
      </c>
      <c r="F103" s="2" t="s">
        <v>588</v>
      </c>
      <c r="G103" s="2" t="s">
        <v>274</v>
      </c>
      <c r="H103" s="2">
        <v>0</v>
      </c>
      <c r="I103" s="2">
        <v>0.4</v>
      </c>
      <c r="J103" s="6">
        <v>2420909</v>
      </c>
      <c r="K103" s="6">
        <v>12759626</v>
      </c>
      <c r="L103" s="6">
        <v>-10338717</v>
      </c>
      <c r="M103" s="6">
        <v>12934291</v>
      </c>
      <c r="N103" s="6">
        <v>1414550</v>
      </c>
      <c r="O103" s="6">
        <v>191159</v>
      </c>
      <c r="P103" s="6">
        <v>855843</v>
      </c>
      <c r="Q103" s="6">
        <v>3666</v>
      </c>
      <c r="R103" s="2">
        <v>0</v>
      </c>
      <c r="S103" s="2">
        <v>974</v>
      </c>
      <c r="T103" s="6">
        <v>362908</v>
      </c>
      <c r="U103" s="2">
        <v>0</v>
      </c>
      <c r="V103" s="6">
        <v>66219</v>
      </c>
      <c r="W103" s="6">
        <v>-3999</v>
      </c>
      <c r="X103" s="6">
        <v>660</v>
      </c>
      <c r="Y103" s="2">
        <v>472</v>
      </c>
      <c r="Z103" s="6">
        <v>26063</v>
      </c>
      <c r="AA103" s="6">
        <v>0</v>
      </c>
      <c r="AB103" s="6">
        <v>16754</v>
      </c>
      <c r="AC103" s="6">
        <v>-1610</v>
      </c>
      <c r="AD103" s="6">
        <v>-150773</v>
      </c>
      <c r="AE103" s="6">
        <v>0</v>
      </c>
      <c r="AF103" s="2">
        <v>0</v>
      </c>
      <c r="AG103" s="6">
        <v>-633725</v>
      </c>
      <c r="AH103" s="6">
        <v>13668902</v>
      </c>
      <c r="AI103" s="6">
        <v>3330185</v>
      </c>
      <c r="AJ103" s="6">
        <v>909276</v>
      </c>
      <c r="AK103" s="7">
        <v>1.38</v>
      </c>
      <c r="AL103" s="2" t="s">
        <v>847</v>
      </c>
      <c r="AM103" s="2" t="s">
        <v>811</v>
      </c>
      <c r="AN103" s="2">
        <v>1.2525576E-2</v>
      </c>
    </row>
    <row r="104" spans="1:40">
      <c r="A104" s="2" t="s">
        <v>568</v>
      </c>
      <c r="B104" s="2" t="s">
        <v>804</v>
      </c>
      <c r="C104" s="2" t="s">
        <v>822</v>
      </c>
      <c r="E104" s="2" t="s">
        <v>569</v>
      </c>
      <c r="F104" s="2" t="s">
        <v>584</v>
      </c>
      <c r="G104" s="2" t="s">
        <v>829</v>
      </c>
      <c r="H104" s="2">
        <v>0</v>
      </c>
      <c r="I104" s="2">
        <v>0.4</v>
      </c>
      <c r="J104" s="6">
        <v>1253637</v>
      </c>
      <c r="K104" s="6">
        <v>8641317</v>
      </c>
      <c r="L104" s="6">
        <v>-7387680</v>
      </c>
      <c r="M104" s="6">
        <v>8491665</v>
      </c>
      <c r="N104" s="6">
        <v>719723</v>
      </c>
      <c r="O104" s="6">
        <v>124483</v>
      </c>
      <c r="P104" s="6">
        <v>409704</v>
      </c>
      <c r="Q104" s="2">
        <v>751</v>
      </c>
      <c r="R104" s="2">
        <v>0</v>
      </c>
      <c r="S104" s="2">
        <v>0</v>
      </c>
      <c r="T104" s="6">
        <v>184785</v>
      </c>
      <c r="U104" s="6">
        <v>0</v>
      </c>
      <c r="V104" s="6">
        <v>16427</v>
      </c>
      <c r="W104" s="6">
        <v>2</v>
      </c>
      <c r="X104" s="6">
        <v>0</v>
      </c>
      <c r="Y104" s="2">
        <v>0</v>
      </c>
      <c r="Z104" s="6">
        <v>4705</v>
      </c>
      <c r="AA104" s="6">
        <v>-1037</v>
      </c>
      <c r="AB104" s="6">
        <v>4193</v>
      </c>
      <c r="AC104" s="6">
        <v>-3293</v>
      </c>
      <c r="AD104" s="6">
        <v>-107737</v>
      </c>
      <c r="AE104" s="6">
        <v>0</v>
      </c>
      <c r="AF104" s="6">
        <v>31168</v>
      </c>
      <c r="AG104" s="6">
        <v>429038</v>
      </c>
      <c r="AH104" s="6">
        <v>9522518</v>
      </c>
      <c r="AI104" s="6">
        <v>2134838</v>
      </c>
      <c r="AJ104" s="6">
        <v>881201</v>
      </c>
      <c r="AK104" s="7">
        <v>1.7</v>
      </c>
      <c r="AL104" s="2">
        <v>0</v>
      </c>
      <c r="AM104" s="2" t="s">
        <v>807</v>
      </c>
      <c r="AN104" s="2">
        <v>1</v>
      </c>
    </row>
    <row r="105" spans="1:40">
      <c r="A105" s="2" t="s">
        <v>566</v>
      </c>
      <c r="B105" s="2" t="s">
        <v>804</v>
      </c>
      <c r="C105" s="2" t="s">
        <v>805</v>
      </c>
      <c r="E105" s="2" t="s">
        <v>567</v>
      </c>
      <c r="F105" s="2" t="s">
        <v>488</v>
      </c>
      <c r="G105" s="2" t="s">
        <v>486</v>
      </c>
      <c r="H105" s="2">
        <v>0</v>
      </c>
      <c r="I105" s="2">
        <v>0.4</v>
      </c>
      <c r="J105" s="6">
        <v>1720594</v>
      </c>
      <c r="K105" s="6">
        <v>11480495</v>
      </c>
      <c r="L105" s="6">
        <v>-9759902</v>
      </c>
      <c r="M105" s="6">
        <v>11526926</v>
      </c>
      <c r="N105" s="6">
        <v>995663</v>
      </c>
      <c r="O105" s="6">
        <v>168101</v>
      </c>
      <c r="P105" s="6">
        <v>509568</v>
      </c>
      <c r="Q105" s="6">
        <v>8118</v>
      </c>
      <c r="R105" s="6">
        <v>4057</v>
      </c>
      <c r="S105" s="6">
        <v>6314</v>
      </c>
      <c r="T105" s="6">
        <v>299505</v>
      </c>
      <c r="U105" s="2">
        <v>0</v>
      </c>
      <c r="V105" s="6">
        <v>26157</v>
      </c>
      <c r="W105" s="6">
        <v>6044</v>
      </c>
      <c r="X105" s="6">
        <v>-4057</v>
      </c>
      <c r="Y105" s="6">
        <v>10064</v>
      </c>
      <c r="Z105" s="6">
        <v>33143</v>
      </c>
      <c r="AA105" s="6">
        <v>-771</v>
      </c>
      <c r="AB105" s="6">
        <v>6643</v>
      </c>
      <c r="AC105" s="6">
        <v>-10705</v>
      </c>
      <c r="AD105" s="6">
        <v>-142332</v>
      </c>
      <c r="AE105" s="6">
        <v>0</v>
      </c>
      <c r="AF105" s="6">
        <v>98589</v>
      </c>
      <c r="AG105" s="6">
        <v>268352</v>
      </c>
      <c r="AH105" s="6">
        <v>12616538</v>
      </c>
      <c r="AI105" s="6">
        <v>2856636</v>
      </c>
      <c r="AJ105" s="6">
        <v>1136043</v>
      </c>
      <c r="AK105" s="7">
        <v>1.66</v>
      </c>
      <c r="AL105" s="2">
        <v>0</v>
      </c>
      <c r="AM105" s="2" t="s">
        <v>807</v>
      </c>
      <c r="AN105" s="2">
        <v>1</v>
      </c>
    </row>
    <row r="106" spans="1:40">
      <c r="A106" s="2" t="s">
        <v>564</v>
      </c>
      <c r="B106" s="2" t="s">
        <v>804</v>
      </c>
      <c r="C106" s="2" t="s">
        <v>815</v>
      </c>
      <c r="E106" s="2" t="s">
        <v>565</v>
      </c>
      <c r="F106" s="2" t="s">
        <v>460</v>
      </c>
      <c r="G106" s="2" t="s">
        <v>806</v>
      </c>
      <c r="H106" s="2">
        <v>0</v>
      </c>
      <c r="I106" s="2">
        <v>0.4</v>
      </c>
      <c r="J106" s="6">
        <v>2469196</v>
      </c>
      <c r="K106" s="6">
        <v>17916465</v>
      </c>
      <c r="L106" s="6">
        <v>-15447269</v>
      </c>
      <c r="M106" s="6">
        <v>17909972</v>
      </c>
      <c r="N106" s="6">
        <v>1045343</v>
      </c>
      <c r="O106" s="6">
        <v>261187</v>
      </c>
      <c r="P106" s="6">
        <v>521193</v>
      </c>
      <c r="Q106" s="2">
        <v>0</v>
      </c>
      <c r="R106" s="6">
        <v>20291</v>
      </c>
      <c r="S106" s="6">
        <v>8116</v>
      </c>
      <c r="T106" s="6">
        <v>234556</v>
      </c>
      <c r="U106" s="2">
        <v>0</v>
      </c>
      <c r="V106" s="6">
        <v>25263</v>
      </c>
      <c r="W106" s="6">
        <v>0</v>
      </c>
      <c r="X106" s="6">
        <v>-6086</v>
      </c>
      <c r="Y106" s="6">
        <v>7872</v>
      </c>
      <c r="Z106" s="6">
        <v>74355</v>
      </c>
      <c r="AA106" s="6">
        <v>-223</v>
      </c>
      <c r="AB106" s="6">
        <v>2711</v>
      </c>
      <c r="AC106" s="6">
        <v>-5368</v>
      </c>
      <c r="AD106" s="6">
        <v>-225273</v>
      </c>
      <c r="AE106" s="6">
        <v>0</v>
      </c>
      <c r="AF106" s="6">
        <v>175979</v>
      </c>
      <c r="AG106" s="6">
        <v>-1516780</v>
      </c>
      <c r="AH106" s="6">
        <v>17135807</v>
      </c>
      <c r="AI106" s="6">
        <v>1688538</v>
      </c>
      <c r="AJ106" s="6">
        <v>-780657</v>
      </c>
      <c r="AK106" s="7">
        <v>0.68</v>
      </c>
      <c r="AL106" s="2">
        <v>0</v>
      </c>
      <c r="AM106" s="2" t="s">
        <v>807</v>
      </c>
      <c r="AN106" s="2">
        <v>1</v>
      </c>
    </row>
    <row r="107" spans="1:40">
      <c r="A107" s="2" t="s">
        <v>562</v>
      </c>
      <c r="B107" s="2" t="s">
        <v>804</v>
      </c>
      <c r="C107" s="2" t="s">
        <v>809</v>
      </c>
      <c r="E107" s="2" t="s">
        <v>563</v>
      </c>
      <c r="F107" s="2" t="s">
        <v>390</v>
      </c>
      <c r="G107" s="2" t="s">
        <v>806</v>
      </c>
      <c r="H107" s="2">
        <v>0</v>
      </c>
      <c r="I107" s="2">
        <v>0.4</v>
      </c>
      <c r="J107" s="6">
        <v>5582795</v>
      </c>
      <c r="K107" s="6">
        <v>12788472</v>
      </c>
      <c r="L107" s="6">
        <v>-7205677</v>
      </c>
      <c r="M107" s="6">
        <v>13172099</v>
      </c>
      <c r="N107" s="6">
        <v>1508032</v>
      </c>
      <c r="O107" s="6">
        <v>193064</v>
      </c>
      <c r="P107" s="6">
        <v>946078</v>
      </c>
      <c r="Q107" s="6">
        <v>0</v>
      </c>
      <c r="R107" s="2">
        <v>0</v>
      </c>
      <c r="S107" s="6">
        <v>0</v>
      </c>
      <c r="T107" s="6">
        <v>368890</v>
      </c>
      <c r="U107" s="2">
        <v>0</v>
      </c>
      <c r="V107" s="6">
        <v>20612</v>
      </c>
      <c r="W107" s="6">
        <v>5269</v>
      </c>
      <c r="X107" s="6">
        <v>646</v>
      </c>
      <c r="Y107" s="6">
        <v>3604</v>
      </c>
      <c r="Z107" s="6">
        <v>14468</v>
      </c>
      <c r="AA107" s="6">
        <v>0</v>
      </c>
      <c r="AB107" s="6">
        <v>6954</v>
      </c>
      <c r="AC107" s="6">
        <v>-14569</v>
      </c>
      <c r="AD107" s="6">
        <v>-105083</v>
      </c>
      <c r="AE107" s="6">
        <v>0</v>
      </c>
      <c r="AF107" s="2">
        <v>0</v>
      </c>
      <c r="AG107" s="6">
        <v>-77132</v>
      </c>
      <c r="AH107" s="6">
        <v>14534900</v>
      </c>
      <c r="AI107" s="6">
        <v>7329223</v>
      </c>
      <c r="AJ107" s="6">
        <v>1746428</v>
      </c>
      <c r="AK107" s="7">
        <v>1.31</v>
      </c>
      <c r="AL107" s="2" t="s">
        <v>863</v>
      </c>
      <c r="AM107" s="2" t="s">
        <v>811</v>
      </c>
      <c r="AN107" s="2">
        <v>4.5924515999999999E-2</v>
      </c>
    </row>
    <row r="108" spans="1:40">
      <c r="A108" s="2" t="s">
        <v>560</v>
      </c>
      <c r="B108" s="2" t="s">
        <v>804</v>
      </c>
      <c r="C108" s="2" t="s">
        <v>809</v>
      </c>
      <c r="E108" s="2" t="s">
        <v>561</v>
      </c>
      <c r="F108" s="2" t="s">
        <v>310</v>
      </c>
      <c r="G108" s="2" t="s">
        <v>806</v>
      </c>
      <c r="H108" s="2">
        <v>0</v>
      </c>
      <c r="I108" s="2">
        <v>0.4</v>
      </c>
      <c r="J108" s="6">
        <v>2187291</v>
      </c>
      <c r="K108" s="6">
        <v>8034843</v>
      </c>
      <c r="L108" s="6">
        <v>-5847553</v>
      </c>
      <c r="M108" s="6">
        <v>8852443</v>
      </c>
      <c r="N108" s="6">
        <v>654867</v>
      </c>
      <c r="O108" s="6">
        <v>136390</v>
      </c>
      <c r="P108" s="6">
        <v>377678</v>
      </c>
      <c r="Q108" s="6">
        <v>1754</v>
      </c>
      <c r="R108" s="6">
        <v>2081</v>
      </c>
      <c r="S108" s="2">
        <v>0</v>
      </c>
      <c r="T108" s="6">
        <v>136964</v>
      </c>
      <c r="U108" s="2">
        <v>0</v>
      </c>
      <c r="V108" s="6">
        <v>9227</v>
      </c>
      <c r="W108" s="6">
        <v>4603</v>
      </c>
      <c r="X108" s="6">
        <v>-728</v>
      </c>
      <c r="Y108" s="2">
        <v>0</v>
      </c>
      <c r="Z108" s="6">
        <v>1692</v>
      </c>
      <c r="AA108" s="6">
        <v>0</v>
      </c>
      <c r="AB108" s="6">
        <v>0</v>
      </c>
      <c r="AC108" s="6">
        <v>916</v>
      </c>
      <c r="AD108" s="6">
        <v>-85277</v>
      </c>
      <c r="AE108" s="6">
        <v>0</v>
      </c>
      <c r="AF108" s="2">
        <v>0</v>
      </c>
      <c r="AG108" s="6">
        <v>-780402</v>
      </c>
      <c r="AH108" s="6">
        <v>8657341</v>
      </c>
      <c r="AI108" s="6">
        <v>2809789</v>
      </c>
      <c r="AJ108" s="6">
        <v>622498</v>
      </c>
      <c r="AK108" s="7">
        <v>1.28</v>
      </c>
      <c r="AL108" s="2" t="s">
        <v>842</v>
      </c>
      <c r="AM108" s="2" t="s">
        <v>811</v>
      </c>
      <c r="AN108" s="2">
        <v>2.2844909E-2</v>
      </c>
    </row>
    <row r="109" spans="1:40">
      <c r="A109" s="2" t="s">
        <v>558</v>
      </c>
      <c r="B109" s="2" t="s">
        <v>821</v>
      </c>
      <c r="C109" s="2" t="s">
        <v>820</v>
      </c>
      <c r="E109" s="2" t="s">
        <v>559</v>
      </c>
      <c r="F109" s="2" t="s">
        <v>806</v>
      </c>
      <c r="G109" s="2" t="s">
        <v>446</v>
      </c>
      <c r="H109" s="2">
        <v>0</v>
      </c>
      <c r="I109" s="2">
        <v>0.49</v>
      </c>
      <c r="J109" s="6">
        <v>48311833</v>
      </c>
      <c r="K109" s="6">
        <v>42478124</v>
      </c>
      <c r="L109" s="6">
        <v>5833709</v>
      </c>
      <c r="M109" s="6">
        <v>48665431</v>
      </c>
      <c r="N109" s="6">
        <v>3607554</v>
      </c>
      <c r="O109" s="6">
        <v>735852</v>
      </c>
      <c r="P109" s="6">
        <v>1887698</v>
      </c>
      <c r="Q109" s="6">
        <v>1010</v>
      </c>
      <c r="R109" s="2">
        <v>0</v>
      </c>
      <c r="S109" s="6">
        <v>6998</v>
      </c>
      <c r="T109" s="6">
        <v>975996</v>
      </c>
      <c r="U109" s="6">
        <v>23449</v>
      </c>
      <c r="V109" s="6">
        <v>167403</v>
      </c>
      <c r="W109" s="6">
        <v>-364</v>
      </c>
      <c r="X109" s="6">
        <v>621</v>
      </c>
      <c r="Y109" s="6">
        <v>22864</v>
      </c>
      <c r="Z109" s="6">
        <v>8463</v>
      </c>
      <c r="AA109" s="6">
        <v>-23737</v>
      </c>
      <c r="AB109" s="6">
        <v>18264</v>
      </c>
      <c r="AC109" s="6">
        <v>10818</v>
      </c>
      <c r="AD109" s="6">
        <v>85075</v>
      </c>
      <c r="AE109" s="6">
        <v>0</v>
      </c>
      <c r="AF109" s="2">
        <v>0</v>
      </c>
      <c r="AG109" s="6">
        <v>3079208</v>
      </c>
      <c r="AH109" s="6">
        <v>55665049</v>
      </c>
      <c r="AI109" s="6">
        <v>61498758</v>
      </c>
      <c r="AJ109" s="6">
        <v>13186924</v>
      </c>
      <c r="AK109" s="7">
        <v>1.27</v>
      </c>
      <c r="AL109" s="2">
        <v>0</v>
      </c>
      <c r="AM109" s="2" t="s">
        <v>807</v>
      </c>
      <c r="AN109" s="2">
        <v>1</v>
      </c>
    </row>
    <row r="110" spans="1:40">
      <c r="A110" s="2" t="s">
        <v>556</v>
      </c>
      <c r="B110" s="2" t="s">
        <v>804</v>
      </c>
      <c r="C110" s="2" t="s">
        <v>825</v>
      </c>
      <c r="E110" s="2" t="s">
        <v>557</v>
      </c>
      <c r="F110" s="2" t="s">
        <v>157</v>
      </c>
      <c r="G110" s="2" t="s">
        <v>155</v>
      </c>
      <c r="H110" s="2">
        <v>0</v>
      </c>
      <c r="I110" s="2">
        <v>0.4</v>
      </c>
      <c r="J110" s="6">
        <v>2903752</v>
      </c>
      <c r="K110" s="6">
        <v>21583196</v>
      </c>
      <c r="L110" s="6">
        <v>-18679444</v>
      </c>
      <c r="M110" s="6">
        <v>21694155</v>
      </c>
      <c r="N110" s="6">
        <v>1009656</v>
      </c>
      <c r="O110" s="6">
        <v>316373</v>
      </c>
      <c r="P110" s="6">
        <v>511047</v>
      </c>
      <c r="Q110" s="2">
        <v>627</v>
      </c>
      <c r="R110" s="6">
        <v>1231</v>
      </c>
      <c r="S110" s="2">
        <v>0</v>
      </c>
      <c r="T110" s="6">
        <v>180378</v>
      </c>
      <c r="U110" s="2">
        <v>0</v>
      </c>
      <c r="V110" s="6">
        <v>45441</v>
      </c>
      <c r="W110" s="6">
        <v>549</v>
      </c>
      <c r="X110" s="6">
        <v>-1014</v>
      </c>
      <c r="Y110" s="2">
        <v>627</v>
      </c>
      <c r="Z110" s="6">
        <v>60722</v>
      </c>
      <c r="AA110" s="6">
        <v>0</v>
      </c>
      <c r="AB110" s="6">
        <v>0</v>
      </c>
      <c r="AC110" s="6">
        <v>5114</v>
      </c>
      <c r="AD110" s="6">
        <v>-272409</v>
      </c>
      <c r="AE110" s="6">
        <v>0</v>
      </c>
      <c r="AF110" s="2">
        <v>0</v>
      </c>
      <c r="AG110" s="6">
        <v>-1275803</v>
      </c>
      <c r="AH110" s="6">
        <v>21267038</v>
      </c>
      <c r="AI110" s="6">
        <v>2587594</v>
      </c>
      <c r="AJ110" s="6">
        <v>-316158</v>
      </c>
      <c r="AK110" s="7">
        <v>0.89</v>
      </c>
      <c r="AL110" s="2" t="s">
        <v>889</v>
      </c>
      <c r="AM110" s="2" t="s">
        <v>811</v>
      </c>
      <c r="AN110" s="2">
        <v>7.9371749999999994E-3</v>
      </c>
    </row>
    <row r="111" spans="1:40">
      <c r="A111" s="2" t="s">
        <v>554</v>
      </c>
      <c r="B111" s="2" t="s">
        <v>832</v>
      </c>
      <c r="C111" s="2" t="s">
        <v>805</v>
      </c>
      <c r="E111" s="2" t="s">
        <v>555</v>
      </c>
      <c r="F111" s="2" t="e">
        <v>#N/A</v>
      </c>
      <c r="G111" s="2" t="e">
        <v>#N/A</v>
      </c>
      <c r="H111" s="2" t="s">
        <v>833</v>
      </c>
      <c r="I111" s="2">
        <v>0.09</v>
      </c>
      <c r="J111" s="6">
        <v>68129944</v>
      </c>
      <c r="K111" s="6">
        <v>11301519</v>
      </c>
      <c r="L111" s="6">
        <v>56828425</v>
      </c>
      <c r="M111" s="6">
        <v>11397579</v>
      </c>
      <c r="N111" s="6">
        <v>1097457</v>
      </c>
      <c r="O111" s="6">
        <v>166215</v>
      </c>
      <c r="P111" s="6">
        <v>649374</v>
      </c>
      <c r="Q111" s="2">
        <v>388</v>
      </c>
      <c r="R111" s="6">
        <v>6574</v>
      </c>
      <c r="S111" s="6">
        <v>1604</v>
      </c>
      <c r="T111" s="6">
        <v>273302</v>
      </c>
      <c r="U111" s="2">
        <v>0</v>
      </c>
      <c r="V111" s="6">
        <v>52168</v>
      </c>
      <c r="W111" s="6">
        <v>846</v>
      </c>
      <c r="X111" s="6">
        <v>-5753</v>
      </c>
      <c r="Y111" s="6">
        <v>7883</v>
      </c>
      <c r="Z111" s="6">
        <v>51765</v>
      </c>
      <c r="AA111" s="6">
        <v>0</v>
      </c>
      <c r="AB111" s="6">
        <v>7620</v>
      </c>
      <c r="AC111" s="6">
        <v>-5994</v>
      </c>
      <c r="AD111" s="6">
        <v>828748</v>
      </c>
      <c r="AE111" s="6">
        <v>0</v>
      </c>
      <c r="AF111" s="2">
        <v>0</v>
      </c>
      <c r="AG111" s="6">
        <v>-269711</v>
      </c>
      <c r="AH111" s="6">
        <v>13162608</v>
      </c>
      <c r="AI111" s="6">
        <v>69991033</v>
      </c>
      <c r="AJ111" s="6">
        <v>1861089</v>
      </c>
      <c r="AK111" s="7">
        <v>1.03</v>
      </c>
      <c r="AL111" s="2" t="s">
        <v>911</v>
      </c>
      <c r="AM111" s="2" t="s">
        <v>811</v>
      </c>
      <c r="AN111" s="2">
        <v>0.76697416299999999</v>
      </c>
    </row>
    <row r="112" spans="1:40">
      <c r="A112" s="2" t="s">
        <v>552</v>
      </c>
      <c r="B112" s="2" t="s">
        <v>812</v>
      </c>
      <c r="C112" s="2">
        <v>0</v>
      </c>
      <c r="E112" s="2" t="s">
        <v>851</v>
      </c>
      <c r="F112" s="2" t="e">
        <v>#N/A</v>
      </c>
      <c r="G112" s="2" t="e">
        <v>#N/A</v>
      </c>
      <c r="H112" s="2" t="s">
        <v>814</v>
      </c>
      <c r="I112" s="2">
        <v>0.01</v>
      </c>
      <c r="J112" s="6">
        <v>7046388</v>
      </c>
      <c r="K112" s="6">
        <v>2317563</v>
      </c>
      <c r="L112" s="6">
        <v>4728824</v>
      </c>
      <c r="M112" s="6">
        <v>2335375</v>
      </c>
      <c r="N112" s="6">
        <v>206919</v>
      </c>
      <c r="O112" s="6">
        <v>34057</v>
      </c>
      <c r="P112" s="6">
        <v>104144</v>
      </c>
      <c r="Q112" s="2">
        <v>146</v>
      </c>
      <c r="R112" s="6">
        <v>1542</v>
      </c>
      <c r="S112" s="6">
        <v>736</v>
      </c>
      <c r="T112" s="6">
        <v>66294</v>
      </c>
      <c r="U112" s="2">
        <v>0</v>
      </c>
      <c r="V112" s="6">
        <v>7609</v>
      </c>
      <c r="W112" s="6">
        <v>567</v>
      </c>
      <c r="X112" s="6">
        <v>-878</v>
      </c>
      <c r="Y112" s="6">
        <v>1929</v>
      </c>
      <c r="Z112" s="6">
        <v>1727</v>
      </c>
      <c r="AA112" s="6">
        <v>0</v>
      </c>
      <c r="AB112" s="6">
        <v>926</v>
      </c>
      <c r="AC112" s="6">
        <v>-1158</v>
      </c>
      <c r="AD112" s="6">
        <v>68962</v>
      </c>
      <c r="AE112" s="6">
        <v>0</v>
      </c>
      <c r="AF112" s="2">
        <v>0</v>
      </c>
      <c r="AG112" s="6">
        <v>43218</v>
      </c>
      <c r="AH112" s="6">
        <v>2665196</v>
      </c>
      <c r="AI112" s="6">
        <v>7394021</v>
      </c>
      <c r="AJ112" s="6">
        <v>347633</v>
      </c>
      <c r="AK112" s="7">
        <v>1.05</v>
      </c>
      <c r="AL112" s="2" t="s">
        <v>911</v>
      </c>
      <c r="AM112" s="2" t="s">
        <v>811</v>
      </c>
      <c r="AN112" s="2">
        <v>7.9324849000000003E-2</v>
      </c>
    </row>
    <row r="113" spans="1:40">
      <c r="A113" s="2" t="s">
        <v>550</v>
      </c>
      <c r="B113" s="2" t="s">
        <v>804</v>
      </c>
      <c r="C113" s="2" t="s">
        <v>805</v>
      </c>
      <c r="E113" s="2" t="s">
        <v>551</v>
      </c>
      <c r="F113" s="2" t="s">
        <v>554</v>
      </c>
      <c r="G113" s="2" t="s">
        <v>552</v>
      </c>
      <c r="H113" s="2">
        <v>0</v>
      </c>
      <c r="I113" s="2">
        <v>0.4</v>
      </c>
      <c r="J113" s="6">
        <v>3314796</v>
      </c>
      <c r="K113" s="6">
        <v>13354998</v>
      </c>
      <c r="L113" s="6">
        <v>-10040201</v>
      </c>
      <c r="M113" s="6">
        <v>13759603</v>
      </c>
      <c r="N113" s="6">
        <v>752776</v>
      </c>
      <c r="O113" s="6">
        <v>200661</v>
      </c>
      <c r="P113" s="6">
        <v>409249</v>
      </c>
      <c r="Q113" s="2">
        <v>0</v>
      </c>
      <c r="R113" s="2">
        <v>0</v>
      </c>
      <c r="S113" s="6">
        <v>0</v>
      </c>
      <c r="T113" s="6">
        <v>142866</v>
      </c>
      <c r="U113" s="2">
        <v>0</v>
      </c>
      <c r="V113" s="6">
        <v>9824</v>
      </c>
      <c r="W113" s="6">
        <v>0</v>
      </c>
      <c r="X113" s="6">
        <v>0</v>
      </c>
      <c r="Y113" s="6">
        <v>28942</v>
      </c>
      <c r="Z113" s="6">
        <v>106901</v>
      </c>
      <c r="AA113" s="6">
        <v>0</v>
      </c>
      <c r="AB113" s="6">
        <v>10022</v>
      </c>
      <c r="AC113" s="6">
        <v>-6506</v>
      </c>
      <c r="AD113" s="6">
        <v>-146420</v>
      </c>
      <c r="AE113" s="6">
        <v>0</v>
      </c>
      <c r="AF113" s="2">
        <v>0</v>
      </c>
      <c r="AG113" s="6">
        <v>-518155</v>
      </c>
      <c r="AH113" s="6">
        <v>13996987</v>
      </c>
      <c r="AI113" s="6">
        <v>3956786</v>
      </c>
      <c r="AJ113" s="6">
        <v>641990</v>
      </c>
      <c r="AK113" s="7">
        <v>1.19</v>
      </c>
      <c r="AL113" s="2" t="s">
        <v>911</v>
      </c>
      <c r="AM113" s="2" t="s">
        <v>811</v>
      </c>
      <c r="AN113" s="2">
        <v>3.7316384000000001E-2</v>
      </c>
    </row>
    <row r="114" spans="1:40">
      <c r="A114" s="2" t="s">
        <v>548</v>
      </c>
      <c r="B114" s="2" t="s">
        <v>804</v>
      </c>
      <c r="C114" s="2" t="s">
        <v>805</v>
      </c>
      <c r="E114" s="2" t="s">
        <v>549</v>
      </c>
      <c r="F114" s="2" t="s">
        <v>488</v>
      </c>
      <c r="G114" s="2" t="s">
        <v>486</v>
      </c>
      <c r="H114" s="2">
        <v>0</v>
      </c>
      <c r="I114" s="2">
        <v>0.4</v>
      </c>
      <c r="J114" s="6">
        <v>2344937</v>
      </c>
      <c r="K114" s="6">
        <v>22658621</v>
      </c>
      <c r="L114" s="6">
        <v>-20313683</v>
      </c>
      <c r="M114" s="6">
        <v>22740043</v>
      </c>
      <c r="N114" s="6">
        <v>895735</v>
      </c>
      <c r="O114" s="6">
        <v>331626</v>
      </c>
      <c r="P114" s="6">
        <v>340901</v>
      </c>
      <c r="Q114" s="2">
        <v>0</v>
      </c>
      <c r="R114" s="2">
        <v>0</v>
      </c>
      <c r="S114" s="6">
        <v>0</v>
      </c>
      <c r="T114" s="6">
        <v>223208</v>
      </c>
      <c r="U114" s="2">
        <v>0</v>
      </c>
      <c r="V114" s="6">
        <v>19123</v>
      </c>
      <c r="W114" s="6">
        <v>0</v>
      </c>
      <c r="X114" s="6">
        <v>0</v>
      </c>
      <c r="Y114" s="6">
        <v>5485</v>
      </c>
      <c r="Z114" s="6">
        <v>-12458</v>
      </c>
      <c r="AA114" s="6">
        <v>0</v>
      </c>
      <c r="AB114" s="6">
        <v>1391</v>
      </c>
      <c r="AC114" s="6">
        <v>3480</v>
      </c>
      <c r="AD114" s="6">
        <v>-296241</v>
      </c>
      <c r="AE114" s="6">
        <v>0</v>
      </c>
      <c r="AF114" s="6">
        <v>444703</v>
      </c>
      <c r="AG114" s="6">
        <v>145134</v>
      </c>
      <c r="AH114" s="6">
        <v>23056989</v>
      </c>
      <c r="AI114" s="6">
        <v>2743306</v>
      </c>
      <c r="AJ114" s="6">
        <v>398368</v>
      </c>
      <c r="AK114" s="7">
        <v>1.17</v>
      </c>
      <c r="AL114" s="2">
        <v>0</v>
      </c>
      <c r="AM114" s="2" t="s">
        <v>807</v>
      </c>
      <c r="AN114" s="2">
        <v>1</v>
      </c>
    </row>
    <row r="115" spans="1:40">
      <c r="A115" s="2" t="s">
        <v>546</v>
      </c>
      <c r="B115" s="2" t="s">
        <v>804</v>
      </c>
      <c r="C115" s="2" t="s">
        <v>808</v>
      </c>
      <c r="E115" s="2" t="s">
        <v>547</v>
      </c>
      <c r="F115" s="2" t="s">
        <v>606</v>
      </c>
      <c r="G115" s="2" t="s">
        <v>806</v>
      </c>
      <c r="H115" s="2">
        <v>0</v>
      </c>
      <c r="I115" s="2">
        <v>0.4</v>
      </c>
      <c r="J115" s="6">
        <v>1557149</v>
      </c>
      <c r="K115" s="6">
        <v>7971732</v>
      </c>
      <c r="L115" s="6">
        <v>-6414583</v>
      </c>
      <c r="M115" s="6">
        <v>8483859</v>
      </c>
      <c r="N115" s="6">
        <v>695711</v>
      </c>
      <c r="O115" s="6">
        <v>123723</v>
      </c>
      <c r="P115" s="6">
        <v>439150</v>
      </c>
      <c r="Q115" s="2">
        <v>0</v>
      </c>
      <c r="R115" s="2">
        <v>0</v>
      </c>
      <c r="S115" s="6">
        <v>0</v>
      </c>
      <c r="T115" s="6">
        <v>132838</v>
      </c>
      <c r="U115" s="6">
        <v>230225</v>
      </c>
      <c r="V115" s="6">
        <v>35872</v>
      </c>
      <c r="W115" s="6">
        <v>0</v>
      </c>
      <c r="X115" s="6">
        <v>0</v>
      </c>
      <c r="Y115" s="6">
        <v>2318</v>
      </c>
      <c r="Z115" s="6">
        <v>9827</v>
      </c>
      <c r="AA115" s="6">
        <v>-186122</v>
      </c>
      <c r="AB115" s="6">
        <v>8945</v>
      </c>
      <c r="AC115" s="6">
        <v>-12553</v>
      </c>
      <c r="AD115" s="6">
        <v>-93546</v>
      </c>
      <c r="AE115" s="6">
        <v>0</v>
      </c>
      <c r="AF115" s="2">
        <v>0</v>
      </c>
      <c r="AG115" s="6">
        <v>161823</v>
      </c>
      <c r="AH115" s="6">
        <v>9336359</v>
      </c>
      <c r="AI115" s="6">
        <v>2921776</v>
      </c>
      <c r="AJ115" s="6">
        <v>1364627</v>
      </c>
      <c r="AK115" s="7">
        <v>1.88</v>
      </c>
      <c r="AL115" s="2" t="s">
        <v>887</v>
      </c>
      <c r="AM115" s="2" t="s">
        <v>811</v>
      </c>
      <c r="AN115" s="2">
        <v>1.6667343000000001E-2</v>
      </c>
    </row>
    <row r="116" spans="1:40">
      <c r="A116" s="2" t="s">
        <v>544</v>
      </c>
      <c r="B116" s="2" t="s">
        <v>804</v>
      </c>
      <c r="C116" s="2" t="s">
        <v>805</v>
      </c>
      <c r="E116" s="2" t="s">
        <v>545</v>
      </c>
      <c r="F116" s="2" t="s">
        <v>133</v>
      </c>
      <c r="G116" s="2" t="s">
        <v>806</v>
      </c>
      <c r="H116" s="2">
        <v>0</v>
      </c>
      <c r="I116" s="2">
        <v>0.4</v>
      </c>
      <c r="J116" s="6">
        <v>2113244</v>
      </c>
      <c r="K116" s="6">
        <v>20877799</v>
      </c>
      <c r="L116" s="6">
        <v>-18764556</v>
      </c>
      <c r="M116" s="6">
        <v>21521988</v>
      </c>
      <c r="N116" s="6">
        <v>1111947</v>
      </c>
      <c r="O116" s="6">
        <v>313862</v>
      </c>
      <c r="P116" s="6">
        <v>371353</v>
      </c>
      <c r="Q116" s="2">
        <v>0</v>
      </c>
      <c r="R116" s="6">
        <v>38814</v>
      </c>
      <c r="S116" s="6">
        <v>1631</v>
      </c>
      <c r="T116" s="6">
        <v>386287</v>
      </c>
      <c r="U116" s="6">
        <v>0</v>
      </c>
      <c r="V116" s="6">
        <v>25562</v>
      </c>
      <c r="W116" s="6">
        <v>0</v>
      </c>
      <c r="X116" s="6">
        <v>-48989</v>
      </c>
      <c r="Y116" s="6">
        <v>9932</v>
      </c>
      <c r="Z116" s="6">
        <v>11288</v>
      </c>
      <c r="AA116" s="6">
        <v>5729</v>
      </c>
      <c r="AB116" s="6">
        <v>2031</v>
      </c>
      <c r="AC116" s="6">
        <v>42612</v>
      </c>
      <c r="AD116" s="6">
        <v>-273650</v>
      </c>
      <c r="AE116" s="6">
        <v>0</v>
      </c>
      <c r="AF116" s="6">
        <v>6392</v>
      </c>
      <c r="AG116" s="6">
        <v>-114051</v>
      </c>
      <c r="AH116" s="6">
        <v>22288007</v>
      </c>
      <c r="AI116" s="6">
        <v>3523451</v>
      </c>
      <c r="AJ116" s="6">
        <v>1410208</v>
      </c>
      <c r="AK116" s="7">
        <v>1.67</v>
      </c>
      <c r="AL116" s="2" t="s">
        <v>912</v>
      </c>
      <c r="AM116" s="2" t="s">
        <v>811</v>
      </c>
      <c r="AN116" s="2">
        <v>1.8960442000000001E-2</v>
      </c>
    </row>
    <row r="117" spans="1:40">
      <c r="A117" s="2" t="s">
        <v>542</v>
      </c>
      <c r="B117" s="2" t="s">
        <v>817</v>
      </c>
      <c r="C117" s="2" t="s">
        <v>818</v>
      </c>
      <c r="E117" s="2" t="s">
        <v>543</v>
      </c>
      <c r="F117" s="2" t="s">
        <v>514</v>
      </c>
      <c r="G117" s="2" t="s">
        <v>806</v>
      </c>
      <c r="H117" s="2">
        <v>0</v>
      </c>
      <c r="I117" s="2">
        <v>0.3</v>
      </c>
      <c r="J117" s="6">
        <v>67312823</v>
      </c>
      <c r="K117" s="6">
        <v>32035553</v>
      </c>
      <c r="L117" s="6">
        <v>35277270</v>
      </c>
      <c r="M117" s="6">
        <v>31519087</v>
      </c>
      <c r="N117" s="6">
        <v>1993485</v>
      </c>
      <c r="O117" s="6">
        <v>459653</v>
      </c>
      <c r="P117" s="6">
        <v>593313</v>
      </c>
      <c r="Q117" s="2">
        <v>0</v>
      </c>
      <c r="R117" s="2">
        <v>0</v>
      </c>
      <c r="S117" s="6">
        <v>0</v>
      </c>
      <c r="T117" s="6">
        <v>940519</v>
      </c>
      <c r="U117" s="2">
        <v>0</v>
      </c>
      <c r="V117" s="6">
        <v>9785</v>
      </c>
      <c r="W117" s="6">
        <v>0</v>
      </c>
      <c r="X117" s="6">
        <v>0</v>
      </c>
      <c r="Y117" s="6">
        <v>12120</v>
      </c>
      <c r="Z117" s="6">
        <v>-335398</v>
      </c>
      <c r="AA117" s="6">
        <v>0</v>
      </c>
      <c r="AB117" s="6">
        <v>5322</v>
      </c>
      <c r="AC117" s="6">
        <v>-22315</v>
      </c>
      <c r="AD117" s="6">
        <v>514460</v>
      </c>
      <c r="AE117" s="6">
        <v>0</v>
      </c>
      <c r="AF117" s="2">
        <v>0</v>
      </c>
      <c r="AG117" s="6">
        <v>-2156969</v>
      </c>
      <c r="AH117" s="6">
        <v>31539577</v>
      </c>
      <c r="AI117" s="6">
        <v>66816847</v>
      </c>
      <c r="AJ117" s="6">
        <v>-495976</v>
      </c>
      <c r="AK117" s="7">
        <v>0.99</v>
      </c>
      <c r="AL117" s="2">
        <v>0</v>
      </c>
      <c r="AM117" s="2" t="s">
        <v>807</v>
      </c>
      <c r="AN117" s="2">
        <v>1</v>
      </c>
    </row>
    <row r="118" spans="1:40">
      <c r="A118" s="2" t="s">
        <v>540</v>
      </c>
      <c r="B118" s="2" t="s">
        <v>804</v>
      </c>
      <c r="C118" s="2" t="s">
        <v>815</v>
      </c>
      <c r="E118" s="2" t="s">
        <v>541</v>
      </c>
      <c r="F118" s="2" t="s">
        <v>534</v>
      </c>
      <c r="G118" s="2" t="s">
        <v>532</v>
      </c>
      <c r="H118" s="2">
        <v>0</v>
      </c>
      <c r="I118" s="2">
        <v>0.4</v>
      </c>
      <c r="J118" s="6">
        <v>3022620</v>
      </c>
      <c r="K118" s="6">
        <v>13252295</v>
      </c>
      <c r="L118" s="6">
        <v>-10229675</v>
      </c>
      <c r="M118" s="6">
        <v>13845282</v>
      </c>
      <c r="N118" s="6">
        <v>946952</v>
      </c>
      <c r="O118" s="6">
        <v>201910</v>
      </c>
      <c r="P118" s="6">
        <v>497784</v>
      </c>
      <c r="Q118" s="6">
        <v>1941</v>
      </c>
      <c r="R118" s="6">
        <v>45698</v>
      </c>
      <c r="S118" s="6">
        <v>9418</v>
      </c>
      <c r="T118" s="6">
        <v>190201</v>
      </c>
      <c r="U118" s="2">
        <v>0</v>
      </c>
      <c r="V118" s="6">
        <v>51490</v>
      </c>
      <c r="W118" s="6">
        <v>1188</v>
      </c>
      <c r="X118" s="6">
        <v>-40658</v>
      </c>
      <c r="Y118" s="6">
        <v>-5172</v>
      </c>
      <c r="Z118" s="6">
        <v>150804</v>
      </c>
      <c r="AA118" s="6">
        <v>0</v>
      </c>
      <c r="AB118" s="6">
        <v>16838</v>
      </c>
      <c r="AC118" s="6">
        <v>-6413</v>
      </c>
      <c r="AD118" s="6">
        <v>-149183</v>
      </c>
      <c r="AE118" s="6">
        <v>0</v>
      </c>
      <c r="AF118" s="2">
        <v>0</v>
      </c>
      <c r="AG118" s="6">
        <v>-252669</v>
      </c>
      <c r="AH118" s="6">
        <v>14558459</v>
      </c>
      <c r="AI118" s="6">
        <v>4328784</v>
      </c>
      <c r="AJ118" s="6">
        <v>1306164</v>
      </c>
      <c r="AK118" s="7">
        <v>1.43</v>
      </c>
      <c r="AL118" s="2" t="s">
        <v>908</v>
      </c>
      <c r="AM118" s="2" t="s">
        <v>811</v>
      </c>
      <c r="AN118" s="2">
        <v>1.5246617000000001E-2</v>
      </c>
    </row>
    <row r="119" spans="1:40">
      <c r="A119" s="2" t="s">
        <v>538</v>
      </c>
      <c r="B119" s="2" t="s">
        <v>804</v>
      </c>
      <c r="C119" s="2" t="s">
        <v>805</v>
      </c>
      <c r="E119" s="2" t="s">
        <v>539</v>
      </c>
      <c r="F119" s="2" t="s">
        <v>133</v>
      </c>
      <c r="G119" s="2" t="s">
        <v>806</v>
      </c>
      <c r="H119" s="2">
        <v>0</v>
      </c>
      <c r="I119" s="2">
        <v>0.4</v>
      </c>
      <c r="J119" s="6">
        <v>1288566</v>
      </c>
      <c r="K119" s="6">
        <v>9478658</v>
      </c>
      <c r="L119" s="6">
        <v>-8190092</v>
      </c>
      <c r="M119" s="6">
        <v>9240406</v>
      </c>
      <c r="N119" s="6">
        <v>548021</v>
      </c>
      <c r="O119" s="6">
        <v>134756</v>
      </c>
      <c r="P119" s="6">
        <v>212667</v>
      </c>
      <c r="Q119" s="2">
        <v>0</v>
      </c>
      <c r="R119" s="6">
        <v>0</v>
      </c>
      <c r="S119" s="6">
        <v>4177</v>
      </c>
      <c r="T119" s="6">
        <v>196421</v>
      </c>
      <c r="U119" s="2">
        <v>0</v>
      </c>
      <c r="V119" s="6">
        <v>16292</v>
      </c>
      <c r="W119" s="6">
        <v>0</v>
      </c>
      <c r="X119" s="6">
        <v>8921</v>
      </c>
      <c r="Y119" s="6">
        <v>-1180</v>
      </c>
      <c r="Z119" s="6">
        <v>-9813</v>
      </c>
      <c r="AA119" s="6">
        <v>0</v>
      </c>
      <c r="AB119" s="6">
        <v>0</v>
      </c>
      <c r="AC119" s="6">
        <v>-1426</v>
      </c>
      <c r="AD119" s="6">
        <v>-119439</v>
      </c>
      <c r="AE119" s="6">
        <v>0</v>
      </c>
      <c r="AF119" s="6">
        <v>42667</v>
      </c>
      <c r="AG119" s="6">
        <v>-300172</v>
      </c>
      <c r="AH119" s="6">
        <v>9338943</v>
      </c>
      <c r="AI119" s="6">
        <v>1148851</v>
      </c>
      <c r="AJ119" s="6">
        <v>-139715</v>
      </c>
      <c r="AK119" s="7">
        <v>0.89</v>
      </c>
      <c r="AL119" s="2">
        <v>0</v>
      </c>
      <c r="AM119" s="2" t="s">
        <v>807</v>
      </c>
      <c r="AN119" s="2">
        <v>1</v>
      </c>
    </row>
    <row r="120" spans="1:40">
      <c r="A120" s="2" t="s">
        <v>536</v>
      </c>
      <c r="B120" s="2" t="s">
        <v>804</v>
      </c>
      <c r="C120" s="2" t="s">
        <v>809</v>
      </c>
      <c r="E120" s="2" t="s">
        <v>537</v>
      </c>
      <c r="F120" s="2" t="s">
        <v>594</v>
      </c>
      <c r="G120" s="2" t="s">
        <v>590</v>
      </c>
      <c r="H120" s="2">
        <v>0</v>
      </c>
      <c r="I120" s="2">
        <v>0.4</v>
      </c>
      <c r="J120" s="6">
        <v>3017037</v>
      </c>
      <c r="K120" s="6">
        <v>9586768</v>
      </c>
      <c r="L120" s="6">
        <v>-6569731</v>
      </c>
      <c r="M120" s="6">
        <v>10391597</v>
      </c>
      <c r="N120" s="6">
        <v>733468</v>
      </c>
      <c r="O120" s="6">
        <v>151544</v>
      </c>
      <c r="P120" s="6">
        <v>506347</v>
      </c>
      <c r="Q120" s="2">
        <v>0</v>
      </c>
      <c r="R120" s="2">
        <v>0</v>
      </c>
      <c r="S120" s="6">
        <v>1534</v>
      </c>
      <c r="T120" s="6">
        <v>74043</v>
      </c>
      <c r="U120" s="2">
        <v>0</v>
      </c>
      <c r="V120" s="6">
        <v>23404</v>
      </c>
      <c r="W120" s="6">
        <v>692</v>
      </c>
      <c r="X120" s="6">
        <v>88</v>
      </c>
      <c r="Y120" s="6">
        <v>6363</v>
      </c>
      <c r="Z120" s="6">
        <v>91841</v>
      </c>
      <c r="AA120" s="6">
        <v>0</v>
      </c>
      <c r="AB120" s="6">
        <v>1305</v>
      </c>
      <c r="AC120" s="6">
        <v>-6671</v>
      </c>
      <c r="AD120" s="6">
        <v>-95809</v>
      </c>
      <c r="AE120" s="6">
        <v>0</v>
      </c>
      <c r="AF120" s="2">
        <v>0</v>
      </c>
      <c r="AG120" s="6">
        <v>352960</v>
      </c>
      <c r="AH120" s="6">
        <v>11499238</v>
      </c>
      <c r="AI120" s="6">
        <v>4929508</v>
      </c>
      <c r="AJ120" s="6">
        <v>1912471</v>
      </c>
      <c r="AK120" s="7">
        <v>1.63</v>
      </c>
      <c r="AL120" s="2" t="s">
        <v>904</v>
      </c>
      <c r="AM120" s="2" t="s">
        <v>811</v>
      </c>
      <c r="AN120" s="2">
        <v>1.6472908000000001E-2</v>
      </c>
    </row>
    <row r="121" spans="1:40">
      <c r="A121" s="2" t="s">
        <v>534</v>
      </c>
      <c r="B121" s="2" t="s">
        <v>832</v>
      </c>
      <c r="C121" s="2" t="s">
        <v>815</v>
      </c>
      <c r="E121" s="2" t="s">
        <v>535</v>
      </c>
      <c r="F121" s="2" t="e">
        <v>#N/A</v>
      </c>
      <c r="G121" s="2" t="e">
        <v>#N/A</v>
      </c>
      <c r="H121" s="2" t="s">
        <v>833</v>
      </c>
      <c r="I121" s="2">
        <v>0.09</v>
      </c>
      <c r="J121" s="6">
        <v>160318566</v>
      </c>
      <c r="K121" s="6">
        <v>42694715</v>
      </c>
      <c r="L121" s="6">
        <v>117623851</v>
      </c>
      <c r="M121" s="6">
        <v>43555743</v>
      </c>
      <c r="N121" s="6">
        <v>2490560</v>
      </c>
      <c r="O121" s="6">
        <v>635188</v>
      </c>
      <c r="P121" s="6">
        <v>1235094</v>
      </c>
      <c r="Q121" s="6">
        <v>968</v>
      </c>
      <c r="R121" s="6">
        <v>19706</v>
      </c>
      <c r="S121" s="6">
        <v>6932</v>
      </c>
      <c r="T121" s="6">
        <v>592672</v>
      </c>
      <c r="U121" s="6">
        <v>0</v>
      </c>
      <c r="V121" s="6">
        <v>97241</v>
      </c>
      <c r="W121" s="6">
        <v>27649</v>
      </c>
      <c r="X121" s="6">
        <v>-1611</v>
      </c>
      <c r="Y121" s="6">
        <v>15381</v>
      </c>
      <c r="Z121" s="6">
        <v>102706</v>
      </c>
      <c r="AA121" s="6">
        <v>19406</v>
      </c>
      <c r="AB121" s="6">
        <v>14450</v>
      </c>
      <c r="AC121" s="6">
        <v>-18374</v>
      </c>
      <c r="AD121" s="6">
        <v>1715348</v>
      </c>
      <c r="AE121" s="6">
        <v>0</v>
      </c>
      <c r="AF121" s="2">
        <v>0</v>
      </c>
      <c r="AG121" s="6">
        <v>-1502947</v>
      </c>
      <c r="AH121" s="6">
        <v>46515552</v>
      </c>
      <c r="AI121" s="6">
        <v>164139402</v>
      </c>
      <c r="AJ121" s="6">
        <v>3820837</v>
      </c>
      <c r="AK121" s="7">
        <v>1.02</v>
      </c>
      <c r="AL121" s="2" t="s">
        <v>908</v>
      </c>
      <c r="AM121" s="2" t="s">
        <v>827</v>
      </c>
      <c r="AN121" s="2">
        <v>0.808674424</v>
      </c>
    </row>
    <row r="122" spans="1:40">
      <c r="A122" s="2" t="s">
        <v>532</v>
      </c>
      <c r="B122" s="2" t="s">
        <v>812</v>
      </c>
      <c r="C122" s="2">
        <v>0</v>
      </c>
      <c r="E122" s="2" t="s">
        <v>852</v>
      </c>
      <c r="F122" s="2" t="e">
        <v>#N/A</v>
      </c>
      <c r="G122" s="2" t="e">
        <v>#N/A</v>
      </c>
      <c r="H122" s="2" t="s">
        <v>814</v>
      </c>
      <c r="I122" s="2">
        <v>0.01</v>
      </c>
      <c r="J122" s="6">
        <v>14993157</v>
      </c>
      <c r="K122" s="6">
        <v>6302902</v>
      </c>
      <c r="L122" s="6">
        <v>8690254</v>
      </c>
      <c r="M122" s="6">
        <v>6394825</v>
      </c>
      <c r="N122" s="6">
        <v>350389</v>
      </c>
      <c r="O122" s="6">
        <v>93259</v>
      </c>
      <c r="P122" s="6">
        <v>172222</v>
      </c>
      <c r="Q122" s="6">
        <v>1324</v>
      </c>
      <c r="R122" s="6">
        <v>3620</v>
      </c>
      <c r="S122" s="6">
        <v>1266</v>
      </c>
      <c r="T122" s="6">
        <v>78698</v>
      </c>
      <c r="U122" s="6">
        <v>0</v>
      </c>
      <c r="V122" s="6">
        <v>12795</v>
      </c>
      <c r="W122" s="6">
        <v>2223</v>
      </c>
      <c r="X122" s="6">
        <v>-1319</v>
      </c>
      <c r="Y122" s="6">
        <v>1407</v>
      </c>
      <c r="Z122" s="6">
        <v>13021</v>
      </c>
      <c r="AA122" s="6">
        <v>2156</v>
      </c>
      <c r="AB122" s="6">
        <v>1749</v>
      </c>
      <c r="AC122" s="6">
        <v>-2612</v>
      </c>
      <c r="AD122" s="6">
        <v>126733</v>
      </c>
      <c r="AE122" s="6">
        <v>0</v>
      </c>
      <c r="AF122" s="2">
        <v>0</v>
      </c>
      <c r="AG122" s="6">
        <v>-268730</v>
      </c>
      <c r="AH122" s="6">
        <v>6632637</v>
      </c>
      <c r="AI122" s="6">
        <v>15322891</v>
      </c>
      <c r="AJ122" s="6">
        <v>329735</v>
      </c>
      <c r="AK122" s="7">
        <v>1.02</v>
      </c>
      <c r="AL122" s="2" t="s">
        <v>908</v>
      </c>
      <c r="AM122" s="2" t="s">
        <v>811</v>
      </c>
      <c r="AN122" s="2">
        <v>7.5628060999999996E-2</v>
      </c>
    </row>
    <row r="123" spans="1:40">
      <c r="A123" s="2" t="s">
        <v>530</v>
      </c>
      <c r="B123" s="2" t="s">
        <v>804</v>
      </c>
      <c r="C123" s="2" t="s">
        <v>822</v>
      </c>
      <c r="E123" s="2" t="s">
        <v>531</v>
      </c>
      <c r="F123" s="2" t="s">
        <v>588</v>
      </c>
      <c r="G123" s="2" t="s">
        <v>274</v>
      </c>
      <c r="H123" s="2">
        <v>0</v>
      </c>
      <c r="I123" s="2">
        <v>0.4</v>
      </c>
      <c r="J123" s="6">
        <v>3748499</v>
      </c>
      <c r="K123" s="6">
        <v>30119610</v>
      </c>
      <c r="L123" s="6">
        <v>-26371111</v>
      </c>
      <c r="M123" s="6">
        <v>31507029</v>
      </c>
      <c r="N123" s="6">
        <v>1313265</v>
      </c>
      <c r="O123" s="6">
        <v>459478</v>
      </c>
      <c r="P123" s="6">
        <v>426354</v>
      </c>
      <c r="Q123" s="6">
        <v>2996</v>
      </c>
      <c r="R123" s="2">
        <v>0</v>
      </c>
      <c r="S123" s="6">
        <v>2976</v>
      </c>
      <c r="T123" s="6">
        <v>421461</v>
      </c>
      <c r="U123" s="2">
        <v>0</v>
      </c>
      <c r="V123" s="6">
        <v>40625</v>
      </c>
      <c r="W123" s="6">
        <v>714</v>
      </c>
      <c r="X123" s="6">
        <v>739</v>
      </c>
      <c r="Y123" s="2">
        <v>536</v>
      </c>
      <c r="Z123" s="6">
        <v>-7095</v>
      </c>
      <c r="AA123" s="6">
        <v>0</v>
      </c>
      <c r="AB123" s="6">
        <v>9682</v>
      </c>
      <c r="AC123" s="6">
        <v>-3523</v>
      </c>
      <c r="AD123" s="6">
        <v>-384579</v>
      </c>
      <c r="AE123" s="6">
        <v>0</v>
      </c>
      <c r="AF123" s="2">
        <v>0</v>
      </c>
      <c r="AG123" s="6">
        <v>-728032</v>
      </c>
      <c r="AH123" s="6">
        <v>31749361</v>
      </c>
      <c r="AI123" s="6">
        <v>5378251</v>
      </c>
      <c r="AJ123" s="6">
        <v>1629751</v>
      </c>
      <c r="AK123" s="7">
        <v>1.43</v>
      </c>
      <c r="AL123" s="2" t="s">
        <v>847</v>
      </c>
      <c r="AM123" s="2" t="s">
        <v>811</v>
      </c>
      <c r="AN123" s="2">
        <v>1.9394413999999999E-2</v>
      </c>
    </row>
    <row r="124" spans="1:40">
      <c r="A124" s="2" t="s">
        <v>528</v>
      </c>
      <c r="B124" s="2" t="s">
        <v>804</v>
      </c>
      <c r="C124" s="2" t="s">
        <v>805</v>
      </c>
      <c r="E124" s="2" t="s">
        <v>529</v>
      </c>
      <c r="F124" s="2" t="s">
        <v>488</v>
      </c>
      <c r="G124" s="2" t="s">
        <v>486</v>
      </c>
      <c r="H124" s="2">
        <v>0</v>
      </c>
      <c r="I124" s="2">
        <v>0.4</v>
      </c>
      <c r="J124" s="6">
        <v>1750446</v>
      </c>
      <c r="K124" s="6">
        <v>16898945</v>
      </c>
      <c r="L124" s="6">
        <v>-15148498</v>
      </c>
      <c r="M124" s="6">
        <v>17088306</v>
      </c>
      <c r="N124" s="6">
        <v>809562</v>
      </c>
      <c r="O124" s="6">
        <v>254490</v>
      </c>
      <c r="P124" s="6">
        <v>337471</v>
      </c>
      <c r="Q124" s="6">
        <v>1623</v>
      </c>
      <c r="R124" s="6">
        <v>4057</v>
      </c>
      <c r="S124" s="6">
        <v>8271</v>
      </c>
      <c r="T124" s="6">
        <v>203650</v>
      </c>
      <c r="U124" s="2">
        <v>0</v>
      </c>
      <c r="V124" s="6">
        <v>17608</v>
      </c>
      <c r="W124" s="6">
        <v>1782</v>
      </c>
      <c r="X124" s="6">
        <v>21794</v>
      </c>
      <c r="Y124" s="6">
        <v>6723</v>
      </c>
      <c r="Z124" s="6">
        <v>22864</v>
      </c>
      <c r="AA124" s="6">
        <v>0</v>
      </c>
      <c r="AB124" s="6">
        <v>4038</v>
      </c>
      <c r="AC124" s="6">
        <v>-29052</v>
      </c>
      <c r="AD124" s="6">
        <v>-220916</v>
      </c>
      <c r="AE124" s="6">
        <v>800615</v>
      </c>
      <c r="AF124" s="2">
        <v>0</v>
      </c>
      <c r="AG124" s="6">
        <v>1415208</v>
      </c>
      <c r="AH124" s="6">
        <v>19938532</v>
      </c>
      <c r="AI124" s="6">
        <v>4790034</v>
      </c>
      <c r="AJ124" s="6">
        <v>3039588</v>
      </c>
      <c r="AK124" s="7">
        <v>2.74</v>
      </c>
      <c r="AL124" s="2">
        <v>0</v>
      </c>
      <c r="AM124" s="2" t="s">
        <v>807</v>
      </c>
      <c r="AN124" s="2">
        <v>1</v>
      </c>
    </row>
    <row r="125" spans="1:40">
      <c r="A125" s="2" t="s">
        <v>526</v>
      </c>
      <c r="B125" s="2" t="s">
        <v>804</v>
      </c>
      <c r="C125" s="2" t="s">
        <v>815</v>
      </c>
      <c r="E125" s="2" t="s">
        <v>527</v>
      </c>
      <c r="F125" s="2" t="s">
        <v>668</v>
      </c>
      <c r="G125" s="2" t="s">
        <v>666</v>
      </c>
      <c r="H125" s="2">
        <v>0</v>
      </c>
      <c r="I125" s="2">
        <v>0.4</v>
      </c>
      <c r="J125" s="6">
        <v>3359898</v>
      </c>
      <c r="K125" s="6">
        <v>9696659</v>
      </c>
      <c r="L125" s="6">
        <v>-6336761</v>
      </c>
      <c r="M125" s="6">
        <v>9775400</v>
      </c>
      <c r="N125" s="6">
        <v>789753</v>
      </c>
      <c r="O125" s="6">
        <v>142558</v>
      </c>
      <c r="P125" s="6">
        <v>461016</v>
      </c>
      <c r="Q125" s="2">
        <v>0</v>
      </c>
      <c r="R125" s="2">
        <v>0</v>
      </c>
      <c r="S125" s="2">
        <v>0</v>
      </c>
      <c r="T125" s="6">
        <v>186179</v>
      </c>
      <c r="U125" s="2">
        <v>0</v>
      </c>
      <c r="V125" s="6">
        <v>50261</v>
      </c>
      <c r="W125" s="6">
        <v>482</v>
      </c>
      <c r="X125" s="6">
        <v>0</v>
      </c>
      <c r="Y125" s="2">
        <v>279</v>
      </c>
      <c r="Z125" s="6">
        <v>-899</v>
      </c>
      <c r="AA125" s="6">
        <v>0</v>
      </c>
      <c r="AB125" s="6">
        <v>6001</v>
      </c>
      <c r="AC125" s="6">
        <v>-1449</v>
      </c>
      <c r="AD125" s="6">
        <v>-92411</v>
      </c>
      <c r="AE125" s="6">
        <v>0</v>
      </c>
      <c r="AF125" s="6">
        <v>255005</v>
      </c>
      <c r="AG125" s="6">
        <v>350000</v>
      </c>
      <c r="AH125" s="6">
        <v>10622412</v>
      </c>
      <c r="AI125" s="6">
        <v>4285651</v>
      </c>
      <c r="AJ125" s="6">
        <v>925753</v>
      </c>
      <c r="AK125" s="7">
        <v>1.28</v>
      </c>
      <c r="AL125" s="2">
        <v>0</v>
      </c>
      <c r="AM125" s="2" t="s">
        <v>807</v>
      </c>
      <c r="AN125" s="2">
        <v>1</v>
      </c>
    </row>
    <row r="126" spans="1:40">
      <c r="A126" s="2" t="s">
        <v>524</v>
      </c>
      <c r="B126" s="2" t="s">
        <v>804</v>
      </c>
      <c r="C126" s="2" t="s">
        <v>815</v>
      </c>
      <c r="E126" s="2" t="s">
        <v>525</v>
      </c>
      <c r="F126" s="2" t="s">
        <v>139</v>
      </c>
      <c r="G126" s="2" t="s">
        <v>806</v>
      </c>
      <c r="H126" s="2">
        <v>0</v>
      </c>
      <c r="I126" s="2">
        <v>0.4</v>
      </c>
      <c r="J126" s="6">
        <v>1818962</v>
      </c>
      <c r="K126" s="6">
        <v>8784393</v>
      </c>
      <c r="L126" s="6">
        <v>-6965432</v>
      </c>
      <c r="M126" s="6">
        <v>8685842</v>
      </c>
      <c r="N126" s="6">
        <v>545334</v>
      </c>
      <c r="O126" s="6">
        <v>128535</v>
      </c>
      <c r="P126" s="6">
        <v>271988</v>
      </c>
      <c r="Q126" s="6">
        <v>1071</v>
      </c>
      <c r="R126" s="2">
        <v>0</v>
      </c>
      <c r="S126" s="6">
        <v>1631</v>
      </c>
      <c r="T126" s="6">
        <v>142109</v>
      </c>
      <c r="U126" s="2">
        <v>0</v>
      </c>
      <c r="V126" s="6">
        <v>21584</v>
      </c>
      <c r="W126" s="2">
        <v>788</v>
      </c>
      <c r="X126" s="6">
        <v>0</v>
      </c>
      <c r="Y126" s="6">
        <v>1277</v>
      </c>
      <c r="Z126" s="6">
        <v>-4842</v>
      </c>
      <c r="AA126" s="6">
        <v>0</v>
      </c>
      <c r="AB126" s="6">
        <v>880</v>
      </c>
      <c r="AC126" s="6">
        <v>123</v>
      </c>
      <c r="AD126" s="6">
        <v>-101579</v>
      </c>
      <c r="AE126" s="6">
        <v>0</v>
      </c>
      <c r="AF126" s="2">
        <v>0</v>
      </c>
      <c r="AG126" s="6">
        <v>-258141</v>
      </c>
      <c r="AH126" s="6">
        <v>8891266</v>
      </c>
      <c r="AI126" s="6">
        <v>1925834</v>
      </c>
      <c r="AJ126" s="6">
        <v>106872</v>
      </c>
      <c r="AK126" s="7">
        <v>1.06</v>
      </c>
      <c r="AL126" s="2" t="s">
        <v>816</v>
      </c>
      <c r="AM126" s="2" t="s">
        <v>811</v>
      </c>
      <c r="AN126" s="2">
        <v>1.6694898E-2</v>
      </c>
    </row>
    <row r="127" spans="1:40">
      <c r="A127" s="2" t="s">
        <v>522</v>
      </c>
      <c r="B127" s="2" t="s">
        <v>804</v>
      </c>
      <c r="C127" s="2" t="s">
        <v>822</v>
      </c>
      <c r="E127" s="2" t="s">
        <v>523</v>
      </c>
      <c r="F127" s="2" t="s">
        <v>510</v>
      </c>
      <c r="G127" s="2" t="s">
        <v>806</v>
      </c>
      <c r="H127" s="2">
        <v>0</v>
      </c>
      <c r="I127" s="2">
        <v>0.4</v>
      </c>
      <c r="J127" s="6">
        <v>2352707</v>
      </c>
      <c r="K127" s="6">
        <v>4703491</v>
      </c>
      <c r="L127" s="6">
        <v>-2350783</v>
      </c>
      <c r="M127" s="6">
        <v>4966395</v>
      </c>
      <c r="N127" s="6">
        <v>631681</v>
      </c>
      <c r="O127" s="6">
        <v>72427</v>
      </c>
      <c r="P127" s="6">
        <v>453451</v>
      </c>
      <c r="Q127" s="6">
        <v>3790</v>
      </c>
      <c r="R127" s="2">
        <v>0</v>
      </c>
      <c r="S127" s="6">
        <v>3019</v>
      </c>
      <c r="T127" s="6">
        <v>98994</v>
      </c>
      <c r="U127" s="2">
        <v>0</v>
      </c>
      <c r="V127" s="6">
        <v>50339</v>
      </c>
      <c r="W127" s="6">
        <v>-2380</v>
      </c>
      <c r="X127" s="6">
        <v>0</v>
      </c>
      <c r="Y127" s="2">
        <v>570</v>
      </c>
      <c r="Z127" s="6">
        <v>5311</v>
      </c>
      <c r="AA127" s="6">
        <v>0</v>
      </c>
      <c r="AB127" s="6">
        <v>12696</v>
      </c>
      <c r="AC127" s="6">
        <v>-10730</v>
      </c>
      <c r="AD127" s="6">
        <v>-34282</v>
      </c>
      <c r="AE127" s="6">
        <v>0</v>
      </c>
      <c r="AF127" s="6">
        <v>21212</v>
      </c>
      <c r="AG127" s="6">
        <v>228698</v>
      </c>
      <c r="AH127" s="6">
        <v>5827086</v>
      </c>
      <c r="AI127" s="6">
        <v>3476303</v>
      </c>
      <c r="AJ127" s="6">
        <v>1123595</v>
      </c>
      <c r="AK127" s="7">
        <v>1.48</v>
      </c>
      <c r="AL127" s="2" t="s">
        <v>838</v>
      </c>
      <c r="AM127" s="2" t="s">
        <v>811</v>
      </c>
      <c r="AN127" s="2">
        <v>2.8453518000000001E-2</v>
      </c>
    </row>
    <row r="128" spans="1:40">
      <c r="A128" s="2" t="s">
        <v>520</v>
      </c>
      <c r="B128" s="2" t="s">
        <v>804</v>
      </c>
      <c r="C128" s="2" t="s">
        <v>808</v>
      </c>
      <c r="E128" s="2" t="s">
        <v>521</v>
      </c>
      <c r="F128" s="2" t="s">
        <v>412</v>
      </c>
      <c r="G128" s="2" t="s">
        <v>410</v>
      </c>
      <c r="H128" s="2">
        <v>0</v>
      </c>
      <c r="I128" s="2">
        <v>0.4</v>
      </c>
      <c r="J128" s="6">
        <v>1756540</v>
      </c>
      <c r="K128" s="6">
        <v>9935292</v>
      </c>
      <c r="L128" s="6">
        <v>-8178752</v>
      </c>
      <c r="M128" s="6">
        <v>9702402</v>
      </c>
      <c r="N128" s="6">
        <v>767009</v>
      </c>
      <c r="O128" s="6">
        <v>141493</v>
      </c>
      <c r="P128" s="6">
        <v>419002</v>
      </c>
      <c r="Q128" s="2">
        <v>0</v>
      </c>
      <c r="R128" s="6">
        <v>5661</v>
      </c>
      <c r="S128" s="6">
        <v>6555</v>
      </c>
      <c r="T128" s="6">
        <v>194298</v>
      </c>
      <c r="U128" s="2">
        <v>0</v>
      </c>
      <c r="V128" s="6">
        <v>49412</v>
      </c>
      <c r="W128" s="6">
        <v>147</v>
      </c>
      <c r="X128" s="6">
        <v>-4327</v>
      </c>
      <c r="Y128" s="6">
        <v>-2341</v>
      </c>
      <c r="Z128" s="6">
        <v>2254</v>
      </c>
      <c r="AA128" s="6">
        <v>0</v>
      </c>
      <c r="AB128" s="6">
        <v>4751</v>
      </c>
      <c r="AC128" s="6">
        <v>-22248</v>
      </c>
      <c r="AD128" s="6">
        <v>-119273</v>
      </c>
      <c r="AE128" s="6">
        <v>961144</v>
      </c>
      <c r="AF128" s="2">
        <v>0</v>
      </c>
      <c r="AG128" s="6">
        <v>83152</v>
      </c>
      <c r="AH128" s="6">
        <v>11422082</v>
      </c>
      <c r="AI128" s="6">
        <v>3243330</v>
      </c>
      <c r="AJ128" s="6">
        <v>1486790</v>
      </c>
      <c r="AK128" s="7">
        <v>1.85</v>
      </c>
      <c r="AL128" s="2">
        <v>0</v>
      </c>
      <c r="AM128" s="2" t="s">
        <v>807</v>
      </c>
      <c r="AN128" s="2">
        <v>1</v>
      </c>
    </row>
    <row r="129" spans="1:40">
      <c r="A129" s="2" t="s">
        <v>518</v>
      </c>
      <c r="B129" s="2" t="s">
        <v>819</v>
      </c>
      <c r="C129" s="2" t="s">
        <v>845</v>
      </c>
      <c r="E129" s="2" t="s">
        <v>519</v>
      </c>
      <c r="F129" s="2" t="s">
        <v>806</v>
      </c>
      <c r="G129" s="2" t="s">
        <v>87</v>
      </c>
      <c r="H129" s="2">
        <v>0</v>
      </c>
      <c r="I129" s="2">
        <v>0.49</v>
      </c>
      <c r="J129" s="6">
        <v>53067915</v>
      </c>
      <c r="K129" s="6">
        <v>43198765</v>
      </c>
      <c r="L129" s="6">
        <v>9869150</v>
      </c>
      <c r="M129" s="6">
        <v>45409509</v>
      </c>
      <c r="N129" s="6">
        <v>2005362</v>
      </c>
      <c r="O129" s="6">
        <v>667417</v>
      </c>
      <c r="P129" s="6">
        <v>955040</v>
      </c>
      <c r="Q129" s="2">
        <v>796</v>
      </c>
      <c r="R129" s="2">
        <v>0</v>
      </c>
      <c r="S129" s="6">
        <v>0</v>
      </c>
      <c r="T129" s="6">
        <v>382109</v>
      </c>
      <c r="U129" s="2">
        <v>0</v>
      </c>
      <c r="V129" s="6">
        <v>78006</v>
      </c>
      <c r="W129" s="6">
        <v>780</v>
      </c>
      <c r="X129" s="6">
        <v>0</v>
      </c>
      <c r="Y129" s="6">
        <v>25639</v>
      </c>
      <c r="Z129" s="6">
        <v>175471</v>
      </c>
      <c r="AA129" s="6">
        <v>0</v>
      </c>
      <c r="AB129" s="6">
        <v>22613</v>
      </c>
      <c r="AC129" s="6">
        <v>-35363</v>
      </c>
      <c r="AD129" s="6">
        <v>143925</v>
      </c>
      <c r="AE129" s="6">
        <v>0</v>
      </c>
      <c r="AF129" s="2">
        <v>0</v>
      </c>
      <c r="AG129" s="6">
        <v>-993741</v>
      </c>
      <c r="AH129" s="6">
        <v>46832201</v>
      </c>
      <c r="AI129" s="6">
        <v>56701351</v>
      </c>
      <c r="AJ129" s="6">
        <v>3633436</v>
      </c>
      <c r="AK129" s="7">
        <v>1.07</v>
      </c>
      <c r="AL129" s="2">
        <v>0</v>
      </c>
      <c r="AM129" s="2" t="s">
        <v>807</v>
      </c>
      <c r="AN129" s="2">
        <v>1</v>
      </c>
    </row>
    <row r="130" spans="1:40">
      <c r="A130" s="2" t="s">
        <v>516</v>
      </c>
      <c r="B130" s="2" t="s">
        <v>804</v>
      </c>
      <c r="C130" s="2" t="s">
        <v>809</v>
      </c>
      <c r="E130" s="2" t="s">
        <v>517</v>
      </c>
      <c r="F130" s="2" t="s">
        <v>302</v>
      </c>
      <c r="G130" s="2" t="s">
        <v>300</v>
      </c>
      <c r="H130" s="2">
        <v>0</v>
      </c>
      <c r="I130" s="2">
        <v>0.4</v>
      </c>
      <c r="J130" s="6">
        <v>2792242</v>
      </c>
      <c r="K130" s="6">
        <v>8274423</v>
      </c>
      <c r="L130" s="6">
        <v>-5482181</v>
      </c>
      <c r="M130" s="6">
        <v>8625812</v>
      </c>
      <c r="N130" s="6">
        <v>639545</v>
      </c>
      <c r="O130" s="6">
        <v>125793</v>
      </c>
      <c r="P130" s="6">
        <v>333569</v>
      </c>
      <c r="Q130" s="2">
        <v>0</v>
      </c>
      <c r="R130" s="6">
        <v>0</v>
      </c>
      <c r="S130" s="6">
        <v>13997</v>
      </c>
      <c r="T130" s="6">
        <v>166186</v>
      </c>
      <c r="U130" s="2">
        <v>0</v>
      </c>
      <c r="V130" s="6">
        <v>18972</v>
      </c>
      <c r="W130" s="6">
        <v>0</v>
      </c>
      <c r="X130" s="6">
        <v>1934</v>
      </c>
      <c r="Y130" s="6">
        <v>-5203</v>
      </c>
      <c r="Z130" s="6">
        <v>3755</v>
      </c>
      <c r="AA130" s="6">
        <v>0</v>
      </c>
      <c r="AB130" s="6">
        <v>2809</v>
      </c>
      <c r="AC130" s="6">
        <v>-3935</v>
      </c>
      <c r="AD130" s="6">
        <v>-79948</v>
      </c>
      <c r="AE130" s="6">
        <v>0</v>
      </c>
      <c r="AF130" s="2">
        <v>0</v>
      </c>
      <c r="AG130" s="6">
        <v>-855611</v>
      </c>
      <c r="AH130" s="6">
        <v>8348130</v>
      </c>
      <c r="AI130" s="6">
        <v>2865948</v>
      </c>
      <c r="AJ130" s="6">
        <v>73707</v>
      </c>
      <c r="AK130" s="7">
        <v>1.03</v>
      </c>
      <c r="AL130" s="2" t="s">
        <v>810</v>
      </c>
      <c r="AM130" s="2" t="s">
        <v>811</v>
      </c>
      <c r="AN130" s="2">
        <v>2.3199529999999999E-2</v>
      </c>
    </row>
    <row r="131" spans="1:40">
      <c r="A131" s="2" t="s">
        <v>514</v>
      </c>
      <c r="B131" s="2" t="s">
        <v>853</v>
      </c>
      <c r="C131" s="2">
        <v>0</v>
      </c>
      <c r="E131" s="2" t="s">
        <v>854</v>
      </c>
      <c r="F131" s="2" t="e">
        <v>#N/A</v>
      </c>
      <c r="G131" s="2" t="e">
        <v>#N/A</v>
      </c>
      <c r="H131" s="2" t="s">
        <v>833</v>
      </c>
      <c r="I131" s="2">
        <v>0.2</v>
      </c>
      <c r="J131" s="6">
        <v>980266977</v>
      </c>
      <c r="K131" s="6">
        <v>1335917859</v>
      </c>
      <c r="L131" s="6">
        <v>-355650882</v>
      </c>
      <c r="M131" s="6">
        <v>1361559118</v>
      </c>
      <c r="N131" s="6">
        <v>44546605</v>
      </c>
      <c r="O131" s="6">
        <v>19856071</v>
      </c>
      <c r="P131" s="6">
        <v>12148100</v>
      </c>
      <c r="Q131" s="6">
        <v>29358</v>
      </c>
      <c r="R131" s="6">
        <v>382562</v>
      </c>
      <c r="S131" s="6">
        <v>277522</v>
      </c>
      <c r="T131" s="6">
        <v>11852992</v>
      </c>
      <c r="U131" s="6">
        <v>0</v>
      </c>
      <c r="V131" s="6">
        <v>909902</v>
      </c>
      <c r="W131" s="6">
        <v>75282</v>
      </c>
      <c r="X131" s="6">
        <v>-139809</v>
      </c>
      <c r="Y131" s="6">
        <v>347304</v>
      </c>
      <c r="Z131" s="6">
        <v>887063</v>
      </c>
      <c r="AA131" s="6">
        <v>-5880</v>
      </c>
      <c r="AB131" s="6">
        <v>167619</v>
      </c>
      <c r="AC131" s="6">
        <v>-516167</v>
      </c>
      <c r="AD131" s="6">
        <v>-5186575</v>
      </c>
      <c r="AE131" s="6">
        <v>0</v>
      </c>
      <c r="AF131" s="2">
        <v>0</v>
      </c>
      <c r="AG131" s="6">
        <v>-25632686</v>
      </c>
      <c r="AH131" s="6">
        <v>1377011776</v>
      </c>
      <c r="AI131" s="6">
        <v>1021360893</v>
      </c>
      <c r="AJ131" s="6">
        <v>41093917</v>
      </c>
      <c r="AK131" s="7">
        <v>1.04</v>
      </c>
      <c r="AL131" s="2">
        <v>0</v>
      </c>
      <c r="AM131" s="2" t="s">
        <v>807</v>
      </c>
      <c r="AN131" s="2">
        <v>1</v>
      </c>
    </row>
    <row r="132" spans="1:40">
      <c r="A132" s="2" t="s">
        <v>512</v>
      </c>
      <c r="B132" s="2" t="s">
        <v>804</v>
      </c>
      <c r="C132" s="2" t="s">
        <v>822</v>
      </c>
      <c r="E132" s="2" t="s">
        <v>513</v>
      </c>
      <c r="F132" s="2" t="s">
        <v>510</v>
      </c>
      <c r="G132" s="2" t="s">
        <v>806</v>
      </c>
      <c r="H132" s="2">
        <v>0</v>
      </c>
      <c r="I132" s="2">
        <v>0.4</v>
      </c>
      <c r="J132" s="6">
        <v>3362298</v>
      </c>
      <c r="K132" s="6">
        <v>19866133</v>
      </c>
      <c r="L132" s="6">
        <v>-16503835</v>
      </c>
      <c r="M132" s="6">
        <v>21501454</v>
      </c>
      <c r="N132" s="6">
        <v>944925</v>
      </c>
      <c r="O132" s="6">
        <v>313563</v>
      </c>
      <c r="P132" s="6">
        <v>316830</v>
      </c>
      <c r="Q132" s="6">
        <v>0</v>
      </c>
      <c r="R132" s="2">
        <v>0</v>
      </c>
      <c r="S132" s="6">
        <v>482</v>
      </c>
      <c r="T132" s="6">
        <v>314050</v>
      </c>
      <c r="U132" s="2">
        <v>0</v>
      </c>
      <c r="V132" s="6">
        <v>93236</v>
      </c>
      <c r="W132" s="6">
        <v>2561</v>
      </c>
      <c r="X132" s="6">
        <v>0</v>
      </c>
      <c r="Y132" s="6">
        <v>5610</v>
      </c>
      <c r="Z132" s="6">
        <v>-153394</v>
      </c>
      <c r="AA132" s="6">
        <v>0</v>
      </c>
      <c r="AB132" s="6">
        <v>6426</v>
      </c>
      <c r="AC132" s="6">
        <v>-14108</v>
      </c>
      <c r="AD132" s="6">
        <v>-240681</v>
      </c>
      <c r="AE132" s="6">
        <v>0</v>
      </c>
      <c r="AF132" s="6">
        <v>30314</v>
      </c>
      <c r="AG132" s="6">
        <v>-434478</v>
      </c>
      <c r="AH132" s="6">
        <v>21681237</v>
      </c>
      <c r="AI132" s="6">
        <v>5177402</v>
      </c>
      <c r="AJ132" s="6">
        <v>1815104</v>
      </c>
      <c r="AK132" s="7">
        <v>1.54</v>
      </c>
      <c r="AL132" s="2" t="s">
        <v>838</v>
      </c>
      <c r="AM132" s="2" t="s">
        <v>811</v>
      </c>
      <c r="AN132" s="2">
        <v>4.0663457E-2</v>
      </c>
    </row>
    <row r="133" spans="1:40">
      <c r="A133" s="2" t="s">
        <v>510</v>
      </c>
      <c r="B133" s="2" t="s">
        <v>844</v>
      </c>
      <c r="C133" s="2" t="s">
        <v>822</v>
      </c>
      <c r="E133" s="2" t="s">
        <v>511</v>
      </c>
      <c r="F133" s="2" t="e">
        <v>#N/A</v>
      </c>
      <c r="G133" s="2" t="e">
        <v>#N/A</v>
      </c>
      <c r="H133" s="2" t="s">
        <v>833</v>
      </c>
      <c r="I133" s="2">
        <v>0.1</v>
      </c>
      <c r="J133" s="6">
        <v>68769595</v>
      </c>
      <c r="K133" s="6">
        <v>20461201</v>
      </c>
      <c r="L133" s="6">
        <v>48308394</v>
      </c>
      <c r="M133" s="6">
        <v>21228302</v>
      </c>
      <c r="N133" s="6">
        <v>1316704</v>
      </c>
      <c r="O133" s="6">
        <v>309580</v>
      </c>
      <c r="P133" s="6">
        <v>666268</v>
      </c>
      <c r="Q133" s="6">
        <v>1456</v>
      </c>
      <c r="R133" s="6">
        <v>3854</v>
      </c>
      <c r="S133" s="6">
        <v>2700</v>
      </c>
      <c r="T133" s="6">
        <v>332846</v>
      </c>
      <c r="U133" s="2">
        <v>0</v>
      </c>
      <c r="V133" s="6">
        <v>85746</v>
      </c>
      <c r="W133" s="6">
        <v>774</v>
      </c>
      <c r="X133" s="6">
        <v>-2250</v>
      </c>
      <c r="Y133" s="6">
        <v>7842</v>
      </c>
      <c r="Z133" s="6">
        <v>-20445</v>
      </c>
      <c r="AA133" s="6">
        <v>0</v>
      </c>
      <c r="AB133" s="6">
        <v>9544</v>
      </c>
      <c r="AC133" s="6">
        <v>-13768</v>
      </c>
      <c r="AD133" s="6">
        <v>704497</v>
      </c>
      <c r="AE133" s="6">
        <v>0</v>
      </c>
      <c r="AF133" s="6">
        <v>620018</v>
      </c>
      <c r="AG133" s="6">
        <v>-668922</v>
      </c>
      <c r="AH133" s="6">
        <v>22028006</v>
      </c>
      <c r="AI133" s="6">
        <v>70336400</v>
      </c>
      <c r="AJ133" s="6">
        <v>1566805</v>
      </c>
      <c r="AK133" s="7">
        <v>1.02</v>
      </c>
      <c r="AL133" s="2" t="s">
        <v>838</v>
      </c>
      <c r="AM133" s="2" t="s">
        <v>811</v>
      </c>
      <c r="AN133" s="2">
        <v>0.83169579100000002</v>
      </c>
    </row>
    <row r="134" spans="1:40">
      <c r="A134" s="2" t="s">
        <v>508</v>
      </c>
      <c r="B134" s="2" t="s">
        <v>804</v>
      </c>
      <c r="C134" s="2" t="s">
        <v>805</v>
      </c>
      <c r="E134" s="2" t="s">
        <v>509</v>
      </c>
      <c r="F134" s="2" t="s">
        <v>488</v>
      </c>
      <c r="G134" s="2" t="s">
        <v>486</v>
      </c>
      <c r="H134" s="2">
        <v>0</v>
      </c>
      <c r="I134" s="2">
        <v>0.4</v>
      </c>
      <c r="J134" s="6">
        <v>2273525</v>
      </c>
      <c r="K134" s="6">
        <v>5765192</v>
      </c>
      <c r="L134" s="6">
        <v>-3491667</v>
      </c>
      <c r="M134" s="6">
        <v>5945000</v>
      </c>
      <c r="N134" s="6">
        <v>470632</v>
      </c>
      <c r="O134" s="6">
        <v>87856</v>
      </c>
      <c r="P134" s="6">
        <v>252499</v>
      </c>
      <c r="Q134" s="2">
        <v>0</v>
      </c>
      <c r="R134" s="6">
        <v>15219</v>
      </c>
      <c r="S134" s="6">
        <v>8118</v>
      </c>
      <c r="T134" s="6">
        <v>106940</v>
      </c>
      <c r="U134" s="2">
        <v>0</v>
      </c>
      <c r="V134" s="6">
        <v>56775</v>
      </c>
      <c r="W134" s="6">
        <v>0</v>
      </c>
      <c r="X134" s="6">
        <v>-15219</v>
      </c>
      <c r="Y134" s="6">
        <v>-3099</v>
      </c>
      <c r="Z134" s="6">
        <v>-12161</v>
      </c>
      <c r="AA134" s="6">
        <v>0</v>
      </c>
      <c r="AB134" s="6">
        <v>99</v>
      </c>
      <c r="AC134" s="6">
        <v>-4307</v>
      </c>
      <c r="AD134" s="6">
        <v>-50920</v>
      </c>
      <c r="AE134" s="6">
        <v>0</v>
      </c>
      <c r="AF134" s="6">
        <v>178793</v>
      </c>
      <c r="AG134" s="6">
        <v>544766</v>
      </c>
      <c r="AH134" s="6">
        <v>6752773</v>
      </c>
      <c r="AI134" s="6">
        <v>3261106</v>
      </c>
      <c r="AJ134" s="6">
        <v>987581</v>
      </c>
      <c r="AK134" s="7">
        <v>1.43</v>
      </c>
      <c r="AL134" s="2">
        <v>0</v>
      </c>
      <c r="AM134" s="2" t="s">
        <v>807</v>
      </c>
      <c r="AN134" s="2">
        <v>1</v>
      </c>
    </row>
    <row r="135" spans="1:40">
      <c r="A135" s="2" t="s">
        <v>506</v>
      </c>
      <c r="B135" s="2" t="s">
        <v>804</v>
      </c>
      <c r="C135" s="2" t="s">
        <v>805</v>
      </c>
      <c r="E135" s="2" t="s">
        <v>507</v>
      </c>
      <c r="F135" s="2" t="s">
        <v>430</v>
      </c>
      <c r="G135" s="2" t="s">
        <v>428</v>
      </c>
      <c r="H135" s="2">
        <v>0</v>
      </c>
      <c r="I135" s="2">
        <v>0.4</v>
      </c>
      <c r="J135" s="6">
        <v>2690922</v>
      </c>
      <c r="K135" s="6">
        <v>9090059</v>
      </c>
      <c r="L135" s="6">
        <v>-6399137</v>
      </c>
      <c r="M135" s="6">
        <v>9369854</v>
      </c>
      <c r="N135" s="6">
        <v>690360</v>
      </c>
      <c r="O135" s="6">
        <v>136644</v>
      </c>
      <c r="P135" s="6">
        <v>324764</v>
      </c>
      <c r="Q135" s="2">
        <v>0</v>
      </c>
      <c r="R135" s="2">
        <v>0</v>
      </c>
      <c r="S135" s="6">
        <v>13579</v>
      </c>
      <c r="T135" s="6">
        <v>215373</v>
      </c>
      <c r="U135" s="2">
        <v>0</v>
      </c>
      <c r="V135" s="6">
        <v>40926</v>
      </c>
      <c r="W135" s="6">
        <v>968</v>
      </c>
      <c r="X135" s="6">
        <v>0</v>
      </c>
      <c r="Y135" s="6">
        <v>-5908</v>
      </c>
      <c r="Z135" s="6">
        <v>998</v>
      </c>
      <c r="AA135" s="6">
        <v>0</v>
      </c>
      <c r="AB135" s="6">
        <v>0</v>
      </c>
      <c r="AC135" s="6">
        <v>2885</v>
      </c>
      <c r="AD135" s="6">
        <v>-93321</v>
      </c>
      <c r="AE135" s="6">
        <v>0</v>
      </c>
      <c r="AF135" s="6">
        <v>1529</v>
      </c>
      <c r="AG135" s="6">
        <v>-646028</v>
      </c>
      <c r="AH135" s="6">
        <v>9359205</v>
      </c>
      <c r="AI135" s="6">
        <v>2960069</v>
      </c>
      <c r="AJ135" s="6">
        <v>269146</v>
      </c>
      <c r="AK135" s="7">
        <v>1.1000000000000001</v>
      </c>
      <c r="AL135" s="2" t="s">
        <v>892</v>
      </c>
      <c r="AM135" s="2" t="s">
        <v>811</v>
      </c>
      <c r="AN135" s="2">
        <v>1.2454636999999999E-2</v>
      </c>
    </row>
    <row r="136" spans="1:40">
      <c r="A136" s="2" t="s">
        <v>504</v>
      </c>
      <c r="B136" s="2" t="s">
        <v>804</v>
      </c>
      <c r="C136" s="2" t="s">
        <v>815</v>
      </c>
      <c r="E136" s="2" t="s">
        <v>505</v>
      </c>
      <c r="F136" s="2" t="s">
        <v>342</v>
      </c>
      <c r="G136" s="2" t="s">
        <v>806</v>
      </c>
      <c r="H136" s="2">
        <v>0</v>
      </c>
      <c r="I136" s="2">
        <v>0.4</v>
      </c>
      <c r="J136" s="6">
        <v>3485878</v>
      </c>
      <c r="K136" s="6">
        <v>12142895</v>
      </c>
      <c r="L136" s="6">
        <v>-8657017</v>
      </c>
      <c r="M136" s="6">
        <v>11370374</v>
      </c>
      <c r="N136" s="6">
        <v>780900</v>
      </c>
      <c r="O136" s="6">
        <v>171467</v>
      </c>
      <c r="P136" s="6">
        <v>552211</v>
      </c>
      <c r="Q136" s="2">
        <v>0</v>
      </c>
      <c r="R136" s="2">
        <v>0</v>
      </c>
      <c r="S136" s="6">
        <v>0</v>
      </c>
      <c r="T136" s="6">
        <v>57222</v>
      </c>
      <c r="U136" s="2">
        <v>0</v>
      </c>
      <c r="V136" s="6">
        <v>44709</v>
      </c>
      <c r="W136" s="6">
        <v>0</v>
      </c>
      <c r="X136" s="6">
        <v>0</v>
      </c>
      <c r="Y136" s="6">
        <v>6134</v>
      </c>
      <c r="Z136" s="6">
        <v>93454</v>
      </c>
      <c r="AA136" s="6">
        <v>0</v>
      </c>
      <c r="AB136" s="6">
        <v>9796</v>
      </c>
      <c r="AC136" s="6">
        <v>3467</v>
      </c>
      <c r="AD136" s="6">
        <v>-126248</v>
      </c>
      <c r="AE136" s="6">
        <v>0</v>
      </c>
      <c r="AF136" s="6">
        <v>274973</v>
      </c>
      <c r="AG136" s="6">
        <v>-3579954</v>
      </c>
      <c r="AH136" s="6">
        <v>8327659</v>
      </c>
      <c r="AI136" s="6">
        <v>-329358</v>
      </c>
      <c r="AJ136" s="6">
        <v>-3815236</v>
      </c>
      <c r="AK136" s="7">
        <v>-0.09</v>
      </c>
      <c r="AL136" s="2">
        <v>0</v>
      </c>
      <c r="AM136" s="2" t="s">
        <v>807</v>
      </c>
      <c r="AN136" s="2">
        <v>1</v>
      </c>
    </row>
    <row r="137" spans="1:40">
      <c r="A137" s="2" t="s">
        <v>502</v>
      </c>
      <c r="B137" s="2" t="s">
        <v>855</v>
      </c>
      <c r="C137" s="2">
        <v>0</v>
      </c>
      <c r="E137" s="2" t="s">
        <v>503</v>
      </c>
      <c r="F137" s="2" t="e">
        <v>#N/A</v>
      </c>
      <c r="G137" s="2" t="e">
        <v>#N/A</v>
      </c>
      <c r="H137" s="2" t="s">
        <v>814</v>
      </c>
      <c r="I137" s="2">
        <v>0.01</v>
      </c>
      <c r="J137" s="6">
        <v>29077027</v>
      </c>
      <c r="K137" s="6">
        <v>10405704</v>
      </c>
      <c r="L137" s="6">
        <v>18671323</v>
      </c>
      <c r="M137" s="6">
        <v>10615428</v>
      </c>
      <c r="N137" s="6">
        <v>599212</v>
      </c>
      <c r="O137" s="6">
        <v>154808</v>
      </c>
      <c r="P137" s="6">
        <v>313022</v>
      </c>
      <c r="Q137" s="6">
        <v>68</v>
      </c>
      <c r="R137" s="6">
        <v>270</v>
      </c>
      <c r="S137" s="6">
        <v>3634</v>
      </c>
      <c r="T137" s="6">
        <v>127410</v>
      </c>
      <c r="U137" s="6">
        <v>0</v>
      </c>
      <c r="V137" s="6">
        <v>21289</v>
      </c>
      <c r="W137" s="6">
        <v>1417</v>
      </c>
      <c r="X137" s="6">
        <v>1364</v>
      </c>
      <c r="Y137" s="6">
        <v>7846</v>
      </c>
      <c r="Z137" s="6">
        <v>22672</v>
      </c>
      <c r="AA137" s="6">
        <v>2718</v>
      </c>
      <c r="AB137" s="6">
        <v>1994</v>
      </c>
      <c r="AC137" s="6">
        <v>1095</v>
      </c>
      <c r="AD137" s="6">
        <v>272290</v>
      </c>
      <c r="AE137" s="6">
        <v>0</v>
      </c>
      <c r="AF137" s="2">
        <v>0</v>
      </c>
      <c r="AG137" s="6">
        <v>-843593</v>
      </c>
      <c r="AH137" s="6">
        <v>10703732</v>
      </c>
      <c r="AI137" s="6">
        <v>29375055</v>
      </c>
      <c r="AJ137" s="6">
        <v>298028</v>
      </c>
      <c r="AK137" s="7">
        <v>1.01</v>
      </c>
      <c r="AL137" s="2">
        <v>0</v>
      </c>
      <c r="AM137" s="2" t="s">
        <v>807</v>
      </c>
      <c r="AN137" s="2">
        <v>1</v>
      </c>
    </row>
    <row r="138" spans="1:40">
      <c r="A138" s="2" t="s">
        <v>500</v>
      </c>
      <c r="B138" s="2" t="s">
        <v>836</v>
      </c>
      <c r="C138" s="2" t="s">
        <v>818</v>
      </c>
      <c r="E138" s="2" t="s">
        <v>501</v>
      </c>
      <c r="F138" s="2" t="s">
        <v>514</v>
      </c>
      <c r="G138" s="2" t="s">
        <v>806</v>
      </c>
      <c r="H138" s="2">
        <v>0</v>
      </c>
      <c r="I138" s="2">
        <v>0.3</v>
      </c>
      <c r="J138" s="6">
        <v>75774206</v>
      </c>
      <c r="K138" s="6">
        <v>18513049</v>
      </c>
      <c r="L138" s="6">
        <v>57261157</v>
      </c>
      <c r="M138" s="6">
        <v>20667915</v>
      </c>
      <c r="N138" s="6">
        <v>1270875</v>
      </c>
      <c r="O138" s="6">
        <v>301407</v>
      </c>
      <c r="P138" s="6">
        <v>504415</v>
      </c>
      <c r="Q138" s="2">
        <v>0</v>
      </c>
      <c r="R138" s="6">
        <v>19784</v>
      </c>
      <c r="S138" s="6">
        <v>107413</v>
      </c>
      <c r="T138" s="6">
        <v>337856</v>
      </c>
      <c r="U138" s="2">
        <v>0</v>
      </c>
      <c r="V138" s="6">
        <v>19260</v>
      </c>
      <c r="W138" s="6">
        <v>0</v>
      </c>
      <c r="X138" s="6">
        <v>-19784</v>
      </c>
      <c r="Y138" s="6">
        <v>-18111</v>
      </c>
      <c r="Z138" s="6">
        <v>9601</v>
      </c>
      <c r="AA138" s="2">
        <v>0</v>
      </c>
      <c r="AB138" s="6">
        <v>0</v>
      </c>
      <c r="AC138" s="6">
        <v>-10748</v>
      </c>
      <c r="AD138" s="6">
        <v>835059</v>
      </c>
      <c r="AE138" s="6">
        <v>0</v>
      </c>
      <c r="AF138" s="2">
        <v>0</v>
      </c>
      <c r="AG138" s="2">
        <v>0</v>
      </c>
      <c r="AH138" s="6">
        <v>22754067</v>
      </c>
      <c r="AI138" s="6">
        <v>80015223</v>
      </c>
      <c r="AJ138" s="6">
        <v>4241018</v>
      </c>
      <c r="AK138" s="7">
        <v>1.06</v>
      </c>
      <c r="AL138" s="2">
        <v>0</v>
      </c>
      <c r="AM138" s="2" t="s">
        <v>807</v>
      </c>
      <c r="AN138" s="2">
        <v>1</v>
      </c>
    </row>
    <row r="139" spans="1:40">
      <c r="A139" s="2" t="s">
        <v>498</v>
      </c>
      <c r="B139" s="2" t="s">
        <v>804</v>
      </c>
      <c r="C139" s="2" t="s">
        <v>805</v>
      </c>
      <c r="E139" s="2" t="s">
        <v>499</v>
      </c>
      <c r="F139" s="2" t="s">
        <v>133</v>
      </c>
      <c r="G139" s="2" t="s">
        <v>806</v>
      </c>
      <c r="H139" s="2">
        <v>0</v>
      </c>
      <c r="I139" s="2">
        <v>0.4</v>
      </c>
      <c r="J139" s="6">
        <v>2657991</v>
      </c>
      <c r="K139" s="6">
        <v>30717745</v>
      </c>
      <c r="L139" s="6">
        <v>-28059754</v>
      </c>
      <c r="M139" s="6">
        <v>32066981</v>
      </c>
      <c r="N139" s="6">
        <v>1047013</v>
      </c>
      <c r="O139" s="6">
        <v>467643</v>
      </c>
      <c r="P139" s="6">
        <v>358083</v>
      </c>
      <c r="Q139" s="6">
        <v>7234</v>
      </c>
      <c r="R139" s="2">
        <v>0</v>
      </c>
      <c r="S139" s="6">
        <v>18388</v>
      </c>
      <c r="T139" s="6">
        <v>195665</v>
      </c>
      <c r="U139" s="2">
        <v>0</v>
      </c>
      <c r="V139" s="6">
        <v>27457</v>
      </c>
      <c r="W139" s="6">
        <v>-6534</v>
      </c>
      <c r="X139" s="6">
        <v>0</v>
      </c>
      <c r="Y139" s="6">
        <v>12644</v>
      </c>
      <c r="Z139" s="6">
        <v>25935</v>
      </c>
      <c r="AA139" s="6">
        <v>0</v>
      </c>
      <c r="AB139" s="6">
        <v>4402</v>
      </c>
      <c r="AC139" s="6">
        <v>-24330</v>
      </c>
      <c r="AD139" s="6">
        <v>-409205</v>
      </c>
      <c r="AE139" s="6">
        <v>0</v>
      </c>
      <c r="AF139" s="6">
        <v>45256</v>
      </c>
      <c r="AG139" s="6">
        <v>766888</v>
      </c>
      <c r="AH139" s="6">
        <v>33465995</v>
      </c>
      <c r="AI139" s="6">
        <v>5406241</v>
      </c>
      <c r="AJ139" s="6">
        <v>2748250</v>
      </c>
      <c r="AK139" s="7">
        <v>2.0299999999999998</v>
      </c>
      <c r="AL139" s="2">
        <v>0</v>
      </c>
      <c r="AM139" s="2" t="s">
        <v>807</v>
      </c>
      <c r="AN139" s="2">
        <v>1</v>
      </c>
    </row>
    <row r="140" spans="1:40">
      <c r="A140" s="2" t="s">
        <v>496</v>
      </c>
      <c r="B140" s="2" t="s">
        <v>836</v>
      </c>
      <c r="C140" s="2" t="s">
        <v>818</v>
      </c>
      <c r="E140" s="2" t="s">
        <v>497</v>
      </c>
      <c r="F140" s="2" t="s">
        <v>514</v>
      </c>
      <c r="G140" s="2" t="s">
        <v>806</v>
      </c>
      <c r="H140" s="2">
        <v>0</v>
      </c>
      <c r="I140" s="2">
        <v>0.3</v>
      </c>
      <c r="J140" s="6">
        <v>100778729</v>
      </c>
      <c r="K140" s="6">
        <v>26251933</v>
      </c>
      <c r="L140" s="6">
        <v>74526796</v>
      </c>
      <c r="M140" s="6">
        <v>26917253</v>
      </c>
      <c r="N140" s="6">
        <v>1743742</v>
      </c>
      <c r="O140" s="6">
        <v>392543</v>
      </c>
      <c r="P140" s="6">
        <v>835633</v>
      </c>
      <c r="Q140" s="2">
        <v>0</v>
      </c>
      <c r="R140" s="6">
        <v>0</v>
      </c>
      <c r="S140" s="6">
        <v>0</v>
      </c>
      <c r="T140" s="6">
        <v>515566</v>
      </c>
      <c r="U140" s="2">
        <v>0</v>
      </c>
      <c r="V140" s="6">
        <v>88337</v>
      </c>
      <c r="W140" s="6">
        <v>0</v>
      </c>
      <c r="X140" s="6">
        <v>2837</v>
      </c>
      <c r="Y140" s="6">
        <v>1707</v>
      </c>
      <c r="Z140" s="6">
        <v>247932</v>
      </c>
      <c r="AA140" s="6">
        <v>0</v>
      </c>
      <c r="AB140" s="6">
        <v>39340</v>
      </c>
      <c r="AC140" s="6">
        <v>-28125</v>
      </c>
      <c r="AD140" s="6">
        <v>1086849</v>
      </c>
      <c r="AE140" s="6">
        <v>0</v>
      </c>
      <c r="AF140" s="2">
        <v>0</v>
      </c>
      <c r="AG140" s="6">
        <v>-1500000</v>
      </c>
      <c r="AH140" s="6">
        <v>28599872</v>
      </c>
      <c r="AI140" s="6">
        <v>103126668</v>
      </c>
      <c r="AJ140" s="6">
        <v>2347939</v>
      </c>
      <c r="AK140" s="7">
        <v>1.02</v>
      </c>
      <c r="AL140" s="2">
        <v>0</v>
      </c>
      <c r="AM140" s="2" t="s">
        <v>807</v>
      </c>
      <c r="AN140" s="2">
        <v>1</v>
      </c>
    </row>
    <row r="141" spans="1:40">
      <c r="A141" s="2" t="s">
        <v>494</v>
      </c>
      <c r="B141" s="2" t="s">
        <v>821</v>
      </c>
      <c r="C141" s="2" t="s">
        <v>808</v>
      </c>
      <c r="E141" s="2" t="s">
        <v>495</v>
      </c>
      <c r="F141" s="2" t="s">
        <v>806</v>
      </c>
      <c r="G141" s="2" t="s">
        <v>642</v>
      </c>
      <c r="H141" s="2">
        <v>0</v>
      </c>
      <c r="I141" s="2">
        <v>0.49</v>
      </c>
      <c r="J141" s="6">
        <v>32768541</v>
      </c>
      <c r="K141" s="6">
        <v>25319460</v>
      </c>
      <c r="L141" s="6">
        <v>7449080</v>
      </c>
      <c r="M141" s="6">
        <v>25747383</v>
      </c>
      <c r="N141" s="6">
        <v>1044720</v>
      </c>
      <c r="O141" s="6">
        <v>377817</v>
      </c>
      <c r="P141" s="6">
        <v>468423</v>
      </c>
      <c r="Q141" s="6">
        <v>0</v>
      </c>
      <c r="R141" s="2">
        <v>0</v>
      </c>
      <c r="S141" s="6">
        <v>0</v>
      </c>
      <c r="T141" s="6">
        <v>198480</v>
      </c>
      <c r="U141" s="2">
        <v>0</v>
      </c>
      <c r="V141" s="6">
        <v>22168</v>
      </c>
      <c r="W141" s="6">
        <v>4644</v>
      </c>
      <c r="X141" s="6">
        <v>0</v>
      </c>
      <c r="Y141" s="6">
        <v>12936</v>
      </c>
      <c r="Z141" s="6">
        <v>50627</v>
      </c>
      <c r="AA141" s="6">
        <v>0</v>
      </c>
      <c r="AB141" s="6">
        <v>0</v>
      </c>
      <c r="AC141" s="6">
        <v>19584</v>
      </c>
      <c r="AD141" s="6">
        <v>108632</v>
      </c>
      <c r="AE141" s="6">
        <v>0</v>
      </c>
      <c r="AF141" s="2">
        <v>0</v>
      </c>
      <c r="AG141" s="6">
        <v>-1205852</v>
      </c>
      <c r="AH141" s="6">
        <v>25804842</v>
      </c>
      <c r="AI141" s="6">
        <v>33253923</v>
      </c>
      <c r="AJ141" s="6">
        <v>485382</v>
      </c>
      <c r="AK141" s="7">
        <v>1.01</v>
      </c>
      <c r="AL141" s="2" t="s">
        <v>891</v>
      </c>
      <c r="AM141" s="2" t="s">
        <v>811</v>
      </c>
      <c r="AN141" s="2">
        <v>0.31766277199999998</v>
      </c>
    </row>
    <row r="142" spans="1:40">
      <c r="A142" s="2" t="s">
        <v>492</v>
      </c>
      <c r="B142" s="2" t="s">
        <v>804</v>
      </c>
      <c r="C142" s="2" t="s">
        <v>820</v>
      </c>
      <c r="E142" s="2" t="s">
        <v>493</v>
      </c>
      <c r="F142" s="2" t="s">
        <v>316</v>
      </c>
      <c r="G142" s="2" t="s">
        <v>314</v>
      </c>
      <c r="H142" s="2">
        <v>0</v>
      </c>
      <c r="I142" s="2">
        <v>0.4</v>
      </c>
      <c r="J142" s="6">
        <v>1894767</v>
      </c>
      <c r="K142" s="6">
        <v>10755908</v>
      </c>
      <c r="L142" s="6">
        <v>-8861141</v>
      </c>
      <c r="M142" s="6">
        <v>10780320</v>
      </c>
      <c r="N142" s="6">
        <v>912073</v>
      </c>
      <c r="O142" s="6">
        <v>157213</v>
      </c>
      <c r="P142" s="6">
        <v>528928</v>
      </c>
      <c r="Q142" s="6">
        <v>6778</v>
      </c>
      <c r="R142" s="6">
        <v>8118</v>
      </c>
      <c r="S142" s="6">
        <v>8118</v>
      </c>
      <c r="T142" s="6">
        <v>202918</v>
      </c>
      <c r="U142" s="6">
        <v>2492</v>
      </c>
      <c r="V142" s="6">
        <v>81584</v>
      </c>
      <c r="W142" s="6">
        <v>-2380</v>
      </c>
      <c r="X142" s="6">
        <v>-8118</v>
      </c>
      <c r="Y142" s="6">
        <v>-6343</v>
      </c>
      <c r="Z142" s="6">
        <v>26317</v>
      </c>
      <c r="AA142" s="6">
        <v>2765</v>
      </c>
      <c r="AB142" s="6">
        <v>750</v>
      </c>
      <c r="AC142" s="6">
        <v>-624</v>
      </c>
      <c r="AD142" s="6">
        <v>-129225</v>
      </c>
      <c r="AE142" s="6">
        <v>0</v>
      </c>
      <c r="AF142" s="2">
        <v>0</v>
      </c>
      <c r="AG142" s="6">
        <v>-593650</v>
      </c>
      <c r="AH142" s="6">
        <v>11065961</v>
      </c>
      <c r="AI142" s="6">
        <v>2204820</v>
      </c>
      <c r="AJ142" s="6">
        <v>310053</v>
      </c>
      <c r="AK142" s="7">
        <v>1.1599999999999999</v>
      </c>
      <c r="AL142" s="2" t="s">
        <v>317</v>
      </c>
      <c r="AM142" s="2" t="s">
        <v>811</v>
      </c>
      <c r="AN142" s="2">
        <v>2.6520083999999999E-2</v>
      </c>
    </row>
    <row r="143" spans="1:40">
      <c r="A143" s="2" t="s">
        <v>490</v>
      </c>
      <c r="B143" s="2" t="s">
        <v>836</v>
      </c>
      <c r="C143" s="2" t="s">
        <v>818</v>
      </c>
      <c r="E143" s="2" t="s">
        <v>491</v>
      </c>
      <c r="F143" s="2" t="s">
        <v>514</v>
      </c>
      <c r="G143" s="2" t="s">
        <v>806</v>
      </c>
      <c r="H143" s="2">
        <v>0</v>
      </c>
      <c r="I143" s="2">
        <v>0.3</v>
      </c>
      <c r="J143" s="6">
        <v>56141624</v>
      </c>
      <c r="K143" s="6">
        <v>59078633</v>
      </c>
      <c r="L143" s="6">
        <v>-2937010</v>
      </c>
      <c r="M143" s="6">
        <v>56417105</v>
      </c>
      <c r="N143" s="6">
        <v>1739941</v>
      </c>
      <c r="O143" s="6">
        <v>822749</v>
      </c>
      <c r="P143" s="6">
        <v>344036</v>
      </c>
      <c r="Q143" s="2">
        <v>0</v>
      </c>
      <c r="R143" s="6">
        <v>115580</v>
      </c>
      <c r="S143" s="6">
        <v>9253</v>
      </c>
      <c r="T143" s="6">
        <v>448323</v>
      </c>
      <c r="U143" s="2">
        <v>0</v>
      </c>
      <c r="V143" s="6">
        <v>33053</v>
      </c>
      <c r="W143" s="6">
        <v>0</v>
      </c>
      <c r="X143" s="6">
        <v>-115580</v>
      </c>
      <c r="Y143" s="6">
        <v>5565</v>
      </c>
      <c r="Z143" s="6">
        <v>190280</v>
      </c>
      <c r="AA143" s="6">
        <v>0</v>
      </c>
      <c r="AB143" s="6">
        <v>5902</v>
      </c>
      <c r="AC143" s="6">
        <v>97500</v>
      </c>
      <c r="AD143" s="6">
        <v>-42831</v>
      </c>
      <c r="AE143" s="6">
        <v>0</v>
      </c>
      <c r="AF143" s="6">
        <v>250838</v>
      </c>
      <c r="AG143" s="6">
        <v>78075</v>
      </c>
      <c r="AH143" s="6">
        <v>58158172</v>
      </c>
      <c r="AI143" s="6">
        <v>55221162</v>
      </c>
      <c r="AJ143" s="6">
        <v>-920462</v>
      </c>
      <c r="AK143" s="7">
        <v>0.98</v>
      </c>
      <c r="AL143" s="2">
        <v>0</v>
      </c>
      <c r="AM143" s="2" t="s">
        <v>807</v>
      </c>
      <c r="AN143" s="2">
        <v>1</v>
      </c>
    </row>
    <row r="144" spans="1:40">
      <c r="A144" s="2" t="s">
        <v>488</v>
      </c>
      <c r="B144" s="2" t="s">
        <v>832</v>
      </c>
      <c r="C144" s="2" t="s">
        <v>805</v>
      </c>
      <c r="E144" s="2" t="s">
        <v>489</v>
      </c>
      <c r="F144" s="2" t="e">
        <v>#N/A</v>
      </c>
      <c r="G144" s="2" t="e">
        <v>#N/A</v>
      </c>
      <c r="H144" s="2" t="s">
        <v>833</v>
      </c>
      <c r="I144" s="2">
        <v>0.09</v>
      </c>
      <c r="J144" s="6">
        <v>109144677</v>
      </c>
      <c r="K144" s="6">
        <v>43471553</v>
      </c>
      <c r="L144" s="6">
        <v>65673124</v>
      </c>
      <c r="M144" s="6">
        <v>44538818</v>
      </c>
      <c r="N144" s="6">
        <v>2252042</v>
      </c>
      <c r="O144" s="6">
        <v>652980</v>
      </c>
      <c r="P144" s="6">
        <v>1014104</v>
      </c>
      <c r="Q144" s="6">
        <v>4266</v>
      </c>
      <c r="R144" s="6">
        <v>7078</v>
      </c>
      <c r="S144" s="6">
        <v>16876</v>
      </c>
      <c r="T144" s="6">
        <v>556738</v>
      </c>
      <c r="U144" s="2">
        <v>0</v>
      </c>
      <c r="V144" s="6">
        <v>75207</v>
      </c>
      <c r="W144" s="6">
        <v>5155</v>
      </c>
      <c r="X144" s="6">
        <v>-6376</v>
      </c>
      <c r="Y144" s="6">
        <v>16547</v>
      </c>
      <c r="Z144" s="6">
        <v>23875</v>
      </c>
      <c r="AA144" s="6">
        <v>-549</v>
      </c>
      <c r="AB144" s="6">
        <v>7829</v>
      </c>
      <c r="AC144" s="6">
        <v>-15534</v>
      </c>
      <c r="AD144" s="6">
        <v>957733</v>
      </c>
      <c r="AE144" s="6">
        <v>0</v>
      </c>
      <c r="AF144" s="2">
        <v>0</v>
      </c>
      <c r="AG144" s="6">
        <v>1489874</v>
      </c>
      <c r="AH144" s="6">
        <v>49344621</v>
      </c>
      <c r="AI144" s="6">
        <v>115017745</v>
      </c>
      <c r="AJ144" s="6">
        <v>5873068</v>
      </c>
      <c r="AK144" s="7">
        <v>1.05</v>
      </c>
      <c r="AL144" s="2">
        <v>0</v>
      </c>
      <c r="AM144" s="2" t="s">
        <v>807</v>
      </c>
      <c r="AN144" s="2">
        <v>1</v>
      </c>
    </row>
    <row r="145" spans="1:40">
      <c r="A145" s="2" t="s">
        <v>486</v>
      </c>
      <c r="B145" s="2" t="s">
        <v>812</v>
      </c>
      <c r="C145" s="2">
        <v>0</v>
      </c>
      <c r="E145" s="2" t="s">
        <v>856</v>
      </c>
      <c r="F145" s="2" t="e">
        <v>#N/A</v>
      </c>
      <c r="G145" s="2" t="e">
        <v>#N/A</v>
      </c>
      <c r="H145" s="2" t="s">
        <v>814</v>
      </c>
      <c r="I145" s="2">
        <v>0.01</v>
      </c>
      <c r="J145" s="6">
        <v>13221400</v>
      </c>
      <c r="K145" s="6">
        <v>6630267</v>
      </c>
      <c r="L145" s="6">
        <v>6591133</v>
      </c>
      <c r="M145" s="6">
        <v>6706441</v>
      </c>
      <c r="N145" s="6">
        <v>332128</v>
      </c>
      <c r="O145" s="6">
        <v>97802</v>
      </c>
      <c r="P145" s="6">
        <v>147898</v>
      </c>
      <c r="Q145" s="6">
        <v>630</v>
      </c>
      <c r="R145" s="2">
        <v>806</v>
      </c>
      <c r="S145" s="6">
        <v>2504</v>
      </c>
      <c r="T145" s="6">
        <v>82488</v>
      </c>
      <c r="U145" s="2">
        <v>0</v>
      </c>
      <c r="V145" s="6">
        <v>10347</v>
      </c>
      <c r="W145" s="6">
        <v>1055</v>
      </c>
      <c r="X145" s="6">
        <v>-728</v>
      </c>
      <c r="Y145" s="6">
        <v>2270</v>
      </c>
      <c r="Z145" s="6">
        <v>4169</v>
      </c>
      <c r="AA145" s="6">
        <v>-61</v>
      </c>
      <c r="AB145" s="6">
        <v>1052</v>
      </c>
      <c r="AC145" s="6">
        <v>-292</v>
      </c>
      <c r="AD145" s="6">
        <v>96121</v>
      </c>
      <c r="AE145" s="6">
        <v>0</v>
      </c>
      <c r="AF145" s="2">
        <v>0</v>
      </c>
      <c r="AG145" s="6">
        <v>186963</v>
      </c>
      <c r="AH145" s="6">
        <v>7339465</v>
      </c>
      <c r="AI145" s="6">
        <v>13930597</v>
      </c>
      <c r="AJ145" s="6">
        <v>709197</v>
      </c>
      <c r="AK145" s="7">
        <v>1.05</v>
      </c>
      <c r="AL145" s="2">
        <v>0</v>
      </c>
      <c r="AM145" s="2" t="s">
        <v>807</v>
      </c>
      <c r="AN145" s="2">
        <v>1</v>
      </c>
    </row>
    <row r="146" spans="1:40">
      <c r="A146" s="2" t="s">
        <v>484</v>
      </c>
      <c r="B146" s="2" t="s">
        <v>804</v>
      </c>
      <c r="C146" s="2" t="s">
        <v>809</v>
      </c>
      <c r="E146" s="2" t="s">
        <v>485</v>
      </c>
      <c r="F146" s="2" t="s">
        <v>402</v>
      </c>
      <c r="G146" s="2" t="s">
        <v>400</v>
      </c>
      <c r="H146" s="2">
        <v>0</v>
      </c>
      <c r="I146" s="2">
        <v>0.4</v>
      </c>
      <c r="J146" s="6">
        <v>1607009</v>
      </c>
      <c r="K146" s="6">
        <v>13521048</v>
      </c>
      <c r="L146" s="6">
        <v>-11914040</v>
      </c>
      <c r="M146" s="6">
        <v>15278729</v>
      </c>
      <c r="N146" s="6">
        <v>731504</v>
      </c>
      <c r="O146" s="6">
        <v>222815</v>
      </c>
      <c r="P146" s="6">
        <v>352772</v>
      </c>
      <c r="Q146" s="6">
        <v>0</v>
      </c>
      <c r="R146" s="6">
        <v>15016</v>
      </c>
      <c r="S146" s="2">
        <v>0</v>
      </c>
      <c r="T146" s="6">
        <v>140901</v>
      </c>
      <c r="U146" s="2">
        <v>0</v>
      </c>
      <c r="V146" s="6">
        <v>27000</v>
      </c>
      <c r="W146" s="6">
        <v>2344</v>
      </c>
      <c r="X146" s="6">
        <v>-11776</v>
      </c>
      <c r="Y146" s="2">
        <v>0</v>
      </c>
      <c r="Z146" s="6">
        <v>18292</v>
      </c>
      <c r="AA146" s="6">
        <v>0</v>
      </c>
      <c r="AB146" s="6">
        <v>2086</v>
      </c>
      <c r="AC146" s="6">
        <v>-9917</v>
      </c>
      <c r="AD146" s="6">
        <v>-173746</v>
      </c>
      <c r="AE146" s="6">
        <v>0</v>
      </c>
      <c r="AF146" s="2">
        <v>0</v>
      </c>
      <c r="AG146" s="6">
        <v>113532</v>
      </c>
      <c r="AH146" s="6">
        <v>15978048</v>
      </c>
      <c r="AI146" s="6">
        <v>4064008</v>
      </c>
      <c r="AJ146" s="6">
        <v>2456999</v>
      </c>
      <c r="AK146" s="7">
        <v>2.5299999999999998</v>
      </c>
      <c r="AL146" s="2" t="s">
        <v>906</v>
      </c>
      <c r="AM146" s="2" t="s">
        <v>811</v>
      </c>
      <c r="AN146" s="2">
        <v>9.3992220000000005E-3</v>
      </c>
    </row>
    <row r="147" spans="1:40">
      <c r="A147" s="2" t="s">
        <v>482</v>
      </c>
      <c r="B147" s="2" t="s">
        <v>817</v>
      </c>
      <c r="C147" s="2" t="s">
        <v>818</v>
      </c>
      <c r="E147" s="2" t="s">
        <v>483</v>
      </c>
      <c r="F147" s="2" t="s">
        <v>514</v>
      </c>
      <c r="G147" s="2" t="s">
        <v>806</v>
      </c>
      <c r="H147" s="2">
        <v>0</v>
      </c>
      <c r="I147" s="2">
        <v>0.3</v>
      </c>
      <c r="J147" s="6">
        <v>74415071</v>
      </c>
      <c r="K147" s="6">
        <v>19651721</v>
      </c>
      <c r="L147" s="6">
        <v>54763350</v>
      </c>
      <c r="M147" s="6">
        <v>19304989</v>
      </c>
      <c r="N147" s="6">
        <v>1877652</v>
      </c>
      <c r="O147" s="6">
        <v>281531</v>
      </c>
      <c r="P147" s="6">
        <v>636080</v>
      </c>
      <c r="Q147" s="6">
        <v>0</v>
      </c>
      <c r="R147" s="6">
        <v>30611</v>
      </c>
      <c r="S147" s="6">
        <v>0</v>
      </c>
      <c r="T147" s="6">
        <v>929430</v>
      </c>
      <c r="U147" s="2">
        <v>0</v>
      </c>
      <c r="V147" s="6">
        <v>30943</v>
      </c>
      <c r="W147" s="6">
        <v>81837</v>
      </c>
      <c r="X147" s="6">
        <v>-4417</v>
      </c>
      <c r="Y147" s="6">
        <v>6821</v>
      </c>
      <c r="Z147" s="6">
        <v>-90666</v>
      </c>
      <c r="AA147" s="6">
        <v>0</v>
      </c>
      <c r="AB147" s="6">
        <v>0</v>
      </c>
      <c r="AC147" s="6">
        <v>-35870</v>
      </c>
      <c r="AD147" s="6">
        <v>798632</v>
      </c>
      <c r="AE147" s="6">
        <v>0</v>
      </c>
      <c r="AF147" s="2">
        <v>0</v>
      </c>
      <c r="AG147" s="6">
        <v>-4539291</v>
      </c>
      <c r="AH147" s="6">
        <v>17430630</v>
      </c>
      <c r="AI147" s="6">
        <v>72193980</v>
      </c>
      <c r="AJ147" s="6">
        <v>-2221091</v>
      </c>
      <c r="AK147" s="7">
        <v>0.97</v>
      </c>
      <c r="AL147" s="2">
        <v>0</v>
      </c>
      <c r="AM147" s="2" t="s">
        <v>807</v>
      </c>
      <c r="AN147" s="2">
        <v>1</v>
      </c>
    </row>
    <row r="148" spans="1:40">
      <c r="A148" s="2" t="s">
        <v>480</v>
      </c>
      <c r="B148" s="2" t="s">
        <v>804</v>
      </c>
      <c r="C148" s="2" t="s">
        <v>815</v>
      </c>
      <c r="E148" s="2" t="s">
        <v>481</v>
      </c>
      <c r="F148" s="2" t="s">
        <v>534</v>
      </c>
      <c r="G148" s="2" t="s">
        <v>532</v>
      </c>
      <c r="H148" s="2">
        <v>0</v>
      </c>
      <c r="I148" s="2">
        <v>0.4</v>
      </c>
      <c r="J148" s="6">
        <v>2830127</v>
      </c>
      <c r="K148" s="6">
        <v>18548453</v>
      </c>
      <c r="L148" s="6">
        <v>-15718326</v>
      </c>
      <c r="M148" s="6">
        <v>18109832</v>
      </c>
      <c r="N148" s="6">
        <v>510415</v>
      </c>
      <c r="O148" s="6">
        <v>264102</v>
      </c>
      <c r="P148" s="6">
        <v>173674</v>
      </c>
      <c r="Q148" s="6">
        <v>0</v>
      </c>
      <c r="R148" s="2">
        <v>0</v>
      </c>
      <c r="S148" s="6">
        <v>5053</v>
      </c>
      <c r="T148" s="6">
        <v>67586</v>
      </c>
      <c r="U148" s="2">
        <v>0</v>
      </c>
      <c r="V148" s="6">
        <v>18750</v>
      </c>
      <c r="W148" s="6">
        <v>34195</v>
      </c>
      <c r="X148" s="6">
        <v>0</v>
      </c>
      <c r="Y148" s="6">
        <v>-1478</v>
      </c>
      <c r="Z148" s="6">
        <v>43036</v>
      </c>
      <c r="AA148" s="6">
        <v>0</v>
      </c>
      <c r="AB148" s="6">
        <v>3235</v>
      </c>
      <c r="AC148" s="6">
        <v>10649</v>
      </c>
      <c r="AD148" s="6">
        <v>-229226</v>
      </c>
      <c r="AE148" s="6">
        <v>0</v>
      </c>
      <c r="AF148" s="6">
        <v>297033</v>
      </c>
      <c r="AG148" s="6">
        <v>-1762551</v>
      </c>
      <c r="AH148" s="6">
        <v>16439824</v>
      </c>
      <c r="AI148" s="6">
        <v>721498</v>
      </c>
      <c r="AJ148" s="6">
        <v>-2108629</v>
      </c>
      <c r="AK148" s="7">
        <v>0.25</v>
      </c>
      <c r="AL148" s="2">
        <v>0</v>
      </c>
      <c r="AM148" s="2" t="s">
        <v>807</v>
      </c>
      <c r="AN148" s="2">
        <v>1</v>
      </c>
    </row>
    <row r="149" spans="1:40">
      <c r="A149" s="2" t="s">
        <v>478</v>
      </c>
      <c r="B149" s="2" t="s">
        <v>804</v>
      </c>
      <c r="C149" s="2" t="s">
        <v>820</v>
      </c>
      <c r="E149" s="2" t="s">
        <v>479</v>
      </c>
      <c r="F149" s="2" t="s">
        <v>316</v>
      </c>
      <c r="G149" s="2" t="s">
        <v>314</v>
      </c>
      <c r="H149" s="2">
        <v>0</v>
      </c>
      <c r="I149" s="2">
        <v>0.4</v>
      </c>
      <c r="J149" s="6">
        <v>3396814</v>
      </c>
      <c r="K149" s="6">
        <v>24321348</v>
      </c>
      <c r="L149" s="6">
        <v>-20924534</v>
      </c>
      <c r="M149" s="6">
        <v>23893277</v>
      </c>
      <c r="N149" s="6">
        <v>1909856</v>
      </c>
      <c r="O149" s="6">
        <v>348444</v>
      </c>
      <c r="P149" s="6">
        <v>975827</v>
      </c>
      <c r="Q149" s="6">
        <v>4057</v>
      </c>
      <c r="R149" s="6">
        <v>19333</v>
      </c>
      <c r="S149" s="6">
        <v>15360</v>
      </c>
      <c r="T149" s="6">
        <v>546835</v>
      </c>
      <c r="U149" s="6">
        <v>24404</v>
      </c>
      <c r="V149" s="6">
        <v>80382</v>
      </c>
      <c r="W149" s="6">
        <v>-1301</v>
      </c>
      <c r="X149" s="6">
        <v>-27357</v>
      </c>
      <c r="Y149" s="6">
        <v>6945</v>
      </c>
      <c r="Z149" s="6">
        <v>-53422</v>
      </c>
      <c r="AA149" s="6">
        <v>-142</v>
      </c>
      <c r="AB149" s="6">
        <v>8607</v>
      </c>
      <c r="AC149" s="6">
        <v>-7648</v>
      </c>
      <c r="AD149" s="6">
        <v>-305149</v>
      </c>
      <c r="AE149" s="6">
        <v>0</v>
      </c>
      <c r="AF149" s="2">
        <v>0</v>
      </c>
      <c r="AG149" s="6">
        <v>-435600</v>
      </c>
      <c r="AH149" s="6">
        <v>25092852</v>
      </c>
      <c r="AI149" s="6">
        <v>4168318</v>
      </c>
      <c r="AJ149" s="6">
        <v>771503</v>
      </c>
      <c r="AK149" s="7">
        <v>1.23</v>
      </c>
      <c r="AL149" s="2" t="s">
        <v>830</v>
      </c>
      <c r="AM149" s="2" t="s">
        <v>811</v>
      </c>
      <c r="AN149" s="2">
        <v>7.1282409999999996E-3</v>
      </c>
    </row>
    <row r="150" spans="1:40">
      <c r="A150" s="2" t="s">
        <v>476</v>
      </c>
      <c r="B150" s="2" t="s">
        <v>817</v>
      </c>
      <c r="C150" s="2" t="s">
        <v>818</v>
      </c>
      <c r="E150" s="2" t="s">
        <v>477</v>
      </c>
      <c r="F150" s="2" t="s">
        <v>514</v>
      </c>
      <c r="G150" s="2" t="s">
        <v>806</v>
      </c>
      <c r="H150" s="2">
        <v>0</v>
      </c>
      <c r="I150" s="2">
        <v>0.3</v>
      </c>
      <c r="J150" s="6">
        <v>36010283</v>
      </c>
      <c r="K150" s="6">
        <v>15071350</v>
      </c>
      <c r="L150" s="6">
        <v>20938933</v>
      </c>
      <c r="M150" s="6">
        <v>13930945</v>
      </c>
      <c r="N150" s="6">
        <v>1097263</v>
      </c>
      <c r="O150" s="6">
        <v>203160</v>
      </c>
      <c r="P150" s="6">
        <v>483196</v>
      </c>
      <c r="Q150" s="2">
        <v>0</v>
      </c>
      <c r="R150" s="6">
        <v>15219</v>
      </c>
      <c r="S150" s="6">
        <v>15219</v>
      </c>
      <c r="T150" s="6">
        <v>380469</v>
      </c>
      <c r="U150" s="2">
        <v>0</v>
      </c>
      <c r="V150" s="6">
        <v>-19247</v>
      </c>
      <c r="W150" s="6">
        <v>0</v>
      </c>
      <c r="X150" s="6">
        <v>-15219</v>
      </c>
      <c r="Y150" s="6">
        <v>-12721</v>
      </c>
      <c r="Z150" s="6">
        <v>61385</v>
      </c>
      <c r="AA150" s="6">
        <v>0</v>
      </c>
      <c r="AB150" s="6">
        <v>0</v>
      </c>
      <c r="AC150" s="6">
        <v>18735</v>
      </c>
      <c r="AD150" s="6">
        <v>305359</v>
      </c>
      <c r="AE150" s="6">
        <v>0</v>
      </c>
      <c r="AF150" s="2">
        <v>0</v>
      </c>
      <c r="AG150" s="6">
        <v>-400843</v>
      </c>
      <c r="AH150" s="6">
        <v>14965657</v>
      </c>
      <c r="AI150" s="6">
        <v>35904590</v>
      </c>
      <c r="AJ150" s="6">
        <v>-105693</v>
      </c>
      <c r="AK150" s="7">
        <v>1</v>
      </c>
      <c r="AL150" s="2">
        <v>0</v>
      </c>
      <c r="AM150" s="2" t="s">
        <v>807</v>
      </c>
      <c r="AN150" s="2">
        <v>1</v>
      </c>
    </row>
    <row r="151" spans="1:40">
      <c r="A151" s="2" t="s">
        <v>474</v>
      </c>
      <c r="B151" s="2" t="s">
        <v>804</v>
      </c>
      <c r="C151" s="2" t="s">
        <v>805</v>
      </c>
      <c r="E151" s="2" t="s">
        <v>475</v>
      </c>
      <c r="F151" s="2" t="s">
        <v>488</v>
      </c>
      <c r="G151" s="2" t="s">
        <v>486</v>
      </c>
      <c r="H151" s="2">
        <v>0</v>
      </c>
      <c r="I151" s="2">
        <v>0.4</v>
      </c>
      <c r="J151" s="6">
        <v>1254378</v>
      </c>
      <c r="K151" s="6">
        <v>11820969</v>
      </c>
      <c r="L151" s="6">
        <v>-10566590</v>
      </c>
      <c r="M151" s="6">
        <v>11792152</v>
      </c>
      <c r="N151" s="6">
        <v>562009</v>
      </c>
      <c r="O151" s="6">
        <v>171969</v>
      </c>
      <c r="P151" s="6">
        <v>215406</v>
      </c>
      <c r="Q151" s="6">
        <v>0</v>
      </c>
      <c r="R151" s="2">
        <v>0</v>
      </c>
      <c r="S151" s="2">
        <v>446</v>
      </c>
      <c r="T151" s="6">
        <v>174188</v>
      </c>
      <c r="U151" s="2">
        <v>0</v>
      </c>
      <c r="V151" s="6">
        <v>16455</v>
      </c>
      <c r="W151" s="6">
        <v>4550</v>
      </c>
      <c r="X151" s="6">
        <v>0</v>
      </c>
      <c r="Y151" s="6">
        <v>-446</v>
      </c>
      <c r="Z151" s="6">
        <v>16273</v>
      </c>
      <c r="AA151" s="6">
        <v>0</v>
      </c>
      <c r="AB151" s="6">
        <v>1827</v>
      </c>
      <c r="AC151" s="6">
        <v>-15703</v>
      </c>
      <c r="AD151" s="6">
        <v>-154096</v>
      </c>
      <c r="AE151" s="6">
        <v>591246</v>
      </c>
      <c r="AF151" s="2">
        <v>0</v>
      </c>
      <c r="AG151" s="6">
        <v>-908896</v>
      </c>
      <c r="AH151" s="6">
        <v>11905371</v>
      </c>
      <c r="AI151" s="6">
        <v>1338780</v>
      </c>
      <c r="AJ151" s="6">
        <v>84402</v>
      </c>
      <c r="AK151" s="7">
        <v>1.07</v>
      </c>
      <c r="AL151" s="2">
        <v>0</v>
      </c>
      <c r="AM151" s="2" t="s">
        <v>807</v>
      </c>
      <c r="AN151" s="2">
        <v>1</v>
      </c>
    </row>
    <row r="152" spans="1:40">
      <c r="A152" s="2" t="s">
        <v>472</v>
      </c>
      <c r="B152" s="2" t="s">
        <v>821</v>
      </c>
      <c r="C152" s="2" t="s">
        <v>845</v>
      </c>
      <c r="E152" s="2" t="s">
        <v>473</v>
      </c>
      <c r="F152" s="2" t="s">
        <v>806</v>
      </c>
      <c r="G152" s="2" t="s">
        <v>626</v>
      </c>
      <c r="H152" s="2">
        <v>0</v>
      </c>
      <c r="I152" s="2">
        <v>0.49</v>
      </c>
      <c r="J152" s="6">
        <v>25858944</v>
      </c>
      <c r="K152" s="6">
        <v>18411354</v>
      </c>
      <c r="L152" s="6">
        <v>7447590</v>
      </c>
      <c r="M152" s="6">
        <v>19229423</v>
      </c>
      <c r="N152" s="6">
        <v>970534</v>
      </c>
      <c r="O152" s="6">
        <v>281684</v>
      </c>
      <c r="P152" s="6">
        <v>490540</v>
      </c>
      <c r="Q152" s="6">
        <v>0</v>
      </c>
      <c r="R152" s="2">
        <v>0</v>
      </c>
      <c r="S152" s="2">
        <v>0</v>
      </c>
      <c r="T152" s="6">
        <v>198310</v>
      </c>
      <c r="U152" s="2">
        <v>0</v>
      </c>
      <c r="V152" s="6">
        <v>29413</v>
      </c>
      <c r="W152" s="6">
        <v>3545</v>
      </c>
      <c r="X152" s="6">
        <v>0</v>
      </c>
      <c r="Y152" s="6">
        <v>0</v>
      </c>
      <c r="Z152" s="6">
        <v>28386</v>
      </c>
      <c r="AA152" s="6">
        <v>0</v>
      </c>
      <c r="AB152" s="6">
        <v>7236</v>
      </c>
      <c r="AC152" s="6">
        <v>-365259</v>
      </c>
      <c r="AD152" s="6">
        <v>108611</v>
      </c>
      <c r="AE152" s="6">
        <v>21458024</v>
      </c>
      <c r="AF152" s="2">
        <v>0</v>
      </c>
      <c r="AG152" s="6">
        <v>-361727</v>
      </c>
      <c r="AH152" s="6">
        <v>41108186</v>
      </c>
      <c r="AI152" s="6">
        <v>48555776</v>
      </c>
      <c r="AJ152" s="6">
        <v>22696832</v>
      </c>
      <c r="AK152" s="7">
        <v>1.88</v>
      </c>
      <c r="AL152" s="2">
        <v>0</v>
      </c>
      <c r="AM152" s="2" t="s">
        <v>807</v>
      </c>
      <c r="AN152" s="2">
        <v>1</v>
      </c>
    </row>
    <row r="153" spans="1:40">
      <c r="A153" s="2" t="s">
        <v>470</v>
      </c>
      <c r="B153" s="2" t="s">
        <v>804</v>
      </c>
      <c r="C153" s="2" t="s">
        <v>805</v>
      </c>
      <c r="E153" s="2" t="s">
        <v>471</v>
      </c>
      <c r="F153" s="2" t="s">
        <v>554</v>
      </c>
      <c r="G153" s="2" t="s">
        <v>552</v>
      </c>
      <c r="H153" s="2">
        <v>0</v>
      </c>
      <c r="I153" s="2">
        <v>0.4</v>
      </c>
      <c r="J153" s="6">
        <v>3466670</v>
      </c>
      <c r="K153" s="6">
        <v>8792894</v>
      </c>
      <c r="L153" s="6">
        <v>-5326224</v>
      </c>
      <c r="M153" s="6">
        <v>8514364</v>
      </c>
      <c r="N153" s="6">
        <v>743788</v>
      </c>
      <c r="O153" s="6">
        <v>124168</v>
      </c>
      <c r="P153" s="6">
        <v>481530</v>
      </c>
      <c r="Q153" s="2">
        <v>0</v>
      </c>
      <c r="R153" s="6">
        <v>0</v>
      </c>
      <c r="S153" s="6">
        <v>0</v>
      </c>
      <c r="T153" s="6">
        <v>138090</v>
      </c>
      <c r="U153" s="2">
        <v>0</v>
      </c>
      <c r="V153" s="6">
        <v>43543</v>
      </c>
      <c r="W153" s="6">
        <v>0</v>
      </c>
      <c r="X153" s="6">
        <v>3648</v>
      </c>
      <c r="Y153" s="6">
        <v>1399</v>
      </c>
      <c r="Z153" s="6">
        <v>75377</v>
      </c>
      <c r="AA153" s="6">
        <v>0</v>
      </c>
      <c r="AB153" s="6">
        <v>6320</v>
      </c>
      <c r="AC153" s="6">
        <v>-7785</v>
      </c>
      <c r="AD153" s="6">
        <v>-77674</v>
      </c>
      <c r="AE153" s="6">
        <v>0</v>
      </c>
      <c r="AF153" s="2">
        <v>0</v>
      </c>
      <c r="AG153" s="6">
        <v>-816409</v>
      </c>
      <c r="AH153" s="6">
        <v>8486571</v>
      </c>
      <c r="AI153" s="6">
        <v>3160347</v>
      </c>
      <c r="AJ153" s="6">
        <v>-306323</v>
      </c>
      <c r="AK153" s="7">
        <v>0.91</v>
      </c>
      <c r="AL153" s="2" t="s">
        <v>911</v>
      </c>
      <c r="AM153" s="2" t="s">
        <v>811</v>
      </c>
      <c r="AN153" s="2">
        <v>3.9026102999999999E-2</v>
      </c>
    </row>
    <row r="154" spans="1:40">
      <c r="A154" s="2" t="s">
        <v>468</v>
      </c>
      <c r="B154" s="2" t="s">
        <v>804</v>
      </c>
      <c r="C154" s="2" t="s">
        <v>805</v>
      </c>
      <c r="E154" s="2" t="s">
        <v>469</v>
      </c>
      <c r="F154" s="2" t="s">
        <v>488</v>
      </c>
      <c r="G154" s="2" t="s">
        <v>486</v>
      </c>
      <c r="H154" s="2">
        <v>0</v>
      </c>
      <c r="I154" s="2">
        <v>0.4</v>
      </c>
      <c r="J154" s="6">
        <v>3038553</v>
      </c>
      <c r="K154" s="6">
        <v>12801204</v>
      </c>
      <c r="L154" s="6">
        <v>-9762651</v>
      </c>
      <c r="M154" s="6">
        <v>13084505</v>
      </c>
      <c r="N154" s="6">
        <v>826029</v>
      </c>
      <c r="O154" s="6">
        <v>190816</v>
      </c>
      <c r="P154" s="6">
        <v>410349</v>
      </c>
      <c r="Q154" s="2">
        <v>758</v>
      </c>
      <c r="R154" s="2">
        <v>0</v>
      </c>
      <c r="S154" s="2">
        <v>0</v>
      </c>
      <c r="T154" s="6">
        <v>224106</v>
      </c>
      <c r="U154" s="2">
        <v>0</v>
      </c>
      <c r="V154" s="6">
        <v>23610</v>
      </c>
      <c r="W154" s="2">
        <v>-621</v>
      </c>
      <c r="X154" s="6">
        <v>0</v>
      </c>
      <c r="Y154" s="2">
        <v>860</v>
      </c>
      <c r="Z154" s="6">
        <v>8990</v>
      </c>
      <c r="AA154" s="6">
        <v>0</v>
      </c>
      <c r="AB154" s="6">
        <v>5128</v>
      </c>
      <c r="AC154" s="6">
        <v>518</v>
      </c>
      <c r="AD154" s="6">
        <v>-142372</v>
      </c>
      <c r="AE154" s="6">
        <v>0</v>
      </c>
      <c r="AF154" s="6">
        <v>491136</v>
      </c>
      <c r="AG154" s="6">
        <v>879690</v>
      </c>
      <c r="AH154" s="6">
        <v>14195201</v>
      </c>
      <c r="AI154" s="6">
        <v>4432550</v>
      </c>
      <c r="AJ154" s="6">
        <v>1393997</v>
      </c>
      <c r="AK154" s="7">
        <v>1.46</v>
      </c>
      <c r="AL154" s="2">
        <v>0</v>
      </c>
      <c r="AM154" s="2" t="s">
        <v>807</v>
      </c>
      <c r="AN154" s="2">
        <v>1</v>
      </c>
    </row>
    <row r="155" spans="1:40">
      <c r="A155" s="2" t="s">
        <v>466</v>
      </c>
      <c r="B155" s="2" t="s">
        <v>817</v>
      </c>
      <c r="C155" s="2" t="s">
        <v>818</v>
      </c>
      <c r="E155" s="2" t="s">
        <v>467</v>
      </c>
      <c r="F155" s="2" t="s">
        <v>514</v>
      </c>
      <c r="G155" s="2" t="s">
        <v>806</v>
      </c>
      <c r="H155" s="2">
        <v>0</v>
      </c>
      <c r="I155" s="2">
        <v>0.3</v>
      </c>
      <c r="J155" s="6">
        <v>31365241</v>
      </c>
      <c r="K155" s="6">
        <v>21981274</v>
      </c>
      <c r="L155" s="6">
        <v>9383968</v>
      </c>
      <c r="M155" s="6">
        <v>21830714</v>
      </c>
      <c r="N155" s="6">
        <v>1333228</v>
      </c>
      <c r="O155" s="6">
        <v>318365</v>
      </c>
      <c r="P155" s="6">
        <v>561992</v>
      </c>
      <c r="Q155" s="2">
        <v>875</v>
      </c>
      <c r="R155" s="6">
        <v>0</v>
      </c>
      <c r="S155" s="6">
        <v>0</v>
      </c>
      <c r="T155" s="6">
        <v>451996</v>
      </c>
      <c r="U155" s="2">
        <v>0</v>
      </c>
      <c r="V155" s="6">
        <v>-2158</v>
      </c>
      <c r="W155" s="6">
        <v>-875</v>
      </c>
      <c r="X155" s="6">
        <v>5688</v>
      </c>
      <c r="Y155" s="6">
        <v>3041</v>
      </c>
      <c r="Z155" s="6">
        <v>62830</v>
      </c>
      <c r="AA155" s="6">
        <v>0</v>
      </c>
      <c r="AB155" s="6">
        <v>3924</v>
      </c>
      <c r="AC155" s="6">
        <v>-25425</v>
      </c>
      <c r="AD155" s="6">
        <v>136850</v>
      </c>
      <c r="AE155" s="6">
        <v>0</v>
      </c>
      <c r="AF155" s="2">
        <v>0</v>
      </c>
      <c r="AG155" s="6">
        <v>195818</v>
      </c>
      <c r="AH155" s="6">
        <v>23543635</v>
      </c>
      <c r="AI155" s="6">
        <v>32927602</v>
      </c>
      <c r="AJ155" s="6">
        <v>1562361</v>
      </c>
      <c r="AK155" s="7">
        <v>1.05</v>
      </c>
      <c r="AL155" s="2" t="s">
        <v>888</v>
      </c>
      <c r="AM155" s="2" t="s">
        <v>811</v>
      </c>
      <c r="AN155" s="2">
        <v>0.26346714500000001</v>
      </c>
    </row>
    <row r="156" spans="1:40">
      <c r="A156" s="2" t="s">
        <v>464</v>
      </c>
      <c r="B156" s="2" t="s">
        <v>812</v>
      </c>
      <c r="C156" s="2">
        <v>0</v>
      </c>
      <c r="E156" s="2" t="s">
        <v>857</v>
      </c>
      <c r="F156" s="2" t="e">
        <v>#N/A</v>
      </c>
      <c r="G156" s="2" t="e">
        <v>#N/A</v>
      </c>
      <c r="H156" s="2" t="s">
        <v>814</v>
      </c>
      <c r="I156" s="2">
        <v>0.01</v>
      </c>
      <c r="J156" s="6">
        <v>5162266</v>
      </c>
      <c r="K156" s="6">
        <v>2341149</v>
      </c>
      <c r="L156" s="6">
        <v>2821117</v>
      </c>
      <c r="M156" s="6">
        <v>2352089</v>
      </c>
      <c r="N156" s="6">
        <v>168251</v>
      </c>
      <c r="O156" s="6">
        <v>34301</v>
      </c>
      <c r="P156" s="6">
        <v>91200</v>
      </c>
      <c r="Q156" s="2">
        <v>66</v>
      </c>
      <c r="R156" s="2">
        <v>26</v>
      </c>
      <c r="S156" s="6">
        <v>172</v>
      </c>
      <c r="T156" s="6">
        <v>42486</v>
      </c>
      <c r="U156" s="2">
        <v>0</v>
      </c>
      <c r="V156" s="6">
        <v>6117</v>
      </c>
      <c r="W156" s="2">
        <v>216</v>
      </c>
      <c r="X156" s="6">
        <v>607</v>
      </c>
      <c r="Y156" s="6">
        <v>1361</v>
      </c>
      <c r="Z156" s="2">
        <v>575</v>
      </c>
      <c r="AA156" s="6">
        <v>-3</v>
      </c>
      <c r="AB156" s="6">
        <v>893</v>
      </c>
      <c r="AC156" s="6">
        <v>-505</v>
      </c>
      <c r="AD156" s="6">
        <v>41141</v>
      </c>
      <c r="AE156" s="6">
        <v>0</v>
      </c>
      <c r="AF156" s="2">
        <v>0</v>
      </c>
      <c r="AG156" s="6">
        <v>-163593</v>
      </c>
      <c r="AH156" s="6">
        <v>2407149</v>
      </c>
      <c r="AI156" s="6">
        <v>5228266</v>
      </c>
      <c r="AJ156" s="6">
        <v>66000</v>
      </c>
      <c r="AK156" s="7">
        <v>1.01</v>
      </c>
      <c r="AL156" s="2">
        <v>0</v>
      </c>
      <c r="AM156" s="2" t="s">
        <v>807</v>
      </c>
      <c r="AN156" s="2">
        <v>1</v>
      </c>
    </row>
    <row r="157" spans="1:40">
      <c r="A157" s="2" t="s">
        <v>462</v>
      </c>
      <c r="B157" s="2" t="s">
        <v>821</v>
      </c>
      <c r="C157" s="2" t="s">
        <v>825</v>
      </c>
      <c r="E157" s="2" t="s">
        <v>463</v>
      </c>
      <c r="F157" s="2" t="s">
        <v>806</v>
      </c>
      <c r="G157" s="2" t="s">
        <v>464</v>
      </c>
      <c r="H157" s="2">
        <v>0</v>
      </c>
      <c r="I157" s="2">
        <v>0.49</v>
      </c>
      <c r="J157" s="6">
        <v>29625493</v>
      </c>
      <c r="K157" s="6">
        <v>22811345</v>
      </c>
      <c r="L157" s="6">
        <v>6814148</v>
      </c>
      <c r="M157" s="6">
        <v>23288692</v>
      </c>
      <c r="N157" s="6">
        <v>2353884</v>
      </c>
      <c r="O157" s="6">
        <v>344665</v>
      </c>
      <c r="P157" s="6">
        <v>1333385</v>
      </c>
      <c r="Q157" s="2">
        <v>0</v>
      </c>
      <c r="R157" s="6">
        <v>0</v>
      </c>
      <c r="S157" s="6">
        <v>0</v>
      </c>
      <c r="T157" s="6">
        <v>675834</v>
      </c>
      <c r="U157" s="6">
        <v>3222</v>
      </c>
      <c r="V157" s="6">
        <v>123577</v>
      </c>
      <c r="W157" s="6">
        <v>0</v>
      </c>
      <c r="X157" s="6">
        <v>8506</v>
      </c>
      <c r="Y157" s="6">
        <v>9643</v>
      </c>
      <c r="Z157" s="6">
        <v>-55178</v>
      </c>
      <c r="AA157" s="6">
        <v>-3222</v>
      </c>
      <c r="AB157" s="6">
        <v>19658</v>
      </c>
      <c r="AC157" s="6">
        <v>-7674</v>
      </c>
      <c r="AD157" s="6">
        <v>99373</v>
      </c>
      <c r="AE157" s="6">
        <v>0</v>
      </c>
      <c r="AF157" s="2">
        <v>0</v>
      </c>
      <c r="AG157" s="6">
        <v>-1689753</v>
      </c>
      <c r="AH157" s="6">
        <v>24150728</v>
      </c>
      <c r="AI157" s="6">
        <v>30964876</v>
      </c>
      <c r="AJ157" s="6">
        <v>1339383</v>
      </c>
      <c r="AK157" s="7">
        <v>1.05</v>
      </c>
      <c r="AL157" s="2">
        <v>0</v>
      </c>
      <c r="AM157" s="2" t="s">
        <v>807</v>
      </c>
      <c r="AN157" s="2">
        <v>1</v>
      </c>
    </row>
    <row r="158" spans="1:40">
      <c r="A158" s="2" t="s">
        <v>460</v>
      </c>
      <c r="B158" s="2" t="s">
        <v>844</v>
      </c>
      <c r="C158" s="2" t="s">
        <v>815</v>
      </c>
      <c r="E158" s="2" t="s">
        <v>461</v>
      </c>
      <c r="F158" s="2" t="e">
        <v>#N/A</v>
      </c>
      <c r="G158" s="2" t="e">
        <v>#N/A</v>
      </c>
      <c r="H158" s="2" t="s">
        <v>833</v>
      </c>
      <c r="I158" s="2">
        <v>0.1</v>
      </c>
      <c r="J158" s="6">
        <v>112601646</v>
      </c>
      <c r="K158" s="6">
        <v>48901965</v>
      </c>
      <c r="L158" s="6">
        <v>63699681</v>
      </c>
      <c r="M158" s="6">
        <v>49474027</v>
      </c>
      <c r="N158" s="6">
        <v>2353653</v>
      </c>
      <c r="O158" s="6">
        <v>721495</v>
      </c>
      <c r="P158" s="6">
        <v>834576</v>
      </c>
      <c r="Q158" s="6">
        <v>5542</v>
      </c>
      <c r="R158" s="6">
        <v>26420</v>
      </c>
      <c r="S158" s="6">
        <v>73476</v>
      </c>
      <c r="T158" s="6">
        <v>692144</v>
      </c>
      <c r="U158" s="2">
        <v>0</v>
      </c>
      <c r="V158" s="6">
        <v>44322</v>
      </c>
      <c r="W158" s="6">
        <v>-5299</v>
      </c>
      <c r="X158" s="6">
        <v>-323</v>
      </c>
      <c r="Y158" s="6">
        <v>-51851</v>
      </c>
      <c r="Z158" s="6">
        <v>9233</v>
      </c>
      <c r="AA158" s="6">
        <v>-56</v>
      </c>
      <c r="AB158" s="6">
        <v>6314</v>
      </c>
      <c r="AC158" s="6">
        <v>-24231</v>
      </c>
      <c r="AD158" s="6">
        <v>928954</v>
      </c>
      <c r="AE158" s="6">
        <v>0</v>
      </c>
      <c r="AF158" s="6">
        <v>188567</v>
      </c>
      <c r="AG158" s="6">
        <v>-710524</v>
      </c>
      <c r="AH158" s="6">
        <v>51835651</v>
      </c>
      <c r="AI158" s="6">
        <v>115535332</v>
      </c>
      <c r="AJ158" s="6">
        <v>2933686</v>
      </c>
      <c r="AK158" s="7">
        <v>1.03</v>
      </c>
      <c r="AL158" s="2" t="s">
        <v>909</v>
      </c>
      <c r="AM158" s="2" t="s">
        <v>827</v>
      </c>
      <c r="AN158" s="2">
        <v>0.90807967199999995</v>
      </c>
    </row>
    <row r="159" spans="1:40">
      <c r="A159" s="2" t="s">
        <v>458</v>
      </c>
      <c r="B159" s="2" t="s">
        <v>804</v>
      </c>
      <c r="C159" s="2" t="s">
        <v>815</v>
      </c>
      <c r="E159" s="2" t="s">
        <v>459</v>
      </c>
      <c r="F159" s="2" t="s">
        <v>460</v>
      </c>
      <c r="G159" s="2" t="s">
        <v>806</v>
      </c>
      <c r="H159" s="2">
        <v>0</v>
      </c>
      <c r="I159" s="2">
        <v>0.4</v>
      </c>
      <c r="J159" s="6">
        <v>2471239</v>
      </c>
      <c r="K159" s="6">
        <v>17562561</v>
      </c>
      <c r="L159" s="6">
        <v>-15091321</v>
      </c>
      <c r="M159" s="6">
        <v>18466624</v>
      </c>
      <c r="N159" s="6">
        <v>994563</v>
      </c>
      <c r="O159" s="6">
        <v>269305</v>
      </c>
      <c r="P159" s="6">
        <v>328454</v>
      </c>
      <c r="Q159" s="2">
        <v>0</v>
      </c>
      <c r="R159" s="6">
        <v>55620</v>
      </c>
      <c r="S159" s="6">
        <v>9357</v>
      </c>
      <c r="T159" s="6">
        <v>331827</v>
      </c>
      <c r="U159" s="2">
        <v>0</v>
      </c>
      <c r="V159" s="6">
        <v>1236</v>
      </c>
      <c r="W159" s="6">
        <v>0</v>
      </c>
      <c r="X159" s="6">
        <v>-30036</v>
      </c>
      <c r="Y159" s="6">
        <v>7822</v>
      </c>
      <c r="Z159" s="6">
        <v>-24491</v>
      </c>
      <c r="AA159" s="6">
        <v>0</v>
      </c>
      <c r="AB159" s="6">
        <v>2215</v>
      </c>
      <c r="AC159" s="6">
        <v>-13875</v>
      </c>
      <c r="AD159" s="6">
        <v>-220082</v>
      </c>
      <c r="AE159" s="6">
        <v>0</v>
      </c>
      <c r="AF159" s="6">
        <v>312411</v>
      </c>
      <c r="AG159" s="6">
        <v>1301027</v>
      </c>
      <c r="AH159" s="6">
        <v>20172592</v>
      </c>
      <c r="AI159" s="6">
        <v>5081271</v>
      </c>
      <c r="AJ159" s="6">
        <v>2610031</v>
      </c>
      <c r="AK159" s="7">
        <v>2.06</v>
      </c>
      <c r="AL159" s="2">
        <v>0</v>
      </c>
      <c r="AM159" s="2" t="s">
        <v>807</v>
      </c>
      <c r="AN159" s="2">
        <v>1</v>
      </c>
    </row>
    <row r="160" spans="1:40">
      <c r="A160" s="2" t="s">
        <v>456</v>
      </c>
      <c r="B160" s="2" t="s">
        <v>804</v>
      </c>
      <c r="C160" s="2" t="s">
        <v>809</v>
      </c>
      <c r="E160" s="2" t="s">
        <v>457</v>
      </c>
      <c r="F160" s="2" t="s">
        <v>594</v>
      </c>
      <c r="G160" s="2" t="s">
        <v>590</v>
      </c>
      <c r="H160" s="2">
        <v>0</v>
      </c>
      <c r="I160" s="2">
        <v>0.4</v>
      </c>
      <c r="J160" s="6">
        <v>2148985</v>
      </c>
      <c r="K160" s="6">
        <v>9337659</v>
      </c>
      <c r="L160" s="6">
        <v>-7188675</v>
      </c>
      <c r="M160" s="6">
        <v>9775780</v>
      </c>
      <c r="N160" s="6">
        <v>842952</v>
      </c>
      <c r="O160" s="6">
        <v>142563</v>
      </c>
      <c r="P160" s="6">
        <v>524803</v>
      </c>
      <c r="Q160" s="2">
        <v>0</v>
      </c>
      <c r="R160" s="2">
        <v>168</v>
      </c>
      <c r="S160" s="6">
        <v>339</v>
      </c>
      <c r="T160" s="6">
        <v>175079</v>
      </c>
      <c r="U160" s="2">
        <v>0</v>
      </c>
      <c r="V160" s="6">
        <v>50029</v>
      </c>
      <c r="W160" s="6">
        <v>67</v>
      </c>
      <c r="X160" s="6">
        <v>-168</v>
      </c>
      <c r="Y160" s="6">
        <v>4155</v>
      </c>
      <c r="Z160" s="6">
        <v>62552</v>
      </c>
      <c r="AA160" s="6">
        <v>0</v>
      </c>
      <c r="AB160" s="6">
        <v>15564</v>
      </c>
      <c r="AC160" s="6">
        <v>-5735</v>
      </c>
      <c r="AD160" s="6">
        <v>-104835</v>
      </c>
      <c r="AE160" s="6">
        <v>0</v>
      </c>
      <c r="AF160" s="2">
        <v>0</v>
      </c>
      <c r="AG160" s="6">
        <v>-70345</v>
      </c>
      <c r="AH160" s="6">
        <v>10570016</v>
      </c>
      <c r="AI160" s="6">
        <v>3381342</v>
      </c>
      <c r="AJ160" s="6">
        <v>1232357</v>
      </c>
      <c r="AK160" s="7">
        <v>1.57</v>
      </c>
      <c r="AL160" s="2" t="s">
        <v>904</v>
      </c>
      <c r="AM160" s="2" t="s">
        <v>811</v>
      </c>
      <c r="AN160" s="2">
        <v>1.1733375000000001E-2</v>
      </c>
    </row>
    <row r="161" spans="1:40">
      <c r="A161" s="2" t="s">
        <v>454</v>
      </c>
      <c r="B161" s="2" t="s">
        <v>817</v>
      </c>
      <c r="C161" s="2" t="s">
        <v>818</v>
      </c>
      <c r="E161" s="2" t="s">
        <v>455</v>
      </c>
      <c r="F161" s="2" t="s">
        <v>514</v>
      </c>
      <c r="G161" s="2" t="s">
        <v>806</v>
      </c>
      <c r="H161" s="2">
        <v>0</v>
      </c>
      <c r="I161" s="2">
        <v>0.3</v>
      </c>
      <c r="J161" s="6">
        <v>42858929</v>
      </c>
      <c r="K161" s="6">
        <v>103146998</v>
      </c>
      <c r="L161" s="6">
        <v>-60288068</v>
      </c>
      <c r="M161" s="6">
        <v>111531870</v>
      </c>
      <c r="N161" s="6">
        <v>2498784</v>
      </c>
      <c r="O161" s="6">
        <v>1626506</v>
      </c>
      <c r="P161" s="6">
        <v>476591</v>
      </c>
      <c r="Q161" s="2">
        <v>0</v>
      </c>
      <c r="R161" s="2">
        <v>0</v>
      </c>
      <c r="S161" s="6">
        <v>30437</v>
      </c>
      <c r="T161" s="6">
        <v>365250</v>
      </c>
      <c r="U161" s="2">
        <v>0</v>
      </c>
      <c r="V161" s="6">
        <v>32020</v>
      </c>
      <c r="W161" s="6">
        <v>0</v>
      </c>
      <c r="X161" s="6">
        <v>0</v>
      </c>
      <c r="Y161" s="6">
        <v>-30437</v>
      </c>
      <c r="Z161" s="6">
        <v>67013</v>
      </c>
      <c r="AA161" s="6">
        <v>0</v>
      </c>
      <c r="AB161" s="6">
        <v>0</v>
      </c>
      <c r="AC161" s="6">
        <v>-4753</v>
      </c>
      <c r="AD161" s="6">
        <v>-879201</v>
      </c>
      <c r="AE161" s="6">
        <v>0</v>
      </c>
      <c r="AF161" s="6">
        <v>4493143</v>
      </c>
      <c r="AG161" s="6">
        <v>-500000</v>
      </c>
      <c r="AH161" s="6">
        <v>108222153</v>
      </c>
      <c r="AI161" s="6">
        <v>47934085</v>
      </c>
      <c r="AJ161" s="6">
        <v>5075155</v>
      </c>
      <c r="AK161" s="7">
        <v>1.1200000000000001</v>
      </c>
      <c r="AL161" s="2">
        <v>0</v>
      </c>
      <c r="AM161" s="2" t="s">
        <v>807</v>
      </c>
      <c r="AN161" s="2">
        <v>1</v>
      </c>
    </row>
    <row r="162" spans="1:40">
      <c r="A162" s="2" t="s">
        <v>452</v>
      </c>
      <c r="B162" s="2" t="s">
        <v>804</v>
      </c>
      <c r="C162" s="2" t="s">
        <v>809</v>
      </c>
      <c r="E162" s="2" t="s">
        <v>453</v>
      </c>
      <c r="F162" s="2" t="s">
        <v>402</v>
      </c>
      <c r="G162" s="2" t="s">
        <v>400</v>
      </c>
      <c r="H162" s="2">
        <v>0</v>
      </c>
      <c r="I162" s="2">
        <v>0.4</v>
      </c>
      <c r="J162" s="6">
        <v>2358703</v>
      </c>
      <c r="K162" s="6">
        <v>11325961</v>
      </c>
      <c r="L162" s="6">
        <v>-8967259</v>
      </c>
      <c r="M162" s="6">
        <v>11585039</v>
      </c>
      <c r="N162" s="6">
        <v>762547</v>
      </c>
      <c r="O162" s="6">
        <v>169837</v>
      </c>
      <c r="P162" s="6">
        <v>458992</v>
      </c>
      <c r="Q162" s="6">
        <v>582</v>
      </c>
      <c r="R162" s="6">
        <v>3951</v>
      </c>
      <c r="S162" s="6">
        <v>0</v>
      </c>
      <c r="T162" s="6">
        <v>129185</v>
      </c>
      <c r="U162" s="2">
        <v>0</v>
      </c>
      <c r="V162" s="6">
        <v>56301</v>
      </c>
      <c r="W162" s="6">
        <v>3561</v>
      </c>
      <c r="X162" s="6">
        <v>2</v>
      </c>
      <c r="Y162" s="6">
        <v>1916</v>
      </c>
      <c r="Z162" s="6">
        <v>22108</v>
      </c>
      <c r="AA162" s="6">
        <v>0</v>
      </c>
      <c r="AB162" s="6">
        <v>1342</v>
      </c>
      <c r="AC162" s="6">
        <v>4763</v>
      </c>
      <c r="AD162" s="6">
        <v>-130773</v>
      </c>
      <c r="AE162" s="6">
        <v>0</v>
      </c>
      <c r="AF162" s="2">
        <v>0</v>
      </c>
      <c r="AG162" s="6">
        <v>262877</v>
      </c>
      <c r="AH162" s="6">
        <v>12569683</v>
      </c>
      <c r="AI162" s="6">
        <v>3602425</v>
      </c>
      <c r="AJ162" s="6">
        <v>1243722</v>
      </c>
      <c r="AK162" s="7">
        <v>1.53</v>
      </c>
      <c r="AL162" s="2" t="s">
        <v>906</v>
      </c>
      <c r="AM162" s="2" t="s">
        <v>811</v>
      </c>
      <c r="AN162" s="2">
        <v>1.37958E-2</v>
      </c>
    </row>
    <row r="163" spans="1:40">
      <c r="A163" s="2" t="s">
        <v>450</v>
      </c>
      <c r="B163" s="2" t="s">
        <v>804</v>
      </c>
      <c r="C163" s="2" t="s">
        <v>805</v>
      </c>
      <c r="E163" s="2" t="s">
        <v>451</v>
      </c>
      <c r="F163" s="2" t="s">
        <v>39</v>
      </c>
      <c r="G163" s="2" t="s">
        <v>806</v>
      </c>
      <c r="H163" s="2">
        <v>0</v>
      </c>
      <c r="I163" s="2">
        <v>0.4</v>
      </c>
      <c r="J163" s="6">
        <v>1862559</v>
      </c>
      <c r="K163" s="6">
        <v>15818657</v>
      </c>
      <c r="L163" s="6">
        <v>-13956098</v>
      </c>
      <c r="M163" s="6">
        <v>15916055</v>
      </c>
      <c r="N163" s="6">
        <v>1056742</v>
      </c>
      <c r="O163" s="6">
        <v>232109</v>
      </c>
      <c r="P163" s="6">
        <v>530391</v>
      </c>
      <c r="Q163" s="6">
        <v>0</v>
      </c>
      <c r="R163" s="6">
        <v>0</v>
      </c>
      <c r="S163" s="2">
        <v>172</v>
      </c>
      <c r="T163" s="6">
        <v>294070</v>
      </c>
      <c r="U163" s="2">
        <v>0</v>
      </c>
      <c r="V163" s="6">
        <v>93549</v>
      </c>
      <c r="W163" s="6">
        <v>1106</v>
      </c>
      <c r="X163" s="6">
        <v>11922</v>
      </c>
      <c r="Y163" s="2">
        <v>-339</v>
      </c>
      <c r="Z163" s="6">
        <v>3027</v>
      </c>
      <c r="AA163" s="6">
        <v>-143</v>
      </c>
      <c r="AB163" s="6">
        <v>1081</v>
      </c>
      <c r="AC163" s="6">
        <v>128</v>
      </c>
      <c r="AD163" s="6">
        <v>-203526</v>
      </c>
      <c r="AE163" s="6">
        <v>0</v>
      </c>
      <c r="AF163" s="6">
        <v>513508</v>
      </c>
      <c r="AG163" s="6">
        <v>-577200</v>
      </c>
      <c r="AH163" s="6">
        <v>15788894</v>
      </c>
      <c r="AI163" s="6">
        <v>1832795</v>
      </c>
      <c r="AJ163" s="6">
        <v>-29764</v>
      </c>
      <c r="AK163" s="7">
        <v>0.98</v>
      </c>
      <c r="AL163" s="2">
        <v>0</v>
      </c>
      <c r="AM163" s="2" t="s">
        <v>807</v>
      </c>
      <c r="AN163" s="2">
        <v>1</v>
      </c>
    </row>
    <row r="164" spans="1:40">
      <c r="A164" s="2" t="s">
        <v>448</v>
      </c>
      <c r="B164" s="2" t="s">
        <v>817</v>
      </c>
      <c r="C164" s="2" t="s">
        <v>818</v>
      </c>
      <c r="E164" s="2" t="s">
        <v>449</v>
      </c>
      <c r="F164" s="2" t="s">
        <v>514</v>
      </c>
      <c r="G164" s="2" t="s">
        <v>806</v>
      </c>
      <c r="H164" s="2">
        <v>0</v>
      </c>
      <c r="I164" s="2">
        <v>0.3</v>
      </c>
      <c r="J164" s="6">
        <v>44746750</v>
      </c>
      <c r="K164" s="6">
        <v>44220064</v>
      </c>
      <c r="L164" s="6">
        <v>526686</v>
      </c>
      <c r="M164" s="6">
        <v>46836770</v>
      </c>
      <c r="N164" s="6">
        <v>1372986</v>
      </c>
      <c r="O164" s="6">
        <v>683036</v>
      </c>
      <c r="P164" s="6">
        <v>413956</v>
      </c>
      <c r="Q164" s="2">
        <v>0</v>
      </c>
      <c r="R164" s="6">
        <v>96449</v>
      </c>
      <c r="S164" s="6">
        <v>1535</v>
      </c>
      <c r="T164" s="6">
        <v>178010</v>
      </c>
      <c r="U164" s="2">
        <v>0</v>
      </c>
      <c r="V164" s="6">
        <v>34580</v>
      </c>
      <c r="W164" s="2">
        <v>0</v>
      </c>
      <c r="X164" s="6">
        <v>-93634</v>
      </c>
      <c r="Y164" s="6">
        <v>8614</v>
      </c>
      <c r="Z164" s="6">
        <v>230056</v>
      </c>
      <c r="AA164" s="6">
        <v>0</v>
      </c>
      <c r="AB164" s="6">
        <v>822</v>
      </c>
      <c r="AC164" s="6">
        <v>-65</v>
      </c>
      <c r="AD164" s="6">
        <v>7681</v>
      </c>
      <c r="AE164" s="6">
        <v>0</v>
      </c>
      <c r="AF164" s="2">
        <v>0</v>
      </c>
      <c r="AG164" s="6">
        <v>594739</v>
      </c>
      <c r="AH164" s="6">
        <v>48992549</v>
      </c>
      <c r="AI164" s="6">
        <v>49519234</v>
      </c>
      <c r="AJ164" s="6">
        <v>4772485</v>
      </c>
      <c r="AK164" s="7">
        <v>1.1100000000000001</v>
      </c>
      <c r="AL164" s="2">
        <v>0</v>
      </c>
      <c r="AM164" s="2" t="s">
        <v>807</v>
      </c>
      <c r="AN164" s="2">
        <v>1</v>
      </c>
    </row>
    <row r="165" spans="1:40">
      <c r="A165" s="2" t="s">
        <v>446</v>
      </c>
      <c r="B165" s="2" t="s">
        <v>812</v>
      </c>
      <c r="C165" s="2">
        <v>0</v>
      </c>
      <c r="E165" s="2" t="s">
        <v>858</v>
      </c>
      <c r="F165" s="2" t="e">
        <v>#N/A</v>
      </c>
      <c r="G165" s="2" t="e">
        <v>#N/A</v>
      </c>
      <c r="H165" s="2" t="s">
        <v>814</v>
      </c>
      <c r="I165" s="2">
        <v>0.01</v>
      </c>
      <c r="J165" s="6">
        <v>11602866</v>
      </c>
      <c r="K165" s="6">
        <v>3221566</v>
      </c>
      <c r="L165" s="6">
        <v>8381300</v>
      </c>
      <c r="M165" s="6">
        <v>3481634</v>
      </c>
      <c r="N165" s="6">
        <v>204367</v>
      </c>
      <c r="O165" s="6">
        <v>50797</v>
      </c>
      <c r="P165" s="6">
        <v>101524</v>
      </c>
      <c r="Q165" s="2">
        <v>158</v>
      </c>
      <c r="R165" s="6">
        <v>1228</v>
      </c>
      <c r="S165" s="6">
        <v>1704</v>
      </c>
      <c r="T165" s="6">
        <v>48956</v>
      </c>
      <c r="U165" s="2">
        <v>0</v>
      </c>
      <c r="V165" s="6">
        <v>6679</v>
      </c>
      <c r="W165" s="6">
        <v>620</v>
      </c>
      <c r="X165" s="6">
        <v>-777</v>
      </c>
      <c r="Y165" s="2">
        <v>200</v>
      </c>
      <c r="Z165" s="2">
        <v>318</v>
      </c>
      <c r="AA165" s="6">
        <v>940</v>
      </c>
      <c r="AB165" s="6">
        <v>702</v>
      </c>
      <c r="AC165" s="6">
        <v>-2327</v>
      </c>
      <c r="AD165" s="6">
        <v>122227</v>
      </c>
      <c r="AE165" s="6">
        <v>0</v>
      </c>
      <c r="AF165" s="2">
        <v>0</v>
      </c>
      <c r="AG165" s="6">
        <v>-132017</v>
      </c>
      <c r="AH165" s="6">
        <v>3682566</v>
      </c>
      <c r="AI165" s="6">
        <v>12063866</v>
      </c>
      <c r="AJ165" s="6">
        <v>461000</v>
      </c>
      <c r="AK165" s="7">
        <v>1.04</v>
      </c>
      <c r="AL165" s="2">
        <v>0</v>
      </c>
      <c r="AM165" s="2" t="s">
        <v>807</v>
      </c>
      <c r="AN165" s="2">
        <v>1</v>
      </c>
    </row>
    <row r="166" spans="1:40">
      <c r="A166" s="2" t="s">
        <v>444</v>
      </c>
      <c r="B166" s="2" t="s">
        <v>804</v>
      </c>
      <c r="C166" s="2" t="s">
        <v>815</v>
      </c>
      <c r="E166" s="2" t="s">
        <v>445</v>
      </c>
      <c r="F166" s="2" t="s">
        <v>668</v>
      </c>
      <c r="G166" s="2" t="s">
        <v>666</v>
      </c>
      <c r="H166" s="2">
        <v>0</v>
      </c>
      <c r="I166" s="2">
        <v>0.4</v>
      </c>
      <c r="J166" s="6">
        <v>4160152</v>
      </c>
      <c r="K166" s="6">
        <v>22990674</v>
      </c>
      <c r="L166" s="6">
        <v>-18830523</v>
      </c>
      <c r="M166" s="6">
        <v>23682524</v>
      </c>
      <c r="N166" s="6">
        <v>1277594</v>
      </c>
      <c r="O166" s="6">
        <v>354285</v>
      </c>
      <c r="P166" s="6">
        <v>604733</v>
      </c>
      <c r="Q166" s="6">
        <v>4057</v>
      </c>
      <c r="R166" s="6">
        <v>4057</v>
      </c>
      <c r="S166" s="6">
        <v>6087</v>
      </c>
      <c r="T166" s="6">
        <v>304375</v>
      </c>
      <c r="U166" s="2">
        <v>0</v>
      </c>
      <c r="V166" s="6">
        <v>36798</v>
      </c>
      <c r="W166" s="6">
        <v>4454</v>
      </c>
      <c r="X166" s="6">
        <v>-4057</v>
      </c>
      <c r="Y166" s="6">
        <v>-2048</v>
      </c>
      <c r="Z166" s="6">
        <v>45685</v>
      </c>
      <c r="AA166" s="6">
        <v>0</v>
      </c>
      <c r="AB166" s="6">
        <v>0</v>
      </c>
      <c r="AC166" s="6">
        <v>-1509</v>
      </c>
      <c r="AD166" s="6">
        <v>-274612</v>
      </c>
      <c r="AE166" s="6">
        <v>0</v>
      </c>
      <c r="AF166" s="6">
        <v>536091</v>
      </c>
      <c r="AG166" s="6">
        <v>-2591311</v>
      </c>
      <c r="AH166" s="6">
        <v>21637427</v>
      </c>
      <c r="AI166" s="6">
        <v>2806905</v>
      </c>
      <c r="AJ166" s="6">
        <v>-1353247</v>
      </c>
      <c r="AK166" s="7">
        <v>0.67</v>
      </c>
      <c r="AL166" s="2">
        <v>0</v>
      </c>
      <c r="AM166" s="2" t="s">
        <v>807</v>
      </c>
      <c r="AN166" s="2">
        <v>1</v>
      </c>
    </row>
    <row r="167" spans="1:40">
      <c r="A167" s="2" t="s">
        <v>442</v>
      </c>
      <c r="B167" s="2" t="s">
        <v>804</v>
      </c>
      <c r="C167" s="2" t="s">
        <v>808</v>
      </c>
      <c r="E167" s="2" t="s">
        <v>443</v>
      </c>
      <c r="F167" s="2" t="s">
        <v>412</v>
      </c>
      <c r="G167" s="2" t="s">
        <v>410</v>
      </c>
      <c r="H167" s="2">
        <v>0</v>
      </c>
      <c r="I167" s="2">
        <v>0.4</v>
      </c>
      <c r="J167" s="6">
        <v>3268080</v>
      </c>
      <c r="K167" s="6">
        <v>8289473</v>
      </c>
      <c r="L167" s="6">
        <v>-5021393</v>
      </c>
      <c r="M167" s="6">
        <v>7896270</v>
      </c>
      <c r="N167" s="6">
        <v>790456</v>
      </c>
      <c r="O167" s="6">
        <v>115154</v>
      </c>
      <c r="P167" s="6">
        <v>483849</v>
      </c>
      <c r="Q167" s="2">
        <v>0</v>
      </c>
      <c r="R167" s="6">
        <v>0</v>
      </c>
      <c r="S167" s="6">
        <v>1845</v>
      </c>
      <c r="T167" s="6">
        <v>189608</v>
      </c>
      <c r="U167" s="2">
        <v>0</v>
      </c>
      <c r="V167" s="6">
        <v>34283</v>
      </c>
      <c r="W167" s="6">
        <v>0</v>
      </c>
      <c r="X167" s="6">
        <v>1195</v>
      </c>
      <c r="Y167" s="6">
        <v>16524</v>
      </c>
      <c r="Z167" s="6">
        <v>-21361</v>
      </c>
      <c r="AA167" s="6">
        <v>0</v>
      </c>
      <c r="AB167" s="6">
        <v>10323</v>
      </c>
      <c r="AC167" s="6">
        <v>-2536</v>
      </c>
      <c r="AD167" s="6">
        <v>-73229</v>
      </c>
      <c r="AE167" s="6">
        <v>0</v>
      </c>
      <c r="AF167" s="6">
        <v>69452</v>
      </c>
      <c r="AG167" s="6">
        <v>-127729</v>
      </c>
      <c r="AH167" s="6">
        <v>8454744</v>
      </c>
      <c r="AI167" s="6">
        <v>3433351</v>
      </c>
      <c r="AJ167" s="6">
        <v>165271</v>
      </c>
      <c r="AK167" s="7">
        <v>1.05</v>
      </c>
      <c r="AL167" s="2">
        <v>0</v>
      </c>
      <c r="AM167" s="2" t="s">
        <v>807</v>
      </c>
      <c r="AN167" s="2">
        <v>1</v>
      </c>
    </row>
    <row r="168" spans="1:40">
      <c r="A168" s="2" t="s">
        <v>440</v>
      </c>
      <c r="B168" s="2" t="s">
        <v>804</v>
      </c>
      <c r="C168" s="2" t="s">
        <v>815</v>
      </c>
      <c r="E168" s="2" t="s">
        <v>441</v>
      </c>
      <c r="F168" s="2" t="s">
        <v>139</v>
      </c>
      <c r="G168" s="2" t="s">
        <v>806</v>
      </c>
      <c r="H168" s="2">
        <v>0</v>
      </c>
      <c r="I168" s="2">
        <v>0.4</v>
      </c>
      <c r="J168" s="6">
        <v>3954710</v>
      </c>
      <c r="K168" s="6">
        <v>21881918</v>
      </c>
      <c r="L168" s="6">
        <v>-17927208</v>
      </c>
      <c r="M168" s="6">
        <v>22989730</v>
      </c>
      <c r="N168" s="6">
        <v>1019648</v>
      </c>
      <c r="O168" s="6">
        <v>335267</v>
      </c>
      <c r="P168" s="6">
        <v>467665</v>
      </c>
      <c r="Q168" s="6">
        <v>727</v>
      </c>
      <c r="R168" s="2">
        <v>0</v>
      </c>
      <c r="S168" s="6">
        <v>1411</v>
      </c>
      <c r="T168" s="6">
        <v>214578</v>
      </c>
      <c r="U168" s="2">
        <v>0</v>
      </c>
      <c r="V168" s="6">
        <v>45150</v>
      </c>
      <c r="W168" s="6">
        <v>3493</v>
      </c>
      <c r="X168" s="6">
        <v>0</v>
      </c>
      <c r="Y168" s="6">
        <v>33397</v>
      </c>
      <c r="Z168" s="6">
        <v>118017</v>
      </c>
      <c r="AA168" s="6">
        <v>0</v>
      </c>
      <c r="AB168" s="6">
        <v>7387</v>
      </c>
      <c r="AC168" s="6">
        <v>-16983</v>
      </c>
      <c r="AD168" s="6">
        <v>-261438</v>
      </c>
      <c r="AE168" s="6">
        <v>0</v>
      </c>
      <c r="AF168" s="2">
        <v>0</v>
      </c>
      <c r="AG168" s="6">
        <v>-394307</v>
      </c>
      <c r="AH168" s="6">
        <v>23544094</v>
      </c>
      <c r="AI168" s="6">
        <v>5616886</v>
      </c>
      <c r="AJ168" s="6">
        <v>1662176</v>
      </c>
      <c r="AK168" s="7">
        <v>1.42</v>
      </c>
      <c r="AL168" s="2" t="s">
        <v>816</v>
      </c>
      <c r="AM168" s="2" t="s">
        <v>811</v>
      </c>
      <c r="AN168" s="2">
        <v>3.6297344000000002E-2</v>
      </c>
    </row>
    <row r="169" spans="1:40">
      <c r="A169" s="2" t="s">
        <v>438</v>
      </c>
      <c r="B169" s="2" t="s">
        <v>821</v>
      </c>
      <c r="C169" s="2" t="s">
        <v>805</v>
      </c>
      <c r="E169" s="2" t="s">
        <v>439</v>
      </c>
      <c r="F169" s="2" t="s">
        <v>806</v>
      </c>
      <c r="G169" s="2" t="s">
        <v>806</v>
      </c>
      <c r="H169" s="2">
        <v>0</v>
      </c>
      <c r="I169" s="2">
        <v>0.5</v>
      </c>
      <c r="J169" s="6">
        <v>29742746</v>
      </c>
      <c r="K169" s="6">
        <v>17293634</v>
      </c>
      <c r="L169" s="6">
        <v>12449111</v>
      </c>
      <c r="M169" s="6">
        <v>17069504</v>
      </c>
      <c r="N169" s="6">
        <v>1942021</v>
      </c>
      <c r="O169" s="6">
        <v>250060</v>
      </c>
      <c r="P169" s="6">
        <v>1192574</v>
      </c>
      <c r="Q169" s="6">
        <v>5580</v>
      </c>
      <c r="R169" s="6">
        <v>6818</v>
      </c>
      <c r="S169" s="6">
        <v>5073</v>
      </c>
      <c r="T169" s="6">
        <v>481916</v>
      </c>
      <c r="U169" s="2">
        <v>0</v>
      </c>
      <c r="V169" s="6">
        <v>134612</v>
      </c>
      <c r="W169" s="6">
        <v>7654</v>
      </c>
      <c r="X169" s="6">
        <v>-4699</v>
      </c>
      <c r="Y169" s="6">
        <v>3283</v>
      </c>
      <c r="Z169" s="6">
        <v>-51686</v>
      </c>
      <c r="AA169" s="6">
        <v>0</v>
      </c>
      <c r="AB169" s="6">
        <v>5224</v>
      </c>
      <c r="AC169" s="6">
        <v>-22536</v>
      </c>
      <c r="AD169" s="6">
        <v>181550</v>
      </c>
      <c r="AE169" s="6">
        <v>0</v>
      </c>
      <c r="AF169" s="2">
        <v>0</v>
      </c>
      <c r="AG169" s="6">
        <v>-219773</v>
      </c>
      <c r="AH169" s="6">
        <v>19045154</v>
      </c>
      <c r="AI169" s="6">
        <v>31494265</v>
      </c>
      <c r="AJ169" s="6">
        <v>1751519</v>
      </c>
      <c r="AK169" s="7">
        <v>1.06</v>
      </c>
      <c r="AL169" s="2">
        <v>0</v>
      </c>
      <c r="AM169" s="2" t="s">
        <v>807</v>
      </c>
      <c r="AN169" s="2">
        <v>1</v>
      </c>
    </row>
    <row r="170" spans="1:40">
      <c r="A170" s="2" t="s">
        <v>436</v>
      </c>
      <c r="B170" s="2" t="s">
        <v>821</v>
      </c>
      <c r="C170" s="2" t="s">
        <v>822</v>
      </c>
      <c r="E170" s="2" t="s">
        <v>437</v>
      </c>
      <c r="F170" s="2" t="s">
        <v>806</v>
      </c>
      <c r="G170" s="2" t="s">
        <v>806</v>
      </c>
      <c r="H170" s="2">
        <v>0</v>
      </c>
      <c r="I170" s="2">
        <v>0.5</v>
      </c>
      <c r="J170" s="6">
        <v>1383583</v>
      </c>
      <c r="K170" s="6">
        <v>885486</v>
      </c>
      <c r="L170" s="6">
        <v>498098</v>
      </c>
      <c r="M170" s="6">
        <v>797421</v>
      </c>
      <c r="N170" s="6">
        <v>122668</v>
      </c>
      <c r="O170" s="6">
        <v>11629</v>
      </c>
      <c r="P170" s="6">
        <v>83138</v>
      </c>
      <c r="Q170" s="2">
        <v>0</v>
      </c>
      <c r="R170" s="2">
        <v>0</v>
      </c>
      <c r="S170" s="2">
        <v>0</v>
      </c>
      <c r="T170" s="6">
        <v>27901</v>
      </c>
      <c r="U170" s="2">
        <v>0</v>
      </c>
      <c r="V170" s="6">
        <v>5308</v>
      </c>
      <c r="W170" s="2">
        <v>0</v>
      </c>
      <c r="X170" s="6">
        <v>0</v>
      </c>
      <c r="Y170" s="2">
        <v>0</v>
      </c>
      <c r="Z170" s="6">
        <v>5750</v>
      </c>
      <c r="AA170" s="6">
        <v>0</v>
      </c>
      <c r="AB170" s="6">
        <v>0</v>
      </c>
      <c r="AC170" s="6">
        <v>-892</v>
      </c>
      <c r="AD170" s="6">
        <v>7264</v>
      </c>
      <c r="AE170" s="6">
        <v>0</v>
      </c>
      <c r="AF170" s="2">
        <v>0</v>
      </c>
      <c r="AG170" s="6">
        <v>10218</v>
      </c>
      <c r="AH170" s="6">
        <v>947737</v>
      </c>
      <c r="AI170" s="6">
        <v>1445835</v>
      </c>
      <c r="AJ170" s="6">
        <v>62251</v>
      </c>
      <c r="AK170" s="7">
        <v>1.04</v>
      </c>
      <c r="AL170" s="2">
        <v>0</v>
      </c>
      <c r="AM170" s="2" t="s">
        <v>807</v>
      </c>
      <c r="AN170" s="2">
        <v>1</v>
      </c>
    </row>
    <row r="171" spans="1:40">
      <c r="A171" s="2" t="s">
        <v>434</v>
      </c>
      <c r="B171" s="2" t="s">
        <v>836</v>
      </c>
      <c r="C171" s="2" t="s">
        <v>818</v>
      </c>
      <c r="E171" s="2" t="s">
        <v>435</v>
      </c>
      <c r="F171" s="2" t="s">
        <v>514</v>
      </c>
      <c r="G171" s="2" t="s">
        <v>806</v>
      </c>
      <c r="H171" s="2">
        <v>0</v>
      </c>
      <c r="I171" s="2">
        <v>0.3</v>
      </c>
      <c r="J171" s="6">
        <v>77378052</v>
      </c>
      <c r="K171" s="6">
        <v>56998015</v>
      </c>
      <c r="L171" s="6">
        <v>20380036</v>
      </c>
      <c r="M171" s="6">
        <v>57288324</v>
      </c>
      <c r="N171" s="6">
        <v>2080691</v>
      </c>
      <c r="O171" s="6">
        <v>836333</v>
      </c>
      <c r="P171" s="6">
        <v>520004</v>
      </c>
      <c r="Q171" s="2">
        <v>0</v>
      </c>
      <c r="R171" s="6">
        <v>56940</v>
      </c>
      <c r="S171" s="6">
        <v>0</v>
      </c>
      <c r="T171" s="6">
        <v>667414</v>
      </c>
      <c r="U171" s="2">
        <v>0</v>
      </c>
      <c r="V171" s="6">
        <v>4975</v>
      </c>
      <c r="W171" s="6">
        <v>0</v>
      </c>
      <c r="X171" s="6">
        <v>11786</v>
      </c>
      <c r="Y171" s="6">
        <v>14274</v>
      </c>
      <c r="Z171" s="6">
        <v>102519</v>
      </c>
      <c r="AA171" s="2">
        <v>0</v>
      </c>
      <c r="AB171" s="6">
        <v>0</v>
      </c>
      <c r="AC171" s="6">
        <v>-7838</v>
      </c>
      <c r="AD171" s="6">
        <v>297209</v>
      </c>
      <c r="AE171" s="6">
        <v>0</v>
      </c>
      <c r="AF171" s="2">
        <v>0</v>
      </c>
      <c r="AG171" s="2">
        <v>0</v>
      </c>
      <c r="AH171" s="6">
        <v>59791940</v>
      </c>
      <c r="AI171" s="6">
        <v>80171976</v>
      </c>
      <c r="AJ171" s="6">
        <v>2793924</v>
      </c>
      <c r="AK171" s="7">
        <v>1.04</v>
      </c>
      <c r="AL171" s="2">
        <v>0</v>
      </c>
      <c r="AM171" s="2" t="s">
        <v>807</v>
      </c>
      <c r="AN171" s="2">
        <v>1</v>
      </c>
    </row>
    <row r="172" spans="1:40">
      <c r="A172" s="2" t="s">
        <v>432</v>
      </c>
      <c r="B172" s="2" t="s">
        <v>836</v>
      </c>
      <c r="C172" s="2" t="s">
        <v>818</v>
      </c>
      <c r="E172" s="2" t="s">
        <v>433</v>
      </c>
      <c r="F172" s="2" t="s">
        <v>514</v>
      </c>
      <c r="G172" s="2" t="s">
        <v>806</v>
      </c>
      <c r="H172" s="2">
        <v>0</v>
      </c>
      <c r="I172" s="2">
        <v>0.3</v>
      </c>
      <c r="J172" s="6">
        <v>47858439</v>
      </c>
      <c r="K172" s="6">
        <v>83593707</v>
      </c>
      <c r="L172" s="6">
        <v>-35735268</v>
      </c>
      <c r="M172" s="6">
        <v>82624144</v>
      </c>
      <c r="N172" s="6">
        <v>1953075</v>
      </c>
      <c r="O172" s="6">
        <v>1204935</v>
      </c>
      <c r="P172" s="6">
        <v>245920</v>
      </c>
      <c r="Q172" s="2">
        <v>0</v>
      </c>
      <c r="R172" s="2">
        <v>0</v>
      </c>
      <c r="S172" s="6">
        <v>15219</v>
      </c>
      <c r="T172" s="6">
        <v>487001</v>
      </c>
      <c r="U172" s="2">
        <v>0</v>
      </c>
      <c r="V172" s="6">
        <v>34723</v>
      </c>
      <c r="W172" s="6">
        <v>468</v>
      </c>
      <c r="X172" s="6">
        <v>0</v>
      </c>
      <c r="Y172" s="6">
        <v>20407</v>
      </c>
      <c r="Z172" s="6">
        <v>139875</v>
      </c>
      <c r="AA172" s="2">
        <v>0</v>
      </c>
      <c r="AB172" s="6">
        <v>9704</v>
      </c>
      <c r="AC172" s="6">
        <v>-32277</v>
      </c>
      <c r="AD172" s="6">
        <v>-521139</v>
      </c>
      <c r="AE172" s="6">
        <v>0</v>
      </c>
      <c r="AF172" s="2">
        <v>0</v>
      </c>
      <c r="AG172" s="2">
        <v>0</v>
      </c>
      <c r="AH172" s="6">
        <v>84228980</v>
      </c>
      <c r="AI172" s="6">
        <v>48493712</v>
      </c>
      <c r="AJ172" s="6">
        <v>635273</v>
      </c>
      <c r="AK172" s="7">
        <v>1.01</v>
      </c>
      <c r="AL172" s="2">
        <v>0</v>
      </c>
      <c r="AM172" s="2" t="s">
        <v>807</v>
      </c>
      <c r="AN172" s="2">
        <v>1</v>
      </c>
    </row>
    <row r="173" spans="1:40">
      <c r="A173" s="2" t="s">
        <v>430</v>
      </c>
      <c r="B173" s="2" t="s">
        <v>832</v>
      </c>
      <c r="C173" s="2" t="s">
        <v>805</v>
      </c>
      <c r="E173" s="2" t="s">
        <v>431</v>
      </c>
      <c r="F173" s="2" t="e">
        <v>#N/A</v>
      </c>
      <c r="G173" s="2" t="e">
        <v>#N/A</v>
      </c>
      <c r="H173" s="2" t="s">
        <v>833</v>
      </c>
      <c r="I173" s="2">
        <v>0.09</v>
      </c>
      <c r="J173" s="6">
        <v>170539913</v>
      </c>
      <c r="K173" s="6">
        <v>47600857</v>
      </c>
      <c r="L173" s="6">
        <v>122939056</v>
      </c>
      <c r="M173" s="6">
        <v>48826574</v>
      </c>
      <c r="N173" s="6">
        <v>2899090</v>
      </c>
      <c r="O173" s="6">
        <v>717894</v>
      </c>
      <c r="P173" s="6">
        <v>1370754</v>
      </c>
      <c r="Q173" s="6">
        <v>7094</v>
      </c>
      <c r="R173" s="6">
        <v>40576</v>
      </c>
      <c r="S173" s="6">
        <v>9392</v>
      </c>
      <c r="T173" s="6">
        <v>753380</v>
      </c>
      <c r="U173" s="2">
        <v>0</v>
      </c>
      <c r="V173" s="6">
        <v>82900</v>
      </c>
      <c r="W173" s="6">
        <v>5012</v>
      </c>
      <c r="X173" s="6">
        <v>-1629</v>
      </c>
      <c r="Y173" s="6">
        <v>32763</v>
      </c>
      <c r="Z173" s="6">
        <v>13993</v>
      </c>
      <c r="AA173" s="6">
        <v>-32</v>
      </c>
      <c r="AB173" s="6">
        <v>10710</v>
      </c>
      <c r="AC173" s="6">
        <v>-12441</v>
      </c>
      <c r="AD173" s="6">
        <v>1792861</v>
      </c>
      <c r="AE173" s="6">
        <v>0</v>
      </c>
      <c r="AF173" s="6">
        <v>96893</v>
      </c>
      <c r="AG173" s="6">
        <v>450565</v>
      </c>
      <c r="AH173" s="6">
        <v>54003473</v>
      </c>
      <c r="AI173" s="6">
        <v>176942529</v>
      </c>
      <c r="AJ173" s="6">
        <v>6402616</v>
      </c>
      <c r="AK173" s="7">
        <v>1.04</v>
      </c>
      <c r="AL173" s="2" t="s">
        <v>892</v>
      </c>
      <c r="AM173" s="2" t="s">
        <v>811</v>
      </c>
      <c r="AN173" s="2">
        <v>0.78932513500000001</v>
      </c>
    </row>
    <row r="174" spans="1:40">
      <c r="A174" s="2" t="s">
        <v>428</v>
      </c>
      <c r="B174" s="2" t="s">
        <v>812</v>
      </c>
      <c r="C174" s="2">
        <v>0</v>
      </c>
      <c r="E174" s="2" t="s">
        <v>859</v>
      </c>
      <c r="F174" s="2" t="e">
        <v>#N/A</v>
      </c>
      <c r="G174" s="2" t="e">
        <v>#N/A</v>
      </c>
      <c r="H174" s="2" t="s">
        <v>814</v>
      </c>
      <c r="I174" s="2">
        <v>0.01</v>
      </c>
      <c r="J174" s="6">
        <v>13526376</v>
      </c>
      <c r="K174" s="6">
        <v>6173289</v>
      </c>
      <c r="L174" s="6">
        <v>7353087</v>
      </c>
      <c r="M174" s="6">
        <v>6335969</v>
      </c>
      <c r="N174" s="6">
        <v>362896</v>
      </c>
      <c r="O174" s="6">
        <v>92764</v>
      </c>
      <c r="P174" s="6">
        <v>172392</v>
      </c>
      <c r="Q174" s="2">
        <v>788</v>
      </c>
      <c r="R174" s="6">
        <v>4510</v>
      </c>
      <c r="S174" s="6">
        <v>1128</v>
      </c>
      <c r="T174" s="6">
        <v>91314</v>
      </c>
      <c r="U174" s="2">
        <v>0</v>
      </c>
      <c r="V174" s="6">
        <v>12130</v>
      </c>
      <c r="W174" s="6">
        <v>666</v>
      </c>
      <c r="X174" s="6">
        <v>1689</v>
      </c>
      <c r="Y174" s="6">
        <v>4023</v>
      </c>
      <c r="Z174" s="6">
        <v>4041</v>
      </c>
      <c r="AA174" s="6">
        <v>-4</v>
      </c>
      <c r="AB174" s="6">
        <v>1190</v>
      </c>
      <c r="AC174" s="6">
        <v>-1867</v>
      </c>
      <c r="AD174" s="6">
        <v>107233</v>
      </c>
      <c r="AE174" s="6">
        <v>0</v>
      </c>
      <c r="AF174" s="6">
        <v>7685</v>
      </c>
      <c r="AG174" s="6">
        <v>45469</v>
      </c>
      <c r="AH174" s="6">
        <v>6865749</v>
      </c>
      <c r="AI174" s="6">
        <v>14218837</v>
      </c>
      <c r="AJ174" s="6">
        <v>692461</v>
      </c>
      <c r="AK174" s="7">
        <v>1.05</v>
      </c>
      <c r="AL174" s="2" t="s">
        <v>892</v>
      </c>
      <c r="AM174" s="2" t="s">
        <v>811</v>
      </c>
      <c r="AN174" s="2">
        <v>6.2605335999999998E-2</v>
      </c>
    </row>
    <row r="175" spans="1:40">
      <c r="A175" s="2" t="s">
        <v>426</v>
      </c>
      <c r="B175" s="2" t="s">
        <v>804</v>
      </c>
      <c r="C175" s="2" t="s">
        <v>809</v>
      </c>
      <c r="E175" s="2" t="s">
        <v>427</v>
      </c>
      <c r="F175" s="2" t="s">
        <v>310</v>
      </c>
      <c r="G175" s="2" t="s">
        <v>806</v>
      </c>
      <c r="H175" s="2">
        <v>0</v>
      </c>
      <c r="I175" s="2">
        <v>0.4</v>
      </c>
      <c r="J175" s="6">
        <v>2291140</v>
      </c>
      <c r="K175" s="6">
        <v>11279684</v>
      </c>
      <c r="L175" s="6">
        <v>-8988544</v>
      </c>
      <c r="M175" s="6">
        <v>12602112</v>
      </c>
      <c r="N175" s="6">
        <v>703971</v>
      </c>
      <c r="O175" s="6">
        <v>184898</v>
      </c>
      <c r="P175" s="6">
        <v>346695</v>
      </c>
      <c r="Q175" s="6">
        <v>7003</v>
      </c>
      <c r="R175" s="6">
        <v>1014</v>
      </c>
      <c r="S175" s="6">
        <v>2028</v>
      </c>
      <c r="T175" s="6">
        <v>162333</v>
      </c>
      <c r="U175" s="2">
        <v>0</v>
      </c>
      <c r="V175" s="6">
        <v>-2655</v>
      </c>
      <c r="W175" s="6">
        <v>-2348</v>
      </c>
      <c r="X175" s="6">
        <v>-1014</v>
      </c>
      <c r="Y175" s="6">
        <v>2304</v>
      </c>
      <c r="Z175" s="2">
        <v>-785</v>
      </c>
      <c r="AA175" s="6">
        <v>0</v>
      </c>
      <c r="AB175" s="6">
        <v>0</v>
      </c>
      <c r="AC175" s="6">
        <v>-4599</v>
      </c>
      <c r="AD175" s="6">
        <v>-131083</v>
      </c>
      <c r="AE175" s="6">
        <v>0</v>
      </c>
      <c r="AF175" s="2">
        <v>0</v>
      </c>
      <c r="AG175" s="6">
        <v>220625</v>
      </c>
      <c r="AH175" s="6">
        <v>13386528</v>
      </c>
      <c r="AI175" s="6">
        <v>4397984</v>
      </c>
      <c r="AJ175" s="6">
        <v>2106844</v>
      </c>
      <c r="AK175" s="7">
        <v>1.92</v>
      </c>
      <c r="AL175" s="2" t="s">
        <v>842</v>
      </c>
      <c r="AM175" s="2" t="s">
        <v>827</v>
      </c>
      <c r="AN175" s="2">
        <v>2.3929551E-2</v>
      </c>
    </row>
    <row r="176" spans="1:40">
      <c r="A176" s="2" t="s">
        <v>424</v>
      </c>
      <c r="B176" s="2" t="s">
        <v>804</v>
      </c>
      <c r="C176" s="2" t="s">
        <v>815</v>
      </c>
      <c r="E176" s="2" t="s">
        <v>860</v>
      </c>
      <c r="F176" s="2" t="s">
        <v>342</v>
      </c>
      <c r="G176" s="2" t="s">
        <v>806</v>
      </c>
      <c r="H176" s="2">
        <v>0</v>
      </c>
      <c r="I176" s="2">
        <v>0.4</v>
      </c>
      <c r="J176" s="6">
        <v>4983945</v>
      </c>
      <c r="K176" s="6">
        <v>16706095</v>
      </c>
      <c r="L176" s="6">
        <v>-11722150</v>
      </c>
      <c r="M176" s="6">
        <v>17063897</v>
      </c>
      <c r="N176" s="6">
        <v>1020168</v>
      </c>
      <c r="O176" s="6">
        <v>256891</v>
      </c>
      <c r="P176" s="6">
        <v>565935</v>
      </c>
      <c r="Q176" s="6">
        <v>453</v>
      </c>
      <c r="R176" s="6">
        <v>4501</v>
      </c>
      <c r="S176" s="6">
        <v>2265</v>
      </c>
      <c r="T176" s="6">
        <v>190123</v>
      </c>
      <c r="U176" s="2">
        <v>0</v>
      </c>
      <c r="V176" s="6">
        <v>171463</v>
      </c>
      <c r="W176" s="6">
        <v>8720</v>
      </c>
      <c r="X176" s="6">
        <v>-3751</v>
      </c>
      <c r="Y176" s="6">
        <v>1403</v>
      </c>
      <c r="Z176" s="6">
        <v>109518</v>
      </c>
      <c r="AA176" s="6">
        <v>0</v>
      </c>
      <c r="AB176" s="6">
        <v>17462</v>
      </c>
      <c r="AC176" s="6">
        <v>24608</v>
      </c>
      <c r="AD176" s="6">
        <v>-170948</v>
      </c>
      <c r="AE176" s="6">
        <v>0</v>
      </c>
      <c r="AF176" s="2">
        <v>0</v>
      </c>
      <c r="AG176" s="6">
        <v>987444</v>
      </c>
      <c r="AH176" s="6">
        <v>19229984</v>
      </c>
      <c r="AI176" s="6">
        <v>7507834</v>
      </c>
      <c r="AJ176" s="6">
        <v>2523889</v>
      </c>
      <c r="AK176" s="7">
        <v>1.51</v>
      </c>
      <c r="AL176" s="2" t="s">
        <v>831</v>
      </c>
      <c r="AM176" s="2" t="s">
        <v>811</v>
      </c>
      <c r="AN176" s="2">
        <v>3.0561483E-2</v>
      </c>
    </row>
    <row r="177" spans="1:40">
      <c r="A177" s="2" t="s">
        <v>422</v>
      </c>
      <c r="B177" s="2" t="s">
        <v>821</v>
      </c>
      <c r="C177" s="2" t="s">
        <v>820</v>
      </c>
      <c r="E177" s="2" t="s">
        <v>423</v>
      </c>
      <c r="F177" s="2" t="s">
        <v>806</v>
      </c>
      <c r="G177" s="2" t="s">
        <v>446</v>
      </c>
      <c r="H177" s="2">
        <v>0</v>
      </c>
      <c r="I177" s="2">
        <v>0.49</v>
      </c>
      <c r="J177" s="6">
        <v>74044976</v>
      </c>
      <c r="K177" s="6">
        <v>42923585</v>
      </c>
      <c r="L177" s="6">
        <v>31121391</v>
      </c>
      <c r="M177" s="6">
        <v>44649857</v>
      </c>
      <c r="N177" s="6">
        <v>2953426</v>
      </c>
      <c r="O177" s="6">
        <v>651144</v>
      </c>
      <c r="P177" s="6">
        <v>1391511</v>
      </c>
      <c r="Q177" s="2">
        <v>995</v>
      </c>
      <c r="R177" s="6">
        <v>59657</v>
      </c>
      <c r="S177" s="6">
        <v>74572</v>
      </c>
      <c r="T177" s="6">
        <v>775547</v>
      </c>
      <c r="U177" s="6">
        <v>0</v>
      </c>
      <c r="V177" s="6">
        <v>103584</v>
      </c>
      <c r="W177" s="6">
        <v>-690</v>
      </c>
      <c r="X177" s="6">
        <v>-59657</v>
      </c>
      <c r="Y177" s="6">
        <v>-43823</v>
      </c>
      <c r="Z177" s="6">
        <v>8721</v>
      </c>
      <c r="AA177" s="6">
        <v>47229</v>
      </c>
      <c r="AB177" s="6">
        <v>9189</v>
      </c>
      <c r="AC177" s="6">
        <v>-10135</v>
      </c>
      <c r="AD177" s="6">
        <v>453854</v>
      </c>
      <c r="AE177" s="6">
        <v>0</v>
      </c>
      <c r="AF177" s="2">
        <v>0</v>
      </c>
      <c r="AG177" s="6">
        <v>1023956</v>
      </c>
      <c r="AH177" s="6">
        <v>49135511</v>
      </c>
      <c r="AI177" s="6">
        <v>80256902</v>
      </c>
      <c r="AJ177" s="6">
        <v>6211925</v>
      </c>
      <c r="AK177" s="7">
        <v>1.08</v>
      </c>
      <c r="AL177" s="2">
        <v>0</v>
      </c>
      <c r="AM177" s="2" t="s">
        <v>807</v>
      </c>
      <c r="AN177" s="2">
        <v>1</v>
      </c>
    </row>
    <row r="178" spans="1:40">
      <c r="A178" s="2" t="s">
        <v>420</v>
      </c>
      <c r="B178" s="2" t="s">
        <v>817</v>
      </c>
      <c r="C178" s="2" t="s">
        <v>818</v>
      </c>
      <c r="E178" s="2" t="s">
        <v>421</v>
      </c>
      <c r="F178" s="2" t="s">
        <v>514</v>
      </c>
      <c r="G178" s="2" t="s">
        <v>806</v>
      </c>
      <c r="H178" s="2">
        <v>0</v>
      </c>
      <c r="I178" s="2">
        <v>0.3</v>
      </c>
      <c r="J178" s="6">
        <v>20026628</v>
      </c>
      <c r="K178" s="6">
        <v>24482702</v>
      </c>
      <c r="L178" s="6">
        <v>-4456074</v>
      </c>
      <c r="M178" s="6">
        <v>24458240</v>
      </c>
      <c r="N178" s="6">
        <v>1157458</v>
      </c>
      <c r="O178" s="6">
        <v>356683</v>
      </c>
      <c r="P178" s="6">
        <v>352818</v>
      </c>
      <c r="Q178" s="6">
        <v>15219</v>
      </c>
      <c r="R178" s="6">
        <v>30437</v>
      </c>
      <c r="S178" s="6">
        <v>97399</v>
      </c>
      <c r="T178" s="6">
        <v>304902</v>
      </c>
      <c r="U178" s="6">
        <v>0</v>
      </c>
      <c r="V178" s="6">
        <v>23073</v>
      </c>
      <c r="W178" s="6">
        <v>-12812</v>
      </c>
      <c r="X178" s="6">
        <v>-30437</v>
      </c>
      <c r="Y178" s="6">
        <v>-97399</v>
      </c>
      <c r="Z178" s="6">
        <v>22980</v>
      </c>
      <c r="AA178" s="6">
        <v>-8820</v>
      </c>
      <c r="AB178" s="6">
        <v>0</v>
      </c>
      <c r="AC178" s="6">
        <v>-21669</v>
      </c>
      <c r="AD178" s="6">
        <v>-64984</v>
      </c>
      <c r="AE178" s="6">
        <v>0</v>
      </c>
      <c r="AF178" s="2">
        <v>0</v>
      </c>
      <c r="AG178" s="6">
        <v>2436091</v>
      </c>
      <c r="AH178" s="6">
        <v>27861721</v>
      </c>
      <c r="AI178" s="6">
        <v>23405646</v>
      </c>
      <c r="AJ178" s="6">
        <v>3379018</v>
      </c>
      <c r="AK178" s="7">
        <v>1.17</v>
      </c>
      <c r="AL178" s="2">
        <v>0</v>
      </c>
      <c r="AM178" s="2" t="s">
        <v>807</v>
      </c>
      <c r="AN178" s="2">
        <v>1</v>
      </c>
    </row>
    <row r="179" spans="1:40">
      <c r="A179" s="2" t="s">
        <v>418</v>
      </c>
      <c r="B179" s="2" t="s">
        <v>819</v>
      </c>
      <c r="C179" s="2" t="s">
        <v>820</v>
      </c>
      <c r="E179" s="2" t="s">
        <v>419</v>
      </c>
      <c r="F179" s="2" t="s">
        <v>806</v>
      </c>
      <c r="G179" s="2" t="s">
        <v>37</v>
      </c>
      <c r="H179" s="2">
        <v>0</v>
      </c>
      <c r="I179" s="2">
        <v>0.49</v>
      </c>
      <c r="J179" s="6">
        <v>75040794</v>
      </c>
      <c r="K179" s="6">
        <v>53788648</v>
      </c>
      <c r="L179" s="6">
        <v>21252146</v>
      </c>
      <c r="M179" s="6">
        <v>51442735</v>
      </c>
      <c r="N179" s="6">
        <v>4513916</v>
      </c>
      <c r="O179" s="6">
        <v>750207</v>
      </c>
      <c r="P179" s="6">
        <v>3021689</v>
      </c>
      <c r="Q179" s="6">
        <v>9221</v>
      </c>
      <c r="R179" s="2">
        <v>0</v>
      </c>
      <c r="S179" s="6">
        <v>12751</v>
      </c>
      <c r="T179" s="6">
        <v>720048</v>
      </c>
      <c r="U179" s="6">
        <v>43610</v>
      </c>
      <c r="V179" s="6">
        <v>156259</v>
      </c>
      <c r="W179" s="6">
        <v>20769</v>
      </c>
      <c r="X179" s="6">
        <v>0</v>
      </c>
      <c r="Y179" s="6">
        <v>60391</v>
      </c>
      <c r="Z179" s="6">
        <v>402690</v>
      </c>
      <c r="AA179" s="6">
        <v>8975</v>
      </c>
      <c r="AB179" s="6">
        <v>5152</v>
      </c>
      <c r="AC179" s="6">
        <v>-41208</v>
      </c>
      <c r="AD179" s="6">
        <v>309927</v>
      </c>
      <c r="AE179" s="6">
        <v>0</v>
      </c>
      <c r="AF179" s="2">
        <v>0</v>
      </c>
      <c r="AG179" s="6">
        <v>-3021407</v>
      </c>
      <c r="AH179" s="6">
        <v>53901809</v>
      </c>
      <c r="AI179" s="6">
        <v>75153955</v>
      </c>
      <c r="AJ179" s="6">
        <v>113161</v>
      </c>
      <c r="AK179" s="7">
        <v>1</v>
      </c>
      <c r="AL179" s="2" t="s">
        <v>830</v>
      </c>
      <c r="AM179" s="2" t="s">
        <v>811</v>
      </c>
      <c r="AN179" s="2">
        <v>0.157473691</v>
      </c>
    </row>
    <row r="180" spans="1:40">
      <c r="A180" s="2" t="s">
        <v>416</v>
      </c>
      <c r="B180" s="2" t="s">
        <v>819</v>
      </c>
      <c r="C180" s="2" t="s">
        <v>808</v>
      </c>
      <c r="E180" s="2" t="s">
        <v>417</v>
      </c>
      <c r="F180" s="2" t="s">
        <v>806</v>
      </c>
      <c r="G180" s="2" t="s">
        <v>368</v>
      </c>
      <c r="H180" s="2">
        <v>0</v>
      </c>
      <c r="I180" s="2">
        <v>0.49</v>
      </c>
      <c r="J180" s="6">
        <v>56624149</v>
      </c>
      <c r="K180" s="6">
        <v>20084774</v>
      </c>
      <c r="L180" s="6">
        <v>36539375</v>
      </c>
      <c r="M180" s="6">
        <v>20084590</v>
      </c>
      <c r="N180" s="6">
        <v>984584</v>
      </c>
      <c r="O180" s="6">
        <v>292900</v>
      </c>
      <c r="P180" s="6">
        <v>444085</v>
      </c>
      <c r="Q180" s="6">
        <v>1968</v>
      </c>
      <c r="R180" s="6">
        <v>31956</v>
      </c>
      <c r="S180" s="6">
        <v>11699</v>
      </c>
      <c r="T180" s="6">
        <v>201976</v>
      </c>
      <c r="U180" s="2">
        <v>0</v>
      </c>
      <c r="V180" s="6">
        <v>53301</v>
      </c>
      <c r="W180" s="6">
        <v>1507</v>
      </c>
      <c r="X180" s="6">
        <v>-25928</v>
      </c>
      <c r="Y180" s="6">
        <v>15003</v>
      </c>
      <c r="Z180" s="6">
        <v>16558</v>
      </c>
      <c r="AA180" s="6">
        <v>0</v>
      </c>
      <c r="AB180" s="6">
        <v>727</v>
      </c>
      <c r="AC180" s="6">
        <v>14133</v>
      </c>
      <c r="AD180" s="6">
        <v>532866</v>
      </c>
      <c r="AE180" s="6">
        <v>0</v>
      </c>
      <c r="AF180" s="2">
        <v>0</v>
      </c>
      <c r="AG180" s="6">
        <v>-5656558</v>
      </c>
      <c r="AH180" s="6">
        <v>16020783</v>
      </c>
      <c r="AI180" s="6">
        <v>52560158</v>
      </c>
      <c r="AJ180" s="6">
        <v>-4063992</v>
      </c>
      <c r="AK180" s="7">
        <v>0.93</v>
      </c>
      <c r="AL180" s="2">
        <v>0</v>
      </c>
      <c r="AM180" s="2" t="s">
        <v>807</v>
      </c>
      <c r="AN180" s="2">
        <v>1</v>
      </c>
    </row>
    <row r="181" spans="1:40">
      <c r="A181" s="2" t="s">
        <v>414</v>
      </c>
      <c r="B181" s="2" t="s">
        <v>836</v>
      </c>
      <c r="C181" s="2" t="s">
        <v>818</v>
      </c>
      <c r="E181" s="2" t="s">
        <v>415</v>
      </c>
      <c r="F181" s="2" t="s">
        <v>514</v>
      </c>
      <c r="G181" s="2" t="s">
        <v>806</v>
      </c>
      <c r="H181" s="2">
        <v>0</v>
      </c>
      <c r="I181" s="2">
        <v>0.3</v>
      </c>
      <c r="J181" s="6">
        <v>101224897</v>
      </c>
      <c r="K181" s="6">
        <v>35856881</v>
      </c>
      <c r="L181" s="6">
        <v>65368016</v>
      </c>
      <c r="M181" s="6">
        <v>36510673</v>
      </c>
      <c r="N181" s="6">
        <v>2408317</v>
      </c>
      <c r="O181" s="6">
        <v>532447</v>
      </c>
      <c r="P181" s="6">
        <v>848573</v>
      </c>
      <c r="Q181" s="2">
        <v>0</v>
      </c>
      <c r="R181" s="6">
        <v>21307</v>
      </c>
      <c r="S181" s="6">
        <v>1553</v>
      </c>
      <c r="T181" s="6">
        <v>1004437</v>
      </c>
      <c r="U181" s="2">
        <v>0</v>
      </c>
      <c r="V181" s="6">
        <v>52884</v>
      </c>
      <c r="W181" s="6">
        <v>0</v>
      </c>
      <c r="X181" s="6">
        <v>-15304</v>
      </c>
      <c r="Y181" s="6">
        <v>1358</v>
      </c>
      <c r="Z181" s="6">
        <v>-431238</v>
      </c>
      <c r="AA181" s="6">
        <v>0</v>
      </c>
      <c r="AB181" s="6">
        <v>13320</v>
      </c>
      <c r="AC181" s="6">
        <v>3733</v>
      </c>
      <c r="AD181" s="6">
        <v>953284</v>
      </c>
      <c r="AE181" s="6">
        <v>0</v>
      </c>
      <c r="AF181" s="2">
        <v>0</v>
      </c>
      <c r="AG181" s="6">
        <v>-946732</v>
      </c>
      <c r="AH181" s="6">
        <v>38550295</v>
      </c>
      <c r="AI181" s="6">
        <v>103918311</v>
      </c>
      <c r="AJ181" s="6">
        <v>2693414</v>
      </c>
      <c r="AK181" s="7">
        <v>1.03</v>
      </c>
      <c r="AL181" s="2">
        <v>0</v>
      </c>
      <c r="AM181" s="2" t="s">
        <v>807</v>
      </c>
      <c r="AN181" s="2">
        <v>1</v>
      </c>
    </row>
    <row r="182" spans="1:40">
      <c r="A182" s="2" t="s">
        <v>412</v>
      </c>
      <c r="B182" s="2" t="s">
        <v>832</v>
      </c>
      <c r="C182" s="2" t="s">
        <v>808</v>
      </c>
      <c r="E182" s="2" t="s">
        <v>413</v>
      </c>
      <c r="F182" s="2" t="e">
        <v>#N/A</v>
      </c>
      <c r="G182" s="2" t="e">
        <v>#N/A</v>
      </c>
      <c r="H182" s="2" t="s">
        <v>833</v>
      </c>
      <c r="I182" s="2">
        <v>0.09</v>
      </c>
      <c r="J182" s="6">
        <v>171974746</v>
      </c>
      <c r="K182" s="6">
        <v>33059948</v>
      </c>
      <c r="L182" s="6">
        <v>138914798</v>
      </c>
      <c r="M182" s="6">
        <v>33286845</v>
      </c>
      <c r="N182" s="6">
        <v>2497474</v>
      </c>
      <c r="O182" s="6">
        <v>485434</v>
      </c>
      <c r="P182" s="6">
        <v>1375584</v>
      </c>
      <c r="Q182" s="6">
        <v>4040</v>
      </c>
      <c r="R182" s="6">
        <v>11522</v>
      </c>
      <c r="S182" s="6">
        <v>42100</v>
      </c>
      <c r="T182" s="6">
        <v>578794</v>
      </c>
      <c r="U182" s="6">
        <v>0</v>
      </c>
      <c r="V182" s="6">
        <v>64067</v>
      </c>
      <c r="W182" s="6">
        <v>4872</v>
      </c>
      <c r="X182" s="6">
        <v>13034</v>
      </c>
      <c r="Y182" s="6">
        <v>5241</v>
      </c>
      <c r="Z182" s="6">
        <v>27343</v>
      </c>
      <c r="AA182" s="6">
        <v>56899</v>
      </c>
      <c r="AB182" s="6">
        <v>14567</v>
      </c>
      <c r="AC182" s="6">
        <v>-63290</v>
      </c>
      <c r="AD182" s="6">
        <v>2025841</v>
      </c>
      <c r="AE182" s="6">
        <v>0</v>
      </c>
      <c r="AF182" s="2">
        <v>0</v>
      </c>
      <c r="AG182" s="6">
        <v>426431</v>
      </c>
      <c r="AH182" s="6">
        <v>38359324</v>
      </c>
      <c r="AI182" s="6">
        <v>177274122</v>
      </c>
      <c r="AJ182" s="6">
        <v>5299376</v>
      </c>
      <c r="AK182" s="7">
        <v>1.03</v>
      </c>
      <c r="AL182" s="2">
        <v>0</v>
      </c>
      <c r="AM182" s="2" t="s">
        <v>807</v>
      </c>
      <c r="AN182" s="2">
        <v>1</v>
      </c>
    </row>
    <row r="183" spans="1:40">
      <c r="A183" s="2" t="s">
        <v>410</v>
      </c>
      <c r="B183" s="2" t="s">
        <v>812</v>
      </c>
      <c r="C183" s="2">
        <v>0</v>
      </c>
      <c r="E183" s="2" t="s">
        <v>861</v>
      </c>
      <c r="F183" s="2" t="e">
        <v>#N/A</v>
      </c>
      <c r="G183" s="2" t="e">
        <v>#N/A</v>
      </c>
      <c r="H183" s="2" t="s">
        <v>814</v>
      </c>
      <c r="I183" s="2">
        <v>0.01</v>
      </c>
      <c r="J183" s="6">
        <v>14232854</v>
      </c>
      <c r="K183" s="6">
        <v>4638627</v>
      </c>
      <c r="L183" s="6">
        <v>9594227</v>
      </c>
      <c r="M183" s="6">
        <v>4653037</v>
      </c>
      <c r="N183" s="6">
        <v>367106</v>
      </c>
      <c r="O183" s="6">
        <v>67858</v>
      </c>
      <c r="P183" s="6">
        <v>209888</v>
      </c>
      <c r="Q183" s="2">
        <v>796</v>
      </c>
      <c r="R183" s="6">
        <v>1352</v>
      </c>
      <c r="S183" s="6">
        <v>6858</v>
      </c>
      <c r="T183" s="6">
        <v>80354</v>
      </c>
      <c r="U183" s="6">
        <v>0</v>
      </c>
      <c r="V183" s="6">
        <v>9658</v>
      </c>
      <c r="W183" s="6">
        <v>415</v>
      </c>
      <c r="X183" s="6">
        <v>2116</v>
      </c>
      <c r="Y183" s="6">
        <v>1648</v>
      </c>
      <c r="Z183" s="6">
        <v>3944</v>
      </c>
      <c r="AA183" s="6">
        <v>6324</v>
      </c>
      <c r="AB183" s="6">
        <v>1740</v>
      </c>
      <c r="AC183" s="6">
        <v>-7371</v>
      </c>
      <c r="AD183" s="6">
        <v>139916</v>
      </c>
      <c r="AE183" s="6">
        <v>0</v>
      </c>
      <c r="AF183" s="2">
        <v>0</v>
      </c>
      <c r="AG183" s="6">
        <v>-41369</v>
      </c>
      <c r="AH183" s="6">
        <v>5137164</v>
      </c>
      <c r="AI183" s="6">
        <v>14731391</v>
      </c>
      <c r="AJ183" s="6">
        <v>498537</v>
      </c>
      <c r="AK183" s="7">
        <v>1.04</v>
      </c>
      <c r="AL183" s="2">
        <v>0</v>
      </c>
      <c r="AM183" s="2" t="s">
        <v>807</v>
      </c>
      <c r="AN183" s="2">
        <v>1</v>
      </c>
    </row>
    <row r="184" spans="1:40">
      <c r="A184" s="2" t="s">
        <v>408</v>
      </c>
      <c r="B184" s="2" t="s">
        <v>804</v>
      </c>
      <c r="C184" s="2" t="s">
        <v>808</v>
      </c>
      <c r="E184" s="2" t="s">
        <v>409</v>
      </c>
      <c r="F184" s="2" t="s">
        <v>412</v>
      </c>
      <c r="G184" s="2" t="s">
        <v>410</v>
      </c>
      <c r="H184" s="2">
        <v>0</v>
      </c>
      <c r="I184" s="2">
        <v>0.4</v>
      </c>
      <c r="J184" s="6">
        <v>5206799</v>
      </c>
      <c r="K184" s="6">
        <v>24969745</v>
      </c>
      <c r="L184" s="6">
        <v>-19762946</v>
      </c>
      <c r="M184" s="6">
        <v>24479883</v>
      </c>
      <c r="N184" s="6">
        <v>1414585</v>
      </c>
      <c r="O184" s="6">
        <v>356998</v>
      </c>
      <c r="P184" s="6">
        <v>674161</v>
      </c>
      <c r="Q184" s="6">
        <v>4226</v>
      </c>
      <c r="R184" s="6">
        <v>6120</v>
      </c>
      <c r="S184" s="6">
        <v>12714</v>
      </c>
      <c r="T184" s="6">
        <v>360366</v>
      </c>
      <c r="U184" s="6">
        <v>384657</v>
      </c>
      <c r="V184" s="6">
        <v>18849</v>
      </c>
      <c r="W184" s="6">
        <v>4303</v>
      </c>
      <c r="X184" s="6">
        <v>-3944</v>
      </c>
      <c r="Y184" s="6">
        <v>5612</v>
      </c>
      <c r="Z184" s="6">
        <v>-1875</v>
      </c>
      <c r="AA184" s="6">
        <v>-235835</v>
      </c>
      <c r="AB184" s="6">
        <v>10659</v>
      </c>
      <c r="AC184" s="6">
        <v>-145345</v>
      </c>
      <c r="AD184" s="6">
        <v>-288210</v>
      </c>
      <c r="AE184" s="6">
        <v>9765614</v>
      </c>
      <c r="AF184" s="2">
        <v>0</v>
      </c>
      <c r="AG184" s="6">
        <v>3123283</v>
      </c>
      <c r="AH184" s="6">
        <v>38532236</v>
      </c>
      <c r="AI184" s="6">
        <v>18769290</v>
      </c>
      <c r="AJ184" s="6">
        <v>13562491</v>
      </c>
      <c r="AK184" s="7">
        <v>3.6</v>
      </c>
      <c r="AL184" s="2">
        <v>0</v>
      </c>
      <c r="AM184" s="2" t="s">
        <v>807</v>
      </c>
      <c r="AN184" s="2">
        <v>1</v>
      </c>
    </row>
    <row r="185" spans="1:40">
      <c r="A185" s="2" t="s">
        <v>406</v>
      </c>
      <c r="B185" s="2" t="s">
        <v>819</v>
      </c>
      <c r="C185" s="2" t="s">
        <v>820</v>
      </c>
      <c r="E185" s="2" t="s">
        <v>407</v>
      </c>
      <c r="F185" s="2" t="s">
        <v>806</v>
      </c>
      <c r="G185" s="2" t="s">
        <v>37</v>
      </c>
      <c r="H185" s="2">
        <v>0</v>
      </c>
      <c r="I185" s="2">
        <v>0.49</v>
      </c>
      <c r="J185" s="6">
        <v>143798219</v>
      </c>
      <c r="K185" s="6">
        <v>176675097</v>
      </c>
      <c r="L185" s="6">
        <v>-32876878</v>
      </c>
      <c r="M185" s="6">
        <v>186846047</v>
      </c>
      <c r="N185" s="6">
        <v>9170912</v>
      </c>
      <c r="O185" s="6">
        <v>2727901</v>
      </c>
      <c r="P185" s="6">
        <v>4096481</v>
      </c>
      <c r="Q185" s="6">
        <v>9944</v>
      </c>
      <c r="R185" s="6">
        <v>24857</v>
      </c>
      <c r="S185" s="6">
        <v>24857</v>
      </c>
      <c r="T185" s="6">
        <v>2286872</v>
      </c>
      <c r="U185" s="6">
        <v>586864</v>
      </c>
      <c r="V185" s="6">
        <v>141963</v>
      </c>
      <c r="W185" s="6">
        <v>-5973</v>
      </c>
      <c r="X185" s="6">
        <v>-960</v>
      </c>
      <c r="Y185" s="6">
        <v>113170</v>
      </c>
      <c r="Z185" s="6">
        <v>-73393</v>
      </c>
      <c r="AA185" s="6">
        <v>-111893</v>
      </c>
      <c r="AB185" s="6">
        <v>35714</v>
      </c>
      <c r="AC185" s="6">
        <v>-197925</v>
      </c>
      <c r="AD185" s="6">
        <v>-479454</v>
      </c>
      <c r="AE185" s="6">
        <v>0</v>
      </c>
      <c r="AF185" s="2">
        <v>0</v>
      </c>
      <c r="AG185" s="6">
        <v>-6428100</v>
      </c>
      <c r="AH185" s="6">
        <v>189596972</v>
      </c>
      <c r="AI185" s="6">
        <v>156720093</v>
      </c>
      <c r="AJ185" s="6">
        <v>12921875</v>
      </c>
      <c r="AK185" s="7">
        <v>1.0900000000000001</v>
      </c>
      <c r="AL185" s="2" t="s">
        <v>830</v>
      </c>
      <c r="AM185" s="2" t="s">
        <v>827</v>
      </c>
      <c r="AN185" s="2">
        <v>0.301761683</v>
      </c>
    </row>
    <row r="186" spans="1:40">
      <c r="A186" s="2" t="s">
        <v>404</v>
      </c>
      <c r="B186" s="2" t="s">
        <v>821</v>
      </c>
      <c r="C186" s="2" t="s">
        <v>809</v>
      </c>
      <c r="E186" s="2" t="s">
        <v>405</v>
      </c>
      <c r="F186" s="2" t="s">
        <v>806</v>
      </c>
      <c r="G186" s="2" t="s">
        <v>400</v>
      </c>
      <c r="H186" s="2">
        <v>0</v>
      </c>
      <c r="I186" s="2">
        <v>0.49</v>
      </c>
      <c r="J186" s="6">
        <v>91965919</v>
      </c>
      <c r="K186" s="6">
        <v>48114608</v>
      </c>
      <c r="L186" s="6">
        <v>43851311</v>
      </c>
      <c r="M186" s="6">
        <v>50490275</v>
      </c>
      <c r="N186" s="6">
        <v>3898305</v>
      </c>
      <c r="O186" s="6">
        <v>736317</v>
      </c>
      <c r="P186" s="6">
        <v>2093443</v>
      </c>
      <c r="Q186" s="6">
        <v>15902</v>
      </c>
      <c r="R186" s="6">
        <v>40613</v>
      </c>
      <c r="S186" s="6">
        <v>64207</v>
      </c>
      <c r="T186" s="6">
        <v>947823</v>
      </c>
      <c r="U186" s="2">
        <v>0</v>
      </c>
      <c r="V186" s="6">
        <v>103641</v>
      </c>
      <c r="W186" s="6">
        <v>15269</v>
      </c>
      <c r="X186" s="6">
        <v>-39325</v>
      </c>
      <c r="Y186" s="6">
        <v>-4321</v>
      </c>
      <c r="Z186" s="6">
        <v>5495</v>
      </c>
      <c r="AA186" s="6">
        <v>0</v>
      </c>
      <c r="AB186" s="6">
        <v>490</v>
      </c>
      <c r="AC186" s="6">
        <v>-13397</v>
      </c>
      <c r="AD186" s="6">
        <v>639498</v>
      </c>
      <c r="AE186" s="6">
        <v>0</v>
      </c>
      <c r="AF186" s="2">
        <v>0</v>
      </c>
      <c r="AG186" s="6">
        <v>1313690</v>
      </c>
      <c r="AH186" s="6">
        <v>56409620</v>
      </c>
      <c r="AI186" s="6">
        <v>100260931</v>
      </c>
      <c r="AJ186" s="6">
        <v>8295012</v>
      </c>
      <c r="AK186" s="7">
        <v>1.0900000000000001</v>
      </c>
      <c r="AL186" s="2" t="s">
        <v>906</v>
      </c>
      <c r="AM186" s="2" t="s">
        <v>811</v>
      </c>
      <c r="AN186" s="2">
        <v>0.53789886099999995</v>
      </c>
    </row>
    <row r="187" spans="1:40">
      <c r="A187" s="2" t="s">
        <v>402</v>
      </c>
      <c r="B187" s="2" t="s">
        <v>832</v>
      </c>
      <c r="C187" s="2" t="s">
        <v>809</v>
      </c>
      <c r="E187" s="2" t="s">
        <v>403</v>
      </c>
      <c r="F187" s="2" t="e">
        <v>#N/A</v>
      </c>
      <c r="G187" s="2" t="e">
        <v>#N/A</v>
      </c>
      <c r="H187" s="2" t="s">
        <v>833</v>
      </c>
      <c r="I187" s="2">
        <v>0.09</v>
      </c>
      <c r="J187" s="6">
        <v>56158636</v>
      </c>
      <c r="K187" s="6">
        <v>19719459</v>
      </c>
      <c r="L187" s="6">
        <v>36439177</v>
      </c>
      <c r="M187" s="6">
        <v>20549918</v>
      </c>
      <c r="N187" s="6">
        <v>1093626</v>
      </c>
      <c r="O187" s="6">
        <v>299686</v>
      </c>
      <c r="P187" s="6">
        <v>569832</v>
      </c>
      <c r="Q187" s="6">
        <v>1964</v>
      </c>
      <c r="R187" s="6">
        <v>8690</v>
      </c>
      <c r="S187" s="6">
        <v>2482</v>
      </c>
      <c r="T187" s="6">
        <v>210972</v>
      </c>
      <c r="U187" s="2">
        <v>0</v>
      </c>
      <c r="V187" s="6">
        <v>29549</v>
      </c>
      <c r="W187" s="6">
        <v>2801</v>
      </c>
      <c r="X187" s="6">
        <v>-4066</v>
      </c>
      <c r="Y187" s="6">
        <v>2874</v>
      </c>
      <c r="Z187" s="6">
        <v>21417</v>
      </c>
      <c r="AA187" s="6">
        <v>0</v>
      </c>
      <c r="AB187" s="6">
        <v>3349</v>
      </c>
      <c r="AC187" s="6">
        <v>-5192</v>
      </c>
      <c r="AD187" s="6">
        <v>531405</v>
      </c>
      <c r="AE187" s="6">
        <v>0</v>
      </c>
      <c r="AF187" s="2">
        <v>0</v>
      </c>
      <c r="AG187" s="6">
        <v>-287665</v>
      </c>
      <c r="AH187" s="6">
        <v>21938016</v>
      </c>
      <c r="AI187" s="6">
        <v>58377193</v>
      </c>
      <c r="AJ187" s="6">
        <v>2218557</v>
      </c>
      <c r="AK187" s="7">
        <v>1.04</v>
      </c>
      <c r="AL187" s="2" t="s">
        <v>906</v>
      </c>
      <c r="AM187" s="2" t="s">
        <v>827</v>
      </c>
      <c r="AN187" s="2">
        <v>0.32846587799999999</v>
      </c>
    </row>
    <row r="188" spans="1:40">
      <c r="A188" s="2" t="s">
        <v>400</v>
      </c>
      <c r="B188" s="2" t="s">
        <v>812</v>
      </c>
      <c r="C188" s="2">
        <v>0</v>
      </c>
      <c r="E188" s="2" t="s">
        <v>862</v>
      </c>
      <c r="F188" s="2" t="e">
        <v>#N/A</v>
      </c>
      <c r="G188" s="2" t="e">
        <v>#N/A</v>
      </c>
      <c r="H188" s="2" t="s">
        <v>814</v>
      </c>
      <c r="I188" s="2">
        <v>0.01</v>
      </c>
      <c r="J188" s="6">
        <v>8175489</v>
      </c>
      <c r="K188" s="6">
        <v>3271609</v>
      </c>
      <c r="L188" s="6">
        <v>4903880</v>
      </c>
      <c r="M188" s="6">
        <v>3416277</v>
      </c>
      <c r="N188" s="6">
        <v>209107</v>
      </c>
      <c r="O188" s="6">
        <v>49821</v>
      </c>
      <c r="P188" s="6">
        <v>110724</v>
      </c>
      <c r="Q188" s="2">
        <v>542</v>
      </c>
      <c r="R188" s="6">
        <v>1840</v>
      </c>
      <c r="S188" s="6">
        <v>1710</v>
      </c>
      <c r="T188" s="6">
        <v>44470</v>
      </c>
      <c r="U188" s="2">
        <v>0</v>
      </c>
      <c r="V188" s="6">
        <v>5907</v>
      </c>
      <c r="W188" s="2">
        <v>625</v>
      </c>
      <c r="X188" s="6">
        <v>-1300</v>
      </c>
      <c r="Y188" s="2">
        <v>182</v>
      </c>
      <c r="Z188" s="6">
        <v>3113</v>
      </c>
      <c r="AA188" s="6">
        <v>0</v>
      </c>
      <c r="AB188" s="6">
        <v>426</v>
      </c>
      <c r="AC188" s="6">
        <v>-844</v>
      </c>
      <c r="AD188" s="6">
        <v>71515</v>
      </c>
      <c r="AE188" s="6">
        <v>0</v>
      </c>
      <c r="AF188" s="2">
        <v>0</v>
      </c>
      <c r="AG188" s="6">
        <v>-11170</v>
      </c>
      <c r="AH188" s="6">
        <v>3693838</v>
      </c>
      <c r="AI188" s="6">
        <v>8597718</v>
      </c>
      <c r="AJ188" s="6">
        <v>422229</v>
      </c>
      <c r="AK188" s="7">
        <v>1.05</v>
      </c>
      <c r="AL188" s="2" t="s">
        <v>906</v>
      </c>
      <c r="AM188" s="2" t="s">
        <v>811</v>
      </c>
      <c r="AN188" s="2">
        <v>4.7817564E-2</v>
      </c>
    </row>
    <row r="189" spans="1:40">
      <c r="A189" s="2" t="s">
        <v>398</v>
      </c>
      <c r="B189" s="2" t="s">
        <v>804</v>
      </c>
      <c r="C189" s="2" t="s">
        <v>805</v>
      </c>
      <c r="E189" s="2" t="s">
        <v>399</v>
      </c>
      <c r="F189" s="2" t="s">
        <v>554</v>
      </c>
      <c r="G189" s="2" t="s">
        <v>552</v>
      </c>
      <c r="H189" s="2">
        <v>0</v>
      </c>
      <c r="I189" s="2">
        <v>0.4</v>
      </c>
      <c r="J189" s="6">
        <v>2035666</v>
      </c>
      <c r="K189" s="6">
        <v>9373759</v>
      </c>
      <c r="L189" s="6">
        <v>-7338094</v>
      </c>
      <c r="M189" s="6">
        <v>10026433</v>
      </c>
      <c r="N189" s="6">
        <v>912325</v>
      </c>
      <c r="O189" s="6">
        <v>146219</v>
      </c>
      <c r="P189" s="6">
        <v>480235</v>
      </c>
      <c r="Q189" s="2">
        <v>0</v>
      </c>
      <c r="R189" s="2">
        <v>0</v>
      </c>
      <c r="S189" s="6">
        <v>0</v>
      </c>
      <c r="T189" s="6">
        <v>285871</v>
      </c>
      <c r="U189" s="2">
        <v>0</v>
      </c>
      <c r="V189" s="6">
        <v>34970</v>
      </c>
      <c r="W189" s="6">
        <v>0</v>
      </c>
      <c r="X189" s="6">
        <v>0</v>
      </c>
      <c r="Y189" s="6">
        <v>1074</v>
      </c>
      <c r="Z189" s="6">
        <v>-4135</v>
      </c>
      <c r="AA189" s="2">
        <v>0</v>
      </c>
      <c r="AB189" s="6">
        <v>6473</v>
      </c>
      <c r="AC189" s="6">
        <v>-8144</v>
      </c>
      <c r="AD189" s="6">
        <v>-107014</v>
      </c>
      <c r="AE189" s="6">
        <v>0</v>
      </c>
      <c r="AF189" s="2">
        <v>0</v>
      </c>
      <c r="AG189" s="2">
        <v>0</v>
      </c>
      <c r="AH189" s="6">
        <v>10861982</v>
      </c>
      <c r="AI189" s="6">
        <v>3523889</v>
      </c>
      <c r="AJ189" s="6">
        <v>1488223</v>
      </c>
      <c r="AK189" s="7">
        <v>1.73</v>
      </c>
      <c r="AL189" s="2" t="s">
        <v>911</v>
      </c>
      <c r="AM189" s="2" t="s">
        <v>811</v>
      </c>
      <c r="AN189" s="2">
        <v>2.2916545E-2</v>
      </c>
    </row>
    <row r="190" spans="1:40">
      <c r="A190" s="2" t="s">
        <v>396</v>
      </c>
      <c r="B190" s="2" t="s">
        <v>836</v>
      </c>
      <c r="C190" s="2" t="s">
        <v>818</v>
      </c>
      <c r="E190" s="2" t="s">
        <v>397</v>
      </c>
      <c r="F190" s="2" t="s">
        <v>514</v>
      </c>
      <c r="G190" s="2" t="s">
        <v>806</v>
      </c>
      <c r="H190" s="2">
        <v>0</v>
      </c>
      <c r="I190" s="2">
        <v>0.3</v>
      </c>
      <c r="J190" s="6">
        <v>86363020</v>
      </c>
      <c r="K190" s="6">
        <v>15386715</v>
      </c>
      <c r="L190" s="6">
        <v>70976305</v>
      </c>
      <c r="M190" s="6">
        <v>15969893</v>
      </c>
      <c r="N190" s="6">
        <v>1289330</v>
      </c>
      <c r="O190" s="6">
        <v>232894</v>
      </c>
      <c r="P190" s="6">
        <v>728640</v>
      </c>
      <c r="Q190" s="2">
        <v>0</v>
      </c>
      <c r="R190" s="6">
        <v>0</v>
      </c>
      <c r="S190" s="6">
        <v>3602</v>
      </c>
      <c r="T190" s="6">
        <v>324194</v>
      </c>
      <c r="U190" s="2">
        <v>0</v>
      </c>
      <c r="V190" s="6">
        <v>26096</v>
      </c>
      <c r="W190" s="6">
        <v>0</v>
      </c>
      <c r="X190" s="6">
        <v>3527</v>
      </c>
      <c r="Y190" s="6">
        <v>5344</v>
      </c>
      <c r="Z190" s="6">
        <v>111561</v>
      </c>
      <c r="AA190" s="6">
        <v>0</v>
      </c>
      <c r="AB190" s="6">
        <v>82</v>
      </c>
      <c r="AC190" s="6">
        <v>-8659</v>
      </c>
      <c r="AD190" s="6">
        <v>1035071</v>
      </c>
      <c r="AE190" s="6">
        <v>0</v>
      </c>
      <c r="AF190" s="2">
        <v>0</v>
      </c>
      <c r="AG190" s="6">
        <v>482327</v>
      </c>
      <c r="AH190" s="6">
        <v>18914572</v>
      </c>
      <c r="AI190" s="6">
        <v>89890878</v>
      </c>
      <c r="AJ190" s="6">
        <v>3527857</v>
      </c>
      <c r="AK190" s="7">
        <v>1.04</v>
      </c>
      <c r="AL190" s="2">
        <v>0</v>
      </c>
      <c r="AM190" s="2" t="s">
        <v>807</v>
      </c>
      <c r="AN190" s="2">
        <v>1</v>
      </c>
    </row>
    <row r="191" spans="1:40">
      <c r="A191" s="2" t="s">
        <v>394</v>
      </c>
      <c r="B191" s="2" t="s">
        <v>804</v>
      </c>
      <c r="C191" s="2" t="s">
        <v>825</v>
      </c>
      <c r="E191" s="2" t="s">
        <v>395</v>
      </c>
      <c r="F191" s="2" t="s">
        <v>157</v>
      </c>
      <c r="G191" s="2" t="s">
        <v>155</v>
      </c>
      <c r="H191" s="2">
        <v>0</v>
      </c>
      <c r="I191" s="2">
        <v>0.4</v>
      </c>
      <c r="J191" s="6">
        <v>1921206</v>
      </c>
      <c r="K191" s="6">
        <v>13097476</v>
      </c>
      <c r="L191" s="6">
        <v>-11176270</v>
      </c>
      <c r="M191" s="6">
        <v>13022938</v>
      </c>
      <c r="N191" s="6">
        <v>808592</v>
      </c>
      <c r="O191" s="6">
        <v>189918</v>
      </c>
      <c r="P191" s="6">
        <v>368275</v>
      </c>
      <c r="Q191" s="6">
        <v>0</v>
      </c>
      <c r="R191" s="2">
        <v>0</v>
      </c>
      <c r="S191" s="6">
        <v>3246</v>
      </c>
      <c r="T191" s="6">
        <v>247153</v>
      </c>
      <c r="U191" s="2">
        <v>0</v>
      </c>
      <c r="V191" s="6">
        <v>28668</v>
      </c>
      <c r="W191" s="6">
        <v>-35236</v>
      </c>
      <c r="X191" s="6">
        <v>0</v>
      </c>
      <c r="Y191" s="6">
        <v>-1020</v>
      </c>
      <c r="Z191" s="6">
        <v>-3080</v>
      </c>
      <c r="AA191" s="6">
        <v>0</v>
      </c>
      <c r="AB191" s="6">
        <v>9124</v>
      </c>
      <c r="AC191" s="6">
        <v>8804</v>
      </c>
      <c r="AD191" s="6">
        <v>-162987</v>
      </c>
      <c r="AE191" s="6">
        <v>0</v>
      </c>
      <c r="AF191" s="2">
        <v>0</v>
      </c>
      <c r="AG191" s="6">
        <v>137719</v>
      </c>
      <c r="AH191" s="6">
        <v>13813522</v>
      </c>
      <c r="AI191" s="6">
        <v>2637252</v>
      </c>
      <c r="AJ191" s="6">
        <v>716046</v>
      </c>
      <c r="AK191" s="7">
        <v>1.37</v>
      </c>
      <c r="AL191" s="2" t="s">
        <v>889</v>
      </c>
      <c r="AM191" s="2" t="s">
        <v>811</v>
      </c>
      <c r="AN191" s="2">
        <v>5.2514659999999998E-3</v>
      </c>
    </row>
    <row r="192" spans="1:40">
      <c r="A192" s="2" t="s">
        <v>392</v>
      </c>
      <c r="B192" s="2" t="s">
        <v>804</v>
      </c>
      <c r="C192" s="2" t="s">
        <v>809</v>
      </c>
      <c r="E192" s="2" t="s">
        <v>393</v>
      </c>
      <c r="F192" s="2" t="s">
        <v>390</v>
      </c>
      <c r="G192" s="2" t="s">
        <v>806</v>
      </c>
      <c r="H192" s="2">
        <v>0</v>
      </c>
      <c r="I192" s="2">
        <v>0.4</v>
      </c>
      <c r="J192" s="6">
        <v>3461833</v>
      </c>
      <c r="K192" s="6">
        <v>16291041</v>
      </c>
      <c r="L192" s="6">
        <v>-12829208</v>
      </c>
      <c r="M192" s="6">
        <v>16933102</v>
      </c>
      <c r="N192" s="6">
        <v>988503</v>
      </c>
      <c r="O192" s="6">
        <v>246941</v>
      </c>
      <c r="P192" s="6">
        <v>373750</v>
      </c>
      <c r="Q192" s="6">
        <v>2028</v>
      </c>
      <c r="R192" s="6">
        <v>13460</v>
      </c>
      <c r="S192" s="6">
        <v>108406</v>
      </c>
      <c r="T192" s="6">
        <v>243918</v>
      </c>
      <c r="U192" s="2">
        <v>0</v>
      </c>
      <c r="V192" s="6">
        <v>17176</v>
      </c>
      <c r="W192" s="6">
        <v>469</v>
      </c>
      <c r="X192" s="6">
        <v>46129</v>
      </c>
      <c r="Y192" s="6">
        <v>-42096</v>
      </c>
      <c r="Z192" s="6">
        <v>14559</v>
      </c>
      <c r="AA192" s="6">
        <v>0</v>
      </c>
      <c r="AB192" s="6">
        <v>0</v>
      </c>
      <c r="AC192" s="6">
        <v>-18937</v>
      </c>
      <c r="AD192" s="6">
        <v>-187093</v>
      </c>
      <c r="AE192" s="6">
        <v>0</v>
      </c>
      <c r="AF192" s="2">
        <v>0</v>
      </c>
      <c r="AG192" s="6">
        <v>-732169</v>
      </c>
      <c r="AH192" s="6">
        <v>17019643</v>
      </c>
      <c r="AI192" s="6">
        <v>4190436</v>
      </c>
      <c r="AJ192" s="6">
        <v>728602</v>
      </c>
      <c r="AK192" s="7">
        <v>1.21</v>
      </c>
      <c r="AL192" s="2" t="s">
        <v>863</v>
      </c>
      <c r="AM192" s="2" t="s">
        <v>827</v>
      </c>
      <c r="AN192" s="2">
        <v>2.8477318000000001E-2</v>
      </c>
    </row>
    <row r="193" spans="1:40">
      <c r="A193" s="2" t="s">
        <v>390</v>
      </c>
      <c r="B193" s="2" t="s">
        <v>844</v>
      </c>
      <c r="C193" s="2" t="s">
        <v>809</v>
      </c>
      <c r="E193" s="2" t="s">
        <v>391</v>
      </c>
      <c r="F193" s="2" t="e">
        <v>#N/A</v>
      </c>
      <c r="G193" s="2" t="e">
        <v>#N/A</v>
      </c>
      <c r="H193" s="2" t="s">
        <v>833</v>
      </c>
      <c r="I193" s="2">
        <v>0.1</v>
      </c>
      <c r="J193" s="6">
        <v>101166855</v>
      </c>
      <c r="K193" s="6">
        <v>19422285</v>
      </c>
      <c r="L193" s="6">
        <v>81744570</v>
      </c>
      <c r="M193" s="6">
        <v>20180155</v>
      </c>
      <c r="N193" s="6">
        <v>1552920</v>
      </c>
      <c r="O193" s="6">
        <v>295890</v>
      </c>
      <c r="P193" s="6">
        <v>835082</v>
      </c>
      <c r="Q193" s="6">
        <v>1726</v>
      </c>
      <c r="R193" s="6">
        <v>17350</v>
      </c>
      <c r="S193" s="6">
        <v>42710</v>
      </c>
      <c r="T193" s="6">
        <v>360162</v>
      </c>
      <c r="U193" s="2">
        <v>0</v>
      </c>
      <c r="V193" s="6">
        <v>41154</v>
      </c>
      <c r="W193" s="6">
        <v>1746</v>
      </c>
      <c r="X193" s="6">
        <v>13710</v>
      </c>
      <c r="Y193" s="6">
        <v>-15000</v>
      </c>
      <c r="Z193" s="6">
        <v>16755</v>
      </c>
      <c r="AA193" s="6">
        <v>126</v>
      </c>
      <c r="AB193" s="6">
        <v>3664</v>
      </c>
      <c r="AC193" s="6">
        <v>-24462</v>
      </c>
      <c r="AD193" s="6">
        <v>1192108</v>
      </c>
      <c r="AE193" s="6">
        <v>0</v>
      </c>
      <c r="AF193" s="2">
        <v>0</v>
      </c>
      <c r="AG193" s="6">
        <v>-472705</v>
      </c>
      <c r="AH193" s="6">
        <v>22490171</v>
      </c>
      <c r="AI193" s="6">
        <v>104234742</v>
      </c>
      <c r="AJ193" s="6">
        <v>3067887</v>
      </c>
      <c r="AK193" s="7">
        <v>1.03</v>
      </c>
      <c r="AL193" s="2" t="s">
        <v>863</v>
      </c>
      <c r="AM193" s="2" t="s">
        <v>811</v>
      </c>
      <c r="AN193" s="2">
        <v>0.83220666899999995</v>
      </c>
    </row>
    <row r="194" spans="1:40">
      <c r="A194" s="2" t="s">
        <v>388</v>
      </c>
      <c r="B194" s="2" t="s">
        <v>819</v>
      </c>
      <c r="C194" s="2" t="s">
        <v>808</v>
      </c>
      <c r="E194" s="2" t="s">
        <v>389</v>
      </c>
      <c r="F194" s="2" t="s">
        <v>806</v>
      </c>
      <c r="G194" s="2" t="s">
        <v>368</v>
      </c>
      <c r="H194" s="2">
        <v>0</v>
      </c>
      <c r="I194" s="2">
        <v>0.49</v>
      </c>
      <c r="J194" s="6">
        <v>160382585</v>
      </c>
      <c r="K194" s="6">
        <v>95800534</v>
      </c>
      <c r="L194" s="6">
        <v>64582051</v>
      </c>
      <c r="M194" s="6">
        <v>93121627</v>
      </c>
      <c r="N194" s="6">
        <v>4815311</v>
      </c>
      <c r="O194" s="6">
        <v>1362876</v>
      </c>
      <c r="P194" s="6">
        <v>1913845</v>
      </c>
      <c r="Q194" s="6">
        <v>118382</v>
      </c>
      <c r="R194" s="6">
        <v>25846</v>
      </c>
      <c r="S194" s="6">
        <v>29696</v>
      </c>
      <c r="T194" s="6">
        <v>1364666</v>
      </c>
      <c r="U194" s="2">
        <v>0</v>
      </c>
      <c r="V194" s="6">
        <v>716657</v>
      </c>
      <c r="W194" s="6">
        <v>-93599</v>
      </c>
      <c r="X194" s="6">
        <v>-14821</v>
      </c>
      <c r="Y194" s="6">
        <v>30834</v>
      </c>
      <c r="Z194" s="6">
        <v>153381</v>
      </c>
      <c r="AA194" s="6">
        <v>0</v>
      </c>
      <c r="AB194" s="6">
        <v>37080</v>
      </c>
      <c r="AC194" s="6">
        <v>-101003</v>
      </c>
      <c r="AD194" s="6">
        <v>941822</v>
      </c>
      <c r="AE194" s="6">
        <v>0</v>
      </c>
      <c r="AF194" s="2">
        <v>0</v>
      </c>
      <c r="AG194" s="6">
        <v>-7731076</v>
      </c>
      <c r="AH194" s="6">
        <v>91876213</v>
      </c>
      <c r="AI194" s="6">
        <v>156458263</v>
      </c>
      <c r="AJ194" s="6">
        <v>-3924322</v>
      </c>
      <c r="AK194" s="7">
        <v>0.98</v>
      </c>
      <c r="AL194" s="2">
        <v>0</v>
      </c>
      <c r="AM194" s="2" t="s">
        <v>807</v>
      </c>
      <c r="AN194" s="2">
        <v>1</v>
      </c>
    </row>
    <row r="195" spans="1:40">
      <c r="A195" s="2" t="s">
        <v>386</v>
      </c>
      <c r="B195" s="2" t="s">
        <v>821</v>
      </c>
      <c r="C195" s="2" t="s">
        <v>815</v>
      </c>
      <c r="E195" s="2" t="s">
        <v>387</v>
      </c>
      <c r="F195" s="2" t="s">
        <v>806</v>
      </c>
      <c r="G195" s="2" t="s">
        <v>728</v>
      </c>
      <c r="H195" s="2">
        <v>0</v>
      </c>
      <c r="I195" s="2">
        <v>0.49</v>
      </c>
      <c r="J195" s="6">
        <v>44232737</v>
      </c>
      <c r="K195" s="6">
        <v>33481258</v>
      </c>
      <c r="L195" s="6">
        <v>10751480</v>
      </c>
      <c r="M195" s="6">
        <v>32533121</v>
      </c>
      <c r="N195" s="6">
        <v>2642195</v>
      </c>
      <c r="O195" s="6">
        <v>474441</v>
      </c>
      <c r="P195" s="6">
        <v>586120</v>
      </c>
      <c r="Q195" s="6">
        <v>798596</v>
      </c>
      <c r="R195" s="6">
        <v>74918</v>
      </c>
      <c r="S195" s="6">
        <v>1525</v>
      </c>
      <c r="T195" s="6">
        <v>706595</v>
      </c>
      <c r="U195" s="2">
        <v>0</v>
      </c>
      <c r="V195" s="6">
        <v>147720</v>
      </c>
      <c r="W195" s="6">
        <v>-797010</v>
      </c>
      <c r="X195" s="6">
        <v>-74070</v>
      </c>
      <c r="Y195" s="6">
        <v>4139</v>
      </c>
      <c r="Z195" s="6">
        <v>-129708</v>
      </c>
      <c r="AA195" s="6">
        <v>0</v>
      </c>
      <c r="AB195" s="6">
        <v>4852</v>
      </c>
      <c r="AC195" s="6">
        <v>-52613</v>
      </c>
      <c r="AD195" s="6">
        <v>156792</v>
      </c>
      <c r="AE195" s="6">
        <v>0</v>
      </c>
      <c r="AF195" s="2">
        <v>0</v>
      </c>
      <c r="AG195" s="6">
        <v>1309763</v>
      </c>
      <c r="AH195" s="6">
        <v>35745181</v>
      </c>
      <c r="AI195" s="6">
        <v>46496661</v>
      </c>
      <c r="AJ195" s="6">
        <v>2263924</v>
      </c>
      <c r="AK195" s="7">
        <v>1.05</v>
      </c>
      <c r="AL195" s="2">
        <v>0</v>
      </c>
      <c r="AM195" s="2" t="s">
        <v>807</v>
      </c>
      <c r="AN195" s="2">
        <v>1</v>
      </c>
    </row>
    <row r="196" spans="1:40">
      <c r="A196" s="2" t="s">
        <v>384</v>
      </c>
      <c r="B196" s="2" t="s">
        <v>804</v>
      </c>
      <c r="C196" s="2" t="s">
        <v>805</v>
      </c>
      <c r="E196" s="2" t="s">
        <v>385</v>
      </c>
      <c r="F196" s="2" t="s">
        <v>430</v>
      </c>
      <c r="G196" s="2" t="s">
        <v>428</v>
      </c>
      <c r="H196" s="2">
        <v>0</v>
      </c>
      <c r="I196" s="2">
        <v>0.4</v>
      </c>
      <c r="J196" s="6">
        <v>2958685</v>
      </c>
      <c r="K196" s="6">
        <v>22449958</v>
      </c>
      <c r="L196" s="6">
        <v>-19491273</v>
      </c>
      <c r="M196" s="6">
        <v>23410030</v>
      </c>
      <c r="N196" s="6">
        <v>1201776</v>
      </c>
      <c r="O196" s="6">
        <v>341396</v>
      </c>
      <c r="P196" s="6">
        <v>489058</v>
      </c>
      <c r="Q196" s="6">
        <v>0</v>
      </c>
      <c r="R196" s="2">
        <v>0</v>
      </c>
      <c r="S196" s="6">
        <v>6026</v>
      </c>
      <c r="T196" s="6">
        <v>365296</v>
      </c>
      <c r="U196" s="2">
        <v>0</v>
      </c>
      <c r="V196" s="6">
        <v>54296</v>
      </c>
      <c r="W196" s="6">
        <v>1584</v>
      </c>
      <c r="X196" s="6">
        <v>0</v>
      </c>
      <c r="Y196" s="6">
        <v>43070</v>
      </c>
      <c r="Z196" s="6">
        <v>-10377</v>
      </c>
      <c r="AA196" s="6">
        <v>0</v>
      </c>
      <c r="AB196" s="6">
        <v>4820</v>
      </c>
      <c r="AC196" s="6">
        <v>-22119</v>
      </c>
      <c r="AD196" s="6">
        <v>-284248</v>
      </c>
      <c r="AE196" s="6">
        <v>0</v>
      </c>
      <c r="AF196" s="6">
        <v>1681</v>
      </c>
      <c r="AG196" s="6">
        <v>1526483</v>
      </c>
      <c r="AH196" s="6">
        <v>25923634</v>
      </c>
      <c r="AI196" s="6">
        <v>6432361</v>
      </c>
      <c r="AJ196" s="6">
        <v>3473676</v>
      </c>
      <c r="AK196" s="7">
        <v>2.17</v>
      </c>
      <c r="AL196" s="2" t="s">
        <v>892</v>
      </c>
      <c r="AM196" s="2" t="s">
        <v>827</v>
      </c>
      <c r="AN196" s="2">
        <v>1.3693947E-2</v>
      </c>
    </row>
    <row r="197" spans="1:40">
      <c r="A197" s="2" t="s">
        <v>382</v>
      </c>
      <c r="B197" s="2" t="s">
        <v>804</v>
      </c>
      <c r="C197" s="2" t="s">
        <v>815</v>
      </c>
      <c r="E197" s="2" t="s">
        <v>383</v>
      </c>
      <c r="F197" s="2" t="s">
        <v>534</v>
      </c>
      <c r="G197" s="2" t="s">
        <v>532</v>
      </c>
      <c r="H197" s="2">
        <v>0</v>
      </c>
      <c r="I197" s="2">
        <v>0.4</v>
      </c>
      <c r="J197" s="6">
        <v>1390914</v>
      </c>
      <c r="K197" s="6">
        <v>5208112</v>
      </c>
      <c r="L197" s="6">
        <v>-3817197</v>
      </c>
      <c r="M197" s="6">
        <v>5315959</v>
      </c>
      <c r="N197" s="6">
        <v>540437</v>
      </c>
      <c r="O197" s="6">
        <v>84534</v>
      </c>
      <c r="P197" s="6">
        <v>370373</v>
      </c>
      <c r="Q197" s="2">
        <v>788</v>
      </c>
      <c r="R197" s="2">
        <v>0</v>
      </c>
      <c r="S197" s="6">
        <v>2637</v>
      </c>
      <c r="T197" s="6">
        <v>82105</v>
      </c>
      <c r="U197" s="2">
        <v>0</v>
      </c>
      <c r="V197" s="6">
        <v>19430</v>
      </c>
      <c r="W197" s="2">
        <v>-394</v>
      </c>
      <c r="X197" s="6">
        <v>0</v>
      </c>
      <c r="Y197" s="6">
        <v>-2637</v>
      </c>
      <c r="Z197" s="6">
        <v>19024</v>
      </c>
      <c r="AA197" s="6">
        <v>0</v>
      </c>
      <c r="AB197" s="6">
        <v>3978</v>
      </c>
      <c r="AC197" s="6">
        <v>-105</v>
      </c>
      <c r="AD197" s="6">
        <v>-55667</v>
      </c>
      <c r="AE197" s="6">
        <v>0</v>
      </c>
      <c r="AF197" s="6">
        <v>291462</v>
      </c>
      <c r="AG197" s="6">
        <v>77429</v>
      </c>
      <c r="AH197" s="6">
        <v>5625992</v>
      </c>
      <c r="AI197" s="6">
        <v>1808794</v>
      </c>
      <c r="AJ197" s="6">
        <v>417880</v>
      </c>
      <c r="AK197" s="7">
        <v>1.3</v>
      </c>
      <c r="AL197" s="2">
        <v>0</v>
      </c>
      <c r="AM197" s="2" t="s">
        <v>807</v>
      </c>
      <c r="AN197" s="2">
        <v>1</v>
      </c>
    </row>
    <row r="198" spans="1:40">
      <c r="A198" s="2" t="s">
        <v>380</v>
      </c>
      <c r="B198" s="2" t="s">
        <v>804</v>
      </c>
      <c r="C198" s="2" t="s">
        <v>825</v>
      </c>
      <c r="E198" s="2" t="s">
        <v>381</v>
      </c>
      <c r="F198" s="2" t="s">
        <v>13</v>
      </c>
      <c r="G198" s="2" t="s">
        <v>464</v>
      </c>
      <c r="H198" s="2">
        <v>0</v>
      </c>
      <c r="I198" s="2">
        <v>0.4</v>
      </c>
      <c r="J198" s="6">
        <v>1659471</v>
      </c>
      <c r="K198" s="6">
        <v>6467799</v>
      </c>
      <c r="L198" s="6">
        <v>-4808328</v>
      </c>
      <c r="M198" s="6">
        <v>6028623</v>
      </c>
      <c r="N198" s="6">
        <v>688111</v>
      </c>
      <c r="O198" s="6">
        <v>87917</v>
      </c>
      <c r="P198" s="6">
        <v>421783</v>
      </c>
      <c r="Q198" s="6">
        <v>0</v>
      </c>
      <c r="R198" s="2">
        <v>0</v>
      </c>
      <c r="S198" s="6">
        <v>0</v>
      </c>
      <c r="T198" s="6">
        <v>178411</v>
      </c>
      <c r="U198" s="2">
        <v>0</v>
      </c>
      <c r="V198" s="6">
        <v>20680</v>
      </c>
      <c r="W198" s="6">
        <v>3035</v>
      </c>
      <c r="X198" s="6">
        <v>0</v>
      </c>
      <c r="Y198" s="6">
        <v>1842</v>
      </c>
      <c r="Z198" s="6">
        <v>16582</v>
      </c>
      <c r="AA198" s="6">
        <v>0</v>
      </c>
      <c r="AB198" s="6">
        <v>2272</v>
      </c>
      <c r="AC198" s="6">
        <v>-5503</v>
      </c>
      <c r="AD198" s="6">
        <v>-70121</v>
      </c>
      <c r="AE198" s="6">
        <v>0</v>
      </c>
      <c r="AF198" s="2">
        <v>43</v>
      </c>
      <c r="AG198" s="6">
        <v>-588136</v>
      </c>
      <c r="AH198" s="6">
        <v>6097341</v>
      </c>
      <c r="AI198" s="6">
        <v>1289013</v>
      </c>
      <c r="AJ198" s="6">
        <v>-370458</v>
      </c>
      <c r="AK198" s="7">
        <v>0.78</v>
      </c>
      <c r="AL198" s="2" t="s">
        <v>864</v>
      </c>
      <c r="AM198" s="2" t="s">
        <v>811</v>
      </c>
      <c r="AN198" s="2">
        <v>2.4900426E-2</v>
      </c>
    </row>
    <row r="199" spans="1:40">
      <c r="A199" s="2" t="s">
        <v>378</v>
      </c>
      <c r="B199" s="2" t="s">
        <v>819</v>
      </c>
      <c r="C199" s="2" t="s">
        <v>808</v>
      </c>
      <c r="E199" s="2" t="s">
        <v>379</v>
      </c>
      <c r="F199" s="2" t="s">
        <v>806</v>
      </c>
      <c r="G199" s="2" t="s">
        <v>502</v>
      </c>
      <c r="H199" s="2">
        <v>0</v>
      </c>
      <c r="I199" s="2">
        <v>0.49</v>
      </c>
      <c r="J199" s="6">
        <v>162252876</v>
      </c>
      <c r="K199" s="6">
        <v>154740906</v>
      </c>
      <c r="L199" s="6">
        <v>7511970</v>
      </c>
      <c r="M199" s="6">
        <v>156319793</v>
      </c>
      <c r="N199" s="6">
        <v>5618539</v>
      </c>
      <c r="O199" s="6">
        <v>2279664</v>
      </c>
      <c r="P199" s="6">
        <v>2528596</v>
      </c>
      <c r="Q199" s="2">
        <v>0</v>
      </c>
      <c r="R199" s="6">
        <v>0</v>
      </c>
      <c r="S199" s="6">
        <v>29635</v>
      </c>
      <c r="T199" s="6">
        <v>780644</v>
      </c>
      <c r="U199" s="6">
        <v>43610</v>
      </c>
      <c r="V199" s="6">
        <v>251892</v>
      </c>
      <c r="W199" s="6">
        <v>0</v>
      </c>
      <c r="X199" s="6">
        <v>13947</v>
      </c>
      <c r="Y199" s="6">
        <v>139665</v>
      </c>
      <c r="Z199" s="6">
        <v>571031</v>
      </c>
      <c r="AA199" s="6">
        <v>-37808</v>
      </c>
      <c r="AB199" s="6">
        <v>27169</v>
      </c>
      <c r="AC199" s="6">
        <v>213025</v>
      </c>
      <c r="AD199" s="6">
        <v>109550</v>
      </c>
      <c r="AE199" s="6">
        <v>0</v>
      </c>
      <c r="AF199" s="2">
        <v>0</v>
      </c>
      <c r="AG199" s="6">
        <v>-27171572</v>
      </c>
      <c r="AH199" s="6">
        <v>136098841</v>
      </c>
      <c r="AI199" s="6">
        <v>143610810</v>
      </c>
      <c r="AJ199" s="6">
        <v>-18642066</v>
      </c>
      <c r="AK199" s="7">
        <v>0.89</v>
      </c>
      <c r="AL199" s="2" t="s">
        <v>907</v>
      </c>
      <c r="AM199" s="2" t="s">
        <v>827</v>
      </c>
      <c r="AN199" s="2">
        <v>0.24306270099999999</v>
      </c>
    </row>
    <row r="200" spans="1:40">
      <c r="A200" s="2" t="s">
        <v>376</v>
      </c>
      <c r="B200" s="2" t="s">
        <v>804</v>
      </c>
      <c r="C200" s="2" t="s">
        <v>809</v>
      </c>
      <c r="E200" s="2" t="s">
        <v>377</v>
      </c>
      <c r="F200" s="2" t="s">
        <v>302</v>
      </c>
      <c r="G200" s="2" t="s">
        <v>300</v>
      </c>
      <c r="H200" s="2">
        <v>0</v>
      </c>
      <c r="I200" s="2">
        <v>0.4</v>
      </c>
      <c r="J200" s="6">
        <v>3387258</v>
      </c>
      <c r="K200" s="6">
        <v>10801495</v>
      </c>
      <c r="L200" s="6">
        <v>-7414237</v>
      </c>
      <c r="M200" s="6">
        <v>11586362</v>
      </c>
      <c r="N200" s="6">
        <v>661023</v>
      </c>
      <c r="O200" s="6">
        <v>168968</v>
      </c>
      <c r="P200" s="6">
        <v>358767</v>
      </c>
      <c r="Q200" s="6">
        <v>0</v>
      </c>
      <c r="R200" s="6">
        <v>8354</v>
      </c>
      <c r="S200" s="6">
        <v>0</v>
      </c>
      <c r="T200" s="6">
        <v>124934</v>
      </c>
      <c r="U200" s="2">
        <v>0</v>
      </c>
      <c r="V200" s="6">
        <v>40297</v>
      </c>
      <c r="W200" s="6">
        <v>2679</v>
      </c>
      <c r="X200" s="6">
        <v>-6878</v>
      </c>
      <c r="Y200" s="6">
        <v>3905</v>
      </c>
      <c r="Z200" s="6">
        <v>24481</v>
      </c>
      <c r="AA200" s="6">
        <v>0</v>
      </c>
      <c r="AB200" s="6">
        <v>0</v>
      </c>
      <c r="AC200" s="6">
        <v>-16439</v>
      </c>
      <c r="AD200" s="6">
        <v>-108124</v>
      </c>
      <c r="AE200" s="6">
        <v>0</v>
      </c>
      <c r="AF200" s="2">
        <v>0</v>
      </c>
      <c r="AG200" s="6">
        <v>-1014195</v>
      </c>
      <c r="AH200" s="6">
        <v>11173111</v>
      </c>
      <c r="AI200" s="6">
        <v>3758874</v>
      </c>
      <c r="AJ200" s="6">
        <v>371615</v>
      </c>
      <c r="AK200" s="7">
        <v>1.1100000000000001</v>
      </c>
      <c r="AL200" s="2" t="s">
        <v>810</v>
      </c>
      <c r="AM200" s="2" t="s">
        <v>811</v>
      </c>
      <c r="AN200" s="2">
        <v>2.8143266E-2</v>
      </c>
    </row>
    <row r="201" spans="1:40">
      <c r="A201" s="2" t="s">
        <v>374</v>
      </c>
      <c r="B201" s="2" t="s">
        <v>821</v>
      </c>
      <c r="C201" s="2" t="s">
        <v>805</v>
      </c>
      <c r="E201" s="2" t="s">
        <v>375</v>
      </c>
      <c r="F201" s="2" t="s">
        <v>806</v>
      </c>
      <c r="G201" s="2" t="s">
        <v>428</v>
      </c>
      <c r="H201" s="2">
        <v>0</v>
      </c>
      <c r="I201" s="2">
        <v>0.49</v>
      </c>
      <c r="J201" s="6">
        <v>43760154</v>
      </c>
      <c r="K201" s="6">
        <v>43330938</v>
      </c>
      <c r="L201" s="6">
        <v>429216</v>
      </c>
      <c r="M201" s="6">
        <v>44628941</v>
      </c>
      <c r="N201" s="6">
        <v>2011842</v>
      </c>
      <c r="O201" s="6">
        <v>650839</v>
      </c>
      <c r="P201" s="6">
        <v>984193</v>
      </c>
      <c r="Q201" s="6">
        <v>0</v>
      </c>
      <c r="R201" s="6">
        <v>0</v>
      </c>
      <c r="S201" s="6">
        <v>4166</v>
      </c>
      <c r="T201" s="6">
        <v>372644</v>
      </c>
      <c r="U201" s="2">
        <v>0</v>
      </c>
      <c r="V201" s="6">
        <v>143010</v>
      </c>
      <c r="W201" s="6">
        <v>5327</v>
      </c>
      <c r="X201" s="6">
        <v>91694</v>
      </c>
      <c r="Y201" s="6">
        <v>18776</v>
      </c>
      <c r="Z201" s="6">
        <v>121856</v>
      </c>
      <c r="AA201" s="6">
        <v>0</v>
      </c>
      <c r="AB201" s="6">
        <v>0</v>
      </c>
      <c r="AC201" s="6">
        <v>591</v>
      </c>
      <c r="AD201" s="6">
        <v>6259</v>
      </c>
      <c r="AE201" s="6">
        <v>0</v>
      </c>
      <c r="AF201" s="2">
        <v>0</v>
      </c>
      <c r="AG201" s="6">
        <v>-225096</v>
      </c>
      <c r="AH201" s="6">
        <v>46803200</v>
      </c>
      <c r="AI201" s="6">
        <v>47232416</v>
      </c>
      <c r="AJ201" s="6">
        <v>3472262</v>
      </c>
      <c r="AK201" s="7">
        <v>1.08</v>
      </c>
      <c r="AL201" s="2">
        <v>0</v>
      </c>
      <c r="AM201" s="2" t="s">
        <v>807</v>
      </c>
      <c r="AN201" s="2">
        <v>1</v>
      </c>
    </row>
    <row r="202" spans="1:40">
      <c r="A202" s="2" t="s">
        <v>372</v>
      </c>
      <c r="B202" s="2" t="s">
        <v>804</v>
      </c>
      <c r="C202" s="2" t="s">
        <v>809</v>
      </c>
      <c r="E202" s="2" t="s">
        <v>373</v>
      </c>
      <c r="F202" s="2" t="s">
        <v>402</v>
      </c>
      <c r="G202" s="2" t="s">
        <v>400</v>
      </c>
      <c r="H202" s="2">
        <v>0</v>
      </c>
      <c r="I202" s="2">
        <v>0.4</v>
      </c>
      <c r="J202" s="6">
        <v>1204984</v>
      </c>
      <c r="K202" s="6">
        <v>5160605</v>
      </c>
      <c r="L202" s="6">
        <v>-3955621</v>
      </c>
      <c r="M202" s="6">
        <v>5272564</v>
      </c>
      <c r="N202" s="6">
        <v>471443</v>
      </c>
      <c r="O202" s="6">
        <v>76892</v>
      </c>
      <c r="P202" s="6">
        <v>252511</v>
      </c>
      <c r="Q202" s="2">
        <v>0</v>
      </c>
      <c r="R202" s="2">
        <v>0</v>
      </c>
      <c r="S202" s="6">
        <v>0</v>
      </c>
      <c r="T202" s="6">
        <v>142040</v>
      </c>
      <c r="U202" s="2">
        <v>0</v>
      </c>
      <c r="V202" s="6">
        <v>-10503</v>
      </c>
      <c r="W202" s="2">
        <v>786</v>
      </c>
      <c r="X202" s="6">
        <v>0</v>
      </c>
      <c r="Y202" s="6">
        <v>2653</v>
      </c>
      <c r="Z202" s="6">
        <v>-16666</v>
      </c>
      <c r="AA202" s="6">
        <v>0</v>
      </c>
      <c r="AB202" s="6">
        <v>5260</v>
      </c>
      <c r="AC202" s="6">
        <v>412</v>
      </c>
      <c r="AD202" s="6">
        <v>-57686</v>
      </c>
      <c r="AE202" s="6">
        <v>0</v>
      </c>
      <c r="AF202" s="2">
        <v>0</v>
      </c>
      <c r="AG202" s="6">
        <v>120176</v>
      </c>
      <c r="AH202" s="6">
        <v>5788439</v>
      </c>
      <c r="AI202" s="6">
        <v>1832818</v>
      </c>
      <c r="AJ202" s="6">
        <v>627834</v>
      </c>
      <c r="AK202" s="7">
        <v>1.52</v>
      </c>
      <c r="AL202" s="2" t="s">
        <v>906</v>
      </c>
      <c r="AM202" s="2" t="s">
        <v>811</v>
      </c>
      <c r="AN202" s="2">
        <v>7.0478229999999999E-3</v>
      </c>
    </row>
    <row r="203" spans="1:40">
      <c r="A203" s="2" t="s">
        <v>370</v>
      </c>
      <c r="B203" s="2" t="s">
        <v>804</v>
      </c>
      <c r="C203" s="2" t="s">
        <v>822</v>
      </c>
      <c r="E203" s="2" t="s">
        <v>371</v>
      </c>
      <c r="F203" s="2" t="s">
        <v>207</v>
      </c>
      <c r="G203" s="2" t="s">
        <v>274</v>
      </c>
      <c r="H203" s="2">
        <v>0</v>
      </c>
      <c r="I203" s="2">
        <v>0.4</v>
      </c>
      <c r="J203" s="6">
        <v>2637929</v>
      </c>
      <c r="K203" s="6">
        <v>12597530</v>
      </c>
      <c r="L203" s="6">
        <v>-9959602</v>
      </c>
      <c r="M203" s="6">
        <v>13079075</v>
      </c>
      <c r="N203" s="6">
        <v>1080833</v>
      </c>
      <c r="O203" s="6">
        <v>190737</v>
      </c>
      <c r="P203" s="6">
        <v>623415</v>
      </c>
      <c r="Q203" s="6">
        <v>1153</v>
      </c>
      <c r="R203" s="6">
        <v>689</v>
      </c>
      <c r="S203" s="2">
        <v>0</v>
      </c>
      <c r="T203" s="6">
        <v>264839</v>
      </c>
      <c r="U203" s="2">
        <v>0</v>
      </c>
      <c r="V203" s="6">
        <v>34760</v>
      </c>
      <c r="W203" s="6">
        <v>-1153</v>
      </c>
      <c r="X203" s="6">
        <v>2004</v>
      </c>
      <c r="Y203" s="2">
        <v>582</v>
      </c>
      <c r="Z203" s="6">
        <v>37661</v>
      </c>
      <c r="AA203" s="6">
        <v>0</v>
      </c>
      <c r="AB203" s="6">
        <v>4560</v>
      </c>
      <c r="AC203" s="6">
        <v>14</v>
      </c>
      <c r="AD203" s="6">
        <v>-145244</v>
      </c>
      <c r="AE203" s="6">
        <v>0</v>
      </c>
      <c r="AF203" s="6">
        <v>17587</v>
      </c>
      <c r="AG203" s="6">
        <v>-717309</v>
      </c>
      <c r="AH203" s="6">
        <v>13358196</v>
      </c>
      <c r="AI203" s="6">
        <v>3398594</v>
      </c>
      <c r="AJ203" s="6">
        <v>760665</v>
      </c>
      <c r="AK203" s="7">
        <v>1.29</v>
      </c>
      <c r="AL203" s="2" t="s">
        <v>905</v>
      </c>
      <c r="AM203" s="2" t="s">
        <v>811</v>
      </c>
      <c r="AN203" s="2">
        <v>2.1275552999999999E-2</v>
      </c>
    </row>
    <row r="204" spans="1:40">
      <c r="A204" s="2" t="s">
        <v>368</v>
      </c>
      <c r="B204" s="2" t="s">
        <v>855</v>
      </c>
      <c r="C204" s="2">
        <v>0</v>
      </c>
      <c r="E204" s="2" t="s">
        <v>369</v>
      </c>
      <c r="F204" s="2" t="e">
        <v>#N/A</v>
      </c>
      <c r="G204" s="2" t="e">
        <v>#N/A</v>
      </c>
      <c r="H204" s="2" t="s">
        <v>814</v>
      </c>
      <c r="I204" s="2">
        <v>0.01</v>
      </c>
      <c r="J204" s="6">
        <v>18275833</v>
      </c>
      <c r="K204" s="6">
        <v>4227877</v>
      </c>
      <c r="L204" s="6">
        <v>14047956</v>
      </c>
      <c r="M204" s="6">
        <v>4133246</v>
      </c>
      <c r="N204" s="6">
        <v>250289</v>
      </c>
      <c r="O204" s="6">
        <v>60277</v>
      </c>
      <c r="P204" s="6">
        <v>124176</v>
      </c>
      <c r="Q204" s="6">
        <v>2716</v>
      </c>
      <c r="R204" s="6">
        <v>1688</v>
      </c>
      <c r="S204" s="6">
        <v>1176</v>
      </c>
      <c r="T204" s="6">
        <v>60256</v>
      </c>
      <c r="U204" s="2">
        <v>0</v>
      </c>
      <c r="V204" s="6">
        <v>15207</v>
      </c>
      <c r="W204" s="6">
        <v>-1792</v>
      </c>
      <c r="X204" s="6">
        <v>-343</v>
      </c>
      <c r="Y204" s="6">
        <v>2596</v>
      </c>
      <c r="Z204" s="6">
        <v>3545</v>
      </c>
      <c r="AA204" s="6">
        <v>0</v>
      </c>
      <c r="AB204" s="6">
        <v>866</v>
      </c>
      <c r="AC204" s="6">
        <v>-1893</v>
      </c>
      <c r="AD204" s="6">
        <v>204866</v>
      </c>
      <c r="AE204" s="6">
        <v>0</v>
      </c>
      <c r="AF204" s="2">
        <v>0</v>
      </c>
      <c r="AG204" s="6">
        <v>-235503</v>
      </c>
      <c r="AH204" s="6">
        <v>4371084</v>
      </c>
      <c r="AI204" s="6">
        <v>18419040</v>
      </c>
      <c r="AJ204" s="6">
        <v>143207</v>
      </c>
      <c r="AK204" s="7">
        <v>1.01</v>
      </c>
      <c r="AL204" s="2">
        <v>0</v>
      </c>
      <c r="AM204" s="2" t="s">
        <v>807</v>
      </c>
      <c r="AN204" s="2">
        <v>1</v>
      </c>
    </row>
    <row r="205" spans="1:40">
      <c r="A205" s="2" t="s">
        <v>366</v>
      </c>
      <c r="B205" s="2" t="s">
        <v>817</v>
      </c>
      <c r="C205" s="2" t="s">
        <v>818</v>
      </c>
      <c r="E205" s="2" t="s">
        <v>367</v>
      </c>
      <c r="F205" s="2" t="s">
        <v>514</v>
      </c>
      <c r="G205" s="2" t="s">
        <v>806</v>
      </c>
      <c r="H205" s="2">
        <v>0</v>
      </c>
      <c r="I205" s="2">
        <v>0.3</v>
      </c>
      <c r="J205" s="6">
        <v>32638684</v>
      </c>
      <c r="K205" s="6">
        <v>24797665</v>
      </c>
      <c r="L205" s="6">
        <v>7841019</v>
      </c>
      <c r="M205" s="6">
        <v>25529793</v>
      </c>
      <c r="N205" s="6">
        <v>1134046</v>
      </c>
      <c r="O205" s="6">
        <v>372309</v>
      </c>
      <c r="P205" s="6">
        <v>422850</v>
      </c>
      <c r="Q205" s="6">
        <v>17259</v>
      </c>
      <c r="R205" s="2">
        <v>0</v>
      </c>
      <c r="S205" s="6">
        <v>1913</v>
      </c>
      <c r="T205" s="6">
        <v>319715</v>
      </c>
      <c r="U205" s="2">
        <v>0</v>
      </c>
      <c r="V205" s="6">
        <v>6958</v>
      </c>
      <c r="W205" s="6">
        <v>-17259</v>
      </c>
      <c r="X205" s="6">
        <v>0</v>
      </c>
      <c r="Y205" s="6">
        <v>18244</v>
      </c>
      <c r="Z205" s="6">
        <v>16626</v>
      </c>
      <c r="AA205" s="6">
        <v>0</v>
      </c>
      <c r="AB205" s="6">
        <v>4001</v>
      </c>
      <c r="AC205" s="6">
        <v>1390</v>
      </c>
      <c r="AD205" s="6">
        <v>114348</v>
      </c>
      <c r="AE205" s="6">
        <v>0</v>
      </c>
      <c r="AF205" s="2">
        <v>0</v>
      </c>
      <c r="AG205" s="6">
        <v>-392801</v>
      </c>
      <c r="AH205" s="6">
        <v>26415346</v>
      </c>
      <c r="AI205" s="6">
        <v>34256365</v>
      </c>
      <c r="AJ205" s="6">
        <v>1617681</v>
      </c>
      <c r="AK205" s="7">
        <v>1.05</v>
      </c>
      <c r="AL205" s="2">
        <v>0</v>
      </c>
      <c r="AM205" s="2" t="s">
        <v>807</v>
      </c>
      <c r="AN205" s="2">
        <v>1</v>
      </c>
    </row>
    <row r="206" spans="1:40">
      <c r="A206" s="2" t="s">
        <v>364</v>
      </c>
      <c r="B206" s="2" t="s">
        <v>804</v>
      </c>
      <c r="C206" s="2" t="s">
        <v>822</v>
      </c>
      <c r="E206" s="2" t="s">
        <v>365</v>
      </c>
      <c r="F206" s="2" t="s">
        <v>588</v>
      </c>
      <c r="G206" s="2" t="s">
        <v>274</v>
      </c>
      <c r="H206" s="2">
        <v>0</v>
      </c>
      <c r="I206" s="2">
        <v>0.4</v>
      </c>
      <c r="J206" s="6">
        <v>2008631</v>
      </c>
      <c r="K206" s="6">
        <v>6071329</v>
      </c>
      <c r="L206" s="6">
        <v>-4062698</v>
      </c>
      <c r="M206" s="6">
        <v>5905502</v>
      </c>
      <c r="N206" s="6">
        <v>646906</v>
      </c>
      <c r="O206" s="6">
        <v>87021</v>
      </c>
      <c r="P206" s="6">
        <v>436636</v>
      </c>
      <c r="Q206" s="6">
        <v>1623</v>
      </c>
      <c r="R206" s="6">
        <v>8982</v>
      </c>
      <c r="S206" s="6">
        <v>3235</v>
      </c>
      <c r="T206" s="6">
        <v>109409</v>
      </c>
      <c r="U206" s="2">
        <v>0</v>
      </c>
      <c r="V206" s="6">
        <v>-1273</v>
      </c>
      <c r="W206" s="6">
        <v>3212</v>
      </c>
      <c r="X206" s="6">
        <v>1820</v>
      </c>
      <c r="Y206" s="2">
        <v>620</v>
      </c>
      <c r="Z206" s="6">
        <v>34633</v>
      </c>
      <c r="AA206" s="6">
        <v>0</v>
      </c>
      <c r="AB206" s="6">
        <v>16912</v>
      </c>
      <c r="AC206" s="6">
        <v>-8221</v>
      </c>
      <c r="AD206" s="6">
        <v>-59248</v>
      </c>
      <c r="AE206" s="6">
        <v>0</v>
      </c>
      <c r="AF206" s="2">
        <v>0</v>
      </c>
      <c r="AG206" s="6">
        <v>164781</v>
      </c>
      <c r="AH206" s="6">
        <v>6705644</v>
      </c>
      <c r="AI206" s="6">
        <v>2642947</v>
      </c>
      <c r="AJ206" s="6">
        <v>634315</v>
      </c>
      <c r="AK206" s="7">
        <v>1.32</v>
      </c>
      <c r="AL206" s="2" t="s">
        <v>847</v>
      </c>
      <c r="AM206" s="2" t="s">
        <v>811</v>
      </c>
      <c r="AN206" s="2">
        <v>1.0392485999999999E-2</v>
      </c>
    </row>
    <row r="207" spans="1:40">
      <c r="A207" s="2" t="s">
        <v>362</v>
      </c>
      <c r="B207" s="2" t="s">
        <v>804</v>
      </c>
      <c r="C207" s="2" t="s">
        <v>815</v>
      </c>
      <c r="E207" s="2" t="s">
        <v>363</v>
      </c>
      <c r="F207" s="2" t="s">
        <v>139</v>
      </c>
      <c r="G207" s="2" t="s">
        <v>806</v>
      </c>
      <c r="H207" s="2">
        <v>0</v>
      </c>
      <c r="I207" s="2">
        <v>0.4</v>
      </c>
      <c r="J207" s="6">
        <v>2064107</v>
      </c>
      <c r="K207" s="6">
        <v>8624644</v>
      </c>
      <c r="L207" s="6">
        <v>-6560537</v>
      </c>
      <c r="M207" s="6">
        <v>8830419</v>
      </c>
      <c r="N207" s="6">
        <v>625973</v>
      </c>
      <c r="O207" s="6">
        <v>129546</v>
      </c>
      <c r="P207" s="6">
        <v>406549</v>
      </c>
      <c r="Q207" s="6">
        <v>2041</v>
      </c>
      <c r="R207" s="6">
        <v>0</v>
      </c>
      <c r="S207" s="6">
        <v>0</v>
      </c>
      <c r="T207" s="6">
        <v>87837</v>
      </c>
      <c r="U207" s="2">
        <v>0</v>
      </c>
      <c r="V207" s="6">
        <v>29472</v>
      </c>
      <c r="W207" s="6">
        <v>1892</v>
      </c>
      <c r="X207" s="6">
        <v>4099</v>
      </c>
      <c r="Y207" s="6">
        <v>1544</v>
      </c>
      <c r="Z207" s="6">
        <v>34237</v>
      </c>
      <c r="AA207" s="6">
        <v>0</v>
      </c>
      <c r="AB207" s="6">
        <v>2429</v>
      </c>
      <c r="AC207" s="6">
        <v>-2451</v>
      </c>
      <c r="AD207" s="6">
        <v>-95675</v>
      </c>
      <c r="AE207" s="6">
        <v>0</v>
      </c>
      <c r="AF207" s="2">
        <v>0</v>
      </c>
      <c r="AG207" s="6">
        <v>-480020</v>
      </c>
      <c r="AH207" s="6">
        <v>8951919</v>
      </c>
      <c r="AI207" s="6">
        <v>2391382</v>
      </c>
      <c r="AJ207" s="6">
        <v>327275</v>
      </c>
      <c r="AK207" s="7">
        <v>1.1599999999999999</v>
      </c>
      <c r="AL207" s="2" t="s">
        <v>816</v>
      </c>
      <c r="AM207" s="2" t="s">
        <v>811</v>
      </c>
      <c r="AN207" s="2">
        <v>1.8944902E-2</v>
      </c>
    </row>
    <row r="208" spans="1:40">
      <c r="A208" s="2" t="s">
        <v>360</v>
      </c>
      <c r="B208" s="2" t="s">
        <v>804</v>
      </c>
      <c r="C208" s="2" t="s">
        <v>805</v>
      </c>
      <c r="E208" s="2" t="s">
        <v>361</v>
      </c>
      <c r="F208" s="2" t="s">
        <v>39</v>
      </c>
      <c r="G208" s="2" t="s">
        <v>806</v>
      </c>
      <c r="H208" s="2">
        <v>0</v>
      </c>
      <c r="I208" s="2">
        <v>0.4</v>
      </c>
      <c r="J208" s="6">
        <v>1944369</v>
      </c>
      <c r="K208" s="6">
        <v>16811412</v>
      </c>
      <c r="L208" s="6">
        <v>-14867043</v>
      </c>
      <c r="M208" s="6">
        <v>17205421</v>
      </c>
      <c r="N208" s="6">
        <v>1058847</v>
      </c>
      <c r="O208" s="6">
        <v>250912</v>
      </c>
      <c r="P208" s="6">
        <v>488088</v>
      </c>
      <c r="Q208" s="6">
        <v>0</v>
      </c>
      <c r="R208" s="6">
        <v>12782</v>
      </c>
      <c r="S208" s="6">
        <v>1117</v>
      </c>
      <c r="T208" s="6">
        <v>305948</v>
      </c>
      <c r="U208" s="2">
        <v>0</v>
      </c>
      <c r="V208" s="6">
        <v>61867</v>
      </c>
      <c r="W208" s="6">
        <v>1102</v>
      </c>
      <c r="X208" s="6">
        <v>-10649</v>
      </c>
      <c r="Y208" s="6">
        <v>1109</v>
      </c>
      <c r="Z208" s="6">
        <v>-4170</v>
      </c>
      <c r="AA208" s="6">
        <v>0</v>
      </c>
      <c r="AB208" s="6">
        <v>4534</v>
      </c>
      <c r="AC208" s="6">
        <v>-14317</v>
      </c>
      <c r="AD208" s="6">
        <v>-216811</v>
      </c>
      <c r="AE208" s="6">
        <v>0</v>
      </c>
      <c r="AF208" s="6">
        <v>130538</v>
      </c>
      <c r="AG208" s="6">
        <v>-270852</v>
      </c>
      <c r="AH208" s="6">
        <v>17685543</v>
      </c>
      <c r="AI208" s="6">
        <v>2818500</v>
      </c>
      <c r="AJ208" s="6">
        <v>874131</v>
      </c>
      <c r="AK208" s="7">
        <v>1.45</v>
      </c>
      <c r="AL208" s="2">
        <v>0</v>
      </c>
      <c r="AM208" s="2" t="s">
        <v>807</v>
      </c>
      <c r="AN208" s="2">
        <v>1</v>
      </c>
    </row>
    <row r="209" spans="1:40">
      <c r="A209" s="2" t="s">
        <v>358</v>
      </c>
      <c r="B209" s="2" t="s">
        <v>821</v>
      </c>
      <c r="C209" s="2" t="s">
        <v>845</v>
      </c>
      <c r="E209" s="2" t="s">
        <v>359</v>
      </c>
      <c r="F209" s="2" t="s">
        <v>806</v>
      </c>
      <c r="G209" s="2" t="s">
        <v>626</v>
      </c>
      <c r="H209" s="2">
        <v>0</v>
      </c>
      <c r="I209" s="2">
        <v>0.49</v>
      </c>
      <c r="J209" s="6">
        <v>41766793</v>
      </c>
      <c r="K209" s="6">
        <v>20136673</v>
      </c>
      <c r="L209" s="6">
        <v>21630119</v>
      </c>
      <c r="M209" s="6">
        <v>19861034</v>
      </c>
      <c r="N209" s="6">
        <v>1162905</v>
      </c>
      <c r="O209" s="6">
        <v>289640</v>
      </c>
      <c r="P209" s="6">
        <v>604805</v>
      </c>
      <c r="Q209" s="2">
        <v>0</v>
      </c>
      <c r="R209" s="2">
        <v>0</v>
      </c>
      <c r="S209" s="6">
        <v>19886</v>
      </c>
      <c r="T209" s="6">
        <v>248574</v>
      </c>
      <c r="U209" s="2">
        <v>0</v>
      </c>
      <c r="V209" s="6">
        <v>44979</v>
      </c>
      <c r="W209" s="6">
        <v>0</v>
      </c>
      <c r="X209" s="6">
        <v>0</v>
      </c>
      <c r="Y209" s="6">
        <v>16123</v>
      </c>
      <c r="Z209" s="6">
        <v>47383</v>
      </c>
      <c r="AA209" s="6">
        <v>0</v>
      </c>
      <c r="AB209" s="6">
        <v>0</v>
      </c>
      <c r="AC209" s="6">
        <v>5977</v>
      </c>
      <c r="AD209" s="6">
        <v>315439</v>
      </c>
      <c r="AE209" s="6">
        <v>0</v>
      </c>
      <c r="AF209" s="2">
        <v>0</v>
      </c>
      <c r="AG209" s="6">
        <v>-50781</v>
      </c>
      <c r="AH209" s="6">
        <v>21403059</v>
      </c>
      <c r="AI209" s="6">
        <v>43033179</v>
      </c>
      <c r="AJ209" s="6">
        <v>1266386</v>
      </c>
      <c r="AK209" s="7">
        <v>1.03</v>
      </c>
      <c r="AL209" s="2">
        <v>0</v>
      </c>
      <c r="AM209" s="2" t="s">
        <v>807</v>
      </c>
      <c r="AN209" s="2">
        <v>1</v>
      </c>
    </row>
    <row r="210" spans="1:40">
      <c r="A210" s="2" t="s">
        <v>356</v>
      </c>
      <c r="B210" s="2" t="s">
        <v>821</v>
      </c>
      <c r="C210" s="2" t="s">
        <v>805</v>
      </c>
      <c r="E210" s="2" t="s">
        <v>357</v>
      </c>
      <c r="F210" s="2" t="s">
        <v>806</v>
      </c>
      <c r="G210" s="2" t="s">
        <v>678</v>
      </c>
      <c r="H210" s="2">
        <v>0</v>
      </c>
      <c r="I210" s="2">
        <v>0.49</v>
      </c>
      <c r="J210" s="6">
        <v>42177811</v>
      </c>
      <c r="K210" s="6">
        <v>69859499</v>
      </c>
      <c r="L210" s="6">
        <v>-27681688</v>
      </c>
      <c r="M210" s="6">
        <v>76048970</v>
      </c>
      <c r="N210" s="6">
        <v>2581249</v>
      </c>
      <c r="O210" s="6">
        <v>1109047</v>
      </c>
      <c r="P210" s="6">
        <v>907743</v>
      </c>
      <c r="Q210" s="6">
        <v>5468</v>
      </c>
      <c r="R210" s="6">
        <v>9944</v>
      </c>
      <c r="S210" s="6">
        <v>5966</v>
      </c>
      <c r="T210" s="6">
        <v>543081</v>
      </c>
      <c r="U210" s="2">
        <v>0</v>
      </c>
      <c r="V210" s="6">
        <v>-6719</v>
      </c>
      <c r="W210" s="6">
        <v>4521</v>
      </c>
      <c r="X210" s="6">
        <v>-9944</v>
      </c>
      <c r="Y210" s="6">
        <v>12664</v>
      </c>
      <c r="Z210" s="6">
        <v>-12383</v>
      </c>
      <c r="AA210" s="6">
        <v>0</v>
      </c>
      <c r="AB210" s="6">
        <v>0</v>
      </c>
      <c r="AC210" s="6">
        <v>-17442</v>
      </c>
      <c r="AD210" s="6">
        <v>-403691</v>
      </c>
      <c r="AE210" s="6">
        <v>0</v>
      </c>
      <c r="AF210" s="6">
        <v>2596177</v>
      </c>
      <c r="AG210" s="6">
        <v>1678000</v>
      </c>
      <c r="AH210" s="6">
        <v>77279048</v>
      </c>
      <c r="AI210" s="6">
        <v>49597360</v>
      </c>
      <c r="AJ210" s="6">
        <v>7419549</v>
      </c>
      <c r="AK210" s="7">
        <v>1.18</v>
      </c>
      <c r="AL210" s="2">
        <v>0</v>
      </c>
      <c r="AM210" s="2" t="s">
        <v>807</v>
      </c>
      <c r="AN210" s="2">
        <v>1</v>
      </c>
    </row>
    <row r="211" spans="1:40">
      <c r="A211" s="2" t="s">
        <v>354</v>
      </c>
      <c r="B211" s="2" t="s">
        <v>804</v>
      </c>
      <c r="C211" s="2" t="s">
        <v>805</v>
      </c>
      <c r="E211" s="2" t="s">
        <v>355</v>
      </c>
      <c r="F211" s="2" t="s">
        <v>133</v>
      </c>
      <c r="G211" s="2" t="s">
        <v>806</v>
      </c>
      <c r="H211" s="2">
        <v>0</v>
      </c>
      <c r="I211" s="2">
        <v>0.4</v>
      </c>
      <c r="J211" s="6">
        <v>1167390</v>
      </c>
      <c r="K211" s="6">
        <v>14487790</v>
      </c>
      <c r="L211" s="6">
        <v>-13320401</v>
      </c>
      <c r="M211" s="6">
        <v>15149432</v>
      </c>
      <c r="N211" s="6">
        <v>873389</v>
      </c>
      <c r="O211" s="6">
        <v>220929</v>
      </c>
      <c r="P211" s="6">
        <v>367232</v>
      </c>
      <c r="Q211" s="6">
        <v>1923</v>
      </c>
      <c r="R211" s="6">
        <v>101459</v>
      </c>
      <c r="S211" s="6">
        <v>3484</v>
      </c>
      <c r="T211" s="6">
        <v>178362</v>
      </c>
      <c r="U211" s="2">
        <v>0</v>
      </c>
      <c r="V211" s="6">
        <v>19608</v>
      </c>
      <c r="W211" s="6">
        <v>3792</v>
      </c>
      <c r="X211" s="6">
        <v>-101459</v>
      </c>
      <c r="Y211" s="2">
        <v>222</v>
      </c>
      <c r="Z211" s="6">
        <v>38522</v>
      </c>
      <c r="AA211" s="6">
        <v>0</v>
      </c>
      <c r="AB211" s="6">
        <v>799</v>
      </c>
      <c r="AC211" s="6">
        <v>16267</v>
      </c>
      <c r="AD211" s="6">
        <v>-194256</v>
      </c>
      <c r="AE211" s="6">
        <v>0</v>
      </c>
      <c r="AF211" s="6">
        <v>3531</v>
      </c>
      <c r="AG211" s="6">
        <v>73777</v>
      </c>
      <c r="AH211" s="6">
        <v>15876562</v>
      </c>
      <c r="AI211" s="6">
        <v>2556161</v>
      </c>
      <c r="AJ211" s="6">
        <v>1388772</v>
      </c>
      <c r="AK211" s="7">
        <v>2.19</v>
      </c>
      <c r="AL211" s="2" t="s">
        <v>912</v>
      </c>
      <c r="AM211" s="2" t="s">
        <v>811</v>
      </c>
      <c r="AN211" s="2">
        <v>1.0474053000000001E-2</v>
      </c>
    </row>
    <row r="212" spans="1:40">
      <c r="A212" s="2" t="s">
        <v>352</v>
      </c>
      <c r="B212" s="2" t="s">
        <v>804</v>
      </c>
      <c r="C212" s="2" t="s">
        <v>805</v>
      </c>
      <c r="E212" s="2" t="s">
        <v>353</v>
      </c>
      <c r="F212" s="2" t="s">
        <v>488</v>
      </c>
      <c r="G212" s="2" t="s">
        <v>486</v>
      </c>
      <c r="H212" s="2">
        <v>0</v>
      </c>
      <c r="I212" s="2">
        <v>0.4</v>
      </c>
      <c r="J212" s="6">
        <v>3628117</v>
      </c>
      <c r="K212" s="6">
        <v>25825767</v>
      </c>
      <c r="L212" s="6">
        <v>-22197649</v>
      </c>
      <c r="M212" s="6">
        <v>25491593</v>
      </c>
      <c r="N212" s="6">
        <v>1748588</v>
      </c>
      <c r="O212" s="6">
        <v>372040</v>
      </c>
      <c r="P212" s="6">
        <v>860734</v>
      </c>
      <c r="Q212" s="6">
        <v>4057</v>
      </c>
      <c r="R212" s="6">
        <v>8118</v>
      </c>
      <c r="S212" s="6">
        <v>18262</v>
      </c>
      <c r="T212" s="6">
        <v>485377</v>
      </c>
      <c r="U212" s="6">
        <v>0</v>
      </c>
      <c r="V212" s="6">
        <v>62485</v>
      </c>
      <c r="W212" s="6">
        <v>-2538</v>
      </c>
      <c r="X212" s="6">
        <v>-6358</v>
      </c>
      <c r="Y212" s="6">
        <v>11111</v>
      </c>
      <c r="Z212" s="6">
        <v>-3478</v>
      </c>
      <c r="AA212" s="6">
        <v>-1700</v>
      </c>
      <c r="AB212" s="6">
        <v>5725</v>
      </c>
      <c r="AC212" s="6">
        <v>-4139</v>
      </c>
      <c r="AD212" s="6">
        <v>-323716</v>
      </c>
      <c r="AE212" s="6">
        <v>0</v>
      </c>
      <c r="AF212" s="6">
        <v>393406</v>
      </c>
      <c r="AG212" s="6">
        <v>16344</v>
      </c>
      <c r="AH212" s="6">
        <v>26600511</v>
      </c>
      <c r="AI212" s="6">
        <v>4402862</v>
      </c>
      <c r="AJ212" s="6">
        <v>774745</v>
      </c>
      <c r="AK212" s="7">
        <v>1.21</v>
      </c>
      <c r="AL212" s="2">
        <v>0</v>
      </c>
      <c r="AM212" s="2" t="s">
        <v>807</v>
      </c>
      <c r="AN212" s="2">
        <v>1</v>
      </c>
    </row>
    <row r="213" spans="1:40">
      <c r="A213" s="2" t="s">
        <v>350</v>
      </c>
      <c r="B213" s="2" t="s">
        <v>804</v>
      </c>
      <c r="C213" s="2" t="s">
        <v>809</v>
      </c>
      <c r="E213" s="2" t="s">
        <v>351</v>
      </c>
      <c r="F213" s="2" t="s">
        <v>302</v>
      </c>
      <c r="G213" s="2" t="s">
        <v>300</v>
      </c>
      <c r="H213" s="2">
        <v>0</v>
      </c>
      <c r="I213" s="2">
        <v>0.4</v>
      </c>
      <c r="J213" s="6">
        <v>3337986</v>
      </c>
      <c r="K213" s="6">
        <v>13786363</v>
      </c>
      <c r="L213" s="6">
        <v>-10448377</v>
      </c>
      <c r="M213" s="6">
        <v>15625238</v>
      </c>
      <c r="N213" s="6">
        <v>881317</v>
      </c>
      <c r="O213" s="6">
        <v>227868</v>
      </c>
      <c r="P213" s="6">
        <v>511409</v>
      </c>
      <c r="Q213" s="2">
        <v>0</v>
      </c>
      <c r="R213" s="2">
        <v>0</v>
      </c>
      <c r="S213" s="2">
        <v>0</v>
      </c>
      <c r="T213" s="6">
        <v>142040</v>
      </c>
      <c r="U213" s="2">
        <v>0</v>
      </c>
      <c r="V213" s="6">
        <v>44815</v>
      </c>
      <c r="W213" s="6">
        <v>0</v>
      </c>
      <c r="X213" s="6">
        <v>0</v>
      </c>
      <c r="Y213" s="2">
        <v>0</v>
      </c>
      <c r="Z213" s="6">
        <v>49148</v>
      </c>
      <c r="AA213" s="6">
        <v>0</v>
      </c>
      <c r="AB213" s="6">
        <v>4187</v>
      </c>
      <c r="AC213" s="6">
        <v>-15429</v>
      </c>
      <c r="AD213" s="6">
        <v>-152372</v>
      </c>
      <c r="AE213" s="6">
        <v>0</v>
      </c>
      <c r="AF213" s="2">
        <v>0</v>
      </c>
      <c r="AG213" s="6">
        <v>-282072</v>
      </c>
      <c r="AH213" s="6">
        <v>16154832</v>
      </c>
      <c r="AI213" s="6">
        <v>5706455</v>
      </c>
      <c r="AJ213" s="6">
        <v>2368469</v>
      </c>
      <c r="AK213" s="7">
        <v>1.71</v>
      </c>
      <c r="AL213" s="2" t="s">
        <v>810</v>
      </c>
      <c r="AM213" s="2" t="s">
        <v>811</v>
      </c>
      <c r="AN213" s="2">
        <v>2.7733885E-2</v>
      </c>
    </row>
    <row r="214" spans="1:40">
      <c r="A214" s="2" t="s">
        <v>348</v>
      </c>
      <c r="B214" s="2" t="s">
        <v>819</v>
      </c>
      <c r="C214" s="2" t="s">
        <v>845</v>
      </c>
      <c r="E214" s="2" t="s">
        <v>349</v>
      </c>
      <c r="F214" s="2" t="s">
        <v>806</v>
      </c>
      <c r="G214" s="2" t="s">
        <v>87</v>
      </c>
      <c r="H214" s="2">
        <v>0</v>
      </c>
      <c r="I214" s="2">
        <v>0.49</v>
      </c>
      <c r="J214" s="6">
        <v>82041444</v>
      </c>
      <c r="K214" s="6">
        <v>73938910</v>
      </c>
      <c r="L214" s="6">
        <v>8102533</v>
      </c>
      <c r="M214" s="6">
        <v>75485629</v>
      </c>
      <c r="N214" s="6">
        <v>3645577</v>
      </c>
      <c r="O214" s="6">
        <v>1105043</v>
      </c>
      <c r="P214" s="6">
        <v>1238170</v>
      </c>
      <c r="Q214" s="6">
        <v>5322</v>
      </c>
      <c r="R214" s="6">
        <v>346289</v>
      </c>
      <c r="S214" s="6">
        <v>336167</v>
      </c>
      <c r="T214" s="6">
        <v>614586</v>
      </c>
      <c r="U214" s="2">
        <v>0</v>
      </c>
      <c r="V214" s="6">
        <v>104572</v>
      </c>
      <c r="W214" s="6">
        <v>-648</v>
      </c>
      <c r="X214" s="6">
        <v>-346232</v>
      </c>
      <c r="Y214" s="6">
        <v>-243621</v>
      </c>
      <c r="Z214" s="6">
        <v>157839</v>
      </c>
      <c r="AA214" s="6">
        <v>0</v>
      </c>
      <c r="AB214" s="6">
        <v>0</v>
      </c>
      <c r="AC214" s="6">
        <v>-110369</v>
      </c>
      <c r="AD214" s="6">
        <v>118162</v>
      </c>
      <c r="AE214" s="6">
        <v>0</v>
      </c>
      <c r="AF214" s="2">
        <v>0</v>
      </c>
      <c r="AG214" s="6">
        <v>-709870</v>
      </c>
      <c r="AH214" s="6">
        <v>78101039</v>
      </c>
      <c r="AI214" s="6">
        <v>86203572</v>
      </c>
      <c r="AJ214" s="6">
        <v>4162129</v>
      </c>
      <c r="AK214" s="7">
        <v>1.05</v>
      </c>
      <c r="AL214" s="2">
        <v>0</v>
      </c>
      <c r="AM214" s="2" t="s">
        <v>807</v>
      </c>
      <c r="AN214" s="2">
        <v>1</v>
      </c>
    </row>
    <row r="215" spans="1:40">
      <c r="A215" s="2" t="s">
        <v>346</v>
      </c>
      <c r="B215" s="2" t="s">
        <v>804</v>
      </c>
      <c r="C215" s="2" t="s">
        <v>825</v>
      </c>
      <c r="E215" s="2" t="s">
        <v>347</v>
      </c>
      <c r="F215" s="2" t="s">
        <v>157</v>
      </c>
      <c r="G215" s="2" t="s">
        <v>155</v>
      </c>
      <c r="H215" s="2">
        <v>0</v>
      </c>
      <c r="I215" s="2">
        <v>0.4</v>
      </c>
      <c r="J215" s="6">
        <v>3390884</v>
      </c>
      <c r="K215" s="6">
        <v>12898649</v>
      </c>
      <c r="L215" s="6">
        <v>-9507765</v>
      </c>
      <c r="M215" s="6">
        <v>13144530</v>
      </c>
      <c r="N215" s="6">
        <v>1011249</v>
      </c>
      <c r="O215" s="6">
        <v>191691</v>
      </c>
      <c r="P215" s="6">
        <v>443695</v>
      </c>
      <c r="Q215" s="6">
        <v>1441</v>
      </c>
      <c r="R215" s="2">
        <v>0</v>
      </c>
      <c r="S215" s="6">
        <v>1561</v>
      </c>
      <c r="T215" s="6">
        <v>372861</v>
      </c>
      <c r="U215" s="2">
        <v>0</v>
      </c>
      <c r="V215" s="6">
        <v>42607</v>
      </c>
      <c r="W215" s="6">
        <v>-1441</v>
      </c>
      <c r="X215" s="6">
        <v>0</v>
      </c>
      <c r="Y215" s="6">
        <v>-1561</v>
      </c>
      <c r="Z215" s="6">
        <v>-63178</v>
      </c>
      <c r="AA215" s="6">
        <v>0</v>
      </c>
      <c r="AB215" s="6">
        <v>0</v>
      </c>
      <c r="AC215" s="6">
        <v>-3555</v>
      </c>
      <c r="AD215" s="6">
        <v>-138655</v>
      </c>
      <c r="AE215" s="6">
        <v>0</v>
      </c>
      <c r="AF215" s="2">
        <v>0</v>
      </c>
      <c r="AG215" s="6">
        <v>-800283</v>
      </c>
      <c r="AH215" s="6">
        <v>13189713</v>
      </c>
      <c r="AI215" s="6">
        <v>3681948</v>
      </c>
      <c r="AJ215" s="6">
        <v>291064</v>
      </c>
      <c r="AK215" s="7">
        <v>1.0900000000000001</v>
      </c>
      <c r="AL215" s="2" t="s">
        <v>865</v>
      </c>
      <c r="AM215" s="2" t="s">
        <v>811</v>
      </c>
      <c r="AN215" s="2">
        <v>1.9138522000000002E-2</v>
      </c>
    </row>
    <row r="216" spans="1:40">
      <c r="A216" s="2" t="s">
        <v>344</v>
      </c>
      <c r="B216" s="2" t="s">
        <v>817</v>
      </c>
      <c r="C216" s="2" t="s">
        <v>818</v>
      </c>
      <c r="E216" s="2" t="s">
        <v>345</v>
      </c>
      <c r="F216" s="2" t="s">
        <v>514</v>
      </c>
      <c r="G216" s="2" t="s">
        <v>806</v>
      </c>
      <c r="H216" s="2">
        <v>0</v>
      </c>
      <c r="I216" s="2">
        <v>0.3</v>
      </c>
      <c r="J216" s="6">
        <v>101172871</v>
      </c>
      <c r="K216" s="6">
        <v>30582326</v>
      </c>
      <c r="L216" s="6">
        <v>70590545</v>
      </c>
      <c r="M216" s="6">
        <v>37947403</v>
      </c>
      <c r="N216" s="6">
        <v>1356272</v>
      </c>
      <c r="O216" s="6">
        <v>560051</v>
      </c>
      <c r="P216" s="6">
        <v>491314</v>
      </c>
      <c r="Q216" s="2">
        <v>0</v>
      </c>
      <c r="R216" s="2">
        <v>0</v>
      </c>
      <c r="S216" s="2">
        <v>0</v>
      </c>
      <c r="T216" s="6">
        <v>304907</v>
      </c>
      <c r="U216" s="2">
        <v>0</v>
      </c>
      <c r="V216" s="6">
        <v>265884</v>
      </c>
      <c r="W216" s="6">
        <v>0</v>
      </c>
      <c r="X216" s="6">
        <v>0</v>
      </c>
      <c r="Y216" s="2">
        <v>0</v>
      </c>
      <c r="Z216" s="6">
        <v>321168</v>
      </c>
      <c r="AA216" s="6">
        <v>0</v>
      </c>
      <c r="AB216" s="6">
        <v>36828</v>
      </c>
      <c r="AC216" s="6">
        <v>-12937</v>
      </c>
      <c r="AD216" s="6">
        <v>1029445</v>
      </c>
      <c r="AE216" s="6">
        <v>0</v>
      </c>
      <c r="AF216" s="2">
        <v>0</v>
      </c>
      <c r="AG216" s="6">
        <v>-1704247</v>
      </c>
      <c r="AH216" s="6">
        <v>39239816</v>
      </c>
      <c r="AI216" s="6">
        <v>109830361</v>
      </c>
      <c r="AJ216" s="6">
        <v>8657490</v>
      </c>
      <c r="AK216" s="7">
        <v>1.0900000000000001</v>
      </c>
      <c r="AL216" s="2">
        <v>0</v>
      </c>
      <c r="AM216" s="2" t="s">
        <v>807</v>
      </c>
      <c r="AN216" s="2">
        <v>1</v>
      </c>
    </row>
    <row r="217" spans="1:40">
      <c r="A217" s="2" t="s">
        <v>342</v>
      </c>
      <c r="B217" s="2" t="s">
        <v>844</v>
      </c>
      <c r="C217" s="2" t="s">
        <v>815</v>
      </c>
      <c r="E217" s="2" t="s">
        <v>343</v>
      </c>
      <c r="F217" s="2" t="e">
        <v>#N/A</v>
      </c>
      <c r="G217" s="2" t="e">
        <v>#N/A</v>
      </c>
      <c r="H217" s="2" t="s">
        <v>833</v>
      </c>
      <c r="I217" s="2">
        <v>0.1</v>
      </c>
      <c r="J217" s="6">
        <v>140697910</v>
      </c>
      <c r="K217" s="6">
        <v>25968521</v>
      </c>
      <c r="L217" s="6">
        <v>114729390</v>
      </c>
      <c r="M217" s="6">
        <v>26257655</v>
      </c>
      <c r="N217" s="6">
        <v>1897858</v>
      </c>
      <c r="O217" s="6">
        <v>382922</v>
      </c>
      <c r="P217" s="6">
        <v>1053140</v>
      </c>
      <c r="Q217" s="6">
        <v>2162</v>
      </c>
      <c r="R217" s="6">
        <v>27210</v>
      </c>
      <c r="S217" s="6">
        <v>2890</v>
      </c>
      <c r="T217" s="6">
        <v>429534</v>
      </c>
      <c r="U217" s="2">
        <v>0</v>
      </c>
      <c r="V217" s="6">
        <v>132785</v>
      </c>
      <c r="W217" s="6">
        <v>4191</v>
      </c>
      <c r="X217" s="6">
        <v>-23663</v>
      </c>
      <c r="Y217" s="6">
        <v>6521</v>
      </c>
      <c r="Z217" s="6">
        <v>54585</v>
      </c>
      <c r="AA217" s="6">
        <v>-383</v>
      </c>
      <c r="AB217" s="6">
        <v>17809</v>
      </c>
      <c r="AC217" s="6">
        <v>-10298</v>
      </c>
      <c r="AD217" s="6">
        <v>1673137</v>
      </c>
      <c r="AE217" s="6">
        <v>0</v>
      </c>
      <c r="AF217" s="2">
        <v>0</v>
      </c>
      <c r="AG217" s="6">
        <v>-1220592</v>
      </c>
      <c r="AH217" s="6">
        <v>28789605</v>
      </c>
      <c r="AI217" s="6">
        <v>143518995</v>
      </c>
      <c r="AJ217" s="6">
        <v>2821084</v>
      </c>
      <c r="AK217" s="7">
        <v>1.02</v>
      </c>
      <c r="AL217" s="2" t="s">
        <v>831</v>
      </c>
      <c r="AM217" s="2" t="s">
        <v>827</v>
      </c>
      <c r="AN217" s="2">
        <v>0.86275759299999999</v>
      </c>
    </row>
    <row r="218" spans="1:40">
      <c r="A218" s="2" t="s">
        <v>340</v>
      </c>
      <c r="B218" s="2" t="s">
        <v>804</v>
      </c>
      <c r="C218" s="2" t="s">
        <v>822</v>
      </c>
      <c r="E218" s="2" t="s">
        <v>341</v>
      </c>
      <c r="F218" s="2" t="s">
        <v>588</v>
      </c>
      <c r="G218" s="2" t="s">
        <v>274</v>
      </c>
      <c r="H218" s="2">
        <v>0</v>
      </c>
      <c r="I218" s="2">
        <v>0.4</v>
      </c>
      <c r="J218" s="6">
        <v>2714458</v>
      </c>
      <c r="K218" s="6">
        <v>12984077</v>
      </c>
      <c r="L218" s="6">
        <v>-10269619</v>
      </c>
      <c r="M218" s="6">
        <v>12890856</v>
      </c>
      <c r="N218" s="6">
        <v>1398286</v>
      </c>
      <c r="O218" s="6">
        <v>188896</v>
      </c>
      <c r="P218" s="6">
        <v>876057</v>
      </c>
      <c r="Q218" s="6">
        <v>1319</v>
      </c>
      <c r="R218" s="2">
        <v>0</v>
      </c>
      <c r="S218" s="6">
        <v>3788</v>
      </c>
      <c r="T218" s="6">
        <v>328226</v>
      </c>
      <c r="U218" s="2">
        <v>0</v>
      </c>
      <c r="V218" s="6">
        <v>106911</v>
      </c>
      <c r="W218" s="6">
        <v>8529</v>
      </c>
      <c r="X218" s="6">
        <v>0</v>
      </c>
      <c r="Y218" s="6">
        <v>2088</v>
      </c>
      <c r="Z218" s="6">
        <v>8534</v>
      </c>
      <c r="AA218" s="6">
        <v>0</v>
      </c>
      <c r="AB218" s="6">
        <v>15925</v>
      </c>
      <c r="AC218" s="6">
        <v>-12978</v>
      </c>
      <c r="AD218" s="6">
        <v>-149765</v>
      </c>
      <c r="AE218" s="6">
        <v>0</v>
      </c>
      <c r="AF218" s="2">
        <v>0</v>
      </c>
      <c r="AG218" s="6">
        <v>-338913</v>
      </c>
      <c r="AH218" s="6">
        <v>13929473</v>
      </c>
      <c r="AI218" s="6">
        <v>3659854</v>
      </c>
      <c r="AJ218" s="6">
        <v>945396</v>
      </c>
      <c r="AK218" s="7">
        <v>1.35</v>
      </c>
      <c r="AL218" s="2" t="s">
        <v>847</v>
      </c>
      <c r="AM218" s="2" t="s">
        <v>811</v>
      </c>
      <c r="AN218" s="2">
        <v>1.4044373000000001E-2</v>
      </c>
    </row>
    <row r="219" spans="1:40">
      <c r="A219" s="2" t="s">
        <v>338</v>
      </c>
      <c r="B219" s="2" t="s">
        <v>804</v>
      </c>
      <c r="C219" s="2" t="s">
        <v>822</v>
      </c>
      <c r="E219" s="2" t="s">
        <v>339</v>
      </c>
      <c r="F219" s="2" t="s">
        <v>584</v>
      </c>
      <c r="G219" s="2" t="s">
        <v>829</v>
      </c>
      <c r="H219" s="2">
        <v>0</v>
      </c>
      <c r="I219" s="2">
        <v>0.4</v>
      </c>
      <c r="J219" s="6">
        <v>1506037</v>
      </c>
      <c r="K219" s="6">
        <v>5838989</v>
      </c>
      <c r="L219" s="6">
        <v>-4332952</v>
      </c>
      <c r="M219" s="6">
        <v>5194146</v>
      </c>
      <c r="N219" s="6">
        <v>631845</v>
      </c>
      <c r="O219" s="6">
        <v>75748</v>
      </c>
      <c r="P219" s="6">
        <v>360662</v>
      </c>
      <c r="Q219" s="6">
        <v>0</v>
      </c>
      <c r="R219" s="6">
        <v>3551</v>
      </c>
      <c r="S219" s="6">
        <v>0</v>
      </c>
      <c r="T219" s="6">
        <v>191884</v>
      </c>
      <c r="U219" s="2">
        <v>0</v>
      </c>
      <c r="V219" s="6">
        <v>31565</v>
      </c>
      <c r="W219" s="6">
        <v>1366</v>
      </c>
      <c r="X219" s="6">
        <v>-668</v>
      </c>
      <c r="Y219" s="6">
        <v>1660</v>
      </c>
      <c r="Z219" s="6">
        <v>-4286</v>
      </c>
      <c r="AA219" s="6">
        <v>-188</v>
      </c>
      <c r="AB219" s="6">
        <v>10122</v>
      </c>
      <c r="AC219" s="6">
        <v>-1497</v>
      </c>
      <c r="AD219" s="6">
        <v>-63189</v>
      </c>
      <c r="AE219" s="6">
        <v>227987</v>
      </c>
      <c r="AF219" s="2">
        <v>0</v>
      </c>
      <c r="AG219" s="6">
        <v>-22821</v>
      </c>
      <c r="AH219" s="6">
        <v>6006042</v>
      </c>
      <c r="AI219" s="6">
        <v>1673090</v>
      </c>
      <c r="AJ219" s="6">
        <v>167053</v>
      </c>
      <c r="AK219" s="7">
        <v>1.1100000000000001</v>
      </c>
      <c r="AL219" s="2">
        <v>0</v>
      </c>
      <c r="AM219" s="2" t="s">
        <v>807</v>
      </c>
      <c r="AN219" s="2">
        <v>1</v>
      </c>
    </row>
    <row r="220" spans="1:40">
      <c r="A220" s="2" t="s">
        <v>336</v>
      </c>
      <c r="B220" s="2" t="s">
        <v>804</v>
      </c>
      <c r="C220" s="2" t="s">
        <v>809</v>
      </c>
      <c r="E220" s="2" t="s">
        <v>337</v>
      </c>
      <c r="F220" s="2" t="s">
        <v>594</v>
      </c>
      <c r="G220" s="2" t="s">
        <v>590</v>
      </c>
      <c r="H220" s="2">
        <v>0</v>
      </c>
      <c r="I220" s="2">
        <v>0.4</v>
      </c>
      <c r="J220" s="6">
        <v>2543073</v>
      </c>
      <c r="K220" s="6">
        <v>5525288</v>
      </c>
      <c r="L220" s="6">
        <v>-2982215</v>
      </c>
      <c r="M220" s="6">
        <v>6417938</v>
      </c>
      <c r="N220" s="6">
        <v>581479</v>
      </c>
      <c r="O220" s="6">
        <v>93595</v>
      </c>
      <c r="P220" s="6">
        <v>348991</v>
      </c>
      <c r="Q220" s="2">
        <v>0</v>
      </c>
      <c r="R220" s="2">
        <v>0</v>
      </c>
      <c r="S220" s="2">
        <v>0</v>
      </c>
      <c r="T220" s="6">
        <v>138893</v>
      </c>
      <c r="U220" s="2">
        <v>0</v>
      </c>
      <c r="V220" s="6">
        <v>45606</v>
      </c>
      <c r="W220" s="6">
        <v>0</v>
      </c>
      <c r="X220" s="6">
        <v>0</v>
      </c>
      <c r="Y220" s="2">
        <v>0</v>
      </c>
      <c r="Z220" s="6">
        <v>1264</v>
      </c>
      <c r="AA220" s="6">
        <v>0</v>
      </c>
      <c r="AB220" s="6">
        <v>3315</v>
      </c>
      <c r="AC220" s="6">
        <v>-14813</v>
      </c>
      <c r="AD220" s="6">
        <v>-43491</v>
      </c>
      <c r="AE220" s="6">
        <v>0</v>
      </c>
      <c r="AF220" s="2">
        <v>0</v>
      </c>
      <c r="AG220" s="6">
        <v>293274</v>
      </c>
      <c r="AH220" s="6">
        <v>7284572</v>
      </c>
      <c r="AI220" s="6">
        <v>4302357</v>
      </c>
      <c r="AJ220" s="6">
        <v>1759284</v>
      </c>
      <c r="AK220" s="7">
        <v>1.69</v>
      </c>
      <c r="AL220" s="2" t="s">
        <v>904</v>
      </c>
      <c r="AM220" s="2" t="s">
        <v>811</v>
      </c>
      <c r="AN220" s="2">
        <v>1.3885082999999999E-2</v>
      </c>
    </row>
    <row r="221" spans="1:40">
      <c r="A221" s="2" t="s">
        <v>334</v>
      </c>
      <c r="B221" s="2" t="s">
        <v>821</v>
      </c>
      <c r="C221" s="2" t="s">
        <v>820</v>
      </c>
      <c r="E221" s="2" t="s">
        <v>335</v>
      </c>
      <c r="F221" s="2" t="s">
        <v>806</v>
      </c>
      <c r="G221" s="2" t="s">
        <v>446</v>
      </c>
      <c r="H221" s="2">
        <v>0</v>
      </c>
      <c r="I221" s="2">
        <v>0.49</v>
      </c>
      <c r="J221" s="6">
        <v>36061266</v>
      </c>
      <c r="K221" s="6">
        <v>32528225</v>
      </c>
      <c r="L221" s="6">
        <v>3533041</v>
      </c>
      <c r="M221" s="6">
        <v>33420498</v>
      </c>
      <c r="N221" s="6">
        <v>1662680</v>
      </c>
      <c r="O221" s="6">
        <v>488308</v>
      </c>
      <c r="P221" s="6">
        <v>833719</v>
      </c>
      <c r="Q221" s="6">
        <v>1754</v>
      </c>
      <c r="R221" s="6">
        <v>497</v>
      </c>
      <c r="S221" s="6">
        <v>0</v>
      </c>
      <c r="T221" s="6">
        <v>338402</v>
      </c>
      <c r="U221" s="2">
        <v>0</v>
      </c>
      <c r="V221" s="6">
        <v>25020</v>
      </c>
      <c r="W221" s="6">
        <v>17212</v>
      </c>
      <c r="X221" s="6">
        <v>5116</v>
      </c>
      <c r="Y221" s="6">
        <v>12703</v>
      </c>
      <c r="Z221" s="6">
        <v>-20321</v>
      </c>
      <c r="AA221" s="6">
        <v>0</v>
      </c>
      <c r="AB221" s="6">
        <v>1508</v>
      </c>
      <c r="AC221" s="6">
        <v>-35178</v>
      </c>
      <c r="AD221" s="6">
        <v>51524</v>
      </c>
      <c r="AE221" s="6">
        <v>0</v>
      </c>
      <c r="AF221" s="2">
        <v>0</v>
      </c>
      <c r="AG221" s="6">
        <v>-10370518</v>
      </c>
      <c r="AH221" s="6">
        <v>24770244</v>
      </c>
      <c r="AI221" s="6">
        <v>28303284</v>
      </c>
      <c r="AJ221" s="6">
        <v>-7757982</v>
      </c>
      <c r="AK221" s="7">
        <v>0.78</v>
      </c>
      <c r="AL221" s="2">
        <v>0</v>
      </c>
      <c r="AM221" s="2" t="s">
        <v>807</v>
      </c>
      <c r="AN221" s="2">
        <v>1</v>
      </c>
    </row>
    <row r="222" spans="1:40">
      <c r="A222" s="2" t="s">
        <v>332</v>
      </c>
      <c r="B222" s="2" t="s">
        <v>804</v>
      </c>
      <c r="C222" s="2" t="s">
        <v>815</v>
      </c>
      <c r="E222" s="2" t="s">
        <v>333</v>
      </c>
      <c r="F222" s="2" t="s">
        <v>460</v>
      </c>
      <c r="G222" s="2" t="s">
        <v>806</v>
      </c>
      <c r="H222" s="2">
        <v>0</v>
      </c>
      <c r="I222" s="2">
        <v>0.4</v>
      </c>
      <c r="J222" s="6">
        <v>2474128</v>
      </c>
      <c r="K222" s="6">
        <v>15217801</v>
      </c>
      <c r="L222" s="6">
        <v>-12743673</v>
      </c>
      <c r="M222" s="6">
        <v>15263529</v>
      </c>
      <c r="N222" s="6">
        <v>1040260</v>
      </c>
      <c r="O222" s="6">
        <v>222593</v>
      </c>
      <c r="P222" s="6">
        <v>529722</v>
      </c>
      <c r="Q222" s="2">
        <v>0</v>
      </c>
      <c r="R222" s="2">
        <v>0</v>
      </c>
      <c r="S222" s="2">
        <v>0</v>
      </c>
      <c r="T222" s="6">
        <v>287945</v>
      </c>
      <c r="U222" s="2">
        <v>0</v>
      </c>
      <c r="V222" s="6">
        <v>-6244</v>
      </c>
      <c r="W222" s="6">
        <v>0</v>
      </c>
      <c r="X222" s="6">
        <v>0</v>
      </c>
      <c r="Y222" s="2">
        <v>0</v>
      </c>
      <c r="Z222" s="6">
        <v>20486</v>
      </c>
      <c r="AA222" s="6">
        <v>0</v>
      </c>
      <c r="AB222" s="6">
        <v>2417</v>
      </c>
      <c r="AC222" s="6">
        <v>-8297</v>
      </c>
      <c r="AD222" s="6">
        <v>-185845</v>
      </c>
      <c r="AE222" s="6">
        <v>0</v>
      </c>
      <c r="AF222" s="6">
        <v>4143</v>
      </c>
      <c r="AG222" s="6">
        <v>-1334371</v>
      </c>
      <c r="AH222" s="6">
        <v>14787791</v>
      </c>
      <c r="AI222" s="6">
        <v>2044118</v>
      </c>
      <c r="AJ222" s="6">
        <v>-430010</v>
      </c>
      <c r="AK222" s="7">
        <v>0.83</v>
      </c>
      <c r="AL222" s="2" t="s">
        <v>909</v>
      </c>
      <c r="AM222" s="2" t="s">
        <v>811</v>
      </c>
      <c r="AN222" s="2">
        <v>1.9952688E-2</v>
      </c>
    </row>
    <row r="223" spans="1:40">
      <c r="A223" s="2" t="s">
        <v>330</v>
      </c>
      <c r="B223" s="2" t="s">
        <v>804</v>
      </c>
      <c r="C223" s="2" t="s">
        <v>809</v>
      </c>
      <c r="E223" s="2" t="s">
        <v>331</v>
      </c>
      <c r="F223" s="2" t="s">
        <v>390</v>
      </c>
      <c r="G223" s="2" t="s">
        <v>806</v>
      </c>
      <c r="H223" s="2">
        <v>0</v>
      </c>
      <c r="I223" s="2">
        <v>0.4</v>
      </c>
      <c r="J223" s="6">
        <v>2826074</v>
      </c>
      <c r="K223" s="6">
        <v>8993041</v>
      </c>
      <c r="L223" s="6">
        <v>-6166968</v>
      </c>
      <c r="M223" s="6">
        <v>10031460</v>
      </c>
      <c r="N223" s="6">
        <v>733272</v>
      </c>
      <c r="O223" s="6">
        <v>152386</v>
      </c>
      <c r="P223" s="6">
        <v>455308</v>
      </c>
      <c r="Q223" s="6">
        <v>0</v>
      </c>
      <c r="R223" s="6">
        <v>5271</v>
      </c>
      <c r="S223" s="6">
        <v>26310</v>
      </c>
      <c r="T223" s="6">
        <v>93997</v>
      </c>
      <c r="U223" s="2">
        <v>0</v>
      </c>
      <c r="V223" s="6">
        <v>21203</v>
      </c>
      <c r="W223" s="6">
        <v>4525</v>
      </c>
      <c r="X223" s="6">
        <v>3248</v>
      </c>
      <c r="Y223" s="6">
        <v>-19768</v>
      </c>
      <c r="Z223" s="6">
        <v>43130</v>
      </c>
      <c r="AA223" s="2">
        <v>0</v>
      </c>
      <c r="AB223" s="6">
        <v>0</v>
      </c>
      <c r="AC223" s="6">
        <v>-9326</v>
      </c>
      <c r="AD223" s="6">
        <v>-89935</v>
      </c>
      <c r="AE223" s="6">
        <v>0</v>
      </c>
      <c r="AF223" s="2">
        <v>0</v>
      </c>
      <c r="AG223" s="2">
        <v>0</v>
      </c>
      <c r="AH223" s="6">
        <v>10717809</v>
      </c>
      <c r="AI223" s="6">
        <v>4550841</v>
      </c>
      <c r="AJ223" s="6">
        <v>1724768</v>
      </c>
      <c r="AK223" s="7">
        <v>1.61</v>
      </c>
      <c r="AL223" s="2" t="s">
        <v>863</v>
      </c>
      <c r="AM223" s="2" t="s">
        <v>811</v>
      </c>
      <c r="AN223" s="2">
        <v>2.3247509E-2</v>
      </c>
    </row>
    <row r="224" spans="1:40">
      <c r="A224" s="2" t="s">
        <v>328</v>
      </c>
      <c r="B224" s="2" t="s">
        <v>821</v>
      </c>
      <c r="C224" s="2" t="s">
        <v>820</v>
      </c>
      <c r="E224" s="2" t="s">
        <v>329</v>
      </c>
      <c r="F224" s="2" t="s">
        <v>806</v>
      </c>
      <c r="G224" s="2" t="s">
        <v>446</v>
      </c>
      <c r="H224" s="2">
        <v>0</v>
      </c>
      <c r="I224" s="2">
        <v>0.49</v>
      </c>
      <c r="J224" s="6">
        <v>30106665</v>
      </c>
      <c r="K224" s="6">
        <v>39926827</v>
      </c>
      <c r="L224" s="6">
        <v>-9820162</v>
      </c>
      <c r="M224" s="6">
        <v>43864277</v>
      </c>
      <c r="N224" s="6">
        <v>1829480</v>
      </c>
      <c r="O224" s="6">
        <v>652777</v>
      </c>
      <c r="P224" s="6">
        <v>861811</v>
      </c>
      <c r="Q224" s="6">
        <v>4027</v>
      </c>
      <c r="R224" s="6">
        <v>0</v>
      </c>
      <c r="S224" s="6">
        <v>1989</v>
      </c>
      <c r="T224" s="6">
        <v>308876</v>
      </c>
      <c r="U224" s="2">
        <v>0</v>
      </c>
      <c r="V224" s="6">
        <v>31197</v>
      </c>
      <c r="W224" s="6">
        <v>14190</v>
      </c>
      <c r="X224" s="6">
        <v>15829</v>
      </c>
      <c r="Y224" s="6">
        <v>18012</v>
      </c>
      <c r="Z224" s="6">
        <v>18811</v>
      </c>
      <c r="AA224" s="6">
        <v>-866</v>
      </c>
      <c r="AB224" s="6">
        <v>5385</v>
      </c>
      <c r="AC224" s="6">
        <v>-54074</v>
      </c>
      <c r="AD224" s="6">
        <v>-143211</v>
      </c>
      <c r="AE224" s="6">
        <v>0</v>
      </c>
      <c r="AF224" s="6">
        <v>270677</v>
      </c>
      <c r="AG224" s="6">
        <v>-201467</v>
      </c>
      <c r="AH224" s="6">
        <v>45126886</v>
      </c>
      <c r="AI224" s="6">
        <v>35306724</v>
      </c>
      <c r="AJ224" s="6">
        <v>5200060</v>
      </c>
      <c r="AK224" s="7">
        <v>1.17</v>
      </c>
      <c r="AL224" s="2">
        <v>0</v>
      </c>
      <c r="AM224" s="2" t="s">
        <v>807</v>
      </c>
      <c r="AN224" s="2">
        <v>1</v>
      </c>
    </row>
    <row r="225" spans="1:40">
      <c r="A225" s="2" t="s">
        <v>326</v>
      </c>
      <c r="B225" s="2" t="s">
        <v>804</v>
      </c>
      <c r="C225" s="2" t="s">
        <v>815</v>
      </c>
      <c r="E225" s="2" t="s">
        <v>327</v>
      </c>
      <c r="F225" s="2" t="s">
        <v>342</v>
      </c>
      <c r="G225" s="2" t="s">
        <v>806</v>
      </c>
      <c r="H225" s="2">
        <v>0</v>
      </c>
      <c r="I225" s="2">
        <v>0.4</v>
      </c>
      <c r="J225" s="6">
        <v>2927279</v>
      </c>
      <c r="K225" s="6">
        <v>9676090</v>
      </c>
      <c r="L225" s="6">
        <v>-6748811</v>
      </c>
      <c r="M225" s="6">
        <v>9663218</v>
      </c>
      <c r="N225" s="6">
        <v>1227907</v>
      </c>
      <c r="O225" s="6">
        <v>143827</v>
      </c>
      <c r="P225" s="6">
        <v>739923</v>
      </c>
      <c r="Q225" s="6">
        <v>1237</v>
      </c>
      <c r="R225" s="6">
        <v>10504</v>
      </c>
      <c r="S225" s="6">
        <v>0</v>
      </c>
      <c r="T225" s="6">
        <v>332416</v>
      </c>
      <c r="U225" s="6">
        <v>0</v>
      </c>
      <c r="V225" s="6">
        <v>183630</v>
      </c>
      <c r="W225" s="6">
        <v>9516</v>
      </c>
      <c r="X225" s="6">
        <v>-6055</v>
      </c>
      <c r="Y225" s="6">
        <v>1439</v>
      </c>
      <c r="Z225" s="6">
        <v>40450</v>
      </c>
      <c r="AA225" s="6">
        <v>-1532</v>
      </c>
      <c r="AB225" s="6">
        <v>18171</v>
      </c>
      <c r="AC225" s="6">
        <v>-6141</v>
      </c>
      <c r="AD225" s="6">
        <v>-98420</v>
      </c>
      <c r="AE225" s="6">
        <v>0</v>
      </c>
      <c r="AF225" s="2">
        <v>0</v>
      </c>
      <c r="AG225" s="6">
        <v>-641997</v>
      </c>
      <c r="AH225" s="6">
        <v>10390186</v>
      </c>
      <c r="AI225" s="6">
        <v>3641375</v>
      </c>
      <c r="AJ225" s="6">
        <v>714096</v>
      </c>
      <c r="AK225" s="7">
        <v>1.24</v>
      </c>
      <c r="AL225" s="2" t="s">
        <v>831</v>
      </c>
      <c r="AM225" s="2" t="s">
        <v>811</v>
      </c>
      <c r="AN225" s="2">
        <v>1.7950032000000001E-2</v>
      </c>
    </row>
    <row r="226" spans="1:40">
      <c r="A226" s="2" t="s">
        <v>324</v>
      </c>
      <c r="B226" s="2" t="s">
        <v>821</v>
      </c>
      <c r="C226" s="2" t="s">
        <v>822</v>
      </c>
      <c r="E226" s="2" t="s">
        <v>325</v>
      </c>
      <c r="F226" s="2" t="s">
        <v>806</v>
      </c>
      <c r="G226" s="2" t="s">
        <v>752</v>
      </c>
      <c r="H226" s="2">
        <v>0</v>
      </c>
      <c r="I226" s="2">
        <v>0.49</v>
      </c>
      <c r="J226" s="6">
        <v>28846921</v>
      </c>
      <c r="K226" s="6">
        <v>28527885</v>
      </c>
      <c r="L226" s="6">
        <v>319036</v>
      </c>
      <c r="M226" s="6">
        <v>28140318</v>
      </c>
      <c r="N226" s="6">
        <v>1763485</v>
      </c>
      <c r="O226" s="6">
        <v>414534</v>
      </c>
      <c r="P226" s="6">
        <v>978564</v>
      </c>
      <c r="Q226" s="6">
        <v>0</v>
      </c>
      <c r="R226" s="6">
        <v>58795</v>
      </c>
      <c r="S226" s="6">
        <v>2236</v>
      </c>
      <c r="T226" s="6">
        <v>309356</v>
      </c>
      <c r="U226" s="2">
        <v>0</v>
      </c>
      <c r="V226" s="6">
        <v>87613</v>
      </c>
      <c r="W226" s="6">
        <v>3886</v>
      </c>
      <c r="X226" s="6">
        <v>-21443</v>
      </c>
      <c r="Y226" s="2">
        <v>986</v>
      </c>
      <c r="Z226" s="6">
        <v>120161</v>
      </c>
      <c r="AA226" s="6">
        <v>0</v>
      </c>
      <c r="AB226" s="6">
        <v>10812</v>
      </c>
      <c r="AC226" s="6">
        <v>75156</v>
      </c>
      <c r="AD226" s="6">
        <v>4653</v>
      </c>
      <c r="AE226" s="6">
        <v>0</v>
      </c>
      <c r="AF226" s="6">
        <v>192324</v>
      </c>
      <c r="AG226" s="6">
        <v>696574</v>
      </c>
      <c r="AH226" s="6">
        <v>30689877</v>
      </c>
      <c r="AI226" s="6">
        <v>31008913</v>
      </c>
      <c r="AJ226" s="6">
        <v>2161992</v>
      </c>
      <c r="AK226" s="7">
        <v>1.07</v>
      </c>
      <c r="AL226" s="2" t="s">
        <v>905</v>
      </c>
      <c r="AM226" s="2" t="s">
        <v>811</v>
      </c>
      <c r="AN226" s="2">
        <v>0.23265760299999999</v>
      </c>
    </row>
    <row r="227" spans="1:40">
      <c r="A227" s="2" t="s">
        <v>322</v>
      </c>
      <c r="B227" s="2" t="s">
        <v>819</v>
      </c>
      <c r="C227" s="2" t="s">
        <v>845</v>
      </c>
      <c r="E227" s="2" t="s">
        <v>323</v>
      </c>
      <c r="F227" s="2" t="s">
        <v>806</v>
      </c>
      <c r="G227" s="2" t="s">
        <v>87</v>
      </c>
      <c r="H227" s="2">
        <v>0</v>
      </c>
      <c r="I227" s="2">
        <v>0.49</v>
      </c>
      <c r="J227" s="6">
        <v>43839236</v>
      </c>
      <c r="K227" s="6">
        <v>28295302</v>
      </c>
      <c r="L227" s="6">
        <v>15543934</v>
      </c>
      <c r="M227" s="6">
        <v>28319992</v>
      </c>
      <c r="N227" s="6">
        <v>1887442</v>
      </c>
      <c r="O227" s="6">
        <v>413899</v>
      </c>
      <c r="P227" s="6">
        <v>862055</v>
      </c>
      <c r="Q227" s="6">
        <v>0</v>
      </c>
      <c r="R227" s="2">
        <v>0</v>
      </c>
      <c r="S227" s="6">
        <v>39771</v>
      </c>
      <c r="T227" s="6">
        <v>571717</v>
      </c>
      <c r="U227" s="2">
        <v>0</v>
      </c>
      <c r="V227" s="6">
        <v>47537</v>
      </c>
      <c r="W227" s="6">
        <v>11654</v>
      </c>
      <c r="X227" s="6">
        <v>0</v>
      </c>
      <c r="Y227" s="6">
        <v>9441</v>
      </c>
      <c r="Z227" s="6">
        <v>-21111</v>
      </c>
      <c r="AA227" s="6">
        <v>0</v>
      </c>
      <c r="AB227" s="6">
        <v>2262</v>
      </c>
      <c r="AC227" s="6">
        <v>-14597</v>
      </c>
      <c r="AD227" s="6">
        <v>226682</v>
      </c>
      <c r="AE227" s="6">
        <v>0</v>
      </c>
      <c r="AF227" s="2">
        <v>0</v>
      </c>
      <c r="AG227" s="6">
        <v>-2200198</v>
      </c>
      <c r="AH227" s="6">
        <v>28269104</v>
      </c>
      <c r="AI227" s="6">
        <v>43813038</v>
      </c>
      <c r="AJ227" s="6">
        <v>-26198</v>
      </c>
      <c r="AK227" s="7">
        <v>1</v>
      </c>
      <c r="AL227" s="2">
        <v>0</v>
      </c>
      <c r="AM227" s="2" t="s">
        <v>807</v>
      </c>
      <c r="AN227" s="2">
        <v>1</v>
      </c>
    </row>
    <row r="228" spans="1:40">
      <c r="A228" s="2" t="s">
        <v>320</v>
      </c>
      <c r="B228" s="2" t="s">
        <v>804</v>
      </c>
      <c r="C228" s="2" t="s">
        <v>825</v>
      </c>
      <c r="E228" s="2" t="s">
        <v>321</v>
      </c>
      <c r="F228" s="2" t="s">
        <v>69</v>
      </c>
      <c r="G228" s="2" t="s">
        <v>806</v>
      </c>
      <c r="H228" s="2">
        <v>0</v>
      </c>
      <c r="I228" s="2">
        <v>0.4</v>
      </c>
      <c r="J228" s="6">
        <v>1744133</v>
      </c>
      <c r="K228" s="6">
        <v>16272362</v>
      </c>
      <c r="L228" s="6">
        <v>-14528229</v>
      </c>
      <c r="M228" s="6">
        <v>17197104</v>
      </c>
      <c r="N228" s="6">
        <v>640169</v>
      </c>
      <c r="O228" s="6">
        <v>250791</v>
      </c>
      <c r="P228" s="6">
        <v>266902</v>
      </c>
      <c r="Q228" s="6">
        <v>828</v>
      </c>
      <c r="R228" s="2">
        <v>0</v>
      </c>
      <c r="S228" s="6">
        <v>1116</v>
      </c>
      <c r="T228" s="6">
        <v>120532</v>
      </c>
      <c r="U228" s="2">
        <v>0</v>
      </c>
      <c r="V228" s="6">
        <v>29522</v>
      </c>
      <c r="W228" s="6">
        <v>2127</v>
      </c>
      <c r="X228" s="6">
        <v>0</v>
      </c>
      <c r="Y228" s="6">
        <v>1205</v>
      </c>
      <c r="Z228" s="6">
        <v>-28895</v>
      </c>
      <c r="AA228" s="6">
        <v>0</v>
      </c>
      <c r="AB228" s="6">
        <v>2230</v>
      </c>
      <c r="AC228" s="6">
        <v>-10615</v>
      </c>
      <c r="AD228" s="6">
        <v>-211870</v>
      </c>
      <c r="AE228" s="6">
        <v>0</v>
      </c>
      <c r="AF228" s="6">
        <v>16824</v>
      </c>
      <c r="AG228" s="6">
        <v>-287372</v>
      </c>
      <c r="AH228" s="6">
        <v>17316781</v>
      </c>
      <c r="AI228" s="6">
        <v>2788551</v>
      </c>
      <c r="AJ228" s="6">
        <v>1044419</v>
      </c>
      <c r="AK228" s="7">
        <v>1.6</v>
      </c>
      <c r="AL228" s="2" t="s">
        <v>843</v>
      </c>
      <c r="AM228" s="2" t="s">
        <v>811</v>
      </c>
      <c r="AN228" s="2">
        <v>1.2093179000000001E-2</v>
      </c>
    </row>
    <row r="229" spans="1:40">
      <c r="A229" s="2" t="s">
        <v>318</v>
      </c>
      <c r="B229" s="2" t="s">
        <v>804</v>
      </c>
      <c r="C229" s="2" t="s">
        <v>809</v>
      </c>
      <c r="E229" s="2" t="s">
        <v>319</v>
      </c>
      <c r="F229" s="2" t="s">
        <v>402</v>
      </c>
      <c r="G229" s="2" t="s">
        <v>400</v>
      </c>
      <c r="H229" s="2">
        <v>0</v>
      </c>
      <c r="I229" s="2">
        <v>0.4</v>
      </c>
      <c r="J229" s="6">
        <v>2181571</v>
      </c>
      <c r="K229" s="6">
        <v>19014144</v>
      </c>
      <c r="L229" s="6">
        <v>-16832573</v>
      </c>
      <c r="M229" s="6">
        <v>20085087</v>
      </c>
      <c r="N229" s="6">
        <v>791134</v>
      </c>
      <c r="O229" s="6">
        <v>292908</v>
      </c>
      <c r="P229" s="6">
        <v>378485</v>
      </c>
      <c r="Q229" s="6">
        <v>3126</v>
      </c>
      <c r="R229" s="2">
        <v>0</v>
      </c>
      <c r="S229" s="2">
        <v>0</v>
      </c>
      <c r="T229" s="6">
        <v>116615</v>
      </c>
      <c r="U229" s="2">
        <v>0</v>
      </c>
      <c r="V229" s="6">
        <v>36265</v>
      </c>
      <c r="W229" s="6">
        <v>-340</v>
      </c>
      <c r="X229" s="6">
        <v>746</v>
      </c>
      <c r="Y229" s="2">
        <v>0</v>
      </c>
      <c r="Z229" s="6">
        <v>13593</v>
      </c>
      <c r="AA229" s="6">
        <v>0</v>
      </c>
      <c r="AB229" s="6">
        <v>2965</v>
      </c>
      <c r="AC229" s="6">
        <v>5200</v>
      </c>
      <c r="AD229" s="6">
        <v>-245475</v>
      </c>
      <c r="AE229" s="6">
        <v>0</v>
      </c>
      <c r="AF229" s="2">
        <v>0</v>
      </c>
      <c r="AG229" s="6">
        <v>-1404182</v>
      </c>
      <c r="AH229" s="6">
        <v>19284993</v>
      </c>
      <c r="AI229" s="6">
        <v>2452420</v>
      </c>
      <c r="AJ229" s="6">
        <v>270849</v>
      </c>
      <c r="AK229" s="7">
        <v>1.1200000000000001</v>
      </c>
      <c r="AL229" s="2" t="s">
        <v>906</v>
      </c>
      <c r="AM229" s="2" t="s">
        <v>811</v>
      </c>
      <c r="AN229" s="2">
        <v>1.2759774999999999E-2</v>
      </c>
    </row>
    <row r="230" spans="1:40">
      <c r="A230" s="2" t="s">
        <v>316</v>
      </c>
      <c r="B230" s="2" t="s">
        <v>832</v>
      </c>
      <c r="C230" s="2" t="s">
        <v>820</v>
      </c>
      <c r="E230" s="2" t="s">
        <v>317</v>
      </c>
      <c r="F230" s="2" t="e">
        <v>#N/A</v>
      </c>
      <c r="G230" s="2" t="e">
        <v>#N/A</v>
      </c>
      <c r="H230" s="2" t="s">
        <v>833</v>
      </c>
      <c r="I230" s="2">
        <v>0.09</v>
      </c>
      <c r="J230" s="6">
        <v>61460766</v>
      </c>
      <c r="K230" s="6">
        <v>18872865</v>
      </c>
      <c r="L230" s="6">
        <v>42587902</v>
      </c>
      <c r="M230" s="6">
        <v>18705614</v>
      </c>
      <c r="N230" s="6">
        <v>1677870</v>
      </c>
      <c r="O230" s="6">
        <v>272790</v>
      </c>
      <c r="P230" s="6">
        <v>956992</v>
      </c>
      <c r="Q230" s="6">
        <v>6740</v>
      </c>
      <c r="R230" s="6">
        <v>14788</v>
      </c>
      <c r="S230" s="6">
        <v>11510</v>
      </c>
      <c r="T230" s="6">
        <v>415050</v>
      </c>
      <c r="U230" s="6">
        <v>0</v>
      </c>
      <c r="V230" s="6">
        <v>51314</v>
      </c>
      <c r="W230" s="6">
        <v>-1310</v>
      </c>
      <c r="X230" s="6">
        <v>-13405</v>
      </c>
      <c r="Y230" s="2">
        <v>83</v>
      </c>
      <c r="Z230" s="6">
        <v>-1491</v>
      </c>
      <c r="AA230" s="6">
        <v>21943</v>
      </c>
      <c r="AB230" s="6">
        <v>4728</v>
      </c>
      <c r="AC230" s="6">
        <v>-13214</v>
      </c>
      <c r="AD230" s="6">
        <v>621074</v>
      </c>
      <c r="AE230" s="6">
        <v>0</v>
      </c>
      <c r="AF230" s="2">
        <v>0</v>
      </c>
      <c r="AG230" s="6">
        <v>-1220336</v>
      </c>
      <c r="AH230" s="6">
        <v>19832870</v>
      </c>
      <c r="AI230" s="6">
        <v>62420771</v>
      </c>
      <c r="AJ230" s="6">
        <v>960005</v>
      </c>
      <c r="AK230" s="7">
        <v>1.02</v>
      </c>
      <c r="AL230" s="2" t="s">
        <v>317</v>
      </c>
      <c r="AM230" s="2" t="s">
        <v>811</v>
      </c>
      <c r="AN230" s="2">
        <v>0.86023478499999995</v>
      </c>
    </row>
    <row r="231" spans="1:40">
      <c r="A231" s="2" t="s">
        <v>314</v>
      </c>
      <c r="B231" s="2" t="s">
        <v>812</v>
      </c>
      <c r="C231" s="2">
        <v>0</v>
      </c>
      <c r="E231" s="2" t="s">
        <v>866</v>
      </c>
      <c r="F231" s="2" t="e">
        <v>#N/A</v>
      </c>
      <c r="G231" s="2" t="e">
        <v>#N/A</v>
      </c>
      <c r="H231" s="2" t="s">
        <v>814</v>
      </c>
      <c r="I231" s="2">
        <v>0.01</v>
      </c>
      <c r="J231" s="6">
        <v>5586141</v>
      </c>
      <c r="K231" s="6">
        <v>3053290</v>
      </c>
      <c r="L231" s="6">
        <v>2532851</v>
      </c>
      <c r="M231" s="6">
        <v>3089622</v>
      </c>
      <c r="N231" s="6">
        <v>235202</v>
      </c>
      <c r="O231" s="6">
        <v>45056</v>
      </c>
      <c r="P231" s="6">
        <v>122832</v>
      </c>
      <c r="Q231" s="2">
        <v>906</v>
      </c>
      <c r="R231" s="6">
        <v>2242</v>
      </c>
      <c r="S231" s="6">
        <v>1786</v>
      </c>
      <c r="T231" s="6">
        <v>62380</v>
      </c>
      <c r="U231" s="6">
        <v>0</v>
      </c>
      <c r="V231" s="6">
        <v>7521</v>
      </c>
      <c r="W231" s="6">
        <v>-12</v>
      </c>
      <c r="X231" s="6">
        <v>-1435</v>
      </c>
      <c r="Y231" s="6">
        <v>1213</v>
      </c>
      <c r="Z231" s="6">
        <v>-1496</v>
      </c>
      <c r="AA231" s="6">
        <v>16710</v>
      </c>
      <c r="AB231" s="6">
        <v>612</v>
      </c>
      <c r="AC231" s="6">
        <v>-1270</v>
      </c>
      <c r="AD231" s="6">
        <v>36937</v>
      </c>
      <c r="AE231" s="6">
        <v>0</v>
      </c>
      <c r="AF231" s="2">
        <v>0</v>
      </c>
      <c r="AG231" s="6">
        <v>-128817</v>
      </c>
      <c r="AH231" s="6">
        <v>3254787</v>
      </c>
      <c r="AI231" s="6">
        <v>5787638</v>
      </c>
      <c r="AJ231" s="6">
        <v>201497</v>
      </c>
      <c r="AK231" s="7">
        <v>1.04</v>
      </c>
      <c r="AL231" s="2">
        <v>0</v>
      </c>
      <c r="AM231" s="2" t="s">
        <v>807</v>
      </c>
      <c r="AN231" s="2">
        <v>1</v>
      </c>
    </row>
    <row r="232" spans="1:40">
      <c r="A232" s="2" t="s">
        <v>312</v>
      </c>
      <c r="B232" s="2" t="s">
        <v>804</v>
      </c>
      <c r="C232" s="2" t="s">
        <v>809</v>
      </c>
      <c r="E232" s="2" t="s">
        <v>313</v>
      </c>
      <c r="F232" s="2" t="s">
        <v>310</v>
      </c>
      <c r="G232" s="2" t="s">
        <v>806</v>
      </c>
      <c r="H232" s="2">
        <v>0</v>
      </c>
      <c r="I232" s="2">
        <v>0.4</v>
      </c>
      <c r="J232" s="6">
        <v>6200581</v>
      </c>
      <c r="K232" s="6">
        <v>38927579</v>
      </c>
      <c r="L232" s="6">
        <v>-32726998</v>
      </c>
      <c r="M232" s="6">
        <v>39267146</v>
      </c>
      <c r="N232" s="6">
        <v>1834859</v>
      </c>
      <c r="O232" s="6">
        <v>602415</v>
      </c>
      <c r="P232" s="6">
        <v>742347</v>
      </c>
      <c r="Q232" s="2">
        <v>0</v>
      </c>
      <c r="R232" s="2">
        <v>0</v>
      </c>
      <c r="S232" s="6">
        <v>17108</v>
      </c>
      <c r="T232" s="6">
        <v>472989</v>
      </c>
      <c r="U232" s="2">
        <v>0</v>
      </c>
      <c r="V232" s="6">
        <v>53356</v>
      </c>
      <c r="W232" s="6">
        <v>0</v>
      </c>
      <c r="X232" s="6">
        <v>0</v>
      </c>
      <c r="Y232" s="6">
        <v>94978</v>
      </c>
      <c r="Z232" s="6">
        <v>38033</v>
      </c>
      <c r="AA232" s="6">
        <v>0</v>
      </c>
      <c r="AB232" s="6">
        <v>0</v>
      </c>
      <c r="AC232" s="6">
        <v>-34402</v>
      </c>
      <c r="AD232" s="6">
        <v>-477269</v>
      </c>
      <c r="AE232" s="6">
        <v>0</v>
      </c>
      <c r="AF232" s="6">
        <v>296693</v>
      </c>
      <c r="AG232" s="6">
        <v>-5975223</v>
      </c>
      <c r="AH232" s="6">
        <v>34504785</v>
      </c>
      <c r="AI232" s="6">
        <v>1777787</v>
      </c>
      <c r="AJ232" s="6">
        <v>-4422794</v>
      </c>
      <c r="AK232" s="7">
        <v>0.28999999999999998</v>
      </c>
      <c r="AL232" s="2">
        <v>0</v>
      </c>
      <c r="AM232" s="2" t="s">
        <v>807</v>
      </c>
      <c r="AN232" s="2">
        <v>1</v>
      </c>
    </row>
    <row r="233" spans="1:40">
      <c r="A233" s="2" t="s">
        <v>310</v>
      </c>
      <c r="B233" s="2" t="s">
        <v>844</v>
      </c>
      <c r="C233" s="2" t="s">
        <v>809</v>
      </c>
      <c r="E233" s="2" t="s">
        <v>311</v>
      </c>
      <c r="F233" s="2" t="e">
        <v>#N/A</v>
      </c>
      <c r="G233" s="2" t="e">
        <v>#N/A</v>
      </c>
      <c r="H233" s="2" t="s">
        <v>833</v>
      </c>
      <c r="I233" s="2">
        <v>0.1</v>
      </c>
      <c r="J233" s="6">
        <v>83516929</v>
      </c>
      <c r="K233" s="6">
        <v>26045477</v>
      </c>
      <c r="L233" s="6">
        <v>57471452</v>
      </c>
      <c r="M233" s="6">
        <v>27754030</v>
      </c>
      <c r="N233" s="6">
        <v>1400566</v>
      </c>
      <c r="O233" s="6">
        <v>404746</v>
      </c>
      <c r="P233" s="6">
        <v>660028</v>
      </c>
      <c r="Q233" s="6">
        <v>4210</v>
      </c>
      <c r="R233" s="2">
        <v>774</v>
      </c>
      <c r="S233" s="6">
        <v>11330</v>
      </c>
      <c r="T233" s="6">
        <v>319478</v>
      </c>
      <c r="U233" s="2">
        <v>0</v>
      </c>
      <c r="V233" s="6">
        <v>69973</v>
      </c>
      <c r="W233" s="6">
        <v>-974</v>
      </c>
      <c r="X233" s="6">
        <v>-436</v>
      </c>
      <c r="Y233" s="6">
        <v>26446</v>
      </c>
      <c r="Z233" s="6">
        <v>-4717</v>
      </c>
      <c r="AA233" s="6">
        <v>0</v>
      </c>
      <c r="AB233" s="6">
        <v>66</v>
      </c>
      <c r="AC233" s="6">
        <v>-3761</v>
      </c>
      <c r="AD233" s="6">
        <v>838125</v>
      </c>
      <c r="AE233" s="6">
        <v>0</v>
      </c>
      <c r="AF233" s="2">
        <v>0</v>
      </c>
      <c r="AG233" s="6">
        <v>-2537483</v>
      </c>
      <c r="AH233" s="6">
        <v>27541835</v>
      </c>
      <c r="AI233" s="6">
        <v>85013287</v>
      </c>
      <c r="AJ233" s="6">
        <v>1496358</v>
      </c>
      <c r="AK233" s="7">
        <v>1.02</v>
      </c>
      <c r="AL233" s="2" t="s">
        <v>842</v>
      </c>
      <c r="AM233" s="2" t="s">
        <v>811</v>
      </c>
      <c r="AN233" s="2">
        <v>0.872283009</v>
      </c>
    </row>
    <row r="234" spans="1:40">
      <c r="A234" s="2" t="s">
        <v>308</v>
      </c>
      <c r="B234" s="2" t="s">
        <v>821</v>
      </c>
      <c r="C234" s="2" t="s">
        <v>845</v>
      </c>
      <c r="E234" s="2" t="s">
        <v>309</v>
      </c>
      <c r="F234" s="2" t="s">
        <v>806</v>
      </c>
      <c r="G234" s="2" t="s">
        <v>806</v>
      </c>
      <c r="H234" s="2">
        <v>0</v>
      </c>
      <c r="I234" s="2">
        <v>0.5</v>
      </c>
      <c r="J234" s="6">
        <v>62548197</v>
      </c>
      <c r="K234" s="6">
        <v>38689326</v>
      </c>
      <c r="L234" s="6">
        <v>23858871</v>
      </c>
      <c r="M234" s="6">
        <v>37649896</v>
      </c>
      <c r="N234" s="6">
        <v>3540548</v>
      </c>
      <c r="O234" s="6">
        <v>568328</v>
      </c>
      <c r="P234" s="6">
        <v>2038330</v>
      </c>
      <c r="Q234" s="6">
        <v>4855</v>
      </c>
      <c r="R234" s="6">
        <v>50729</v>
      </c>
      <c r="S234" s="6">
        <v>15910</v>
      </c>
      <c r="T234" s="6">
        <v>862396</v>
      </c>
      <c r="U234" s="6">
        <v>130489</v>
      </c>
      <c r="V234" s="6">
        <v>44092</v>
      </c>
      <c r="W234" s="6">
        <v>17058</v>
      </c>
      <c r="X234" s="6">
        <v>-15796</v>
      </c>
      <c r="Y234" s="6">
        <v>15809</v>
      </c>
      <c r="Z234" s="6">
        <v>36826</v>
      </c>
      <c r="AA234" s="6">
        <v>-86614</v>
      </c>
      <c r="AB234" s="6">
        <v>18552</v>
      </c>
      <c r="AC234" s="6">
        <v>-24738</v>
      </c>
      <c r="AD234" s="6">
        <v>347942</v>
      </c>
      <c r="AE234" s="6">
        <v>0</v>
      </c>
      <c r="AF234" s="2">
        <v>0</v>
      </c>
      <c r="AG234" s="6">
        <v>-368419</v>
      </c>
      <c r="AH234" s="6">
        <v>41305645</v>
      </c>
      <c r="AI234" s="6">
        <v>65164516</v>
      </c>
      <c r="AJ234" s="6">
        <v>2616319</v>
      </c>
      <c r="AK234" s="7">
        <v>1.04</v>
      </c>
      <c r="AL234" s="2">
        <v>0</v>
      </c>
      <c r="AM234" s="2" t="s">
        <v>807</v>
      </c>
      <c r="AN234" s="2">
        <v>1</v>
      </c>
    </row>
    <row r="235" spans="1:40">
      <c r="A235" s="2" t="s">
        <v>306</v>
      </c>
      <c r="B235" s="2" t="s">
        <v>804</v>
      </c>
      <c r="C235" s="2" t="s">
        <v>815</v>
      </c>
      <c r="E235" s="2" t="s">
        <v>307</v>
      </c>
      <c r="F235" s="2" t="s">
        <v>342</v>
      </c>
      <c r="G235" s="2" t="s">
        <v>806</v>
      </c>
      <c r="H235" s="2">
        <v>0</v>
      </c>
      <c r="I235" s="2">
        <v>0.4</v>
      </c>
      <c r="J235" s="6">
        <v>5433541</v>
      </c>
      <c r="K235" s="6">
        <v>31318765</v>
      </c>
      <c r="L235" s="6">
        <v>-25885224</v>
      </c>
      <c r="M235" s="6">
        <v>30703399</v>
      </c>
      <c r="N235" s="6">
        <v>1695458</v>
      </c>
      <c r="O235" s="6">
        <v>447758</v>
      </c>
      <c r="P235" s="6">
        <v>669027</v>
      </c>
      <c r="Q235" s="6">
        <v>1089</v>
      </c>
      <c r="R235" s="2">
        <v>0</v>
      </c>
      <c r="S235" s="6">
        <v>0</v>
      </c>
      <c r="T235" s="6">
        <v>577584</v>
      </c>
      <c r="U235" s="2">
        <v>0</v>
      </c>
      <c r="V235" s="6">
        <v>62397</v>
      </c>
      <c r="W235" s="6">
        <v>3143</v>
      </c>
      <c r="X235" s="6">
        <v>0</v>
      </c>
      <c r="Y235" s="6">
        <v>10524</v>
      </c>
      <c r="Z235" s="6">
        <v>-88229</v>
      </c>
      <c r="AA235" s="6">
        <v>0</v>
      </c>
      <c r="AB235" s="6">
        <v>5400</v>
      </c>
      <c r="AC235" s="6">
        <v>-14551</v>
      </c>
      <c r="AD235" s="6">
        <v>-377493</v>
      </c>
      <c r="AE235" s="6">
        <v>0</v>
      </c>
      <c r="AF235" s="2">
        <v>0</v>
      </c>
      <c r="AG235" s="6">
        <v>-1246872</v>
      </c>
      <c r="AH235" s="6">
        <v>30753176</v>
      </c>
      <c r="AI235" s="6">
        <v>4867953</v>
      </c>
      <c r="AJ235" s="6">
        <v>-565589</v>
      </c>
      <c r="AK235" s="7">
        <v>0.9</v>
      </c>
      <c r="AL235" s="2" t="s">
        <v>831</v>
      </c>
      <c r="AM235" s="2" t="s">
        <v>811</v>
      </c>
      <c r="AN235" s="2">
        <v>3.3318398999999999E-2</v>
      </c>
    </row>
    <row r="236" spans="1:40">
      <c r="A236" s="2" t="s">
        <v>304</v>
      </c>
      <c r="B236" s="2" t="s">
        <v>821</v>
      </c>
      <c r="C236" s="2" t="s">
        <v>809</v>
      </c>
      <c r="E236" s="2" t="s">
        <v>305</v>
      </c>
      <c r="F236" s="2" t="s">
        <v>806</v>
      </c>
      <c r="G236" s="2" t="s">
        <v>300</v>
      </c>
      <c r="H236" s="2">
        <v>0</v>
      </c>
      <c r="I236" s="2">
        <v>0.49</v>
      </c>
      <c r="J236" s="6">
        <v>87656629</v>
      </c>
      <c r="K236" s="6">
        <v>60348218</v>
      </c>
      <c r="L236" s="6">
        <v>27308411</v>
      </c>
      <c r="M236" s="6">
        <v>60468125</v>
      </c>
      <c r="N236" s="6">
        <v>2978282</v>
      </c>
      <c r="O236" s="6">
        <v>881827</v>
      </c>
      <c r="P236" s="6">
        <v>1322905</v>
      </c>
      <c r="Q236" s="6">
        <v>9944</v>
      </c>
      <c r="R236" s="6">
        <v>54686</v>
      </c>
      <c r="S236" s="6">
        <v>24857</v>
      </c>
      <c r="T236" s="6">
        <v>684063</v>
      </c>
      <c r="U236" s="2">
        <v>0</v>
      </c>
      <c r="V236" s="6">
        <v>190476</v>
      </c>
      <c r="W236" s="6">
        <v>-2230</v>
      </c>
      <c r="X236" s="6">
        <v>118301</v>
      </c>
      <c r="Y236" s="6">
        <v>98410</v>
      </c>
      <c r="Z236" s="6">
        <v>88107</v>
      </c>
      <c r="AA236" s="6">
        <v>213</v>
      </c>
      <c r="AB236" s="6">
        <v>922</v>
      </c>
      <c r="AC236" s="6">
        <v>-101338</v>
      </c>
      <c r="AD236" s="6">
        <v>398248</v>
      </c>
      <c r="AE236" s="6">
        <v>0</v>
      </c>
      <c r="AF236" s="2">
        <v>0</v>
      </c>
      <c r="AG236" s="6">
        <v>2548266</v>
      </c>
      <c r="AH236" s="6">
        <v>66785782</v>
      </c>
      <c r="AI236" s="6">
        <v>94094192</v>
      </c>
      <c r="AJ236" s="6">
        <v>6437564</v>
      </c>
      <c r="AK236" s="7">
        <v>1.07</v>
      </c>
      <c r="AL236" s="2">
        <v>0</v>
      </c>
      <c r="AM236" s="2" t="s">
        <v>807</v>
      </c>
      <c r="AN236" s="2">
        <v>1</v>
      </c>
    </row>
    <row r="237" spans="1:40">
      <c r="A237" s="2" t="s">
        <v>302</v>
      </c>
      <c r="B237" s="2" t="s">
        <v>832</v>
      </c>
      <c r="C237" s="2" t="s">
        <v>809</v>
      </c>
      <c r="E237" s="2" t="s">
        <v>303</v>
      </c>
      <c r="F237" s="2" t="e">
        <v>#N/A</v>
      </c>
      <c r="G237" s="2" t="e">
        <v>#N/A</v>
      </c>
      <c r="H237" s="2" t="s">
        <v>833</v>
      </c>
      <c r="I237" s="2">
        <v>0.09</v>
      </c>
      <c r="J237" s="6">
        <v>98838520</v>
      </c>
      <c r="K237" s="6">
        <v>19221732</v>
      </c>
      <c r="L237" s="6">
        <v>79616789</v>
      </c>
      <c r="M237" s="6">
        <v>20069320</v>
      </c>
      <c r="N237" s="6">
        <v>1154481</v>
      </c>
      <c r="O237" s="6">
        <v>292677</v>
      </c>
      <c r="P237" s="6">
        <v>626410</v>
      </c>
      <c r="Q237" s="6">
        <v>4152</v>
      </c>
      <c r="R237" s="6">
        <v>13574</v>
      </c>
      <c r="S237" s="6">
        <v>7624</v>
      </c>
      <c r="T237" s="6">
        <v>210044</v>
      </c>
      <c r="U237" s="2">
        <v>0</v>
      </c>
      <c r="V237" s="6">
        <v>39725</v>
      </c>
      <c r="W237" s="6">
        <v>9118</v>
      </c>
      <c r="X237" s="6">
        <v>-9000</v>
      </c>
      <c r="Y237" s="6">
        <v>-1376</v>
      </c>
      <c r="Z237" s="6">
        <v>40799</v>
      </c>
      <c r="AA237" s="6">
        <v>0</v>
      </c>
      <c r="AB237" s="6">
        <v>4192</v>
      </c>
      <c r="AC237" s="6">
        <v>-9853</v>
      </c>
      <c r="AD237" s="6">
        <v>1161078</v>
      </c>
      <c r="AE237" s="6">
        <v>0</v>
      </c>
      <c r="AF237" s="2">
        <v>0</v>
      </c>
      <c r="AG237" s="6">
        <v>-671303</v>
      </c>
      <c r="AH237" s="6">
        <v>21787181</v>
      </c>
      <c r="AI237" s="6">
        <v>101403970</v>
      </c>
      <c r="AJ237" s="6">
        <v>2565449</v>
      </c>
      <c r="AK237" s="7">
        <v>1.03</v>
      </c>
      <c r="AL237" s="2" t="s">
        <v>810</v>
      </c>
      <c r="AM237" s="2" t="s">
        <v>827</v>
      </c>
      <c r="AN237" s="2">
        <v>0.82120654699999995</v>
      </c>
    </row>
    <row r="238" spans="1:40">
      <c r="A238" s="2" t="s">
        <v>300</v>
      </c>
      <c r="B238" s="2" t="s">
        <v>812</v>
      </c>
      <c r="C238" s="2">
        <v>0</v>
      </c>
      <c r="E238" s="2" t="s">
        <v>867</v>
      </c>
      <c r="F238" s="2" t="e">
        <v>#N/A</v>
      </c>
      <c r="G238" s="2" t="e">
        <v>#N/A</v>
      </c>
      <c r="H238" s="2" t="s">
        <v>814</v>
      </c>
      <c r="I238" s="2">
        <v>0.01</v>
      </c>
      <c r="J238" s="6">
        <v>9844422</v>
      </c>
      <c r="K238" s="6">
        <v>3367344</v>
      </c>
      <c r="L238" s="6">
        <v>6477078</v>
      </c>
      <c r="M238" s="6">
        <v>3463967</v>
      </c>
      <c r="N238" s="6">
        <v>189060</v>
      </c>
      <c r="O238" s="6">
        <v>50516</v>
      </c>
      <c r="P238" s="6">
        <v>96600</v>
      </c>
      <c r="Q238" s="2">
        <v>662</v>
      </c>
      <c r="R238" s="6">
        <v>2624</v>
      </c>
      <c r="S238" s="6">
        <v>1356</v>
      </c>
      <c r="T238" s="6">
        <v>37302</v>
      </c>
      <c r="U238" s="2">
        <v>0</v>
      </c>
      <c r="V238" s="6">
        <v>5230</v>
      </c>
      <c r="W238" s="6">
        <v>936</v>
      </c>
      <c r="X238" s="6">
        <v>-2094</v>
      </c>
      <c r="Y238" s="6">
        <v>1664</v>
      </c>
      <c r="Z238" s="6">
        <v>3205</v>
      </c>
      <c r="AA238" s="6">
        <v>4</v>
      </c>
      <c r="AB238" s="6">
        <v>485</v>
      </c>
      <c r="AC238" s="6">
        <v>-3164</v>
      </c>
      <c r="AD238" s="6">
        <v>94457</v>
      </c>
      <c r="AE238" s="6">
        <v>0</v>
      </c>
      <c r="AF238" s="2">
        <v>0</v>
      </c>
      <c r="AG238" s="6">
        <v>-22584</v>
      </c>
      <c r="AH238" s="6">
        <v>3731166</v>
      </c>
      <c r="AI238" s="6">
        <v>10208244</v>
      </c>
      <c r="AJ238" s="6">
        <v>363822</v>
      </c>
      <c r="AK238" s="7">
        <v>1.04</v>
      </c>
      <c r="AL238" s="2">
        <v>0</v>
      </c>
      <c r="AM238" s="2" t="s">
        <v>807</v>
      </c>
      <c r="AN238" s="2">
        <v>1</v>
      </c>
    </row>
    <row r="239" spans="1:40">
      <c r="A239" s="2" t="s">
        <v>298</v>
      </c>
      <c r="B239" s="2" t="s">
        <v>804</v>
      </c>
      <c r="C239" s="2" t="s">
        <v>825</v>
      </c>
      <c r="E239" s="2" t="s">
        <v>299</v>
      </c>
      <c r="F239" s="2" t="s">
        <v>69</v>
      </c>
      <c r="G239" s="2" t="s">
        <v>806</v>
      </c>
      <c r="H239" s="2">
        <v>0</v>
      </c>
      <c r="I239" s="2">
        <v>0.4</v>
      </c>
      <c r="J239" s="6">
        <v>3350681</v>
      </c>
      <c r="K239" s="6">
        <v>13166973</v>
      </c>
      <c r="L239" s="6">
        <v>-9816292</v>
      </c>
      <c r="M239" s="6">
        <v>13801091</v>
      </c>
      <c r="N239" s="6">
        <v>842672</v>
      </c>
      <c r="O239" s="6">
        <v>201266</v>
      </c>
      <c r="P239" s="6">
        <v>382076</v>
      </c>
      <c r="Q239" s="2">
        <v>0</v>
      </c>
      <c r="R239" s="6">
        <v>6652</v>
      </c>
      <c r="S239" s="6">
        <v>9179</v>
      </c>
      <c r="T239" s="6">
        <v>243499</v>
      </c>
      <c r="U239" s="2">
        <v>0</v>
      </c>
      <c r="V239" s="6">
        <v>35020</v>
      </c>
      <c r="W239" s="6">
        <v>0</v>
      </c>
      <c r="X239" s="6">
        <v>17987</v>
      </c>
      <c r="Y239" s="6">
        <v>-6328</v>
      </c>
      <c r="Z239" s="6">
        <v>-33986</v>
      </c>
      <c r="AA239" s="6">
        <v>0</v>
      </c>
      <c r="AB239" s="6">
        <v>1874</v>
      </c>
      <c r="AC239" s="6">
        <v>-6834</v>
      </c>
      <c r="AD239" s="6">
        <v>-143154</v>
      </c>
      <c r="AE239" s="6">
        <v>0</v>
      </c>
      <c r="AF239" s="6">
        <v>32322</v>
      </c>
      <c r="AG239" s="6">
        <v>-484228</v>
      </c>
      <c r="AH239" s="6">
        <v>13991792</v>
      </c>
      <c r="AI239" s="6">
        <v>4175500</v>
      </c>
      <c r="AJ239" s="6">
        <v>824819</v>
      </c>
      <c r="AK239" s="7">
        <v>1.25</v>
      </c>
      <c r="AL239" s="2" t="s">
        <v>843</v>
      </c>
      <c r="AM239" s="2" t="s">
        <v>811</v>
      </c>
      <c r="AN239" s="2">
        <v>2.3232395999999999E-2</v>
      </c>
    </row>
    <row r="240" spans="1:40">
      <c r="A240" s="2" t="s">
        <v>296</v>
      </c>
      <c r="B240" s="2" t="s">
        <v>804</v>
      </c>
      <c r="C240" s="2" t="s">
        <v>809</v>
      </c>
      <c r="E240" s="2" t="s">
        <v>297</v>
      </c>
      <c r="F240" s="2" t="s">
        <v>402</v>
      </c>
      <c r="G240" s="2" t="s">
        <v>400</v>
      </c>
      <c r="H240" s="2">
        <v>0</v>
      </c>
      <c r="I240" s="2">
        <v>0.4</v>
      </c>
      <c r="J240" s="6">
        <v>1399797</v>
      </c>
      <c r="K240" s="6">
        <v>4911703</v>
      </c>
      <c r="L240" s="6">
        <v>-3511906</v>
      </c>
      <c r="M240" s="6">
        <v>4730300</v>
      </c>
      <c r="N240" s="6">
        <v>362881</v>
      </c>
      <c r="O240" s="6">
        <v>68984</v>
      </c>
      <c r="P240" s="6">
        <v>196947</v>
      </c>
      <c r="Q240" s="6">
        <v>4057</v>
      </c>
      <c r="R240" s="2">
        <v>0</v>
      </c>
      <c r="S240" s="6">
        <v>4057</v>
      </c>
      <c r="T240" s="6">
        <v>88836</v>
      </c>
      <c r="U240" s="2">
        <v>0</v>
      </c>
      <c r="V240" s="6">
        <v>13099</v>
      </c>
      <c r="W240" s="6">
        <v>-1475</v>
      </c>
      <c r="X240" s="6">
        <v>0</v>
      </c>
      <c r="Y240" s="6">
        <v>-2126</v>
      </c>
      <c r="Z240" s="6">
        <v>12151</v>
      </c>
      <c r="AA240" s="6">
        <v>0</v>
      </c>
      <c r="AB240" s="6">
        <v>75</v>
      </c>
      <c r="AC240" s="6">
        <v>-1289</v>
      </c>
      <c r="AD240" s="6">
        <v>-51215</v>
      </c>
      <c r="AE240" s="6">
        <v>0</v>
      </c>
      <c r="AF240" s="2">
        <v>0</v>
      </c>
      <c r="AG240" s="6">
        <v>-173618</v>
      </c>
      <c r="AH240" s="6">
        <v>4888783</v>
      </c>
      <c r="AI240" s="6">
        <v>1376877</v>
      </c>
      <c r="AJ240" s="6">
        <v>-22920</v>
      </c>
      <c r="AK240" s="7">
        <v>0.98</v>
      </c>
      <c r="AL240" s="2" t="s">
        <v>906</v>
      </c>
      <c r="AM240" s="2" t="s">
        <v>811</v>
      </c>
      <c r="AN240" s="2">
        <v>8.1872639999999997E-3</v>
      </c>
    </row>
    <row r="241" spans="1:40">
      <c r="A241" s="2" t="s">
        <v>294</v>
      </c>
      <c r="B241" s="2" t="s">
        <v>819</v>
      </c>
      <c r="C241" s="2" t="s">
        <v>808</v>
      </c>
      <c r="E241" s="2" t="s">
        <v>295</v>
      </c>
      <c r="F241" s="2" t="s">
        <v>806</v>
      </c>
      <c r="G241" s="2" t="s">
        <v>502</v>
      </c>
      <c r="H241" s="2">
        <v>0</v>
      </c>
      <c r="I241" s="2">
        <v>0.49</v>
      </c>
      <c r="J241" s="6">
        <v>58806712</v>
      </c>
      <c r="K241" s="6">
        <v>28819736</v>
      </c>
      <c r="L241" s="6">
        <v>29986976</v>
      </c>
      <c r="M241" s="6">
        <v>28598606</v>
      </c>
      <c r="N241" s="6">
        <v>2412490</v>
      </c>
      <c r="O241" s="6">
        <v>417091</v>
      </c>
      <c r="P241" s="6">
        <v>1424765</v>
      </c>
      <c r="Q241" s="6">
        <v>0</v>
      </c>
      <c r="R241" s="2">
        <v>0</v>
      </c>
      <c r="S241" s="6">
        <v>8705</v>
      </c>
      <c r="T241" s="6">
        <v>561929</v>
      </c>
      <c r="U241" s="6">
        <v>3738</v>
      </c>
      <c r="V241" s="6">
        <v>116482</v>
      </c>
      <c r="W241" s="6">
        <v>1028</v>
      </c>
      <c r="X241" s="6">
        <v>0</v>
      </c>
      <c r="Y241" s="6">
        <v>38023</v>
      </c>
      <c r="Z241" s="6">
        <v>-29072</v>
      </c>
      <c r="AA241" s="6">
        <v>-3738</v>
      </c>
      <c r="AB241" s="6">
        <v>4147</v>
      </c>
      <c r="AC241" s="6">
        <v>-28174</v>
      </c>
      <c r="AD241" s="6">
        <v>437310</v>
      </c>
      <c r="AE241" s="6">
        <v>0</v>
      </c>
      <c r="AF241" s="2">
        <v>0</v>
      </c>
      <c r="AG241" s="6">
        <v>-909575</v>
      </c>
      <c r="AH241" s="6">
        <v>30641265</v>
      </c>
      <c r="AI241" s="6">
        <v>60628241</v>
      </c>
      <c r="AJ241" s="6">
        <v>1821529</v>
      </c>
      <c r="AK241" s="7">
        <v>1.03</v>
      </c>
      <c r="AL241" s="2" t="s">
        <v>907</v>
      </c>
      <c r="AM241" s="2" t="s">
        <v>811</v>
      </c>
      <c r="AN241" s="2">
        <v>8.8095314999999993E-2</v>
      </c>
    </row>
    <row r="242" spans="1:40">
      <c r="A242" s="2" t="s">
        <v>292</v>
      </c>
      <c r="B242" s="2" t="s">
        <v>804</v>
      </c>
      <c r="C242" s="2" t="s">
        <v>805</v>
      </c>
      <c r="E242" s="2" t="s">
        <v>293</v>
      </c>
      <c r="F242" s="2" t="s">
        <v>290</v>
      </c>
      <c r="G242" s="2" t="s">
        <v>806</v>
      </c>
      <c r="H242" s="2">
        <v>0</v>
      </c>
      <c r="I242" s="2">
        <v>0.4</v>
      </c>
      <c r="J242" s="6">
        <v>5681541</v>
      </c>
      <c r="K242" s="6">
        <v>33161804</v>
      </c>
      <c r="L242" s="6">
        <v>-27480263</v>
      </c>
      <c r="M242" s="6">
        <v>33939286</v>
      </c>
      <c r="N242" s="6">
        <v>1246153</v>
      </c>
      <c r="O242" s="6">
        <v>494948</v>
      </c>
      <c r="P242" s="6">
        <v>236321</v>
      </c>
      <c r="Q242" s="6">
        <v>2028</v>
      </c>
      <c r="R242" s="6">
        <v>8116</v>
      </c>
      <c r="S242" s="6">
        <v>8116</v>
      </c>
      <c r="T242" s="6">
        <v>496624</v>
      </c>
      <c r="U242" s="2">
        <v>0</v>
      </c>
      <c r="V242" s="6">
        <v>14507</v>
      </c>
      <c r="W242" s="6">
        <v>-2002</v>
      </c>
      <c r="X242" s="6">
        <v>5023</v>
      </c>
      <c r="Y242" s="6">
        <v>34276</v>
      </c>
      <c r="Z242" s="6">
        <v>-17084</v>
      </c>
      <c r="AA242" s="6">
        <v>0</v>
      </c>
      <c r="AB242" s="6">
        <v>7734</v>
      </c>
      <c r="AC242" s="6">
        <v>15297</v>
      </c>
      <c r="AD242" s="6">
        <v>-400754</v>
      </c>
      <c r="AE242" s="6">
        <v>0</v>
      </c>
      <c r="AF242" s="6">
        <v>1293427</v>
      </c>
      <c r="AG242" s="6">
        <v>69246</v>
      </c>
      <c r="AH242" s="6">
        <v>33618255</v>
      </c>
      <c r="AI242" s="6">
        <v>6137993</v>
      </c>
      <c r="AJ242" s="6">
        <v>456451</v>
      </c>
      <c r="AK242" s="7">
        <v>1.08</v>
      </c>
      <c r="AL242" s="2">
        <v>0</v>
      </c>
      <c r="AM242" s="2" t="s">
        <v>807</v>
      </c>
      <c r="AN242" s="2">
        <v>1</v>
      </c>
    </row>
    <row r="243" spans="1:40">
      <c r="A243" s="2" t="s">
        <v>290</v>
      </c>
      <c r="B243" s="2" t="s">
        <v>844</v>
      </c>
      <c r="C243" s="2" t="s">
        <v>805</v>
      </c>
      <c r="E243" s="2" t="s">
        <v>291</v>
      </c>
      <c r="F243" s="2" t="e">
        <v>#N/A</v>
      </c>
      <c r="G243" s="2" t="e">
        <v>#N/A</v>
      </c>
      <c r="H243" s="2" t="s">
        <v>833</v>
      </c>
      <c r="I243" s="2">
        <v>0.1</v>
      </c>
      <c r="J243" s="6">
        <v>65308571</v>
      </c>
      <c r="K243" s="6">
        <v>28223706</v>
      </c>
      <c r="L243" s="6">
        <v>37084865</v>
      </c>
      <c r="M243" s="6">
        <v>29133795</v>
      </c>
      <c r="N243" s="6">
        <v>1323219</v>
      </c>
      <c r="O243" s="6">
        <v>442369</v>
      </c>
      <c r="P243" s="6">
        <v>494986</v>
      </c>
      <c r="Q243" s="6">
        <v>798</v>
      </c>
      <c r="R243" s="6">
        <v>2030</v>
      </c>
      <c r="S243" s="6">
        <v>4306</v>
      </c>
      <c r="T243" s="6">
        <v>378730</v>
      </c>
      <c r="U243" s="2">
        <v>0</v>
      </c>
      <c r="V243" s="6">
        <v>45176</v>
      </c>
      <c r="W243" s="6">
        <v>2372</v>
      </c>
      <c r="X243" s="6">
        <v>1255</v>
      </c>
      <c r="Y243" s="6">
        <v>16587</v>
      </c>
      <c r="Z243" s="6">
        <v>19057</v>
      </c>
      <c r="AA243" s="6">
        <v>0</v>
      </c>
      <c r="AB243" s="6">
        <v>4057</v>
      </c>
      <c r="AC243" s="6">
        <v>-23603</v>
      </c>
      <c r="AD243" s="6">
        <v>540821</v>
      </c>
      <c r="AE243" s="6">
        <v>0</v>
      </c>
      <c r="AF243" s="2">
        <v>0</v>
      </c>
      <c r="AG243" s="6">
        <v>-868209</v>
      </c>
      <c r="AH243" s="6">
        <v>30194527</v>
      </c>
      <c r="AI243" s="6">
        <v>67279392</v>
      </c>
      <c r="AJ243" s="6">
        <v>1970821</v>
      </c>
      <c r="AK243" s="7">
        <v>1.03</v>
      </c>
      <c r="AL243" s="2" t="s">
        <v>890</v>
      </c>
      <c r="AM243" s="2" t="s">
        <v>811</v>
      </c>
      <c r="AN243" s="2">
        <v>0.92344905099999997</v>
      </c>
    </row>
    <row r="244" spans="1:40">
      <c r="A244" s="2" t="s">
        <v>288</v>
      </c>
      <c r="B244" s="2" t="s">
        <v>804</v>
      </c>
      <c r="C244" s="2" t="s">
        <v>808</v>
      </c>
      <c r="E244" s="2" t="s">
        <v>289</v>
      </c>
      <c r="F244" s="2" t="s">
        <v>412</v>
      </c>
      <c r="G244" s="2" t="s">
        <v>410</v>
      </c>
      <c r="H244" s="2">
        <v>0</v>
      </c>
      <c r="I244" s="2">
        <v>0.4</v>
      </c>
      <c r="J244" s="6">
        <v>3695273</v>
      </c>
      <c r="K244" s="6">
        <v>7755266</v>
      </c>
      <c r="L244" s="6">
        <v>-4059993</v>
      </c>
      <c r="M244" s="6">
        <v>7730408</v>
      </c>
      <c r="N244" s="6">
        <v>810490</v>
      </c>
      <c r="O244" s="6">
        <v>112735</v>
      </c>
      <c r="P244" s="6">
        <v>555210</v>
      </c>
      <c r="Q244" s="2">
        <v>0</v>
      </c>
      <c r="R244" s="2">
        <v>0</v>
      </c>
      <c r="S244" s="6">
        <v>0</v>
      </c>
      <c r="T244" s="6">
        <v>142545</v>
      </c>
      <c r="U244" s="6">
        <v>38626</v>
      </c>
      <c r="V244" s="6">
        <v>27168</v>
      </c>
      <c r="W244" s="6">
        <v>-122</v>
      </c>
      <c r="X244" s="6">
        <v>0</v>
      </c>
      <c r="Y244" s="6">
        <v>1982</v>
      </c>
      <c r="Z244" s="6">
        <v>-3207</v>
      </c>
      <c r="AA244" s="6">
        <v>-31562</v>
      </c>
      <c r="AB244" s="6">
        <v>0</v>
      </c>
      <c r="AC244" s="6">
        <v>-13937</v>
      </c>
      <c r="AD244" s="6">
        <v>-59208</v>
      </c>
      <c r="AE244" s="6">
        <v>0</v>
      </c>
      <c r="AF244" s="2">
        <v>0</v>
      </c>
      <c r="AG244" s="2">
        <v>0</v>
      </c>
      <c r="AH244" s="6">
        <v>8500638</v>
      </c>
      <c r="AI244" s="6">
        <v>4440644</v>
      </c>
      <c r="AJ244" s="6">
        <v>745371</v>
      </c>
      <c r="AK244" s="7">
        <v>1.2</v>
      </c>
      <c r="AL244" s="2">
        <v>0</v>
      </c>
      <c r="AM244" s="2" t="s">
        <v>807</v>
      </c>
      <c r="AN244" s="2">
        <v>1</v>
      </c>
    </row>
    <row r="245" spans="1:40">
      <c r="A245" s="2" t="s">
        <v>286</v>
      </c>
      <c r="B245" s="2" t="s">
        <v>821</v>
      </c>
      <c r="C245" s="2" t="s">
        <v>815</v>
      </c>
      <c r="E245" s="2" t="s">
        <v>287</v>
      </c>
      <c r="F245" s="2" t="s">
        <v>806</v>
      </c>
      <c r="G245" s="2" t="s">
        <v>666</v>
      </c>
      <c r="H245" s="2">
        <v>0</v>
      </c>
      <c r="I245" s="2">
        <v>0.49</v>
      </c>
      <c r="J245" s="6">
        <v>38130145</v>
      </c>
      <c r="K245" s="6">
        <v>44810764</v>
      </c>
      <c r="L245" s="6">
        <v>-6680619</v>
      </c>
      <c r="M245" s="6">
        <v>47128692</v>
      </c>
      <c r="N245" s="6">
        <v>1941289</v>
      </c>
      <c r="O245" s="6">
        <v>687877</v>
      </c>
      <c r="P245" s="6">
        <v>760245</v>
      </c>
      <c r="Q245" s="6">
        <v>0</v>
      </c>
      <c r="R245" s="2">
        <v>0</v>
      </c>
      <c r="S245" s="6">
        <v>8087</v>
      </c>
      <c r="T245" s="6">
        <v>485080</v>
      </c>
      <c r="U245" s="2">
        <v>0</v>
      </c>
      <c r="V245" s="6">
        <v>54671</v>
      </c>
      <c r="W245" s="6">
        <v>9655</v>
      </c>
      <c r="X245" s="6">
        <v>0</v>
      </c>
      <c r="Y245" s="6">
        <v>11542</v>
      </c>
      <c r="Z245" s="6">
        <v>-41580</v>
      </c>
      <c r="AA245" s="6">
        <v>0</v>
      </c>
      <c r="AB245" s="6">
        <v>8845</v>
      </c>
      <c r="AC245" s="6">
        <v>-410</v>
      </c>
      <c r="AD245" s="6">
        <v>-97426</v>
      </c>
      <c r="AE245" s="6">
        <v>0</v>
      </c>
      <c r="AF245" s="6">
        <v>443244</v>
      </c>
      <c r="AG245" s="6">
        <v>-1521940</v>
      </c>
      <c r="AH245" s="6">
        <v>47050094</v>
      </c>
      <c r="AI245" s="6">
        <v>40369475</v>
      </c>
      <c r="AJ245" s="6">
        <v>2239330</v>
      </c>
      <c r="AK245" s="7">
        <v>1.06</v>
      </c>
      <c r="AL245" s="2">
        <v>0</v>
      </c>
      <c r="AM245" s="2" t="s">
        <v>807</v>
      </c>
      <c r="AN245" s="2">
        <v>1</v>
      </c>
    </row>
    <row r="246" spans="1:40">
      <c r="A246" s="2" t="s">
        <v>284</v>
      </c>
      <c r="B246" s="2" t="s">
        <v>821</v>
      </c>
      <c r="C246" s="2" t="s">
        <v>822</v>
      </c>
      <c r="E246" s="2" t="s">
        <v>285</v>
      </c>
      <c r="F246" s="2" t="s">
        <v>806</v>
      </c>
      <c r="G246" s="2" t="s">
        <v>274</v>
      </c>
      <c r="H246" s="2">
        <v>0</v>
      </c>
      <c r="I246" s="2">
        <v>0.49</v>
      </c>
      <c r="J246" s="6">
        <v>52945838</v>
      </c>
      <c r="K246" s="6">
        <v>43783630</v>
      </c>
      <c r="L246" s="6">
        <v>9162208</v>
      </c>
      <c r="M246" s="6">
        <v>44482630</v>
      </c>
      <c r="N246" s="6">
        <v>2221492</v>
      </c>
      <c r="O246" s="6">
        <v>667401</v>
      </c>
      <c r="P246" s="6">
        <v>1090218</v>
      </c>
      <c r="Q246" s="6">
        <v>6332</v>
      </c>
      <c r="R246" s="6">
        <v>0</v>
      </c>
      <c r="S246" s="6">
        <v>12494</v>
      </c>
      <c r="T246" s="6">
        <v>445047</v>
      </c>
      <c r="U246" s="2">
        <v>0</v>
      </c>
      <c r="V246" s="6">
        <v>75158</v>
      </c>
      <c r="W246" s="6">
        <v>3479</v>
      </c>
      <c r="X246" s="6">
        <v>59285</v>
      </c>
      <c r="Y246" s="6">
        <v>85261</v>
      </c>
      <c r="Z246" s="6">
        <v>217028</v>
      </c>
      <c r="AA246" s="6">
        <v>0</v>
      </c>
      <c r="AB246" s="6">
        <v>-30415</v>
      </c>
      <c r="AC246" s="6">
        <v>-46310</v>
      </c>
      <c r="AD246" s="6">
        <v>133616</v>
      </c>
      <c r="AE246" s="6">
        <v>0</v>
      </c>
      <c r="AF246" s="2">
        <v>0</v>
      </c>
      <c r="AG246" s="6">
        <v>-528266</v>
      </c>
      <c r="AH246" s="6">
        <v>46672958</v>
      </c>
      <c r="AI246" s="6">
        <v>55835165</v>
      </c>
      <c r="AJ246" s="6">
        <v>2889327</v>
      </c>
      <c r="AK246" s="7">
        <v>1.05</v>
      </c>
      <c r="AL246" s="2" t="s">
        <v>847</v>
      </c>
      <c r="AM246" s="2" t="s">
        <v>827</v>
      </c>
      <c r="AN246" s="2">
        <v>0.27393722599999998</v>
      </c>
    </row>
    <row r="247" spans="1:40">
      <c r="A247" s="2" t="s">
        <v>282</v>
      </c>
      <c r="B247" s="2" t="s">
        <v>821</v>
      </c>
      <c r="C247" s="2" t="s">
        <v>822</v>
      </c>
      <c r="E247" s="2" t="s">
        <v>283</v>
      </c>
      <c r="F247" s="2" t="s">
        <v>806</v>
      </c>
      <c r="G247" s="2" t="s">
        <v>829</v>
      </c>
      <c r="H247" s="2">
        <v>0</v>
      </c>
      <c r="I247" s="2">
        <v>0.49</v>
      </c>
      <c r="J247" s="6">
        <v>15747899</v>
      </c>
      <c r="K247" s="6">
        <v>30275908</v>
      </c>
      <c r="L247" s="6">
        <v>-14528009</v>
      </c>
      <c r="M247" s="6">
        <v>29004468</v>
      </c>
      <c r="N247" s="6">
        <v>1521758</v>
      </c>
      <c r="O247" s="6">
        <v>422982</v>
      </c>
      <c r="P247" s="6">
        <v>748036</v>
      </c>
      <c r="Q247" s="2">
        <v>0</v>
      </c>
      <c r="R247" s="2">
        <v>0</v>
      </c>
      <c r="S247" s="6">
        <v>0</v>
      </c>
      <c r="T247" s="6">
        <v>350740</v>
      </c>
      <c r="U247" s="2">
        <v>0</v>
      </c>
      <c r="V247" s="6">
        <v>50907</v>
      </c>
      <c r="W247" s="6">
        <v>0</v>
      </c>
      <c r="X247" s="6">
        <v>0</v>
      </c>
      <c r="Y247" s="6">
        <v>14212</v>
      </c>
      <c r="Z247" s="6">
        <v>108735</v>
      </c>
      <c r="AA247" s="6">
        <v>0</v>
      </c>
      <c r="AB247" s="6">
        <v>6422</v>
      </c>
      <c r="AC247" s="6">
        <v>4165</v>
      </c>
      <c r="AD247" s="6">
        <v>-211867</v>
      </c>
      <c r="AE247" s="6">
        <v>0</v>
      </c>
      <c r="AF247" s="6">
        <v>27645</v>
      </c>
      <c r="AG247" s="6">
        <v>-256570</v>
      </c>
      <c r="AH247" s="6">
        <v>30214585</v>
      </c>
      <c r="AI247" s="6">
        <v>15686576</v>
      </c>
      <c r="AJ247" s="6">
        <v>-61323</v>
      </c>
      <c r="AK247" s="7">
        <v>1</v>
      </c>
      <c r="AL247" s="2">
        <v>0</v>
      </c>
      <c r="AM247" s="2" t="s">
        <v>807</v>
      </c>
      <c r="AN247" s="2">
        <v>1</v>
      </c>
    </row>
    <row r="248" spans="1:40">
      <c r="A248" s="2" t="s">
        <v>280</v>
      </c>
      <c r="B248" s="2" t="s">
        <v>821</v>
      </c>
      <c r="C248" s="2" t="s">
        <v>805</v>
      </c>
      <c r="E248" s="2" t="s">
        <v>281</v>
      </c>
      <c r="F248" s="2" t="s">
        <v>806</v>
      </c>
      <c r="G248" s="2" t="s">
        <v>486</v>
      </c>
      <c r="H248" s="2">
        <v>0</v>
      </c>
      <c r="I248" s="2">
        <v>0.49</v>
      </c>
      <c r="J248" s="6">
        <v>44038593</v>
      </c>
      <c r="K248" s="6">
        <v>39572807</v>
      </c>
      <c r="L248" s="6">
        <v>4465786</v>
      </c>
      <c r="M248" s="6">
        <v>39621909</v>
      </c>
      <c r="N248" s="6">
        <v>2057058</v>
      </c>
      <c r="O248" s="6">
        <v>577820</v>
      </c>
      <c r="P248" s="6">
        <v>902200</v>
      </c>
      <c r="Q248" s="6">
        <v>0</v>
      </c>
      <c r="R248" s="2">
        <v>995</v>
      </c>
      <c r="S248" s="6">
        <v>4971</v>
      </c>
      <c r="T248" s="6">
        <v>571072</v>
      </c>
      <c r="U248" s="2">
        <v>0</v>
      </c>
      <c r="V248" s="6">
        <v>24512</v>
      </c>
      <c r="W248" s="6">
        <v>19009</v>
      </c>
      <c r="X248" s="6">
        <v>-995</v>
      </c>
      <c r="Y248" s="6">
        <v>21134</v>
      </c>
      <c r="Z248" s="6">
        <v>5715</v>
      </c>
      <c r="AA248" s="6">
        <v>0</v>
      </c>
      <c r="AB248" s="6">
        <v>1978</v>
      </c>
      <c r="AC248" s="6">
        <v>18250</v>
      </c>
      <c r="AD248" s="6">
        <v>65126</v>
      </c>
      <c r="AE248" s="6">
        <v>0</v>
      </c>
      <c r="AF248" s="2">
        <v>0</v>
      </c>
      <c r="AG248" s="6">
        <v>-1319150</v>
      </c>
      <c r="AH248" s="6">
        <v>40514546</v>
      </c>
      <c r="AI248" s="6">
        <v>44980332</v>
      </c>
      <c r="AJ248" s="6">
        <v>941739</v>
      </c>
      <c r="AK248" s="7">
        <v>1.02</v>
      </c>
      <c r="AL248" s="2">
        <v>0</v>
      </c>
      <c r="AM248" s="2" t="s">
        <v>807</v>
      </c>
      <c r="AN248" s="2">
        <v>1</v>
      </c>
    </row>
    <row r="249" spans="1:40">
      <c r="A249" s="2" t="s">
        <v>278</v>
      </c>
      <c r="B249" s="2" t="s">
        <v>804</v>
      </c>
      <c r="C249" s="2" t="s">
        <v>808</v>
      </c>
      <c r="E249" s="2" t="s">
        <v>279</v>
      </c>
      <c r="F249" s="2" t="s">
        <v>412</v>
      </c>
      <c r="G249" s="2" t="s">
        <v>410</v>
      </c>
      <c r="H249" s="2">
        <v>0</v>
      </c>
      <c r="I249" s="2">
        <v>0.4</v>
      </c>
      <c r="J249" s="6">
        <v>5045990</v>
      </c>
      <c r="K249" s="6">
        <v>26792125</v>
      </c>
      <c r="L249" s="6">
        <v>-21746135</v>
      </c>
      <c r="M249" s="6">
        <v>26196903</v>
      </c>
      <c r="N249" s="6">
        <v>1575445</v>
      </c>
      <c r="O249" s="6">
        <v>382038</v>
      </c>
      <c r="P249" s="6">
        <v>695351</v>
      </c>
      <c r="Q249" s="6">
        <v>2270</v>
      </c>
      <c r="R249" s="6">
        <v>0</v>
      </c>
      <c r="S249" s="6">
        <v>82484</v>
      </c>
      <c r="T249" s="6">
        <v>413302</v>
      </c>
      <c r="U249" s="6">
        <v>2132</v>
      </c>
      <c r="V249" s="6">
        <v>15442</v>
      </c>
      <c r="W249" s="6">
        <v>1851</v>
      </c>
      <c r="X249" s="6">
        <v>1097</v>
      </c>
      <c r="Y249" s="6">
        <v>32688</v>
      </c>
      <c r="Z249" s="6">
        <v>40927</v>
      </c>
      <c r="AA249" s="6">
        <v>-1226</v>
      </c>
      <c r="AB249" s="6">
        <v>6994</v>
      </c>
      <c r="AC249" s="6">
        <v>79</v>
      </c>
      <c r="AD249" s="6">
        <v>-317131</v>
      </c>
      <c r="AE249" s="6">
        <v>0</v>
      </c>
      <c r="AF249" s="6">
        <v>340429</v>
      </c>
      <c r="AG249" s="6">
        <v>-1960088</v>
      </c>
      <c r="AH249" s="6">
        <v>25254684</v>
      </c>
      <c r="AI249" s="6">
        <v>3508548</v>
      </c>
      <c r="AJ249" s="6">
        <v>-1537441</v>
      </c>
      <c r="AK249" s="7">
        <v>0.7</v>
      </c>
      <c r="AL249" s="2">
        <v>0</v>
      </c>
      <c r="AM249" s="2" t="s">
        <v>807</v>
      </c>
      <c r="AN249" s="2">
        <v>1</v>
      </c>
    </row>
    <row r="250" spans="1:40">
      <c r="A250" s="2" t="s">
        <v>276</v>
      </c>
      <c r="B250" s="2" t="s">
        <v>804</v>
      </c>
      <c r="C250" s="2" t="s">
        <v>822</v>
      </c>
      <c r="E250" s="2" t="s">
        <v>277</v>
      </c>
      <c r="F250" s="2" t="s">
        <v>584</v>
      </c>
      <c r="G250" s="2" t="s">
        <v>829</v>
      </c>
      <c r="H250" s="2">
        <v>0</v>
      </c>
      <c r="I250" s="2">
        <v>0.4</v>
      </c>
      <c r="J250" s="6">
        <v>1048961</v>
      </c>
      <c r="K250" s="6">
        <v>7053656</v>
      </c>
      <c r="L250" s="6">
        <v>-6004695</v>
      </c>
      <c r="M250" s="6">
        <v>6755377</v>
      </c>
      <c r="N250" s="6">
        <v>593207</v>
      </c>
      <c r="O250" s="6">
        <v>100243</v>
      </c>
      <c r="P250" s="6">
        <v>359376</v>
      </c>
      <c r="Q250" s="2">
        <v>0</v>
      </c>
      <c r="R250" s="2">
        <v>0</v>
      </c>
      <c r="S250" s="6">
        <v>0</v>
      </c>
      <c r="T250" s="6">
        <v>133588</v>
      </c>
      <c r="U250" s="2">
        <v>0</v>
      </c>
      <c r="V250" s="6">
        <v>33436</v>
      </c>
      <c r="W250" s="6">
        <v>0</v>
      </c>
      <c r="X250" s="6">
        <v>300</v>
      </c>
      <c r="Y250" s="6">
        <v>1302</v>
      </c>
      <c r="Z250" s="2">
        <v>-796</v>
      </c>
      <c r="AA250" s="6">
        <v>0</v>
      </c>
      <c r="AB250" s="6">
        <v>1268</v>
      </c>
      <c r="AC250" s="6">
        <v>-21466</v>
      </c>
      <c r="AD250" s="6">
        <v>-87568</v>
      </c>
      <c r="AE250" s="6">
        <v>1226726</v>
      </c>
      <c r="AF250" s="2">
        <v>0</v>
      </c>
      <c r="AG250" s="6">
        <v>-33210</v>
      </c>
      <c r="AH250" s="6">
        <v>8468576</v>
      </c>
      <c r="AI250" s="6">
        <v>2463880</v>
      </c>
      <c r="AJ250" s="6">
        <v>1414919</v>
      </c>
      <c r="AK250" s="7">
        <v>2.35</v>
      </c>
      <c r="AL250" s="2">
        <v>0</v>
      </c>
      <c r="AM250" s="2" t="s">
        <v>807</v>
      </c>
      <c r="AN250" s="2">
        <v>1</v>
      </c>
    </row>
    <row r="251" spans="1:40">
      <c r="A251" s="2" t="s">
        <v>271</v>
      </c>
      <c r="B251" s="2" t="s">
        <v>821</v>
      </c>
      <c r="C251" s="2" t="s">
        <v>805</v>
      </c>
      <c r="E251" s="2" t="s">
        <v>272</v>
      </c>
      <c r="F251" s="2" t="s">
        <v>806</v>
      </c>
      <c r="G251" s="2" t="s">
        <v>726</v>
      </c>
      <c r="H251" s="2">
        <v>0</v>
      </c>
      <c r="I251" s="2">
        <v>0.49</v>
      </c>
      <c r="J251" s="6">
        <v>27859377</v>
      </c>
      <c r="K251" s="6">
        <v>50042287</v>
      </c>
      <c r="L251" s="6">
        <v>-22182909</v>
      </c>
      <c r="M251" s="6">
        <v>51555512</v>
      </c>
      <c r="N251" s="6">
        <v>1458238</v>
      </c>
      <c r="O251" s="6">
        <v>751851</v>
      </c>
      <c r="P251" s="6">
        <v>448060</v>
      </c>
      <c r="Q251" s="6">
        <v>0</v>
      </c>
      <c r="R251" s="2">
        <v>0</v>
      </c>
      <c r="S251" s="6">
        <v>0</v>
      </c>
      <c r="T251" s="6">
        <v>258327</v>
      </c>
      <c r="U251" s="2">
        <v>0</v>
      </c>
      <c r="V251" s="6">
        <v>72703</v>
      </c>
      <c r="W251" s="6">
        <v>1092</v>
      </c>
      <c r="X251" s="6">
        <v>0</v>
      </c>
      <c r="Y251" s="6">
        <v>53090</v>
      </c>
      <c r="Z251" s="6">
        <v>55451</v>
      </c>
      <c r="AA251" s="6">
        <v>-945</v>
      </c>
      <c r="AB251" s="6">
        <v>16737</v>
      </c>
      <c r="AC251" s="6">
        <v>-1293</v>
      </c>
      <c r="AD251" s="6">
        <v>-323501</v>
      </c>
      <c r="AE251" s="6">
        <v>0</v>
      </c>
      <c r="AF251" s="6">
        <v>505127</v>
      </c>
      <c r="AG251" s="6">
        <v>850150</v>
      </c>
      <c r="AH251" s="6">
        <v>53232107</v>
      </c>
      <c r="AI251" s="6">
        <v>31049198</v>
      </c>
      <c r="AJ251" s="6">
        <v>3189821</v>
      </c>
      <c r="AK251" s="7">
        <v>1.1100000000000001</v>
      </c>
      <c r="AL251" s="2">
        <v>0</v>
      </c>
      <c r="AM251" s="2" t="s">
        <v>807</v>
      </c>
      <c r="AN251" s="2">
        <v>1</v>
      </c>
    </row>
    <row r="252" spans="1:40">
      <c r="A252" s="2" t="s">
        <v>269</v>
      </c>
      <c r="B252" s="2" t="s">
        <v>817</v>
      </c>
      <c r="C252" s="2" t="s">
        <v>818</v>
      </c>
      <c r="E252" s="2" t="s">
        <v>270</v>
      </c>
      <c r="F252" s="2" t="s">
        <v>514</v>
      </c>
      <c r="G252" s="2" t="s">
        <v>806</v>
      </c>
      <c r="H252" s="2">
        <v>0</v>
      </c>
      <c r="I252" s="2">
        <v>0.3</v>
      </c>
      <c r="J252" s="6">
        <v>48503208</v>
      </c>
      <c r="K252" s="6">
        <v>17062954</v>
      </c>
      <c r="L252" s="6">
        <v>31440254</v>
      </c>
      <c r="M252" s="6">
        <v>15725267</v>
      </c>
      <c r="N252" s="6">
        <v>1375542</v>
      </c>
      <c r="O252" s="6">
        <v>229327</v>
      </c>
      <c r="P252" s="6">
        <v>557347</v>
      </c>
      <c r="Q252" s="6">
        <v>0</v>
      </c>
      <c r="R252" s="6">
        <v>0</v>
      </c>
      <c r="S252" s="6">
        <v>0</v>
      </c>
      <c r="T252" s="6">
        <v>588868</v>
      </c>
      <c r="U252" s="2">
        <v>0</v>
      </c>
      <c r="V252" s="6">
        <v>65169</v>
      </c>
      <c r="W252" s="6">
        <v>2961</v>
      </c>
      <c r="X252" s="6">
        <v>2931</v>
      </c>
      <c r="Y252" s="6">
        <v>16863</v>
      </c>
      <c r="Z252" s="2">
        <v>939</v>
      </c>
      <c r="AA252" s="6">
        <v>0</v>
      </c>
      <c r="AB252" s="6">
        <v>7200</v>
      </c>
      <c r="AC252" s="6">
        <v>-3865</v>
      </c>
      <c r="AD252" s="6">
        <v>458504</v>
      </c>
      <c r="AE252" s="6">
        <v>0</v>
      </c>
      <c r="AF252" s="2">
        <v>0</v>
      </c>
      <c r="AG252" s="6">
        <v>297528</v>
      </c>
      <c r="AH252" s="6">
        <v>17949039</v>
      </c>
      <c r="AI252" s="6">
        <v>49389292</v>
      </c>
      <c r="AJ252" s="6">
        <v>886084</v>
      </c>
      <c r="AK252" s="7">
        <v>1.02</v>
      </c>
      <c r="AL252" s="2">
        <v>0</v>
      </c>
      <c r="AM252" s="2" t="s">
        <v>807</v>
      </c>
      <c r="AN252" s="2">
        <v>1</v>
      </c>
    </row>
    <row r="253" spans="1:40">
      <c r="A253" s="2" t="s">
        <v>267</v>
      </c>
      <c r="B253" s="2" t="s">
        <v>821</v>
      </c>
      <c r="C253" s="2" t="s">
        <v>845</v>
      </c>
      <c r="E253" s="2" t="s">
        <v>268</v>
      </c>
      <c r="F253" s="2" t="s">
        <v>806</v>
      </c>
      <c r="G253" s="2" t="s">
        <v>626</v>
      </c>
      <c r="H253" s="2">
        <v>0</v>
      </c>
      <c r="I253" s="2">
        <v>0.49</v>
      </c>
      <c r="J253" s="6">
        <v>32724891</v>
      </c>
      <c r="K253" s="6">
        <v>24255587</v>
      </c>
      <c r="L253" s="6">
        <v>8469303</v>
      </c>
      <c r="M253" s="6">
        <v>23222787</v>
      </c>
      <c r="N253" s="6">
        <v>1565320</v>
      </c>
      <c r="O253" s="6">
        <v>338666</v>
      </c>
      <c r="P253" s="6">
        <v>614986</v>
      </c>
      <c r="Q253" s="2">
        <v>0</v>
      </c>
      <c r="R253" s="2">
        <v>0</v>
      </c>
      <c r="S253" s="6">
        <v>425382</v>
      </c>
      <c r="T253" s="6">
        <v>186286</v>
      </c>
      <c r="U253" s="2">
        <v>0</v>
      </c>
      <c r="V253" s="6">
        <v>50807</v>
      </c>
      <c r="W253" s="6">
        <v>0</v>
      </c>
      <c r="X253" s="6">
        <v>0</v>
      </c>
      <c r="Y253" s="6">
        <v>-424425</v>
      </c>
      <c r="Z253" s="6">
        <v>10738</v>
      </c>
      <c r="AA253" s="6">
        <v>0</v>
      </c>
      <c r="AB253" s="6">
        <v>4241</v>
      </c>
      <c r="AC253" s="6">
        <v>-72317</v>
      </c>
      <c r="AD253" s="6">
        <v>123511</v>
      </c>
      <c r="AE253" s="6">
        <v>3021661</v>
      </c>
      <c r="AF253" s="2">
        <v>0</v>
      </c>
      <c r="AG253" s="6">
        <v>13655986</v>
      </c>
      <c r="AH253" s="6">
        <v>41158309</v>
      </c>
      <c r="AI253" s="6">
        <v>49627612</v>
      </c>
      <c r="AJ253" s="6">
        <v>16902721</v>
      </c>
      <c r="AK253" s="7">
        <v>1.52</v>
      </c>
      <c r="AL253" s="2">
        <v>0</v>
      </c>
      <c r="AM253" s="2" t="s">
        <v>807</v>
      </c>
      <c r="AN253" s="2">
        <v>1</v>
      </c>
    </row>
    <row r="254" spans="1:40">
      <c r="A254" s="2" t="s">
        <v>265</v>
      </c>
      <c r="B254" s="2" t="s">
        <v>804</v>
      </c>
      <c r="C254" s="2" t="s">
        <v>825</v>
      </c>
      <c r="E254" s="2" t="s">
        <v>266</v>
      </c>
      <c r="F254" s="2" t="s">
        <v>13</v>
      </c>
      <c r="G254" s="2" t="s">
        <v>464</v>
      </c>
      <c r="H254" s="2">
        <v>0</v>
      </c>
      <c r="I254" s="2">
        <v>0.4</v>
      </c>
      <c r="J254" s="6">
        <v>2002556</v>
      </c>
      <c r="K254" s="6">
        <v>14399652</v>
      </c>
      <c r="L254" s="6">
        <v>-12397096</v>
      </c>
      <c r="M254" s="6">
        <v>14689372</v>
      </c>
      <c r="N254" s="6">
        <v>546433</v>
      </c>
      <c r="O254" s="6">
        <v>214220</v>
      </c>
      <c r="P254" s="6">
        <v>272006</v>
      </c>
      <c r="Q254" s="6">
        <v>1064</v>
      </c>
      <c r="R254" s="2">
        <v>0</v>
      </c>
      <c r="S254" s="6">
        <v>3351</v>
      </c>
      <c r="T254" s="6">
        <v>55792</v>
      </c>
      <c r="U254" s="2">
        <v>0</v>
      </c>
      <c r="V254" s="6">
        <v>32554</v>
      </c>
      <c r="W254" s="6">
        <v>-415</v>
      </c>
      <c r="X254" s="6">
        <v>0</v>
      </c>
      <c r="Y254" s="6">
        <v>9132</v>
      </c>
      <c r="Z254" s="6">
        <v>39325</v>
      </c>
      <c r="AA254" s="6">
        <v>0</v>
      </c>
      <c r="AB254" s="6">
        <v>4588</v>
      </c>
      <c r="AC254" s="6">
        <v>1296</v>
      </c>
      <c r="AD254" s="6">
        <v>-180791</v>
      </c>
      <c r="AE254" s="6">
        <v>0</v>
      </c>
      <c r="AF254" s="2">
        <v>0</v>
      </c>
      <c r="AG254" s="6">
        <v>-914566</v>
      </c>
      <c r="AH254" s="6">
        <v>14226928</v>
      </c>
      <c r="AI254" s="6">
        <v>1829832</v>
      </c>
      <c r="AJ254" s="6">
        <v>-172724</v>
      </c>
      <c r="AK254" s="7">
        <v>0.91</v>
      </c>
      <c r="AL254" s="2" t="s">
        <v>889</v>
      </c>
      <c r="AM254" s="2" t="s">
        <v>811</v>
      </c>
      <c r="AN254" s="2">
        <v>5.473828E-3</v>
      </c>
    </row>
    <row r="255" spans="1:40">
      <c r="A255" s="2" t="s">
        <v>263</v>
      </c>
      <c r="B255" s="2" t="s">
        <v>804</v>
      </c>
      <c r="C255" s="2" t="s">
        <v>805</v>
      </c>
      <c r="E255" s="2" t="s">
        <v>264</v>
      </c>
      <c r="F255" s="2" t="s">
        <v>133</v>
      </c>
      <c r="G255" s="2" t="s">
        <v>806</v>
      </c>
      <c r="H255" s="2">
        <v>0</v>
      </c>
      <c r="I255" s="2">
        <v>0.4</v>
      </c>
      <c r="J255" s="6">
        <v>2165181</v>
      </c>
      <c r="K255" s="6">
        <v>19482887</v>
      </c>
      <c r="L255" s="6">
        <v>-17317706</v>
      </c>
      <c r="M255" s="6">
        <v>19522746</v>
      </c>
      <c r="N255" s="6">
        <v>967695</v>
      </c>
      <c r="O255" s="6">
        <v>284707</v>
      </c>
      <c r="P255" s="6">
        <v>399658</v>
      </c>
      <c r="Q255" s="6">
        <v>0</v>
      </c>
      <c r="R255" s="6">
        <v>811</v>
      </c>
      <c r="S255" s="6">
        <v>2028</v>
      </c>
      <c r="T255" s="6">
        <v>280491</v>
      </c>
      <c r="U255" s="2">
        <v>0</v>
      </c>
      <c r="V255" s="6">
        <v>3389</v>
      </c>
      <c r="W255" s="6">
        <v>4457</v>
      </c>
      <c r="X255" s="6">
        <v>59295</v>
      </c>
      <c r="Y255" s="2">
        <v>-929</v>
      </c>
      <c r="Z255" s="6">
        <v>29501</v>
      </c>
      <c r="AA255" s="6">
        <v>0</v>
      </c>
      <c r="AB255" s="6">
        <v>4528</v>
      </c>
      <c r="AC255" s="6">
        <v>-4533</v>
      </c>
      <c r="AD255" s="6">
        <v>-252550</v>
      </c>
      <c r="AE255" s="6">
        <v>0</v>
      </c>
      <c r="AF255" s="6">
        <v>249407</v>
      </c>
      <c r="AG255" s="6">
        <v>-561142</v>
      </c>
      <c r="AH255" s="6">
        <v>19523050</v>
      </c>
      <c r="AI255" s="6">
        <v>2205345</v>
      </c>
      <c r="AJ255" s="6">
        <v>40163</v>
      </c>
      <c r="AK255" s="7">
        <v>1.02</v>
      </c>
      <c r="AL255" s="2">
        <v>0</v>
      </c>
      <c r="AM255" s="2" t="s">
        <v>807</v>
      </c>
      <c r="AN255" s="2">
        <v>1</v>
      </c>
    </row>
    <row r="256" spans="1:40">
      <c r="A256" s="2" t="s">
        <v>261</v>
      </c>
      <c r="B256" s="2" t="s">
        <v>804</v>
      </c>
      <c r="C256" s="2" t="s">
        <v>808</v>
      </c>
      <c r="E256" s="2" t="s">
        <v>262</v>
      </c>
      <c r="F256" s="2" t="s">
        <v>412</v>
      </c>
      <c r="G256" s="2" t="s">
        <v>410</v>
      </c>
      <c r="H256" s="2">
        <v>0</v>
      </c>
      <c r="I256" s="2">
        <v>0.4</v>
      </c>
      <c r="J256" s="6">
        <v>1229274</v>
      </c>
      <c r="K256" s="6">
        <v>5554722</v>
      </c>
      <c r="L256" s="6">
        <v>-4325447</v>
      </c>
      <c r="M256" s="6">
        <v>5803790</v>
      </c>
      <c r="N256" s="6">
        <v>679795</v>
      </c>
      <c r="O256" s="6">
        <v>85033</v>
      </c>
      <c r="P256" s="6">
        <v>397787</v>
      </c>
      <c r="Q256" s="6">
        <v>1839</v>
      </c>
      <c r="R256" s="6">
        <v>8118</v>
      </c>
      <c r="S256" s="6">
        <v>8118</v>
      </c>
      <c r="T256" s="6">
        <v>178900</v>
      </c>
      <c r="U256" s="6">
        <v>32245</v>
      </c>
      <c r="V256" s="6">
        <v>12607</v>
      </c>
      <c r="W256" s="6">
        <v>3731</v>
      </c>
      <c r="X256" s="6">
        <v>-6136</v>
      </c>
      <c r="Y256" s="6">
        <v>3850</v>
      </c>
      <c r="Z256" s="6">
        <v>36475</v>
      </c>
      <c r="AA256" s="6">
        <v>-9899</v>
      </c>
      <c r="AB256" s="6">
        <v>7989</v>
      </c>
      <c r="AC256" s="6">
        <v>-4708</v>
      </c>
      <c r="AD256" s="6">
        <v>-63079</v>
      </c>
      <c r="AE256" s="6">
        <v>0</v>
      </c>
      <c r="AF256" s="6">
        <v>293538</v>
      </c>
      <c r="AG256" s="6">
        <v>-46136</v>
      </c>
      <c r="AH256" s="6">
        <v>6156986</v>
      </c>
      <c r="AI256" s="6">
        <v>1831538</v>
      </c>
      <c r="AJ256" s="6">
        <v>602264</v>
      </c>
      <c r="AK256" s="7">
        <v>1.49</v>
      </c>
      <c r="AL256" s="2">
        <v>0</v>
      </c>
      <c r="AM256" s="2" t="s">
        <v>807</v>
      </c>
      <c r="AN256" s="2">
        <v>1</v>
      </c>
    </row>
    <row r="257" spans="1:40">
      <c r="A257" s="2" t="s">
        <v>259</v>
      </c>
      <c r="B257" s="2" t="s">
        <v>817</v>
      </c>
      <c r="C257" s="2" t="s">
        <v>818</v>
      </c>
      <c r="E257" s="2" t="s">
        <v>260</v>
      </c>
      <c r="F257" s="2" t="s">
        <v>514</v>
      </c>
      <c r="G257" s="2" t="s">
        <v>806</v>
      </c>
      <c r="H257" s="2">
        <v>0</v>
      </c>
      <c r="I257" s="2">
        <v>0.3</v>
      </c>
      <c r="J257" s="6">
        <v>20488454</v>
      </c>
      <c r="K257" s="6">
        <v>24249796</v>
      </c>
      <c r="L257" s="6">
        <v>-3761342</v>
      </c>
      <c r="M257" s="6">
        <v>24482531</v>
      </c>
      <c r="N257" s="6">
        <v>1030959</v>
      </c>
      <c r="O257" s="6">
        <v>357037</v>
      </c>
      <c r="P257" s="6">
        <v>353415</v>
      </c>
      <c r="Q257" s="2">
        <v>0</v>
      </c>
      <c r="R257" s="2">
        <v>0</v>
      </c>
      <c r="S257" s="6">
        <v>0</v>
      </c>
      <c r="T257" s="6">
        <v>320507</v>
      </c>
      <c r="U257" s="2">
        <v>0</v>
      </c>
      <c r="V257" s="6">
        <v>-659</v>
      </c>
      <c r="W257" s="6">
        <v>0</v>
      </c>
      <c r="X257" s="6">
        <v>0</v>
      </c>
      <c r="Y257" s="6">
        <v>20120</v>
      </c>
      <c r="Z257" s="6">
        <v>229704</v>
      </c>
      <c r="AA257" s="6">
        <v>0</v>
      </c>
      <c r="AB257" s="6">
        <v>4318</v>
      </c>
      <c r="AC257" s="6">
        <v>-16440</v>
      </c>
      <c r="AD257" s="6">
        <v>-54853</v>
      </c>
      <c r="AE257" s="6">
        <v>0</v>
      </c>
      <c r="AF257" s="6">
        <v>3021</v>
      </c>
      <c r="AG257" s="6">
        <v>-1032881</v>
      </c>
      <c r="AH257" s="6">
        <v>24659778</v>
      </c>
      <c r="AI257" s="6">
        <v>20898436</v>
      </c>
      <c r="AJ257" s="6">
        <v>409982</v>
      </c>
      <c r="AK257" s="7">
        <v>1.02</v>
      </c>
      <c r="AL257" s="2">
        <v>0</v>
      </c>
      <c r="AM257" s="2" t="s">
        <v>807</v>
      </c>
      <c r="AN257" s="2">
        <v>1</v>
      </c>
    </row>
    <row r="258" spans="1:40">
      <c r="A258" s="2" t="s">
        <v>257</v>
      </c>
      <c r="B258" s="2" t="s">
        <v>804</v>
      </c>
      <c r="C258" s="2" t="s">
        <v>820</v>
      </c>
      <c r="E258" s="2" t="s">
        <v>258</v>
      </c>
      <c r="F258" s="2" t="s">
        <v>316</v>
      </c>
      <c r="G258" s="2" t="s">
        <v>314</v>
      </c>
      <c r="H258" s="2">
        <v>0</v>
      </c>
      <c r="I258" s="2">
        <v>0.4</v>
      </c>
      <c r="J258" s="6">
        <v>1365290</v>
      </c>
      <c r="K258" s="6">
        <v>5096614</v>
      </c>
      <c r="L258" s="6">
        <v>-3731324</v>
      </c>
      <c r="M258" s="6">
        <v>4930282</v>
      </c>
      <c r="N258" s="6">
        <v>554838</v>
      </c>
      <c r="O258" s="6">
        <v>71900</v>
      </c>
      <c r="P258" s="6">
        <v>368990</v>
      </c>
      <c r="Q258" s="2">
        <v>0</v>
      </c>
      <c r="R258" s="6">
        <v>2532</v>
      </c>
      <c r="S258" s="2">
        <v>0</v>
      </c>
      <c r="T258" s="6">
        <v>111416</v>
      </c>
      <c r="U258" s="6">
        <v>6960</v>
      </c>
      <c r="V258" s="6">
        <v>46979</v>
      </c>
      <c r="W258" s="6">
        <v>0</v>
      </c>
      <c r="X258" s="6">
        <v>-741</v>
      </c>
      <c r="Y258" s="2">
        <v>0</v>
      </c>
      <c r="Z258" s="6">
        <v>17422</v>
      </c>
      <c r="AA258" s="6">
        <v>-3279</v>
      </c>
      <c r="AB258" s="6">
        <v>0</v>
      </c>
      <c r="AC258" s="6">
        <v>-2473</v>
      </c>
      <c r="AD258" s="6">
        <v>-54415</v>
      </c>
      <c r="AE258" s="6">
        <v>0</v>
      </c>
      <c r="AF258" s="2">
        <v>0</v>
      </c>
      <c r="AG258" s="6">
        <v>-1510146</v>
      </c>
      <c r="AH258" s="6">
        <v>3985427</v>
      </c>
      <c r="AI258" s="6">
        <v>254103</v>
      </c>
      <c r="AJ258" s="6">
        <v>-1111187</v>
      </c>
      <c r="AK258" s="7">
        <v>0.19</v>
      </c>
      <c r="AL258" s="2" t="s">
        <v>317</v>
      </c>
      <c r="AM258" s="2" t="s">
        <v>811</v>
      </c>
      <c r="AN258" s="2">
        <v>1.9109260999999999E-2</v>
      </c>
    </row>
    <row r="259" spans="1:40">
      <c r="A259" s="2" t="s">
        <v>255</v>
      </c>
      <c r="B259" s="2" t="s">
        <v>819</v>
      </c>
      <c r="C259" s="2" t="s">
        <v>808</v>
      </c>
      <c r="E259" s="2" t="s">
        <v>256</v>
      </c>
      <c r="F259" s="2" t="s">
        <v>806</v>
      </c>
      <c r="G259" s="2" t="s">
        <v>502</v>
      </c>
      <c r="H259" s="2">
        <v>0</v>
      </c>
      <c r="I259" s="2">
        <v>0.49</v>
      </c>
      <c r="J259" s="6">
        <v>55689369</v>
      </c>
      <c r="K259" s="6">
        <v>30099424</v>
      </c>
      <c r="L259" s="6">
        <v>25589945</v>
      </c>
      <c r="M259" s="6">
        <v>30099424</v>
      </c>
      <c r="N259" s="6">
        <v>2361107</v>
      </c>
      <c r="O259" s="6">
        <v>438950</v>
      </c>
      <c r="P259" s="6">
        <v>1303017</v>
      </c>
      <c r="Q259" s="6">
        <v>3283</v>
      </c>
      <c r="R259" s="6">
        <v>8210</v>
      </c>
      <c r="S259" s="6">
        <v>34998</v>
      </c>
      <c r="T259" s="6">
        <v>572649</v>
      </c>
      <c r="U259" s="6">
        <v>155749</v>
      </c>
      <c r="V259" s="6">
        <v>42957</v>
      </c>
      <c r="W259" s="6">
        <v>5623</v>
      </c>
      <c r="X259" s="6">
        <v>-5579</v>
      </c>
      <c r="Y259" s="6">
        <v>25901</v>
      </c>
      <c r="Z259" s="6">
        <v>-1912</v>
      </c>
      <c r="AA259" s="6">
        <v>-68968</v>
      </c>
      <c r="AB259" s="6">
        <v>8461</v>
      </c>
      <c r="AC259" s="6">
        <v>13441</v>
      </c>
      <c r="AD259" s="6">
        <v>373187</v>
      </c>
      <c r="AE259" s="6">
        <v>0</v>
      </c>
      <c r="AF259" s="2">
        <v>0</v>
      </c>
      <c r="AG259" s="6">
        <v>-1094660</v>
      </c>
      <c r="AH259" s="6">
        <v>31914731</v>
      </c>
      <c r="AI259" s="6">
        <v>57504676</v>
      </c>
      <c r="AJ259" s="6">
        <v>1815307</v>
      </c>
      <c r="AK259" s="7">
        <v>1.03</v>
      </c>
      <c r="AL259" s="2" t="s">
        <v>907</v>
      </c>
      <c r="AM259" s="2" t="s">
        <v>811</v>
      </c>
      <c r="AN259" s="2">
        <v>8.3425384000000005E-2</v>
      </c>
    </row>
    <row r="260" spans="1:40">
      <c r="A260" s="2" t="s">
        <v>253</v>
      </c>
      <c r="B260" s="2" t="s">
        <v>804</v>
      </c>
      <c r="C260" s="2" t="s">
        <v>815</v>
      </c>
      <c r="E260" s="2" t="s">
        <v>254</v>
      </c>
      <c r="F260" s="2" t="s">
        <v>534</v>
      </c>
      <c r="G260" s="2" t="s">
        <v>532</v>
      </c>
      <c r="H260" s="2">
        <v>0</v>
      </c>
      <c r="I260" s="2">
        <v>0.4</v>
      </c>
      <c r="J260" s="6">
        <v>1577265</v>
      </c>
      <c r="K260" s="6">
        <v>6420791</v>
      </c>
      <c r="L260" s="6">
        <v>-4843526</v>
      </c>
      <c r="M260" s="6">
        <v>6507390</v>
      </c>
      <c r="N260" s="6">
        <v>538204</v>
      </c>
      <c r="O260" s="6">
        <v>94899</v>
      </c>
      <c r="P260" s="6">
        <v>325798</v>
      </c>
      <c r="Q260" s="2">
        <v>0</v>
      </c>
      <c r="R260" s="2">
        <v>0</v>
      </c>
      <c r="S260" s="2">
        <v>0</v>
      </c>
      <c r="T260" s="6">
        <v>117507</v>
      </c>
      <c r="U260" s="6">
        <v>0</v>
      </c>
      <c r="V260" s="6">
        <v>39589</v>
      </c>
      <c r="W260" s="6">
        <v>0</v>
      </c>
      <c r="X260" s="6">
        <v>0</v>
      </c>
      <c r="Y260" s="2">
        <v>0</v>
      </c>
      <c r="Z260" s="6">
        <v>70146</v>
      </c>
      <c r="AA260" s="6">
        <v>86251</v>
      </c>
      <c r="AB260" s="6">
        <v>2833</v>
      </c>
      <c r="AC260" s="6">
        <v>-7671</v>
      </c>
      <c r="AD260" s="6">
        <v>-70635</v>
      </c>
      <c r="AE260" s="6">
        <v>0</v>
      </c>
      <c r="AF260" s="2">
        <v>0</v>
      </c>
      <c r="AG260" s="6">
        <v>-621593</v>
      </c>
      <c r="AH260" s="6">
        <v>6544514</v>
      </c>
      <c r="AI260" s="6">
        <v>1700988</v>
      </c>
      <c r="AJ260" s="6">
        <v>123723</v>
      </c>
      <c r="AK260" s="7">
        <v>1.08</v>
      </c>
      <c r="AL260" s="2" t="s">
        <v>908</v>
      </c>
      <c r="AM260" s="2" t="s">
        <v>811</v>
      </c>
      <c r="AN260" s="2">
        <v>7.9559980000000006E-3</v>
      </c>
    </row>
    <row r="261" spans="1:40">
      <c r="A261" s="2" t="s">
        <v>251</v>
      </c>
      <c r="B261" s="2" t="s">
        <v>804</v>
      </c>
      <c r="C261" s="2" t="s">
        <v>808</v>
      </c>
      <c r="E261" s="2" t="s">
        <v>252</v>
      </c>
      <c r="F261" s="2" t="s">
        <v>412</v>
      </c>
      <c r="G261" s="2" t="s">
        <v>410</v>
      </c>
      <c r="H261" s="2">
        <v>0</v>
      </c>
      <c r="I261" s="2">
        <v>0.4</v>
      </c>
      <c r="J261" s="6">
        <v>1978210</v>
      </c>
      <c r="K261" s="6">
        <v>5256670</v>
      </c>
      <c r="L261" s="6">
        <v>-3278460</v>
      </c>
      <c r="M261" s="6">
        <v>5512821</v>
      </c>
      <c r="N261" s="6">
        <v>639673</v>
      </c>
      <c r="O261" s="6">
        <v>80395</v>
      </c>
      <c r="P261" s="6">
        <v>423729</v>
      </c>
      <c r="Q261" s="6">
        <v>2030</v>
      </c>
      <c r="R261" s="6">
        <v>4057</v>
      </c>
      <c r="S261" s="6">
        <v>1218</v>
      </c>
      <c r="T261" s="6">
        <v>128244</v>
      </c>
      <c r="U261" s="6">
        <v>34888</v>
      </c>
      <c r="V261" s="6">
        <v>-2534</v>
      </c>
      <c r="W261" s="6">
        <v>3391</v>
      </c>
      <c r="X261" s="6">
        <v>93162</v>
      </c>
      <c r="Y261" s="6">
        <v>10645</v>
      </c>
      <c r="Z261" s="6">
        <v>-5309</v>
      </c>
      <c r="AA261" s="6">
        <v>-23989</v>
      </c>
      <c r="AB261" s="6">
        <v>2243</v>
      </c>
      <c r="AC261" s="6">
        <v>-13111</v>
      </c>
      <c r="AD261" s="6">
        <v>-47811</v>
      </c>
      <c r="AE261" s="6">
        <v>0</v>
      </c>
      <c r="AF261" s="6">
        <v>8274</v>
      </c>
      <c r="AG261" s="6">
        <v>218783</v>
      </c>
      <c r="AH261" s="6">
        <v>6414578</v>
      </c>
      <c r="AI261" s="6">
        <v>3136118</v>
      </c>
      <c r="AJ261" s="6">
        <v>1157909</v>
      </c>
      <c r="AK261" s="7">
        <v>1.59</v>
      </c>
      <c r="AL261" s="2">
        <v>0</v>
      </c>
      <c r="AM261" s="2" t="s">
        <v>807</v>
      </c>
      <c r="AN261" s="2">
        <v>1</v>
      </c>
    </row>
    <row r="262" spans="1:40">
      <c r="A262" s="2" t="s">
        <v>249</v>
      </c>
      <c r="B262" s="2" t="s">
        <v>804</v>
      </c>
      <c r="C262" s="2" t="s">
        <v>805</v>
      </c>
      <c r="E262" s="2" t="s">
        <v>250</v>
      </c>
      <c r="F262" s="2" t="s">
        <v>554</v>
      </c>
      <c r="G262" s="2" t="s">
        <v>552</v>
      </c>
      <c r="H262" s="2">
        <v>0</v>
      </c>
      <c r="I262" s="2">
        <v>0.4</v>
      </c>
      <c r="J262" s="6">
        <v>2155965</v>
      </c>
      <c r="K262" s="6">
        <v>6716199</v>
      </c>
      <c r="L262" s="6">
        <v>-4560234</v>
      </c>
      <c r="M262" s="6">
        <v>6711059</v>
      </c>
      <c r="N262" s="6">
        <v>921112</v>
      </c>
      <c r="O262" s="6">
        <v>97870</v>
      </c>
      <c r="P262" s="6">
        <v>582360</v>
      </c>
      <c r="Q262" s="6">
        <v>0</v>
      </c>
      <c r="R262" s="2">
        <v>0</v>
      </c>
      <c r="S262" s="6">
        <v>3070</v>
      </c>
      <c r="T262" s="6">
        <v>237812</v>
      </c>
      <c r="U262" s="2">
        <v>0</v>
      </c>
      <c r="V262" s="6">
        <v>34719</v>
      </c>
      <c r="W262" s="6">
        <v>1154</v>
      </c>
      <c r="X262" s="6">
        <v>0</v>
      </c>
      <c r="Y262" s="6">
        <v>4858</v>
      </c>
      <c r="Z262" s="6">
        <v>19862</v>
      </c>
      <c r="AA262" s="6">
        <v>0</v>
      </c>
      <c r="AB262" s="6">
        <v>5951</v>
      </c>
      <c r="AC262" s="6">
        <v>-3895</v>
      </c>
      <c r="AD262" s="6">
        <v>-66503</v>
      </c>
      <c r="AE262" s="6">
        <v>0</v>
      </c>
      <c r="AF262" s="2">
        <v>0</v>
      </c>
      <c r="AG262" s="6">
        <v>124997</v>
      </c>
      <c r="AH262" s="6">
        <v>7753314</v>
      </c>
      <c r="AI262" s="6">
        <v>3193079</v>
      </c>
      <c r="AJ262" s="6">
        <v>1037114</v>
      </c>
      <c r="AK262" s="7">
        <v>1.48</v>
      </c>
      <c r="AL262" s="2" t="s">
        <v>911</v>
      </c>
      <c r="AM262" s="2" t="s">
        <v>811</v>
      </c>
      <c r="AN262" s="2">
        <v>2.4270818E-2</v>
      </c>
    </row>
    <row r="263" spans="1:40">
      <c r="A263" s="2" t="s">
        <v>247</v>
      </c>
      <c r="B263" s="2" t="s">
        <v>819</v>
      </c>
      <c r="C263" s="2" t="s">
        <v>820</v>
      </c>
      <c r="E263" s="2" t="s">
        <v>248</v>
      </c>
      <c r="F263" s="2" t="s">
        <v>806</v>
      </c>
      <c r="G263" s="2" t="s">
        <v>175</v>
      </c>
      <c r="H263" s="2">
        <v>0</v>
      </c>
      <c r="I263" s="2">
        <v>0.49</v>
      </c>
      <c r="J263" s="6">
        <v>58269017</v>
      </c>
      <c r="K263" s="6">
        <v>35640953</v>
      </c>
      <c r="L263" s="6">
        <v>22628064</v>
      </c>
      <c r="M263" s="6">
        <v>36210731</v>
      </c>
      <c r="N263" s="6">
        <v>2133451</v>
      </c>
      <c r="O263" s="6">
        <v>534694</v>
      </c>
      <c r="P263" s="6">
        <v>1269140</v>
      </c>
      <c r="Q263" s="6">
        <v>1225</v>
      </c>
      <c r="R263" s="6">
        <v>0</v>
      </c>
      <c r="S263" s="6">
        <v>50404</v>
      </c>
      <c r="T263" s="6">
        <v>277988</v>
      </c>
      <c r="U263" s="2">
        <v>0</v>
      </c>
      <c r="V263" s="6">
        <v>53101</v>
      </c>
      <c r="W263" s="6">
        <v>7018</v>
      </c>
      <c r="X263" s="6">
        <v>9343</v>
      </c>
      <c r="Y263" s="6">
        <v>29146</v>
      </c>
      <c r="Z263" s="6">
        <v>216266</v>
      </c>
      <c r="AA263" s="6">
        <v>0</v>
      </c>
      <c r="AB263" s="6">
        <v>2896</v>
      </c>
      <c r="AC263" s="6">
        <v>-11749</v>
      </c>
      <c r="AD263" s="6">
        <v>329993</v>
      </c>
      <c r="AE263" s="6">
        <v>0</v>
      </c>
      <c r="AF263" s="2">
        <v>0</v>
      </c>
      <c r="AG263" s="6">
        <v>-1972457</v>
      </c>
      <c r="AH263" s="6">
        <v>37007739</v>
      </c>
      <c r="AI263" s="6">
        <v>59635802</v>
      </c>
      <c r="AJ263" s="6">
        <v>1366786</v>
      </c>
      <c r="AK263" s="7">
        <v>1.02</v>
      </c>
      <c r="AL263" s="2">
        <v>0</v>
      </c>
      <c r="AM263" s="2" t="s">
        <v>807</v>
      </c>
      <c r="AN263" s="2">
        <v>1</v>
      </c>
    </row>
    <row r="264" spans="1:40">
      <c r="A264" s="2" t="s">
        <v>245</v>
      </c>
      <c r="B264" s="2" t="s">
        <v>804</v>
      </c>
      <c r="C264" s="2" t="s">
        <v>825</v>
      </c>
      <c r="E264" s="2" t="s">
        <v>246</v>
      </c>
      <c r="F264" s="2" t="s">
        <v>69</v>
      </c>
      <c r="G264" s="2" t="s">
        <v>806</v>
      </c>
      <c r="H264" s="2">
        <v>0</v>
      </c>
      <c r="I264" s="2">
        <v>0.4</v>
      </c>
      <c r="J264" s="6">
        <v>2191320</v>
      </c>
      <c r="K264" s="6">
        <v>15847312</v>
      </c>
      <c r="L264" s="6">
        <v>-13655992</v>
      </c>
      <c r="M264" s="6">
        <v>18554388</v>
      </c>
      <c r="N264" s="6">
        <v>828891</v>
      </c>
      <c r="O264" s="6">
        <v>270585</v>
      </c>
      <c r="P264" s="6">
        <v>367692</v>
      </c>
      <c r="Q264" s="2">
        <v>0</v>
      </c>
      <c r="R264" s="6">
        <v>41123</v>
      </c>
      <c r="S264" s="6">
        <v>0</v>
      </c>
      <c r="T264" s="6">
        <v>149491</v>
      </c>
      <c r="U264" s="2">
        <v>0</v>
      </c>
      <c r="V264" s="6">
        <v>13560</v>
      </c>
      <c r="W264" s="6">
        <v>0</v>
      </c>
      <c r="X264" s="6">
        <v>28686</v>
      </c>
      <c r="Y264" s="6">
        <v>10026</v>
      </c>
      <c r="Z264" s="6">
        <v>41223</v>
      </c>
      <c r="AA264" s="6">
        <v>0</v>
      </c>
      <c r="AB264" s="6">
        <v>528</v>
      </c>
      <c r="AC264" s="6">
        <v>-17711</v>
      </c>
      <c r="AD264" s="6">
        <v>-199150</v>
      </c>
      <c r="AE264" s="6">
        <v>0</v>
      </c>
      <c r="AF264" s="6">
        <v>21138</v>
      </c>
      <c r="AG264" s="6">
        <v>83534</v>
      </c>
      <c r="AH264" s="6">
        <v>19322837</v>
      </c>
      <c r="AI264" s="6">
        <v>5666845</v>
      </c>
      <c r="AJ264" s="6">
        <v>3475525</v>
      </c>
      <c r="AK264" s="7">
        <v>2.59</v>
      </c>
      <c r="AL264" s="2" t="s">
        <v>843</v>
      </c>
      <c r="AM264" s="2" t="s">
        <v>811</v>
      </c>
      <c r="AN264" s="2">
        <v>1.5193814E-2</v>
      </c>
    </row>
    <row r="265" spans="1:40">
      <c r="A265" s="2" t="s">
        <v>243</v>
      </c>
      <c r="B265" s="2" t="s">
        <v>804</v>
      </c>
      <c r="C265" s="2" t="s">
        <v>805</v>
      </c>
      <c r="E265" s="2" t="s">
        <v>244</v>
      </c>
      <c r="F265" s="2" t="s">
        <v>133</v>
      </c>
      <c r="G265" s="2" t="s">
        <v>806</v>
      </c>
      <c r="H265" s="2">
        <v>0</v>
      </c>
      <c r="I265" s="2">
        <v>0.4</v>
      </c>
      <c r="J265" s="6">
        <v>1682275</v>
      </c>
      <c r="K265" s="6">
        <v>17497857</v>
      </c>
      <c r="L265" s="6">
        <v>-15815582</v>
      </c>
      <c r="M265" s="6">
        <v>17898114</v>
      </c>
      <c r="N265" s="6">
        <v>692510</v>
      </c>
      <c r="O265" s="6">
        <v>261014</v>
      </c>
      <c r="P265" s="6">
        <v>251732</v>
      </c>
      <c r="Q265" s="2">
        <v>0</v>
      </c>
      <c r="R265" s="2">
        <v>0</v>
      </c>
      <c r="S265" s="6">
        <v>1312</v>
      </c>
      <c r="T265" s="6">
        <v>178452</v>
      </c>
      <c r="U265" s="6">
        <v>0</v>
      </c>
      <c r="V265" s="6">
        <v>15591</v>
      </c>
      <c r="W265" s="6">
        <v>0</v>
      </c>
      <c r="X265" s="6">
        <v>0</v>
      </c>
      <c r="Y265" s="2">
        <v>-692</v>
      </c>
      <c r="Z265" s="6">
        <v>21182</v>
      </c>
      <c r="AA265" s="6">
        <v>-3132</v>
      </c>
      <c r="AB265" s="6">
        <v>0</v>
      </c>
      <c r="AC265" s="6">
        <v>-2228</v>
      </c>
      <c r="AD265" s="6">
        <v>-230644</v>
      </c>
      <c r="AE265" s="6">
        <v>0</v>
      </c>
      <c r="AF265" s="6">
        <v>352627</v>
      </c>
      <c r="AG265" s="6">
        <v>-1069691</v>
      </c>
      <c r="AH265" s="6">
        <v>16968383</v>
      </c>
      <c r="AI265" s="6">
        <v>1152801</v>
      </c>
      <c r="AJ265" s="6">
        <v>-529473</v>
      </c>
      <c r="AK265" s="7">
        <v>0.69</v>
      </c>
      <c r="AL265" s="2">
        <v>0</v>
      </c>
      <c r="AM265" s="2" t="s">
        <v>807</v>
      </c>
      <c r="AN265" s="2">
        <v>1</v>
      </c>
    </row>
    <row r="266" spans="1:40">
      <c r="A266" s="2" t="s">
        <v>241</v>
      </c>
      <c r="B266" s="2" t="s">
        <v>804</v>
      </c>
      <c r="C266" s="2" t="s">
        <v>809</v>
      </c>
      <c r="E266" s="2" t="s">
        <v>242</v>
      </c>
      <c r="F266" s="2" t="s">
        <v>302</v>
      </c>
      <c r="G266" s="2" t="s">
        <v>300</v>
      </c>
      <c r="H266" s="2">
        <v>0</v>
      </c>
      <c r="I266" s="2">
        <v>0.4</v>
      </c>
      <c r="J266" s="6">
        <v>2164059</v>
      </c>
      <c r="K266" s="6">
        <v>11019038</v>
      </c>
      <c r="L266" s="6">
        <v>-8854979</v>
      </c>
      <c r="M266" s="6">
        <v>10655997</v>
      </c>
      <c r="N266" s="6">
        <v>724636</v>
      </c>
      <c r="O266" s="6">
        <v>156258</v>
      </c>
      <c r="P266" s="6">
        <v>377799</v>
      </c>
      <c r="Q266" s="6">
        <v>10117</v>
      </c>
      <c r="R266" s="6">
        <v>4250</v>
      </c>
      <c r="S266" s="6">
        <v>4057</v>
      </c>
      <c r="T266" s="6">
        <v>172155</v>
      </c>
      <c r="U266" s="2">
        <v>0</v>
      </c>
      <c r="V266" s="6">
        <v>35792</v>
      </c>
      <c r="W266" s="6">
        <v>-7605</v>
      </c>
      <c r="X266" s="6">
        <v>-4250</v>
      </c>
      <c r="Y266" s="6">
        <v>2640</v>
      </c>
      <c r="Z266" s="6">
        <v>-18252</v>
      </c>
      <c r="AA266" s="6">
        <v>0</v>
      </c>
      <c r="AB266" s="6">
        <v>2853</v>
      </c>
      <c r="AC266" s="6">
        <v>1884</v>
      </c>
      <c r="AD266" s="6">
        <v>-129135</v>
      </c>
      <c r="AE266" s="6">
        <v>0</v>
      </c>
      <c r="AF266" s="2">
        <v>0</v>
      </c>
      <c r="AG266" s="6">
        <v>-497854</v>
      </c>
      <c r="AH266" s="6">
        <v>10766706</v>
      </c>
      <c r="AI266" s="6">
        <v>1911727</v>
      </c>
      <c r="AJ266" s="6">
        <v>-252332</v>
      </c>
      <c r="AK266" s="7">
        <v>0.88</v>
      </c>
      <c r="AL266" s="2" t="s">
        <v>810</v>
      </c>
      <c r="AM266" s="2" t="s">
        <v>811</v>
      </c>
      <c r="AN266" s="2">
        <v>1.7980230999999999E-2</v>
      </c>
    </row>
    <row r="267" spans="1:40">
      <c r="A267" s="2" t="s">
        <v>239</v>
      </c>
      <c r="B267" s="2" t="s">
        <v>804</v>
      </c>
      <c r="C267" s="2" t="s">
        <v>805</v>
      </c>
      <c r="E267" s="2" t="s">
        <v>240</v>
      </c>
      <c r="F267" s="2" t="s">
        <v>488</v>
      </c>
      <c r="G267" s="2" t="s">
        <v>486</v>
      </c>
      <c r="H267" s="2">
        <v>0</v>
      </c>
      <c r="I267" s="2">
        <v>0.4</v>
      </c>
      <c r="J267" s="6">
        <v>2160985</v>
      </c>
      <c r="K267" s="6">
        <v>17339336</v>
      </c>
      <c r="L267" s="6">
        <v>-15178351</v>
      </c>
      <c r="M267" s="6">
        <v>18620332</v>
      </c>
      <c r="N267" s="6">
        <v>692176</v>
      </c>
      <c r="O267" s="6">
        <v>271547</v>
      </c>
      <c r="P267" s="6">
        <v>247045</v>
      </c>
      <c r="Q267" s="2">
        <v>325</v>
      </c>
      <c r="R267" s="2">
        <v>0</v>
      </c>
      <c r="S267" s="6">
        <v>13398</v>
      </c>
      <c r="T267" s="6">
        <v>159861</v>
      </c>
      <c r="U267" s="2">
        <v>0</v>
      </c>
      <c r="V267" s="6">
        <v>11633</v>
      </c>
      <c r="W267" s="6">
        <v>657</v>
      </c>
      <c r="X267" s="6">
        <v>0</v>
      </c>
      <c r="Y267" s="6">
        <v>12750</v>
      </c>
      <c r="Z267" s="6">
        <v>36333</v>
      </c>
      <c r="AA267" s="6">
        <v>-200</v>
      </c>
      <c r="AB267" s="6">
        <v>981</v>
      </c>
      <c r="AC267" s="6">
        <v>-14952</v>
      </c>
      <c r="AD267" s="6">
        <v>-221351</v>
      </c>
      <c r="AE267" s="6">
        <v>0</v>
      </c>
      <c r="AF267" s="6">
        <v>365555</v>
      </c>
      <c r="AG267" s="6">
        <v>4354210</v>
      </c>
      <c r="AH267" s="6">
        <v>23127014</v>
      </c>
      <c r="AI267" s="6">
        <v>7948663</v>
      </c>
      <c r="AJ267" s="6">
        <v>5787678</v>
      </c>
      <c r="AK267" s="7">
        <v>3.68</v>
      </c>
      <c r="AL267" s="2">
        <v>0</v>
      </c>
      <c r="AM267" s="2" t="s">
        <v>807</v>
      </c>
      <c r="AN267" s="2">
        <v>1</v>
      </c>
    </row>
    <row r="268" spans="1:40">
      <c r="A268" s="2" t="s">
        <v>237</v>
      </c>
      <c r="B268" s="2" t="s">
        <v>821</v>
      </c>
      <c r="C268" s="2" t="s">
        <v>809</v>
      </c>
      <c r="E268" s="2" t="s">
        <v>238</v>
      </c>
      <c r="F268" s="2" t="s">
        <v>806</v>
      </c>
      <c r="G268" s="2" t="s">
        <v>400</v>
      </c>
      <c r="H268" s="2">
        <v>0</v>
      </c>
      <c r="I268" s="2">
        <v>0.49</v>
      </c>
      <c r="J268" s="6">
        <v>4042950</v>
      </c>
      <c r="K268" s="6">
        <v>4832724</v>
      </c>
      <c r="L268" s="6">
        <v>-789773</v>
      </c>
      <c r="M268" s="6">
        <v>5024419</v>
      </c>
      <c r="N268" s="6">
        <v>393722</v>
      </c>
      <c r="O268" s="6">
        <v>73273</v>
      </c>
      <c r="P268" s="6">
        <v>229614</v>
      </c>
      <c r="Q268" s="2">
        <v>0</v>
      </c>
      <c r="R268" s="6">
        <v>2237</v>
      </c>
      <c r="S268" s="6">
        <v>6117</v>
      </c>
      <c r="T268" s="6">
        <v>82481</v>
      </c>
      <c r="U268" s="2">
        <v>0</v>
      </c>
      <c r="V268" s="6">
        <v>24981</v>
      </c>
      <c r="W268" s="2">
        <v>0</v>
      </c>
      <c r="X268" s="6">
        <v>-2237</v>
      </c>
      <c r="Y268" s="6">
        <v>-2437</v>
      </c>
      <c r="Z268" s="6">
        <v>30628</v>
      </c>
      <c r="AA268" s="6">
        <v>0</v>
      </c>
      <c r="AB268" s="6">
        <v>2088</v>
      </c>
      <c r="AC268" s="6">
        <v>824</v>
      </c>
      <c r="AD268" s="6">
        <v>-11518</v>
      </c>
      <c r="AE268" s="6">
        <v>0</v>
      </c>
      <c r="AF268" s="6">
        <v>94894</v>
      </c>
      <c r="AG268" s="6">
        <v>-294847</v>
      </c>
      <c r="AH268" s="6">
        <v>5070729</v>
      </c>
      <c r="AI268" s="6">
        <v>4280956</v>
      </c>
      <c r="AJ268" s="6">
        <v>238006</v>
      </c>
      <c r="AK268" s="7">
        <v>1.06</v>
      </c>
      <c r="AL268" s="2">
        <v>0</v>
      </c>
      <c r="AM268" s="2" t="s">
        <v>807</v>
      </c>
      <c r="AN268" s="2">
        <v>1</v>
      </c>
    </row>
    <row r="269" spans="1:40">
      <c r="A269" s="2" t="s">
        <v>235</v>
      </c>
      <c r="B269" s="2" t="s">
        <v>804</v>
      </c>
      <c r="C269" s="2" t="s">
        <v>820</v>
      </c>
      <c r="E269" s="2" t="s">
        <v>236</v>
      </c>
      <c r="F269" s="2" t="s">
        <v>316</v>
      </c>
      <c r="G269" s="2" t="s">
        <v>314</v>
      </c>
      <c r="H269" s="2">
        <v>0</v>
      </c>
      <c r="I269" s="2">
        <v>0.4</v>
      </c>
      <c r="J269" s="6">
        <v>1487258</v>
      </c>
      <c r="K269" s="6">
        <v>6618298</v>
      </c>
      <c r="L269" s="6">
        <v>-5131040</v>
      </c>
      <c r="M269" s="6">
        <v>6556840</v>
      </c>
      <c r="N269" s="6">
        <v>759361</v>
      </c>
      <c r="O269" s="6">
        <v>95621</v>
      </c>
      <c r="P269" s="6">
        <v>446618</v>
      </c>
      <c r="Q269" s="6">
        <v>10146</v>
      </c>
      <c r="R269" s="2">
        <v>0</v>
      </c>
      <c r="S269" s="6">
        <v>10146</v>
      </c>
      <c r="T269" s="6">
        <v>196830</v>
      </c>
      <c r="U269" s="6">
        <v>4984</v>
      </c>
      <c r="V269" s="6">
        <v>-31263</v>
      </c>
      <c r="W269" s="6">
        <v>-5624</v>
      </c>
      <c r="X269" s="6">
        <v>0</v>
      </c>
      <c r="Y269" s="6">
        <v>-6006</v>
      </c>
      <c r="Z269" s="6">
        <v>-2870</v>
      </c>
      <c r="AA269" s="6">
        <v>5558</v>
      </c>
      <c r="AB269" s="6">
        <v>0</v>
      </c>
      <c r="AC269" s="6">
        <v>-2123</v>
      </c>
      <c r="AD269" s="6">
        <v>-74828</v>
      </c>
      <c r="AE269" s="6">
        <v>0</v>
      </c>
      <c r="AF269" s="2">
        <v>0</v>
      </c>
      <c r="AG269" s="6">
        <v>-720208</v>
      </c>
      <c r="AH269" s="6">
        <v>6483821</v>
      </c>
      <c r="AI269" s="6">
        <v>1352782</v>
      </c>
      <c r="AJ269" s="6">
        <v>-134476</v>
      </c>
      <c r="AK269" s="7">
        <v>0.91</v>
      </c>
      <c r="AL269" s="2" t="s">
        <v>317</v>
      </c>
      <c r="AM269" s="2" t="s">
        <v>811</v>
      </c>
      <c r="AN269" s="2">
        <v>2.0816385E-2</v>
      </c>
    </row>
    <row r="270" spans="1:40">
      <c r="A270" s="2" t="s">
        <v>233</v>
      </c>
      <c r="B270" s="2" t="s">
        <v>819</v>
      </c>
      <c r="C270" s="2" t="s">
        <v>808</v>
      </c>
      <c r="E270" s="2" t="s">
        <v>234</v>
      </c>
      <c r="F270" s="2" t="s">
        <v>806</v>
      </c>
      <c r="G270" s="2" t="s">
        <v>502</v>
      </c>
      <c r="H270" s="2">
        <v>0</v>
      </c>
      <c r="I270" s="2">
        <v>0.49</v>
      </c>
      <c r="J270" s="6">
        <v>65922724</v>
      </c>
      <c r="K270" s="6">
        <v>40477049</v>
      </c>
      <c r="L270" s="6">
        <v>25445675</v>
      </c>
      <c r="M270" s="6">
        <v>47324085</v>
      </c>
      <c r="N270" s="6">
        <v>2368538</v>
      </c>
      <c r="O270" s="6">
        <v>690143</v>
      </c>
      <c r="P270" s="6">
        <v>1122502</v>
      </c>
      <c r="Q270" s="6">
        <v>0</v>
      </c>
      <c r="R270" s="6">
        <v>0</v>
      </c>
      <c r="S270" s="6">
        <v>0</v>
      </c>
      <c r="T270" s="6">
        <v>555893</v>
      </c>
      <c r="U270" s="6">
        <v>244215</v>
      </c>
      <c r="V270" s="6">
        <v>57029</v>
      </c>
      <c r="W270" s="6">
        <v>3735</v>
      </c>
      <c r="X270" s="6">
        <v>6345</v>
      </c>
      <c r="Y270" s="6">
        <v>11741</v>
      </c>
      <c r="Z270" s="6">
        <v>-60243</v>
      </c>
      <c r="AA270" s="6">
        <v>-244215</v>
      </c>
      <c r="AB270" s="6">
        <v>8759</v>
      </c>
      <c r="AC270" s="6">
        <v>-52567</v>
      </c>
      <c r="AD270" s="6">
        <v>371083</v>
      </c>
      <c r="AE270" s="6">
        <v>0</v>
      </c>
      <c r="AF270" s="2">
        <v>0</v>
      </c>
      <c r="AG270" s="6">
        <v>-980490</v>
      </c>
      <c r="AH270" s="6">
        <v>49058015</v>
      </c>
      <c r="AI270" s="6">
        <v>74503690</v>
      </c>
      <c r="AJ270" s="6">
        <v>8580966</v>
      </c>
      <c r="AK270" s="7">
        <v>1.1299999999999999</v>
      </c>
      <c r="AL270" s="2" t="s">
        <v>907</v>
      </c>
      <c r="AM270" s="2" t="s">
        <v>811</v>
      </c>
      <c r="AN270" s="2">
        <v>9.8755446999999996E-2</v>
      </c>
    </row>
    <row r="271" spans="1:40">
      <c r="A271" s="2" t="s">
        <v>231</v>
      </c>
      <c r="B271" s="2" t="s">
        <v>819</v>
      </c>
      <c r="C271" s="2" t="s">
        <v>825</v>
      </c>
      <c r="E271" s="2" t="s">
        <v>232</v>
      </c>
      <c r="F271" s="2" t="s">
        <v>806</v>
      </c>
      <c r="G271" s="2" t="s">
        <v>45</v>
      </c>
      <c r="H271" s="2">
        <v>0</v>
      </c>
      <c r="I271" s="2">
        <v>0.49</v>
      </c>
      <c r="J271" s="6">
        <v>92360274</v>
      </c>
      <c r="K271" s="6">
        <v>47730147</v>
      </c>
      <c r="L271" s="6">
        <v>44630127</v>
      </c>
      <c r="M271" s="6">
        <v>50400753</v>
      </c>
      <c r="N271" s="6">
        <v>3597046</v>
      </c>
      <c r="O271" s="6">
        <v>735011</v>
      </c>
      <c r="P271" s="6">
        <v>1914649</v>
      </c>
      <c r="Q271" s="6">
        <v>5966</v>
      </c>
      <c r="R271" s="6">
        <v>19790</v>
      </c>
      <c r="S271" s="6">
        <v>9393</v>
      </c>
      <c r="T271" s="6">
        <v>912237</v>
      </c>
      <c r="U271" s="2">
        <v>0</v>
      </c>
      <c r="V271" s="6">
        <v>154632</v>
      </c>
      <c r="W271" s="6">
        <v>8977</v>
      </c>
      <c r="X271" s="6">
        <v>-14362</v>
      </c>
      <c r="Y271" s="6">
        <v>50206</v>
      </c>
      <c r="Z271" s="6">
        <v>-174215</v>
      </c>
      <c r="AA271" s="6">
        <v>0</v>
      </c>
      <c r="AB271" s="6">
        <v>11844</v>
      </c>
      <c r="AC271" s="6">
        <v>-23927</v>
      </c>
      <c r="AD271" s="6">
        <v>650856</v>
      </c>
      <c r="AE271" s="6">
        <v>0</v>
      </c>
      <c r="AF271" s="2">
        <v>0</v>
      </c>
      <c r="AG271" s="6">
        <v>-426141</v>
      </c>
      <c r="AH271" s="6">
        <v>54235669</v>
      </c>
      <c r="AI271" s="6">
        <v>98865796</v>
      </c>
      <c r="AJ271" s="6">
        <v>6505522</v>
      </c>
      <c r="AK271" s="7">
        <v>1.07</v>
      </c>
      <c r="AL271" s="2">
        <v>0</v>
      </c>
      <c r="AM271" s="2" t="s">
        <v>807</v>
      </c>
      <c r="AN271" s="2">
        <v>1</v>
      </c>
    </row>
    <row r="272" spans="1:40">
      <c r="A272" s="2" t="s">
        <v>229</v>
      </c>
      <c r="B272" s="2" t="s">
        <v>804</v>
      </c>
      <c r="C272" s="2" t="s">
        <v>820</v>
      </c>
      <c r="E272" s="2" t="s">
        <v>230</v>
      </c>
      <c r="F272" s="2" t="s">
        <v>316</v>
      </c>
      <c r="G272" s="2" t="s">
        <v>314</v>
      </c>
      <c r="H272" s="2">
        <v>0</v>
      </c>
      <c r="I272" s="2">
        <v>0.4</v>
      </c>
      <c r="J272" s="6">
        <v>3890121</v>
      </c>
      <c r="K272" s="6">
        <v>12983191</v>
      </c>
      <c r="L272" s="6">
        <v>-9093070</v>
      </c>
      <c r="M272" s="6">
        <v>13018577</v>
      </c>
      <c r="N272" s="6">
        <v>1828079</v>
      </c>
      <c r="O272" s="6">
        <v>189854</v>
      </c>
      <c r="P272" s="6">
        <v>1144147</v>
      </c>
      <c r="Q272" s="6">
        <v>8118</v>
      </c>
      <c r="R272" s="6">
        <v>32467</v>
      </c>
      <c r="S272" s="6">
        <v>4057</v>
      </c>
      <c r="T272" s="6">
        <v>449436</v>
      </c>
      <c r="U272" s="6">
        <v>4984</v>
      </c>
      <c r="V272" s="6">
        <v>-20477</v>
      </c>
      <c r="W272" s="6">
        <v>567</v>
      </c>
      <c r="X272" s="6">
        <v>-23819</v>
      </c>
      <c r="Y272" s="6">
        <v>5890</v>
      </c>
      <c r="Z272" s="6">
        <v>-3445</v>
      </c>
      <c r="AA272" s="6">
        <v>29524</v>
      </c>
      <c r="AB272" s="6">
        <v>11573</v>
      </c>
      <c r="AC272" s="6">
        <v>-1163</v>
      </c>
      <c r="AD272" s="6">
        <v>-132607</v>
      </c>
      <c r="AE272" s="6">
        <v>0</v>
      </c>
      <c r="AF272" s="2">
        <v>0</v>
      </c>
      <c r="AG272" s="6">
        <v>-1291764</v>
      </c>
      <c r="AH272" s="6">
        <v>13425919</v>
      </c>
      <c r="AI272" s="6">
        <v>4332848</v>
      </c>
      <c r="AJ272" s="6">
        <v>442728</v>
      </c>
      <c r="AK272" s="7">
        <v>1.1100000000000001</v>
      </c>
      <c r="AL272" s="2" t="s">
        <v>317</v>
      </c>
      <c r="AM272" s="2" t="s">
        <v>827</v>
      </c>
      <c r="AN272" s="2">
        <v>5.4448023999999998E-2</v>
      </c>
    </row>
    <row r="273" spans="1:40">
      <c r="A273" s="2" t="s">
        <v>227</v>
      </c>
      <c r="B273" s="2" t="s">
        <v>804</v>
      </c>
      <c r="C273" s="2" t="s">
        <v>822</v>
      </c>
      <c r="E273" s="2" t="s">
        <v>228</v>
      </c>
      <c r="F273" s="2" t="s">
        <v>207</v>
      </c>
      <c r="G273" s="2" t="s">
        <v>274</v>
      </c>
      <c r="H273" s="2">
        <v>0</v>
      </c>
      <c r="I273" s="2">
        <v>0.4</v>
      </c>
      <c r="J273" s="6">
        <v>3224650</v>
      </c>
      <c r="K273" s="6">
        <v>13779782</v>
      </c>
      <c r="L273" s="6">
        <v>-10555132</v>
      </c>
      <c r="M273" s="6">
        <v>14659880</v>
      </c>
      <c r="N273" s="6">
        <v>1045027</v>
      </c>
      <c r="O273" s="6">
        <v>215020</v>
      </c>
      <c r="P273" s="6">
        <v>568125</v>
      </c>
      <c r="Q273" s="6">
        <v>1383</v>
      </c>
      <c r="R273" s="6">
        <v>13061</v>
      </c>
      <c r="S273" s="6">
        <v>6278</v>
      </c>
      <c r="T273" s="6">
        <v>241160</v>
      </c>
      <c r="U273" s="2">
        <v>0</v>
      </c>
      <c r="V273" s="6">
        <v>28252</v>
      </c>
      <c r="W273" s="2">
        <v>-14</v>
      </c>
      <c r="X273" s="6">
        <v>-21392</v>
      </c>
      <c r="Y273" s="6">
        <v>1380</v>
      </c>
      <c r="Z273" s="6">
        <v>12406</v>
      </c>
      <c r="AA273" s="6">
        <v>830</v>
      </c>
      <c r="AB273" s="6">
        <v>13937</v>
      </c>
      <c r="AC273" s="6">
        <v>717</v>
      </c>
      <c r="AD273" s="6">
        <v>-153929</v>
      </c>
      <c r="AE273" s="6">
        <v>0</v>
      </c>
      <c r="AF273" s="6">
        <v>21499</v>
      </c>
      <c r="AG273" s="6">
        <v>44231</v>
      </c>
      <c r="AH273" s="6">
        <v>15609826</v>
      </c>
      <c r="AI273" s="6">
        <v>5054694</v>
      </c>
      <c r="AJ273" s="6">
        <v>1830044</v>
      </c>
      <c r="AK273" s="7">
        <v>1.57</v>
      </c>
      <c r="AL273" s="2" t="s">
        <v>905</v>
      </c>
      <c r="AM273" s="2" t="s">
        <v>811</v>
      </c>
      <c r="AN273" s="2">
        <v>2.6007602000000001E-2</v>
      </c>
    </row>
    <row r="274" spans="1:40">
      <c r="A274" s="2" t="s">
        <v>225</v>
      </c>
      <c r="B274" s="2" t="s">
        <v>819</v>
      </c>
      <c r="C274" s="2" t="s">
        <v>808</v>
      </c>
      <c r="E274" s="2" t="s">
        <v>226</v>
      </c>
      <c r="F274" s="2" t="s">
        <v>806</v>
      </c>
      <c r="G274" s="2" t="s">
        <v>368</v>
      </c>
      <c r="H274" s="2">
        <v>0</v>
      </c>
      <c r="I274" s="2">
        <v>0.49</v>
      </c>
      <c r="J274" s="6">
        <v>58940483</v>
      </c>
      <c r="K274" s="6">
        <v>34678712</v>
      </c>
      <c r="L274" s="6">
        <v>24261771</v>
      </c>
      <c r="M274" s="6">
        <v>32134426</v>
      </c>
      <c r="N274" s="6">
        <v>2269602</v>
      </c>
      <c r="O274" s="6">
        <v>468627</v>
      </c>
      <c r="P274" s="6">
        <v>1405056</v>
      </c>
      <c r="Q274" s="6">
        <v>0</v>
      </c>
      <c r="R274" s="6">
        <v>0</v>
      </c>
      <c r="S274" s="6">
        <v>0</v>
      </c>
      <c r="T274" s="6">
        <v>395919</v>
      </c>
      <c r="U274" s="2">
        <v>0</v>
      </c>
      <c r="V274" s="6">
        <v>118560</v>
      </c>
      <c r="W274" s="6">
        <v>3878</v>
      </c>
      <c r="X274" s="6">
        <v>48564</v>
      </c>
      <c r="Y274" s="6">
        <v>40763</v>
      </c>
      <c r="Z274" s="6">
        <v>122650</v>
      </c>
      <c r="AA274" s="6">
        <v>0</v>
      </c>
      <c r="AB274" s="6">
        <v>5694</v>
      </c>
      <c r="AC274" s="6">
        <v>-8201</v>
      </c>
      <c r="AD274" s="6">
        <v>353817</v>
      </c>
      <c r="AE274" s="6">
        <v>0</v>
      </c>
      <c r="AF274" s="2">
        <v>0</v>
      </c>
      <c r="AG274" s="6">
        <v>2040886</v>
      </c>
      <c r="AH274" s="6">
        <v>37130639</v>
      </c>
      <c r="AI274" s="6">
        <v>61392410</v>
      </c>
      <c r="AJ274" s="6">
        <v>2451927</v>
      </c>
      <c r="AK274" s="7">
        <v>1.04</v>
      </c>
      <c r="AL274" s="2">
        <v>0</v>
      </c>
      <c r="AM274" s="2" t="s">
        <v>807</v>
      </c>
      <c r="AN274" s="2">
        <v>1</v>
      </c>
    </row>
    <row r="275" spans="1:40">
      <c r="A275" s="2" t="s">
        <v>223</v>
      </c>
      <c r="B275" s="2" t="s">
        <v>804</v>
      </c>
      <c r="C275" s="2" t="s">
        <v>820</v>
      </c>
      <c r="E275" s="2" t="s">
        <v>224</v>
      </c>
      <c r="F275" s="2" t="s">
        <v>316</v>
      </c>
      <c r="G275" s="2" t="s">
        <v>314</v>
      </c>
      <c r="H275" s="2">
        <v>0</v>
      </c>
      <c r="I275" s="2">
        <v>0.4</v>
      </c>
      <c r="J275" s="6">
        <v>2231597</v>
      </c>
      <c r="K275" s="6">
        <v>16928334</v>
      </c>
      <c r="L275" s="6">
        <v>-14696737</v>
      </c>
      <c r="M275" s="6">
        <v>16907220</v>
      </c>
      <c r="N275" s="6">
        <v>666722</v>
      </c>
      <c r="O275" s="6">
        <v>246679</v>
      </c>
      <c r="P275" s="6">
        <v>323096</v>
      </c>
      <c r="Q275" s="6">
        <v>866</v>
      </c>
      <c r="R275" s="6">
        <v>1053</v>
      </c>
      <c r="S275" s="6">
        <v>1296</v>
      </c>
      <c r="T275" s="6">
        <v>93732</v>
      </c>
      <c r="U275" s="6">
        <v>58927</v>
      </c>
      <c r="V275" s="6">
        <v>25169</v>
      </c>
      <c r="W275" s="6">
        <v>2906</v>
      </c>
      <c r="X275" s="6">
        <v>1132</v>
      </c>
      <c r="Y275" s="6">
        <v>5331</v>
      </c>
      <c r="Z275" s="6">
        <v>28262</v>
      </c>
      <c r="AA275" s="6">
        <v>-42763</v>
      </c>
      <c r="AB275" s="6">
        <v>78</v>
      </c>
      <c r="AC275" s="6">
        <v>40595</v>
      </c>
      <c r="AD275" s="6">
        <v>-214327</v>
      </c>
      <c r="AE275" s="6">
        <v>1926583</v>
      </c>
      <c r="AF275" s="2">
        <v>0</v>
      </c>
      <c r="AG275" s="6">
        <v>87725</v>
      </c>
      <c r="AH275" s="6">
        <v>19493560</v>
      </c>
      <c r="AI275" s="6">
        <v>4796823</v>
      </c>
      <c r="AJ275" s="6">
        <v>2565226</v>
      </c>
      <c r="AK275" s="7">
        <v>2.15</v>
      </c>
      <c r="AL275" s="2">
        <v>0</v>
      </c>
      <c r="AM275" s="2" t="s">
        <v>807</v>
      </c>
      <c r="AN275" s="2">
        <v>1</v>
      </c>
    </row>
    <row r="276" spans="1:40">
      <c r="A276" s="2" t="s">
        <v>221</v>
      </c>
      <c r="B276" s="2" t="s">
        <v>804</v>
      </c>
      <c r="C276" s="2" t="s">
        <v>805</v>
      </c>
      <c r="E276" s="2" t="s">
        <v>222</v>
      </c>
      <c r="F276" s="2" t="s">
        <v>430</v>
      </c>
      <c r="G276" s="2" t="s">
        <v>428</v>
      </c>
      <c r="H276" s="2">
        <v>0</v>
      </c>
      <c r="I276" s="2">
        <v>0.4</v>
      </c>
      <c r="J276" s="6">
        <v>2091379</v>
      </c>
      <c r="K276" s="6">
        <v>14099828</v>
      </c>
      <c r="L276" s="6">
        <v>-12008449</v>
      </c>
      <c r="M276" s="6">
        <v>14142734</v>
      </c>
      <c r="N276" s="6">
        <v>882206</v>
      </c>
      <c r="O276" s="6">
        <v>206248</v>
      </c>
      <c r="P276" s="6">
        <v>476395</v>
      </c>
      <c r="Q276" s="6">
        <v>0</v>
      </c>
      <c r="R276" s="2">
        <v>0</v>
      </c>
      <c r="S276" s="2">
        <v>0</v>
      </c>
      <c r="T276" s="6">
        <v>199563</v>
      </c>
      <c r="U276" s="2">
        <v>0</v>
      </c>
      <c r="V276" s="6">
        <v>12669</v>
      </c>
      <c r="W276" s="6">
        <v>4546</v>
      </c>
      <c r="X276" s="6">
        <v>0</v>
      </c>
      <c r="Y276" s="2">
        <v>0</v>
      </c>
      <c r="Z276" s="6">
        <v>13628</v>
      </c>
      <c r="AA276" s="6">
        <v>0</v>
      </c>
      <c r="AB276" s="6">
        <v>3624</v>
      </c>
      <c r="AC276" s="6">
        <v>-7335</v>
      </c>
      <c r="AD276" s="6">
        <v>-175123</v>
      </c>
      <c r="AE276" s="6">
        <v>0</v>
      </c>
      <c r="AF276" s="6">
        <v>118953</v>
      </c>
      <c r="AG276" s="6">
        <v>1543125</v>
      </c>
      <c r="AH276" s="6">
        <v>16301121</v>
      </c>
      <c r="AI276" s="6">
        <v>4292672</v>
      </c>
      <c r="AJ276" s="6">
        <v>2201293</v>
      </c>
      <c r="AK276" s="7">
        <v>2.0499999999999998</v>
      </c>
      <c r="AL276" s="2">
        <v>0</v>
      </c>
      <c r="AM276" s="2" t="s">
        <v>807</v>
      </c>
      <c r="AN276" s="2">
        <v>1</v>
      </c>
    </row>
    <row r="277" spans="1:40">
      <c r="A277" s="2" t="s">
        <v>219</v>
      </c>
      <c r="B277" s="2" t="s">
        <v>819</v>
      </c>
      <c r="C277" s="2" t="s">
        <v>820</v>
      </c>
      <c r="E277" s="2" t="s">
        <v>220</v>
      </c>
      <c r="F277" s="2" t="s">
        <v>806</v>
      </c>
      <c r="G277" s="2" t="s">
        <v>175</v>
      </c>
      <c r="H277" s="2">
        <v>0</v>
      </c>
      <c r="I277" s="2">
        <v>0.49</v>
      </c>
      <c r="J277" s="6">
        <v>131399285</v>
      </c>
      <c r="K277" s="6">
        <v>102515989</v>
      </c>
      <c r="L277" s="6">
        <v>28883296</v>
      </c>
      <c r="M277" s="6">
        <v>104660614</v>
      </c>
      <c r="N277" s="6">
        <v>5013873</v>
      </c>
      <c r="O277" s="6">
        <v>1545945</v>
      </c>
      <c r="P277" s="6">
        <v>2786550</v>
      </c>
      <c r="Q277" s="6">
        <v>0</v>
      </c>
      <c r="R277" s="2">
        <v>0</v>
      </c>
      <c r="S277" s="6">
        <v>8136</v>
      </c>
      <c r="T277" s="6">
        <v>673242</v>
      </c>
      <c r="U277" s="2">
        <v>0</v>
      </c>
      <c r="V277" s="6">
        <v>46023</v>
      </c>
      <c r="W277" s="6">
        <v>26875</v>
      </c>
      <c r="X277" s="6">
        <v>0</v>
      </c>
      <c r="Y277" s="6">
        <v>64673</v>
      </c>
      <c r="Z277" s="6">
        <v>453972</v>
      </c>
      <c r="AA277" s="6">
        <v>0</v>
      </c>
      <c r="AB277" s="6">
        <v>0</v>
      </c>
      <c r="AC277" s="6">
        <v>-94875</v>
      </c>
      <c r="AD277" s="6">
        <v>421215</v>
      </c>
      <c r="AE277" s="6">
        <v>0</v>
      </c>
      <c r="AF277" s="2">
        <v>0</v>
      </c>
      <c r="AG277" s="6">
        <v>1320060</v>
      </c>
      <c r="AH277" s="6">
        <v>111912430</v>
      </c>
      <c r="AI277" s="6">
        <v>140795726</v>
      </c>
      <c r="AJ277" s="6">
        <v>9396441</v>
      </c>
      <c r="AK277" s="7">
        <v>1.07</v>
      </c>
      <c r="AL277" s="2">
        <v>0</v>
      </c>
      <c r="AM277" s="2" t="s">
        <v>807</v>
      </c>
      <c r="AN277" s="2">
        <v>1</v>
      </c>
    </row>
    <row r="278" spans="1:40">
      <c r="A278" s="2" t="s">
        <v>217</v>
      </c>
      <c r="B278" s="2" t="s">
        <v>804</v>
      </c>
      <c r="C278" s="2" t="s">
        <v>805</v>
      </c>
      <c r="E278" s="2" t="s">
        <v>218</v>
      </c>
      <c r="F278" s="2" t="s">
        <v>430</v>
      </c>
      <c r="G278" s="2" t="s">
        <v>428</v>
      </c>
      <c r="H278" s="2">
        <v>0</v>
      </c>
      <c r="I278" s="2">
        <v>0.4</v>
      </c>
      <c r="J278" s="6">
        <v>3387736</v>
      </c>
      <c r="K278" s="6">
        <v>9738747</v>
      </c>
      <c r="L278" s="6">
        <v>-6351011</v>
      </c>
      <c r="M278" s="6">
        <v>10863147</v>
      </c>
      <c r="N278" s="6">
        <v>981853</v>
      </c>
      <c r="O278" s="6">
        <v>158421</v>
      </c>
      <c r="P278" s="6">
        <v>537821</v>
      </c>
      <c r="Q278" s="6">
        <v>16379</v>
      </c>
      <c r="R278" s="6">
        <v>3815</v>
      </c>
      <c r="S278" s="6">
        <v>4899</v>
      </c>
      <c r="T278" s="6">
        <v>260518</v>
      </c>
      <c r="U278" s="2">
        <v>0</v>
      </c>
      <c r="V278" s="6">
        <v>31860</v>
      </c>
      <c r="W278" s="6">
        <v>-10651</v>
      </c>
      <c r="X278" s="6">
        <v>-3650</v>
      </c>
      <c r="Y278" s="6">
        <v>11988</v>
      </c>
      <c r="Z278" s="6">
        <v>12531</v>
      </c>
      <c r="AA278" s="2">
        <v>0</v>
      </c>
      <c r="AB278" s="6">
        <v>5134</v>
      </c>
      <c r="AC278" s="6">
        <v>-4463</v>
      </c>
      <c r="AD278" s="6">
        <v>-92619</v>
      </c>
      <c r="AE278" s="6">
        <v>0</v>
      </c>
      <c r="AF278" s="6">
        <v>1925</v>
      </c>
      <c r="AG278" s="2">
        <v>0</v>
      </c>
      <c r="AH278" s="6">
        <v>11793205</v>
      </c>
      <c r="AI278" s="6">
        <v>5442194</v>
      </c>
      <c r="AJ278" s="6">
        <v>2054458</v>
      </c>
      <c r="AK278" s="7">
        <v>1.61</v>
      </c>
      <c r="AL278" s="2" t="s">
        <v>892</v>
      </c>
      <c r="AM278" s="2" t="s">
        <v>811</v>
      </c>
      <c r="AN278" s="2">
        <v>1.5679760000000001E-2</v>
      </c>
    </row>
    <row r="279" spans="1:40">
      <c r="A279" s="2" t="s">
        <v>215</v>
      </c>
      <c r="B279" s="2" t="s">
        <v>821</v>
      </c>
      <c r="C279" s="2" t="s">
        <v>825</v>
      </c>
      <c r="E279" s="2" t="s">
        <v>216</v>
      </c>
      <c r="F279" s="2" t="s">
        <v>806</v>
      </c>
      <c r="G279" s="2" t="s">
        <v>213</v>
      </c>
      <c r="H279" s="2">
        <v>0</v>
      </c>
      <c r="I279" s="2">
        <v>0.49</v>
      </c>
      <c r="J279" s="6">
        <v>46361037</v>
      </c>
      <c r="K279" s="6">
        <v>36324765</v>
      </c>
      <c r="L279" s="6">
        <v>10036272</v>
      </c>
      <c r="M279" s="6">
        <v>39166165</v>
      </c>
      <c r="N279" s="6">
        <v>3303455</v>
      </c>
      <c r="O279" s="6">
        <v>571173</v>
      </c>
      <c r="P279" s="6">
        <v>2024030</v>
      </c>
      <c r="Q279" s="6">
        <v>9944</v>
      </c>
      <c r="R279" s="6">
        <v>30817</v>
      </c>
      <c r="S279" s="6">
        <v>21067</v>
      </c>
      <c r="T279" s="6">
        <v>646424</v>
      </c>
      <c r="U279" s="2">
        <v>0</v>
      </c>
      <c r="V279" s="6">
        <v>101058</v>
      </c>
      <c r="W279" s="6">
        <v>1460</v>
      </c>
      <c r="X279" s="6">
        <v>50627</v>
      </c>
      <c r="Y279" s="6">
        <v>25721</v>
      </c>
      <c r="Z279" s="6">
        <v>136847</v>
      </c>
      <c r="AA279" s="6">
        <v>0</v>
      </c>
      <c r="AB279" s="6">
        <v>11153</v>
      </c>
      <c r="AC279" s="6">
        <v>-35144</v>
      </c>
      <c r="AD279" s="6">
        <v>146362</v>
      </c>
      <c r="AE279" s="6">
        <v>0</v>
      </c>
      <c r="AF279" s="2">
        <v>0</v>
      </c>
      <c r="AG279" s="6">
        <v>-934051</v>
      </c>
      <c r="AH279" s="6">
        <v>41973653</v>
      </c>
      <c r="AI279" s="6">
        <v>52009925</v>
      </c>
      <c r="AJ279" s="6">
        <v>5648888</v>
      </c>
      <c r="AK279" s="7">
        <v>1.1200000000000001</v>
      </c>
      <c r="AL279" s="2">
        <v>0</v>
      </c>
      <c r="AM279" s="2" t="s">
        <v>807</v>
      </c>
      <c r="AN279" s="2">
        <v>1</v>
      </c>
    </row>
    <row r="280" spans="1:40">
      <c r="A280" s="2" t="s">
        <v>213</v>
      </c>
      <c r="B280" s="2" t="s">
        <v>812</v>
      </c>
      <c r="C280" s="2">
        <v>0</v>
      </c>
      <c r="E280" s="2" t="s">
        <v>868</v>
      </c>
      <c r="F280" s="2" t="e">
        <v>#N/A</v>
      </c>
      <c r="G280" s="2" t="e">
        <v>#N/A</v>
      </c>
      <c r="H280" s="2" t="s">
        <v>814</v>
      </c>
      <c r="I280" s="2">
        <v>0.01</v>
      </c>
      <c r="J280" s="6">
        <v>3559196</v>
      </c>
      <c r="K280" s="6">
        <v>1415720</v>
      </c>
      <c r="L280" s="6">
        <v>2143476</v>
      </c>
      <c r="M280" s="6">
        <v>1488528</v>
      </c>
      <c r="N280" s="6">
        <v>95678</v>
      </c>
      <c r="O280" s="6">
        <v>21708</v>
      </c>
      <c r="P280" s="6">
        <v>54858</v>
      </c>
      <c r="Q280" s="2">
        <v>432</v>
      </c>
      <c r="R280" s="6">
        <v>1174</v>
      </c>
      <c r="S280" s="2">
        <v>430</v>
      </c>
      <c r="T280" s="6">
        <v>17076</v>
      </c>
      <c r="U280" s="2">
        <v>0</v>
      </c>
      <c r="V280" s="6">
        <v>3265</v>
      </c>
      <c r="W280" s="2">
        <v>-57</v>
      </c>
      <c r="X280" s="6">
        <v>762</v>
      </c>
      <c r="Y280" s="2">
        <v>895</v>
      </c>
      <c r="Z280" s="6">
        <v>3833</v>
      </c>
      <c r="AA280" s="6">
        <v>0</v>
      </c>
      <c r="AB280" s="6">
        <v>343</v>
      </c>
      <c r="AC280" s="6">
        <v>-702</v>
      </c>
      <c r="AD280" s="6">
        <v>31259</v>
      </c>
      <c r="AE280" s="6">
        <v>0</v>
      </c>
      <c r="AF280" s="2">
        <v>0</v>
      </c>
      <c r="AG280" s="6">
        <v>-8904</v>
      </c>
      <c r="AH280" s="6">
        <v>1614900</v>
      </c>
      <c r="AI280" s="6">
        <v>3758376</v>
      </c>
      <c r="AJ280" s="6">
        <v>199180</v>
      </c>
      <c r="AK280" s="7">
        <v>1.06</v>
      </c>
      <c r="AL280" s="2">
        <v>0</v>
      </c>
      <c r="AM280" s="2" t="s">
        <v>807</v>
      </c>
      <c r="AN280" s="2">
        <v>1</v>
      </c>
    </row>
    <row r="281" spans="1:40">
      <c r="A281" s="2" t="s">
        <v>211</v>
      </c>
      <c r="B281" s="2" t="s">
        <v>821</v>
      </c>
      <c r="C281" s="2" t="s">
        <v>805</v>
      </c>
      <c r="E281" s="2" t="s">
        <v>212</v>
      </c>
      <c r="F281" s="2" t="s">
        <v>806</v>
      </c>
      <c r="G281" s="2" t="s">
        <v>726</v>
      </c>
      <c r="H281" s="2">
        <v>0</v>
      </c>
      <c r="I281" s="2">
        <v>0.49</v>
      </c>
      <c r="J281" s="6">
        <v>27484047</v>
      </c>
      <c r="K281" s="6">
        <v>45887726</v>
      </c>
      <c r="L281" s="6">
        <v>-18403679</v>
      </c>
      <c r="M281" s="6">
        <v>47820198</v>
      </c>
      <c r="N281" s="6">
        <v>1367819</v>
      </c>
      <c r="O281" s="6">
        <v>697378</v>
      </c>
      <c r="P281" s="6">
        <v>301155</v>
      </c>
      <c r="Q281" s="6">
        <v>0</v>
      </c>
      <c r="R281" s="6">
        <v>0</v>
      </c>
      <c r="S281" s="6">
        <v>1999</v>
      </c>
      <c r="T281" s="6">
        <v>367287</v>
      </c>
      <c r="U281" s="2">
        <v>0</v>
      </c>
      <c r="V281" s="6">
        <v>57780</v>
      </c>
      <c r="W281" s="6">
        <v>3597</v>
      </c>
      <c r="X281" s="6">
        <v>98051</v>
      </c>
      <c r="Y281" s="6">
        <v>11347</v>
      </c>
      <c r="Z281" s="6">
        <v>-85275</v>
      </c>
      <c r="AA281" s="6">
        <v>0</v>
      </c>
      <c r="AB281" s="6">
        <v>383</v>
      </c>
      <c r="AC281" s="6">
        <v>4019</v>
      </c>
      <c r="AD281" s="6">
        <v>-268387</v>
      </c>
      <c r="AE281" s="6">
        <v>0</v>
      </c>
      <c r="AF281" s="6">
        <v>1186065</v>
      </c>
      <c r="AG281" s="6">
        <v>937315</v>
      </c>
      <c r="AH281" s="6">
        <v>48760782</v>
      </c>
      <c r="AI281" s="6">
        <v>30357103</v>
      </c>
      <c r="AJ281" s="6">
        <v>2873056</v>
      </c>
      <c r="AK281" s="7">
        <v>1.1000000000000001</v>
      </c>
      <c r="AL281" s="2">
        <v>0</v>
      </c>
      <c r="AM281" s="2" t="s">
        <v>807</v>
      </c>
      <c r="AN281" s="2">
        <v>1</v>
      </c>
    </row>
    <row r="282" spans="1:40">
      <c r="A282" s="2" t="s">
        <v>209</v>
      </c>
      <c r="B282" s="2" t="s">
        <v>819</v>
      </c>
      <c r="C282" s="2" t="s">
        <v>825</v>
      </c>
      <c r="E282" s="2" t="s">
        <v>210</v>
      </c>
      <c r="F282" s="2" t="s">
        <v>806</v>
      </c>
      <c r="G282" s="2" t="s">
        <v>45</v>
      </c>
      <c r="H282" s="2">
        <v>0</v>
      </c>
      <c r="I282" s="2">
        <v>0.49</v>
      </c>
      <c r="J282" s="6">
        <v>27422172</v>
      </c>
      <c r="K282" s="6">
        <v>53437097</v>
      </c>
      <c r="L282" s="6">
        <v>-26014924</v>
      </c>
      <c r="M282" s="6">
        <v>57625058</v>
      </c>
      <c r="N282" s="6">
        <v>2108544</v>
      </c>
      <c r="O282" s="6">
        <v>840365</v>
      </c>
      <c r="P282" s="6">
        <v>540402</v>
      </c>
      <c r="Q282" s="6">
        <v>4971</v>
      </c>
      <c r="R282" s="6">
        <v>134229</v>
      </c>
      <c r="S282" s="6">
        <v>19886</v>
      </c>
      <c r="T282" s="6">
        <v>568691</v>
      </c>
      <c r="U282" s="2">
        <v>0</v>
      </c>
      <c r="V282" s="6">
        <v>42807</v>
      </c>
      <c r="W282" s="6">
        <v>-3432</v>
      </c>
      <c r="X282" s="6">
        <v>111811</v>
      </c>
      <c r="Y282" s="6">
        <v>-9589</v>
      </c>
      <c r="Z282" s="6">
        <v>-64971</v>
      </c>
      <c r="AA282" s="6">
        <v>0</v>
      </c>
      <c r="AB282" s="6">
        <v>768</v>
      </c>
      <c r="AC282" s="6">
        <v>-794</v>
      </c>
      <c r="AD282" s="6">
        <v>-379384</v>
      </c>
      <c r="AE282" s="6">
        <v>0</v>
      </c>
      <c r="AF282" s="2">
        <v>0</v>
      </c>
      <c r="AG282" s="6">
        <v>-2394248</v>
      </c>
      <c r="AH282" s="6">
        <v>57036570</v>
      </c>
      <c r="AI282" s="6">
        <v>31021645</v>
      </c>
      <c r="AJ282" s="6">
        <v>3599473</v>
      </c>
      <c r="AK282" s="7">
        <v>1.1299999999999999</v>
      </c>
      <c r="AL282" s="2" t="s">
        <v>889</v>
      </c>
      <c r="AM282" s="2" t="s">
        <v>811</v>
      </c>
      <c r="AN282" s="2">
        <v>7.4956340999999996E-2</v>
      </c>
    </row>
    <row r="283" spans="1:40">
      <c r="A283" s="2" t="s">
        <v>207</v>
      </c>
      <c r="B283" s="2" t="s">
        <v>832</v>
      </c>
      <c r="C283" s="2" t="s">
        <v>822</v>
      </c>
      <c r="E283" s="2" t="s">
        <v>208</v>
      </c>
      <c r="F283" s="2" t="e">
        <v>#N/A</v>
      </c>
      <c r="G283" s="2" t="e">
        <v>#N/A</v>
      </c>
      <c r="H283" s="2" t="s">
        <v>833</v>
      </c>
      <c r="I283" s="2">
        <v>0.09</v>
      </c>
      <c r="J283" s="6">
        <v>61992516</v>
      </c>
      <c r="K283" s="6">
        <v>14393211</v>
      </c>
      <c r="L283" s="6">
        <v>47599306</v>
      </c>
      <c r="M283" s="6">
        <v>14838983</v>
      </c>
      <c r="N283" s="6">
        <v>1058011</v>
      </c>
      <c r="O283" s="6">
        <v>216403</v>
      </c>
      <c r="P283" s="6">
        <v>608274</v>
      </c>
      <c r="Q283" s="6">
        <v>1946</v>
      </c>
      <c r="R283" s="6">
        <v>4474</v>
      </c>
      <c r="S283" s="6">
        <v>3352</v>
      </c>
      <c r="T283" s="6">
        <v>223562</v>
      </c>
      <c r="U283" s="2">
        <v>0</v>
      </c>
      <c r="V283" s="6">
        <v>36905</v>
      </c>
      <c r="W283" s="6">
        <v>4086</v>
      </c>
      <c r="X283" s="6">
        <v>-5288</v>
      </c>
      <c r="Y283" s="6">
        <v>1548</v>
      </c>
      <c r="Z283" s="6">
        <v>48084</v>
      </c>
      <c r="AA283" s="6">
        <v>187</v>
      </c>
      <c r="AB283" s="6">
        <v>8969</v>
      </c>
      <c r="AC283" s="6">
        <v>-6796</v>
      </c>
      <c r="AD283" s="6">
        <v>694157</v>
      </c>
      <c r="AE283" s="6">
        <v>0</v>
      </c>
      <c r="AF283" s="6">
        <v>413307</v>
      </c>
      <c r="AG283" s="6">
        <v>-128970</v>
      </c>
      <c r="AH283" s="6">
        <v>16136569</v>
      </c>
      <c r="AI283" s="6">
        <v>63735875</v>
      </c>
      <c r="AJ283" s="6">
        <v>1743358</v>
      </c>
      <c r="AK283" s="7">
        <v>1.03</v>
      </c>
      <c r="AL283" s="2" t="s">
        <v>905</v>
      </c>
      <c r="AM283" s="2" t="s">
        <v>811</v>
      </c>
      <c r="AN283" s="2">
        <v>0.49998509000000002</v>
      </c>
    </row>
    <row r="284" spans="1:40">
      <c r="A284" s="2" t="s">
        <v>205</v>
      </c>
      <c r="B284" s="2" t="s">
        <v>804</v>
      </c>
      <c r="C284" s="2" t="s">
        <v>805</v>
      </c>
      <c r="E284" s="2" t="s">
        <v>206</v>
      </c>
      <c r="F284" s="2" t="s">
        <v>680</v>
      </c>
      <c r="G284" s="2" t="s">
        <v>678</v>
      </c>
      <c r="H284" s="2">
        <v>0</v>
      </c>
      <c r="I284" s="2">
        <v>0.4</v>
      </c>
      <c r="J284" s="6">
        <v>1003542</v>
      </c>
      <c r="K284" s="6">
        <v>11924444</v>
      </c>
      <c r="L284" s="6">
        <v>-10920902</v>
      </c>
      <c r="M284" s="6">
        <v>12614904</v>
      </c>
      <c r="N284" s="6">
        <v>456171</v>
      </c>
      <c r="O284" s="6">
        <v>183967</v>
      </c>
      <c r="P284" s="6">
        <v>180410</v>
      </c>
      <c r="Q284" s="2">
        <v>0</v>
      </c>
      <c r="R284" s="6">
        <v>0</v>
      </c>
      <c r="S284" s="2">
        <v>0</v>
      </c>
      <c r="T284" s="6">
        <v>91794</v>
      </c>
      <c r="U284" s="2">
        <v>0</v>
      </c>
      <c r="V284" s="6">
        <v>2644</v>
      </c>
      <c r="W284" s="6">
        <v>0</v>
      </c>
      <c r="X284" s="6">
        <v>1288</v>
      </c>
      <c r="Y284" s="2">
        <v>0</v>
      </c>
      <c r="Z284" s="6">
        <v>45708</v>
      </c>
      <c r="AA284" s="6">
        <v>0</v>
      </c>
      <c r="AB284" s="6">
        <v>0</v>
      </c>
      <c r="AC284" s="6">
        <v>-2825</v>
      </c>
      <c r="AD284" s="6">
        <v>-159263</v>
      </c>
      <c r="AE284" s="6">
        <v>0</v>
      </c>
      <c r="AF284" s="6">
        <v>406966</v>
      </c>
      <c r="AG284" s="6">
        <v>1696730</v>
      </c>
      <c r="AH284" s="6">
        <v>14248391</v>
      </c>
      <c r="AI284" s="6">
        <v>3327489</v>
      </c>
      <c r="AJ284" s="6">
        <v>2323947</v>
      </c>
      <c r="AK284" s="7">
        <v>3.32</v>
      </c>
      <c r="AL284" s="2">
        <v>0</v>
      </c>
      <c r="AM284" s="2" t="s">
        <v>807</v>
      </c>
      <c r="AN284" s="2">
        <v>1</v>
      </c>
    </row>
    <row r="285" spans="1:40">
      <c r="A285" s="2" t="s">
        <v>203</v>
      </c>
      <c r="B285" s="2" t="s">
        <v>804</v>
      </c>
      <c r="C285" s="2" t="s">
        <v>815</v>
      </c>
      <c r="E285" s="2" t="s">
        <v>204</v>
      </c>
      <c r="F285" s="2" t="s">
        <v>668</v>
      </c>
      <c r="G285" s="2" t="s">
        <v>666</v>
      </c>
      <c r="H285" s="2">
        <v>0</v>
      </c>
      <c r="I285" s="2">
        <v>0.4</v>
      </c>
      <c r="J285" s="6">
        <v>2402614</v>
      </c>
      <c r="K285" s="6">
        <v>26453033</v>
      </c>
      <c r="L285" s="6">
        <v>-24050419</v>
      </c>
      <c r="M285" s="6">
        <v>27983503</v>
      </c>
      <c r="N285" s="6">
        <v>1063719</v>
      </c>
      <c r="O285" s="6">
        <v>408093</v>
      </c>
      <c r="P285" s="6">
        <v>479160</v>
      </c>
      <c r="Q285" s="6">
        <v>39994</v>
      </c>
      <c r="R285" s="6">
        <v>0</v>
      </c>
      <c r="S285" s="6">
        <v>2094</v>
      </c>
      <c r="T285" s="6">
        <v>134378</v>
      </c>
      <c r="U285" s="2">
        <v>0</v>
      </c>
      <c r="V285" s="6">
        <v>72053</v>
      </c>
      <c r="W285" s="6">
        <v>-44185</v>
      </c>
      <c r="X285" s="6">
        <v>11910</v>
      </c>
      <c r="Y285" s="6">
        <v>2256</v>
      </c>
      <c r="Z285" s="6">
        <v>35464</v>
      </c>
      <c r="AA285" s="6">
        <v>0</v>
      </c>
      <c r="AB285" s="6">
        <v>7341</v>
      </c>
      <c r="AC285" s="6">
        <v>-7217</v>
      </c>
      <c r="AD285" s="6">
        <v>-350735</v>
      </c>
      <c r="AE285" s="6">
        <v>0</v>
      </c>
      <c r="AF285" s="6">
        <v>546232</v>
      </c>
      <c r="AG285" s="6">
        <v>-1441984</v>
      </c>
      <c r="AH285" s="6">
        <v>26785893</v>
      </c>
      <c r="AI285" s="6">
        <v>2735473</v>
      </c>
      <c r="AJ285" s="6">
        <v>332860</v>
      </c>
      <c r="AK285" s="7">
        <v>1.1399999999999999</v>
      </c>
      <c r="AL285" s="2">
        <v>0</v>
      </c>
      <c r="AM285" s="2" t="s">
        <v>807</v>
      </c>
      <c r="AN285" s="2">
        <v>1</v>
      </c>
    </row>
    <row r="286" spans="1:40">
      <c r="A286" s="2" t="s">
        <v>201</v>
      </c>
      <c r="B286" s="2" t="s">
        <v>804</v>
      </c>
      <c r="C286" s="2" t="s">
        <v>809</v>
      </c>
      <c r="E286" s="2" t="s">
        <v>202</v>
      </c>
      <c r="F286" s="2" t="s">
        <v>594</v>
      </c>
      <c r="G286" s="2" t="s">
        <v>590</v>
      </c>
      <c r="H286" s="2">
        <v>0</v>
      </c>
      <c r="I286" s="2">
        <v>0.4</v>
      </c>
      <c r="J286" s="6">
        <v>2290654</v>
      </c>
      <c r="K286" s="6">
        <v>8491016</v>
      </c>
      <c r="L286" s="6">
        <v>-6200362</v>
      </c>
      <c r="M286" s="6">
        <v>8791969</v>
      </c>
      <c r="N286" s="6">
        <v>503240</v>
      </c>
      <c r="O286" s="6">
        <v>128216</v>
      </c>
      <c r="P286" s="6">
        <v>287262</v>
      </c>
      <c r="Q286" s="6">
        <v>965</v>
      </c>
      <c r="R286" s="6">
        <v>6493</v>
      </c>
      <c r="S286" s="6">
        <v>12906</v>
      </c>
      <c r="T286" s="6">
        <v>67398</v>
      </c>
      <c r="U286" s="2">
        <v>0</v>
      </c>
      <c r="V286" s="6">
        <v>25193</v>
      </c>
      <c r="W286" s="6">
        <v>1056</v>
      </c>
      <c r="X286" s="6">
        <v>-6493</v>
      </c>
      <c r="Y286" s="6">
        <v>-12906</v>
      </c>
      <c r="Z286" s="6">
        <v>29914</v>
      </c>
      <c r="AA286" s="6">
        <v>0</v>
      </c>
      <c r="AB286" s="6">
        <v>5560</v>
      </c>
      <c r="AC286" s="6">
        <v>-1902</v>
      </c>
      <c r="AD286" s="6">
        <v>-90422</v>
      </c>
      <c r="AE286" s="6">
        <v>0</v>
      </c>
      <c r="AF286" s="2">
        <v>0</v>
      </c>
      <c r="AG286" s="6">
        <v>288304</v>
      </c>
      <c r="AH286" s="6">
        <v>9533513</v>
      </c>
      <c r="AI286" s="6">
        <v>3333152</v>
      </c>
      <c r="AJ286" s="6">
        <v>1042497</v>
      </c>
      <c r="AK286" s="7">
        <v>1.46</v>
      </c>
      <c r="AL286" s="2" t="s">
        <v>904</v>
      </c>
      <c r="AM286" s="2" t="s">
        <v>811</v>
      </c>
      <c r="AN286" s="2">
        <v>1.2506885000000001E-2</v>
      </c>
    </row>
    <row r="287" spans="1:40">
      <c r="A287" s="2" t="s">
        <v>199</v>
      </c>
      <c r="B287" s="2" t="s">
        <v>821</v>
      </c>
      <c r="C287" s="2" t="s">
        <v>822</v>
      </c>
      <c r="E287" s="2" t="s">
        <v>200</v>
      </c>
      <c r="F287" s="2" t="s">
        <v>806</v>
      </c>
      <c r="G287" s="2" t="s">
        <v>752</v>
      </c>
      <c r="H287" s="2">
        <v>0</v>
      </c>
      <c r="I287" s="2">
        <v>0.49</v>
      </c>
      <c r="J287" s="6">
        <v>34186464</v>
      </c>
      <c r="K287" s="6">
        <v>64996936</v>
      </c>
      <c r="L287" s="6">
        <v>-30810472</v>
      </c>
      <c r="M287" s="6">
        <v>66993147</v>
      </c>
      <c r="N287" s="6">
        <v>2303574</v>
      </c>
      <c r="O287" s="6">
        <v>1026435</v>
      </c>
      <c r="P287" s="6">
        <v>888448</v>
      </c>
      <c r="Q287" s="6">
        <v>0</v>
      </c>
      <c r="R287" s="2">
        <v>0</v>
      </c>
      <c r="S287" s="6">
        <v>13082</v>
      </c>
      <c r="T287" s="6">
        <v>375609</v>
      </c>
      <c r="U287" s="2">
        <v>0</v>
      </c>
      <c r="V287" s="6">
        <v>45837</v>
      </c>
      <c r="W287" s="6">
        <v>10102</v>
      </c>
      <c r="X287" s="6">
        <v>0</v>
      </c>
      <c r="Y287" s="6">
        <v>-4868</v>
      </c>
      <c r="Z287" s="6">
        <v>21388</v>
      </c>
      <c r="AA287" s="6">
        <v>0</v>
      </c>
      <c r="AB287" s="6">
        <v>18113</v>
      </c>
      <c r="AC287" s="6">
        <v>4544</v>
      </c>
      <c r="AD287" s="6">
        <v>-449319</v>
      </c>
      <c r="AE287" s="6">
        <v>0</v>
      </c>
      <c r="AF287" s="6">
        <v>899261</v>
      </c>
      <c r="AG287" s="6">
        <v>-964320</v>
      </c>
      <c r="AH287" s="6">
        <v>67078937</v>
      </c>
      <c r="AI287" s="6">
        <v>36268465</v>
      </c>
      <c r="AJ287" s="6">
        <v>2082001</v>
      </c>
      <c r="AK287" s="7">
        <v>1.06</v>
      </c>
      <c r="AL287" s="2">
        <v>0</v>
      </c>
      <c r="AM287" s="2" t="s">
        <v>807</v>
      </c>
      <c r="AN287" s="2">
        <v>1</v>
      </c>
    </row>
    <row r="288" spans="1:40">
      <c r="A288" s="2" t="s">
        <v>197</v>
      </c>
      <c r="B288" s="2" t="s">
        <v>804</v>
      </c>
      <c r="C288" s="2" t="s">
        <v>822</v>
      </c>
      <c r="E288" s="2" t="s">
        <v>198</v>
      </c>
      <c r="F288" s="2" t="s">
        <v>588</v>
      </c>
      <c r="G288" s="2" t="s">
        <v>274</v>
      </c>
      <c r="H288" s="2">
        <v>0</v>
      </c>
      <c r="I288" s="2">
        <v>0.4</v>
      </c>
      <c r="J288" s="6">
        <v>1750214</v>
      </c>
      <c r="K288" s="6">
        <v>13006729</v>
      </c>
      <c r="L288" s="6">
        <v>-11256515</v>
      </c>
      <c r="M288" s="6">
        <v>12081078</v>
      </c>
      <c r="N288" s="6">
        <v>1509506</v>
      </c>
      <c r="O288" s="6">
        <v>176182</v>
      </c>
      <c r="P288" s="6">
        <v>893993</v>
      </c>
      <c r="Q288" s="6">
        <v>8118</v>
      </c>
      <c r="R288" s="6">
        <v>8118</v>
      </c>
      <c r="S288" s="6">
        <v>2842</v>
      </c>
      <c r="T288" s="6">
        <v>420253</v>
      </c>
      <c r="U288" s="2">
        <v>0</v>
      </c>
      <c r="V288" s="6">
        <v>19885</v>
      </c>
      <c r="W288" s="6">
        <v>-8118</v>
      </c>
      <c r="X288" s="6">
        <v>-6953</v>
      </c>
      <c r="Y288" s="6">
        <v>-1060</v>
      </c>
      <c r="Z288" s="6">
        <v>-43799</v>
      </c>
      <c r="AA288" s="6">
        <v>0</v>
      </c>
      <c r="AB288" s="6">
        <v>22031</v>
      </c>
      <c r="AC288" s="6">
        <v>-151148</v>
      </c>
      <c r="AD288" s="6">
        <v>-164158</v>
      </c>
      <c r="AE288" s="6">
        <v>9862470</v>
      </c>
      <c r="AF288" s="2">
        <v>0</v>
      </c>
      <c r="AG288" s="6">
        <v>-106809</v>
      </c>
      <c r="AH288" s="6">
        <v>23012925</v>
      </c>
      <c r="AI288" s="6">
        <v>11756411</v>
      </c>
      <c r="AJ288" s="6">
        <v>10006197</v>
      </c>
      <c r="AK288" s="7">
        <v>6.72</v>
      </c>
      <c r="AL288" s="2">
        <v>0</v>
      </c>
      <c r="AM288" s="2" t="s">
        <v>807</v>
      </c>
      <c r="AN288" s="2">
        <v>1</v>
      </c>
    </row>
    <row r="289" spans="1:40">
      <c r="A289" s="2" t="s">
        <v>195</v>
      </c>
      <c r="B289" s="2" t="s">
        <v>804</v>
      </c>
      <c r="C289" s="2" t="s">
        <v>809</v>
      </c>
      <c r="E289" s="2" t="s">
        <v>196</v>
      </c>
      <c r="F289" s="2" t="s">
        <v>390</v>
      </c>
      <c r="G289" s="2" t="s">
        <v>806</v>
      </c>
      <c r="H289" s="2">
        <v>0</v>
      </c>
      <c r="I289" s="2">
        <v>0.4</v>
      </c>
      <c r="J289" s="6">
        <v>3036658</v>
      </c>
      <c r="K289" s="6">
        <v>9731425</v>
      </c>
      <c r="L289" s="6">
        <v>-6694767</v>
      </c>
      <c r="M289" s="6">
        <v>10568121</v>
      </c>
      <c r="N289" s="6">
        <v>634650</v>
      </c>
      <c r="O289" s="6">
        <v>157210</v>
      </c>
      <c r="P289" s="6">
        <v>363141</v>
      </c>
      <c r="Q289" s="6">
        <v>0</v>
      </c>
      <c r="R289" s="2">
        <v>0</v>
      </c>
      <c r="S289" s="2">
        <v>0</v>
      </c>
      <c r="T289" s="6">
        <v>114299</v>
      </c>
      <c r="U289" s="2">
        <v>0</v>
      </c>
      <c r="V289" s="6">
        <v>2297</v>
      </c>
      <c r="W289" s="6">
        <v>1230</v>
      </c>
      <c r="X289" s="6">
        <v>0</v>
      </c>
      <c r="Y289" s="2">
        <v>0</v>
      </c>
      <c r="Z289" s="6">
        <v>-445</v>
      </c>
      <c r="AA289" s="6">
        <v>0</v>
      </c>
      <c r="AB289" s="6">
        <v>3477</v>
      </c>
      <c r="AC289" s="6">
        <v>-3958</v>
      </c>
      <c r="AD289" s="6">
        <v>-97632</v>
      </c>
      <c r="AE289" s="6">
        <v>0</v>
      </c>
      <c r="AF289" s="6">
        <v>523320</v>
      </c>
      <c r="AG289" s="6">
        <v>-272376</v>
      </c>
      <c r="AH289" s="6">
        <v>10312044</v>
      </c>
      <c r="AI289" s="6">
        <v>3617277</v>
      </c>
      <c r="AJ289" s="6">
        <v>580619</v>
      </c>
      <c r="AK289" s="7">
        <v>1.19</v>
      </c>
      <c r="AL289" s="2">
        <v>0</v>
      </c>
      <c r="AM289" s="2" t="s">
        <v>807</v>
      </c>
      <c r="AN289" s="2">
        <v>1</v>
      </c>
    </row>
    <row r="290" spans="1:40">
      <c r="A290" s="2" t="s">
        <v>193</v>
      </c>
      <c r="B290" s="2" t="s">
        <v>804</v>
      </c>
      <c r="C290" s="2" t="s">
        <v>809</v>
      </c>
      <c r="E290" s="2" t="s">
        <v>194</v>
      </c>
      <c r="F290" s="2" t="s">
        <v>390</v>
      </c>
      <c r="G290" s="2" t="s">
        <v>806</v>
      </c>
      <c r="H290" s="2">
        <v>0</v>
      </c>
      <c r="I290" s="2">
        <v>0.4</v>
      </c>
      <c r="J290" s="6">
        <v>3330291</v>
      </c>
      <c r="K290" s="6">
        <v>16095386</v>
      </c>
      <c r="L290" s="6">
        <v>-12765094</v>
      </c>
      <c r="M290" s="6">
        <v>15920706</v>
      </c>
      <c r="N290" s="6">
        <v>1251226</v>
      </c>
      <c r="O290" s="6">
        <v>232177</v>
      </c>
      <c r="P290" s="6">
        <v>566138</v>
      </c>
      <c r="Q290" s="6">
        <v>4059</v>
      </c>
      <c r="R290" s="6">
        <v>35308</v>
      </c>
      <c r="S290" s="6">
        <v>15828</v>
      </c>
      <c r="T290" s="6">
        <v>397716</v>
      </c>
      <c r="U290" s="2">
        <v>0</v>
      </c>
      <c r="V290" s="6">
        <v>22036</v>
      </c>
      <c r="W290" s="6">
        <v>-5216</v>
      </c>
      <c r="X290" s="6">
        <v>-18045</v>
      </c>
      <c r="Y290" s="6">
        <v>13132</v>
      </c>
      <c r="Z290" s="6">
        <v>-7217</v>
      </c>
      <c r="AA290" s="6">
        <v>0</v>
      </c>
      <c r="AB290" s="6">
        <v>3334</v>
      </c>
      <c r="AC290" s="6">
        <v>-15093</v>
      </c>
      <c r="AD290" s="6">
        <v>-186158</v>
      </c>
      <c r="AE290" s="6">
        <v>0</v>
      </c>
      <c r="AF290" s="2">
        <v>0</v>
      </c>
      <c r="AG290" s="6">
        <v>-311735</v>
      </c>
      <c r="AH290" s="6">
        <v>16666970</v>
      </c>
      <c r="AI290" s="6">
        <v>3901876</v>
      </c>
      <c r="AJ290" s="6">
        <v>571585</v>
      </c>
      <c r="AK290" s="7">
        <v>1.17</v>
      </c>
      <c r="AL290" s="2" t="s">
        <v>863</v>
      </c>
      <c r="AM290" s="2" t="s">
        <v>811</v>
      </c>
      <c r="AN290" s="2">
        <v>2.7395242E-2</v>
      </c>
    </row>
    <row r="291" spans="1:40">
      <c r="A291" s="2" t="s">
        <v>191</v>
      </c>
      <c r="B291" s="2" t="s">
        <v>804</v>
      </c>
      <c r="C291" s="2" t="s">
        <v>808</v>
      </c>
      <c r="E291" s="2" t="s">
        <v>192</v>
      </c>
      <c r="F291" s="2" t="s">
        <v>606</v>
      </c>
      <c r="G291" s="2" t="s">
        <v>806</v>
      </c>
      <c r="H291" s="2">
        <v>0</v>
      </c>
      <c r="I291" s="2">
        <v>0.4</v>
      </c>
      <c r="J291" s="6">
        <v>2041368</v>
      </c>
      <c r="K291" s="6">
        <v>16145515</v>
      </c>
      <c r="L291" s="6">
        <v>-14104146</v>
      </c>
      <c r="M291" s="6">
        <v>16220262</v>
      </c>
      <c r="N291" s="6">
        <v>1896854</v>
      </c>
      <c r="O291" s="6">
        <v>236545</v>
      </c>
      <c r="P291" s="6">
        <v>1188340</v>
      </c>
      <c r="Q291" s="6">
        <v>7012</v>
      </c>
      <c r="R291" s="6">
        <v>2460</v>
      </c>
      <c r="S291" s="6">
        <v>6983</v>
      </c>
      <c r="T291" s="6">
        <v>455514</v>
      </c>
      <c r="U291" s="6">
        <v>746102</v>
      </c>
      <c r="V291" s="6">
        <v>121387</v>
      </c>
      <c r="W291" s="6">
        <v>8003</v>
      </c>
      <c r="X291" s="6">
        <v>-316</v>
      </c>
      <c r="Y291" s="6">
        <v>8053</v>
      </c>
      <c r="Z291" s="6">
        <v>44360</v>
      </c>
      <c r="AA291" s="6">
        <v>-391408</v>
      </c>
      <c r="AB291" s="6">
        <v>7180</v>
      </c>
      <c r="AC291" s="6">
        <v>-5295</v>
      </c>
      <c r="AD291" s="6">
        <v>-205685</v>
      </c>
      <c r="AE291" s="6">
        <v>0</v>
      </c>
      <c r="AF291" s="2">
        <v>0</v>
      </c>
      <c r="AG291" s="6">
        <v>-121930</v>
      </c>
      <c r="AH291" s="6">
        <v>18327567</v>
      </c>
      <c r="AI291" s="6">
        <v>4223420</v>
      </c>
      <c r="AJ291" s="6">
        <v>2182052</v>
      </c>
      <c r="AK291" s="7">
        <v>2.0699999999999998</v>
      </c>
      <c r="AL291" s="2" t="s">
        <v>887</v>
      </c>
      <c r="AM291" s="2" t="s">
        <v>811</v>
      </c>
      <c r="AN291" s="2">
        <v>2.1850314999999999E-2</v>
      </c>
    </row>
    <row r="292" spans="1:40">
      <c r="A292" s="2" t="s">
        <v>189</v>
      </c>
      <c r="B292" s="2" t="s">
        <v>804</v>
      </c>
      <c r="C292" s="2" t="s">
        <v>815</v>
      </c>
      <c r="E292" s="2" t="s">
        <v>190</v>
      </c>
      <c r="F292" s="2" t="s">
        <v>342</v>
      </c>
      <c r="G292" s="2" t="s">
        <v>806</v>
      </c>
      <c r="H292" s="2">
        <v>0</v>
      </c>
      <c r="I292" s="2">
        <v>0.4</v>
      </c>
      <c r="J292" s="6">
        <v>2833084</v>
      </c>
      <c r="K292" s="6">
        <v>11003361</v>
      </c>
      <c r="L292" s="6">
        <v>-8170277</v>
      </c>
      <c r="M292" s="6">
        <v>11946590</v>
      </c>
      <c r="N292" s="6">
        <v>1011911</v>
      </c>
      <c r="O292" s="6">
        <v>174688</v>
      </c>
      <c r="P292" s="6">
        <v>574219</v>
      </c>
      <c r="Q292" s="2">
        <v>0</v>
      </c>
      <c r="R292" s="6">
        <v>91313</v>
      </c>
      <c r="S292" s="6">
        <v>1895</v>
      </c>
      <c r="T292" s="6">
        <v>169796</v>
      </c>
      <c r="U292" s="2">
        <v>0</v>
      </c>
      <c r="V292" s="6">
        <v>5130</v>
      </c>
      <c r="W292" s="6">
        <v>0</v>
      </c>
      <c r="X292" s="6">
        <v>-84024</v>
      </c>
      <c r="Y292" s="6">
        <v>5126</v>
      </c>
      <c r="Z292" s="6">
        <v>58243</v>
      </c>
      <c r="AA292" s="6">
        <v>0</v>
      </c>
      <c r="AB292" s="6">
        <v>6226</v>
      </c>
      <c r="AC292" s="6">
        <v>-11685</v>
      </c>
      <c r="AD292" s="6">
        <v>-119150</v>
      </c>
      <c r="AE292" s="6">
        <v>0</v>
      </c>
      <c r="AF292" s="2">
        <v>0</v>
      </c>
      <c r="AG292" s="6">
        <v>-581902</v>
      </c>
      <c r="AH292" s="6">
        <v>12236465</v>
      </c>
      <c r="AI292" s="6">
        <v>4066188</v>
      </c>
      <c r="AJ292" s="6">
        <v>1233104</v>
      </c>
      <c r="AK292" s="7">
        <v>1.44</v>
      </c>
      <c r="AL292" s="2" t="s">
        <v>831</v>
      </c>
      <c r="AM292" s="2" t="s">
        <v>811</v>
      </c>
      <c r="AN292" s="2">
        <v>1.7372429000000002E-2</v>
      </c>
    </row>
    <row r="293" spans="1:40">
      <c r="A293" s="2" t="s">
        <v>187</v>
      </c>
      <c r="B293" s="2" t="s">
        <v>804</v>
      </c>
      <c r="C293" s="2" t="s">
        <v>809</v>
      </c>
      <c r="E293" s="2" t="s">
        <v>188</v>
      </c>
      <c r="F293" s="2" t="s">
        <v>310</v>
      </c>
      <c r="G293" s="2" t="s">
        <v>806</v>
      </c>
      <c r="H293" s="2">
        <v>0</v>
      </c>
      <c r="I293" s="2">
        <v>0.4</v>
      </c>
      <c r="J293" s="6">
        <v>1711601</v>
      </c>
      <c r="K293" s="6">
        <v>8055039</v>
      </c>
      <c r="L293" s="6">
        <v>-6343438</v>
      </c>
      <c r="M293" s="6">
        <v>8320267</v>
      </c>
      <c r="N293" s="6">
        <v>636005</v>
      </c>
      <c r="O293" s="6">
        <v>123052</v>
      </c>
      <c r="P293" s="6">
        <v>369028</v>
      </c>
      <c r="Q293" s="6">
        <v>0</v>
      </c>
      <c r="R293" s="2">
        <v>0</v>
      </c>
      <c r="S293" s="6">
        <v>3833</v>
      </c>
      <c r="T293" s="6">
        <v>140092</v>
      </c>
      <c r="U293" s="2">
        <v>0</v>
      </c>
      <c r="V293" s="6">
        <v>37638</v>
      </c>
      <c r="W293" s="6">
        <v>1957</v>
      </c>
      <c r="X293" s="6">
        <v>0</v>
      </c>
      <c r="Y293" s="6">
        <v>-3712</v>
      </c>
      <c r="Z293" s="6">
        <v>4073</v>
      </c>
      <c r="AA293" s="6">
        <v>0</v>
      </c>
      <c r="AB293" s="6">
        <v>263</v>
      </c>
      <c r="AC293" s="6">
        <v>1035</v>
      </c>
      <c r="AD293" s="6">
        <v>-92508</v>
      </c>
      <c r="AE293" s="6">
        <v>0</v>
      </c>
      <c r="AF293" s="2">
        <v>0</v>
      </c>
      <c r="AG293" s="6">
        <v>-610787</v>
      </c>
      <c r="AH293" s="6">
        <v>8294231</v>
      </c>
      <c r="AI293" s="6">
        <v>1950792</v>
      </c>
      <c r="AJ293" s="6">
        <v>239191</v>
      </c>
      <c r="AK293" s="7">
        <v>1.1399999999999999</v>
      </c>
      <c r="AL293" s="2" t="s">
        <v>842</v>
      </c>
      <c r="AM293" s="2" t="s">
        <v>811</v>
      </c>
      <c r="AN293" s="2">
        <v>1.7876620999999999E-2</v>
      </c>
    </row>
    <row r="294" spans="1:40">
      <c r="A294" s="2" t="s">
        <v>185</v>
      </c>
      <c r="B294" s="2" t="s">
        <v>804</v>
      </c>
      <c r="C294" s="2" t="s">
        <v>805</v>
      </c>
      <c r="E294" s="2" t="s">
        <v>186</v>
      </c>
      <c r="F294" s="2" t="s">
        <v>290</v>
      </c>
      <c r="G294" s="2" t="s">
        <v>806</v>
      </c>
      <c r="H294" s="2">
        <v>0</v>
      </c>
      <c r="I294" s="2">
        <v>0.4</v>
      </c>
      <c r="J294" s="6">
        <v>2364251</v>
      </c>
      <c r="K294" s="6">
        <v>17242327</v>
      </c>
      <c r="L294" s="6">
        <v>-14878075</v>
      </c>
      <c r="M294" s="6">
        <v>17155386</v>
      </c>
      <c r="N294" s="6">
        <v>1039951</v>
      </c>
      <c r="O294" s="6">
        <v>250183</v>
      </c>
      <c r="P294" s="6">
        <v>497035</v>
      </c>
      <c r="Q294" s="2">
        <v>0</v>
      </c>
      <c r="R294" s="2">
        <v>0</v>
      </c>
      <c r="S294" s="6">
        <v>5952</v>
      </c>
      <c r="T294" s="6">
        <v>286781</v>
      </c>
      <c r="U294" s="2">
        <v>0</v>
      </c>
      <c r="V294" s="6">
        <v>21778</v>
      </c>
      <c r="W294" s="6">
        <v>0</v>
      </c>
      <c r="X294" s="6">
        <v>0</v>
      </c>
      <c r="Y294" s="6">
        <v>2533</v>
      </c>
      <c r="Z294" s="6">
        <v>39306</v>
      </c>
      <c r="AA294" s="6">
        <v>0</v>
      </c>
      <c r="AB294" s="6">
        <v>1044</v>
      </c>
      <c r="AC294" s="6">
        <v>-8043</v>
      </c>
      <c r="AD294" s="6">
        <v>-216972</v>
      </c>
      <c r="AE294" s="6">
        <v>0</v>
      </c>
      <c r="AF294" s="6">
        <v>101867</v>
      </c>
      <c r="AG294" s="6">
        <v>-408295</v>
      </c>
      <c r="AH294" s="6">
        <v>17524821</v>
      </c>
      <c r="AI294" s="6">
        <v>2646746</v>
      </c>
      <c r="AJ294" s="6">
        <v>282495</v>
      </c>
      <c r="AK294" s="7">
        <v>1.1200000000000001</v>
      </c>
      <c r="AL294" s="2">
        <v>0</v>
      </c>
      <c r="AM294" s="2" t="s">
        <v>807</v>
      </c>
      <c r="AN294" s="2">
        <v>1</v>
      </c>
    </row>
    <row r="295" spans="1:40">
      <c r="A295" s="2" t="s">
        <v>183</v>
      </c>
      <c r="B295" s="2" t="s">
        <v>804</v>
      </c>
      <c r="C295" s="2" t="s">
        <v>808</v>
      </c>
      <c r="E295" s="2" t="s">
        <v>184</v>
      </c>
      <c r="F295" s="2" t="s">
        <v>412</v>
      </c>
      <c r="G295" s="2" t="s">
        <v>410</v>
      </c>
      <c r="H295" s="2">
        <v>0</v>
      </c>
      <c r="I295" s="2">
        <v>0.4</v>
      </c>
      <c r="J295" s="6">
        <v>2129683</v>
      </c>
      <c r="K295" s="6">
        <v>13985640</v>
      </c>
      <c r="L295" s="6">
        <v>-11855957</v>
      </c>
      <c r="M295" s="6">
        <v>14988581</v>
      </c>
      <c r="N295" s="6">
        <v>841023</v>
      </c>
      <c r="O295" s="6">
        <v>218875</v>
      </c>
      <c r="P295" s="6">
        <v>436186</v>
      </c>
      <c r="Q295" s="6">
        <v>4057</v>
      </c>
      <c r="R295" s="6">
        <v>20291</v>
      </c>
      <c r="S295" s="6">
        <v>4870</v>
      </c>
      <c r="T295" s="6">
        <v>156744</v>
      </c>
      <c r="U295" s="6">
        <v>6230</v>
      </c>
      <c r="V295" s="6">
        <v>15423</v>
      </c>
      <c r="W295" s="6">
        <v>-474</v>
      </c>
      <c r="X295" s="6">
        <v>-12590</v>
      </c>
      <c r="Y295" s="6">
        <v>-1990</v>
      </c>
      <c r="Z295" s="6">
        <v>59758</v>
      </c>
      <c r="AA295" s="6">
        <v>3761</v>
      </c>
      <c r="AB295" s="6">
        <v>2347</v>
      </c>
      <c r="AC295" s="6">
        <v>-3368</v>
      </c>
      <c r="AD295" s="6">
        <v>-172899</v>
      </c>
      <c r="AE295" s="6">
        <v>0</v>
      </c>
      <c r="AF295" s="6">
        <v>737428</v>
      </c>
      <c r="AG295" s="6">
        <v>961425</v>
      </c>
      <c r="AH295" s="6">
        <v>15949799</v>
      </c>
      <c r="AI295" s="6">
        <v>4093842</v>
      </c>
      <c r="AJ295" s="6">
        <v>1964159</v>
      </c>
      <c r="AK295" s="7">
        <v>1.92</v>
      </c>
      <c r="AL295" s="2">
        <v>0</v>
      </c>
      <c r="AM295" s="2" t="s">
        <v>807</v>
      </c>
      <c r="AN295" s="2">
        <v>1</v>
      </c>
    </row>
    <row r="296" spans="1:40">
      <c r="A296" s="2" t="s">
        <v>181</v>
      </c>
      <c r="B296" s="2" t="s">
        <v>804</v>
      </c>
      <c r="C296" s="2" t="s">
        <v>822</v>
      </c>
      <c r="E296" s="2" t="s">
        <v>182</v>
      </c>
      <c r="F296" s="2" t="s">
        <v>207</v>
      </c>
      <c r="G296" s="2" t="s">
        <v>274</v>
      </c>
      <c r="H296" s="2">
        <v>0</v>
      </c>
      <c r="I296" s="2">
        <v>0.4</v>
      </c>
      <c r="J296" s="6">
        <v>3328447</v>
      </c>
      <c r="K296" s="6">
        <v>17277585</v>
      </c>
      <c r="L296" s="6">
        <v>-13949138</v>
      </c>
      <c r="M296" s="6">
        <v>17681023</v>
      </c>
      <c r="N296" s="6">
        <v>1225185</v>
      </c>
      <c r="O296" s="6">
        <v>260492</v>
      </c>
      <c r="P296" s="6">
        <v>749212</v>
      </c>
      <c r="Q296" s="6">
        <v>0</v>
      </c>
      <c r="R296" s="2">
        <v>0</v>
      </c>
      <c r="S296" s="6">
        <v>0</v>
      </c>
      <c r="T296" s="6">
        <v>215481</v>
      </c>
      <c r="U296" s="2">
        <v>0</v>
      </c>
      <c r="V296" s="6">
        <v>73514</v>
      </c>
      <c r="W296" s="6">
        <v>11056</v>
      </c>
      <c r="X296" s="6">
        <v>0</v>
      </c>
      <c r="Y296" s="6">
        <v>13537</v>
      </c>
      <c r="Z296" s="6">
        <v>76161</v>
      </c>
      <c r="AA296" s="6">
        <v>0</v>
      </c>
      <c r="AB296" s="6">
        <v>7365</v>
      </c>
      <c r="AC296" s="6">
        <v>-23619</v>
      </c>
      <c r="AD296" s="6">
        <v>-203425</v>
      </c>
      <c r="AE296" s="6">
        <v>0</v>
      </c>
      <c r="AF296" s="6">
        <v>22191</v>
      </c>
      <c r="AG296" s="6">
        <v>959464</v>
      </c>
      <c r="AH296" s="6">
        <v>19798070</v>
      </c>
      <c r="AI296" s="6">
        <v>5848932</v>
      </c>
      <c r="AJ296" s="6">
        <v>2520485</v>
      </c>
      <c r="AK296" s="7">
        <v>1.76</v>
      </c>
      <c r="AL296" s="2" t="s">
        <v>905</v>
      </c>
      <c r="AM296" s="2" t="s">
        <v>811</v>
      </c>
      <c r="AN296" s="2">
        <v>2.6844752999999999E-2</v>
      </c>
    </row>
    <row r="297" spans="1:40">
      <c r="A297" s="2" t="s">
        <v>179</v>
      </c>
      <c r="B297" s="2" t="s">
        <v>804</v>
      </c>
      <c r="C297" s="2" t="s">
        <v>825</v>
      </c>
      <c r="E297" s="2" t="s">
        <v>180</v>
      </c>
      <c r="F297" s="2" t="s">
        <v>157</v>
      </c>
      <c r="G297" s="2" t="s">
        <v>155</v>
      </c>
      <c r="H297" s="2">
        <v>0</v>
      </c>
      <c r="I297" s="2">
        <v>0.4</v>
      </c>
      <c r="J297" s="6">
        <v>2130946</v>
      </c>
      <c r="K297" s="6">
        <v>7953370</v>
      </c>
      <c r="L297" s="6">
        <v>-5822424</v>
      </c>
      <c r="M297" s="6">
        <v>8746642</v>
      </c>
      <c r="N297" s="6">
        <v>735705</v>
      </c>
      <c r="O297" s="6">
        <v>161292</v>
      </c>
      <c r="P297" s="6">
        <v>412261</v>
      </c>
      <c r="Q297" s="2">
        <v>0</v>
      </c>
      <c r="R297" s="2">
        <v>0</v>
      </c>
      <c r="S297" s="6">
        <v>1623</v>
      </c>
      <c r="T297" s="6">
        <v>160529</v>
      </c>
      <c r="U297" s="2">
        <v>0</v>
      </c>
      <c r="V297" s="6">
        <v>23951</v>
      </c>
      <c r="W297" s="6">
        <v>380</v>
      </c>
      <c r="X297" s="6">
        <v>0</v>
      </c>
      <c r="Y297" s="6">
        <v>-1623</v>
      </c>
      <c r="Z297" s="2">
        <v>828</v>
      </c>
      <c r="AA297" s="6">
        <v>0</v>
      </c>
      <c r="AB297" s="6">
        <v>1427</v>
      </c>
      <c r="AC297" s="6">
        <v>-4459</v>
      </c>
      <c r="AD297" s="6">
        <v>-84910</v>
      </c>
      <c r="AE297" s="6">
        <v>0</v>
      </c>
      <c r="AF297" s="2">
        <v>0</v>
      </c>
      <c r="AG297" s="6">
        <v>-161008</v>
      </c>
      <c r="AH297" s="6">
        <v>9256933</v>
      </c>
      <c r="AI297" s="6">
        <v>3434509</v>
      </c>
      <c r="AJ297" s="6">
        <v>1303563</v>
      </c>
      <c r="AK297" s="7">
        <v>1.61</v>
      </c>
      <c r="AL297" s="2" t="s">
        <v>865</v>
      </c>
      <c r="AM297" s="2" t="s">
        <v>811</v>
      </c>
      <c r="AN297" s="2">
        <v>1.2027296E-2</v>
      </c>
    </row>
    <row r="298" spans="1:40">
      <c r="A298" s="2" t="s">
        <v>177</v>
      </c>
      <c r="B298" s="2" t="s">
        <v>819</v>
      </c>
      <c r="C298" s="2" t="s">
        <v>845</v>
      </c>
      <c r="E298" s="2" t="s">
        <v>178</v>
      </c>
      <c r="F298" s="2" t="s">
        <v>806</v>
      </c>
      <c r="G298" s="2" t="s">
        <v>87</v>
      </c>
      <c r="H298" s="2">
        <v>0</v>
      </c>
      <c r="I298" s="2">
        <v>0.49</v>
      </c>
      <c r="J298" s="6">
        <v>44891437</v>
      </c>
      <c r="K298" s="6">
        <v>14889746</v>
      </c>
      <c r="L298" s="6">
        <v>30001692</v>
      </c>
      <c r="M298" s="6">
        <v>15106345</v>
      </c>
      <c r="N298" s="6">
        <v>1254861</v>
      </c>
      <c r="O298" s="6">
        <v>220301</v>
      </c>
      <c r="P298" s="6">
        <v>661701</v>
      </c>
      <c r="Q298" s="6">
        <v>0</v>
      </c>
      <c r="R298" s="2">
        <v>0</v>
      </c>
      <c r="S298" s="6">
        <v>24857</v>
      </c>
      <c r="T298" s="6">
        <v>348002</v>
      </c>
      <c r="U298" s="2">
        <v>0</v>
      </c>
      <c r="V298" s="6">
        <v>43805</v>
      </c>
      <c r="W298" s="6">
        <v>4950</v>
      </c>
      <c r="X298" s="6">
        <v>0</v>
      </c>
      <c r="Y298" s="6">
        <v>2058</v>
      </c>
      <c r="Z298" s="6">
        <v>-14088</v>
      </c>
      <c r="AA298" s="6">
        <v>0</v>
      </c>
      <c r="AB298" s="6">
        <v>0</v>
      </c>
      <c r="AC298" s="6">
        <v>-9305</v>
      </c>
      <c r="AD298" s="6">
        <v>437525</v>
      </c>
      <c r="AE298" s="6">
        <v>0</v>
      </c>
      <c r="AF298" s="2">
        <v>0</v>
      </c>
      <c r="AG298" s="6">
        <v>-686341</v>
      </c>
      <c r="AH298" s="6">
        <v>16139810</v>
      </c>
      <c r="AI298" s="6">
        <v>46141501</v>
      </c>
      <c r="AJ298" s="6">
        <v>1250064</v>
      </c>
      <c r="AK298" s="7">
        <v>1.03</v>
      </c>
      <c r="AL298" s="2">
        <v>0</v>
      </c>
      <c r="AM298" s="2" t="s">
        <v>807</v>
      </c>
      <c r="AN298" s="2">
        <v>1</v>
      </c>
    </row>
    <row r="299" spans="1:40">
      <c r="A299" s="2" t="s">
        <v>175</v>
      </c>
      <c r="B299" s="2" t="s">
        <v>855</v>
      </c>
      <c r="C299" s="2">
        <v>0</v>
      </c>
      <c r="E299" s="2" t="s">
        <v>176</v>
      </c>
      <c r="F299" s="2" t="e">
        <v>#N/A</v>
      </c>
      <c r="G299" s="2" t="e">
        <v>#N/A</v>
      </c>
      <c r="H299" s="2" t="s">
        <v>814</v>
      </c>
      <c r="I299" s="2">
        <v>0.01</v>
      </c>
      <c r="J299" s="6">
        <v>14226422</v>
      </c>
      <c r="K299" s="6">
        <v>4198711</v>
      </c>
      <c r="L299" s="6">
        <v>10027711</v>
      </c>
      <c r="M299" s="6">
        <v>4312162</v>
      </c>
      <c r="N299" s="6">
        <v>244254</v>
      </c>
      <c r="O299" s="6">
        <v>62886</v>
      </c>
      <c r="P299" s="6">
        <v>137624</v>
      </c>
      <c r="Q299" s="2">
        <v>128</v>
      </c>
      <c r="R299" s="2">
        <v>34</v>
      </c>
      <c r="S299" s="6">
        <v>2932</v>
      </c>
      <c r="T299" s="6">
        <v>40650</v>
      </c>
      <c r="U299" s="2">
        <v>0</v>
      </c>
      <c r="V299" s="6">
        <v>4555</v>
      </c>
      <c r="W299" s="6">
        <v>934</v>
      </c>
      <c r="X299" s="6">
        <v>668</v>
      </c>
      <c r="Y299" s="2">
        <v>609</v>
      </c>
      <c r="Z299" s="6">
        <v>15539</v>
      </c>
      <c r="AA299" s="6">
        <v>0</v>
      </c>
      <c r="AB299" s="6">
        <v>501</v>
      </c>
      <c r="AC299" s="6">
        <v>-2167</v>
      </c>
      <c r="AD299" s="6">
        <v>146237</v>
      </c>
      <c r="AE299" s="6">
        <v>0</v>
      </c>
      <c r="AF299" s="2">
        <v>0</v>
      </c>
      <c r="AG299" s="6">
        <v>-35138</v>
      </c>
      <c r="AH299" s="6">
        <v>4688154</v>
      </c>
      <c r="AI299" s="6">
        <v>14715866</v>
      </c>
      <c r="AJ299" s="6">
        <v>489443</v>
      </c>
      <c r="AK299" s="7">
        <v>1.03</v>
      </c>
      <c r="AL299" s="2">
        <v>0</v>
      </c>
      <c r="AM299" s="2" t="s">
        <v>807</v>
      </c>
      <c r="AN299" s="2">
        <v>1</v>
      </c>
    </row>
    <row r="300" spans="1:40">
      <c r="A300" s="2" t="s">
        <v>173</v>
      </c>
      <c r="B300" s="2" t="s">
        <v>821</v>
      </c>
      <c r="C300" s="2" t="s">
        <v>805</v>
      </c>
      <c r="E300" s="2" t="s">
        <v>174</v>
      </c>
      <c r="F300" s="2" t="s">
        <v>806</v>
      </c>
      <c r="G300" s="2" t="s">
        <v>486</v>
      </c>
      <c r="H300" s="2">
        <v>0</v>
      </c>
      <c r="I300" s="2">
        <v>0.49</v>
      </c>
      <c r="J300" s="6">
        <v>50240934</v>
      </c>
      <c r="K300" s="6">
        <v>48631803</v>
      </c>
      <c r="L300" s="6">
        <v>1609131</v>
      </c>
      <c r="M300" s="6">
        <v>46504558</v>
      </c>
      <c r="N300" s="6">
        <v>1975124</v>
      </c>
      <c r="O300" s="6">
        <v>678191</v>
      </c>
      <c r="P300" s="6">
        <v>823728</v>
      </c>
      <c r="Q300" s="6">
        <v>7645</v>
      </c>
      <c r="R300" s="2">
        <v>0</v>
      </c>
      <c r="S300" s="6">
        <v>25851</v>
      </c>
      <c r="T300" s="6">
        <v>439709</v>
      </c>
      <c r="U300" s="2">
        <v>0</v>
      </c>
      <c r="V300" s="6">
        <v>72922</v>
      </c>
      <c r="W300" s="6">
        <v>4587</v>
      </c>
      <c r="X300" s="6">
        <v>0</v>
      </c>
      <c r="Y300" s="2">
        <v>89</v>
      </c>
      <c r="Z300" s="6">
        <v>68593</v>
      </c>
      <c r="AA300" s="6">
        <v>0</v>
      </c>
      <c r="AB300" s="6">
        <v>6967</v>
      </c>
      <c r="AC300" s="6">
        <v>49144</v>
      </c>
      <c r="AD300" s="6">
        <v>23466</v>
      </c>
      <c r="AE300" s="6">
        <v>0</v>
      </c>
      <c r="AF300" s="2">
        <v>0</v>
      </c>
      <c r="AG300" s="6">
        <v>2368740</v>
      </c>
      <c r="AH300" s="6">
        <v>51074190</v>
      </c>
      <c r="AI300" s="6">
        <v>52683322</v>
      </c>
      <c r="AJ300" s="6">
        <v>2442388</v>
      </c>
      <c r="AK300" s="7">
        <v>1.05</v>
      </c>
      <c r="AL300" s="2">
        <v>0</v>
      </c>
      <c r="AM300" s="2" t="s">
        <v>807</v>
      </c>
      <c r="AN300" s="2">
        <v>1</v>
      </c>
    </row>
    <row r="301" spans="1:40">
      <c r="A301" s="2" t="s">
        <v>171</v>
      </c>
      <c r="B301" s="2" t="s">
        <v>821</v>
      </c>
      <c r="C301" s="2" t="s">
        <v>815</v>
      </c>
      <c r="E301" s="2" t="s">
        <v>172</v>
      </c>
      <c r="F301" s="2" t="s">
        <v>806</v>
      </c>
      <c r="G301" s="2" t="s">
        <v>532</v>
      </c>
      <c r="H301" s="2">
        <v>0</v>
      </c>
      <c r="I301" s="2">
        <v>0.49</v>
      </c>
      <c r="J301" s="6">
        <v>32034017</v>
      </c>
      <c r="K301" s="6">
        <v>22585281</v>
      </c>
      <c r="L301" s="6">
        <v>9448736</v>
      </c>
      <c r="M301" s="6">
        <v>22759364</v>
      </c>
      <c r="N301" s="6">
        <v>2024172</v>
      </c>
      <c r="O301" s="6">
        <v>331907</v>
      </c>
      <c r="P301" s="6">
        <v>1188123</v>
      </c>
      <c r="Q301" s="6">
        <v>4175</v>
      </c>
      <c r="R301" s="6">
        <v>34734</v>
      </c>
      <c r="S301" s="6">
        <v>12428</v>
      </c>
      <c r="T301" s="6">
        <v>452805</v>
      </c>
      <c r="U301" s="2">
        <v>0</v>
      </c>
      <c r="V301" s="6">
        <v>64717</v>
      </c>
      <c r="W301" s="6">
        <v>7830</v>
      </c>
      <c r="X301" s="6">
        <v>-20510</v>
      </c>
      <c r="Y301" s="6">
        <v>-3803</v>
      </c>
      <c r="Z301" s="6">
        <v>48859</v>
      </c>
      <c r="AA301" s="6">
        <v>0</v>
      </c>
      <c r="AB301" s="6">
        <v>-276</v>
      </c>
      <c r="AC301" s="6">
        <v>-23172</v>
      </c>
      <c r="AD301" s="6">
        <v>137794</v>
      </c>
      <c r="AE301" s="6">
        <v>0</v>
      </c>
      <c r="AF301" s="2">
        <v>0</v>
      </c>
      <c r="AG301" s="6">
        <v>-625810</v>
      </c>
      <c r="AH301" s="6">
        <v>24369165</v>
      </c>
      <c r="AI301" s="6">
        <v>33817901</v>
      </c>
      <c r="AJ301" s="6">
        <v>1783884</v>
      </c>
      <c r="AK301" s="7">
        <v>1.06</v>
      </c>
      <c r="AL301" s="2">
        <v>0</v>
      </c>
      <c r="AM301" s="2" t="s">
        <v>807</v>
      </c>
      <c r="AN301" s="2">
        <v>1</v>
      </c>
    </row>
    <row r="302" spans="1:40">
      <c r="A302" s="2" t="s">
        <v>169</v>
      </c>
      <c r="B302" s="2" t="s">
        <v>836</v>
      </c>
      <c r="C302" s="2" t="s">
        <v>818</v>
      </c>
      <c r="E302" s="2" t="s">
        <v>170</v>
      </c>
      <c r="F302" s="2" t="s">
        <v>514</v>
      </c>
      <c r="G302" s="2" t="s">
        <v>806</v>
      </c>
      <c r="H302" s="2">
        <v>0</v>
      </c>
      <c r="I302" s="2">
        <v>0.3</v>
      </c>
      <c r="J302" s="6">
        <v>105165100</v>
      </c>
      <c r="K302" s="6">
        <v>60200447</v>
      </c>
      <c r="L302" s="6">
        <v>44964653</v>
      </c>
      <c r="M302" s="6">
        <v>68586831</v>
      </c>
      <c r="N302" s="6">
        <v>2527442</v>
      </c>
      <c r="O302" s="6">
        <v>1000225</v>
      </c>
      <c r="P302" s="6">
        <v>842373</v>
      </c>
      <c r="Q302" s="6">
        <v>0</v>
      </c>
      <c r="R302" s="2">
        <v>0</v>
      </c>
      <c r="S302" s="6">
        <v>0</v>
      </c>
      <c r="T302" s="6">
        <v>684844</v>
      </c>
      <c r="U302" s="2">
        <v>0</v>
      </c>
      <c r="V302" s="6">
        <v>25776</v>
      </c>
      <c r="W302" s="6">
        <v>4267</v>
      </c>
      <c r="X302" s="6">
        <v>0</v>
      </c>
      <c r="Y302" s="6">
        <v>9146</v>
      </c>
      <c r="Z302" s="6">
        <v>-204060</v>
      </c>
      <c r="AA302" s="6">
        <v>0</v>
      </c>
      <c r="AB302" s="6">
        <v>0</v>
      </c>
      <c r="AC302" s="6">
        <v>25923</v>
      </c>
      <c r="AD302" s="6">
        <v>655735</v>
      </c>
      <c r="AE302" s="6">
        <v>0</v>
      </c>
      <c r="AF302" s="2">
        <v>0</v>
      </c>
      <c r="AG302" s="6">
        <v>-3944010</v>
      </c>
      <c r="AH302" s="6">
        <v>67687050</v>
      </c>
      <c r="AI302" s="6">
        <v>112651702</v>
      </c>
      <c r="AJ302" s="6">
        <v>7486603</v>
      </c>
      <c r="AK302" s="7">
        <v>1.07</v>
      </c>
      <c r="AL302" s="2">
        <v>0</v>
      </c>
      <c r="AM302" s="2" t="s">
        <v>807</v>
      </c>
      <c r="AN302" s="2">
        <v>1</v>
      </c>
    </row>
    <row r="303" spans="1:40">
      <c r="A303" s="2" t="s">
        <v>167</v>
      </c>
      <c r="B303" s="2" t="s">
        <v>804</v>
      </c>
      <c r="C303" s="2" t="s">
        <v>805</v>
      </c>
      <c r="E303" s="2" t="s">
        <v>168</v>
      </c>
      <c r="F303" s="2" t="s">
        <v>133</v>
      </c>
      <c r="G303" s="2" t="s">
        <v>806</v>
      </c>
      <c r="H303" s="2">
        <v>0</v>
      </c>
      <c r="I303" s="2">
        <v>0.4</v>
      </c>
      <c r="J303" s="6">
        <v>1750680</v>
      </c>
      <c r="K303" s="6">
        <v>15847819</v>
      </c>
      <c r="L303" s="6">
        <v>-14097139</v>
      </c>
      <c r="M303" s="6">
        <v>18018446</v>
      </c>
      <c r="N303" s="6">
        <v>667136</v>
      </c>
      <c r="O303" s="6">
        <v>262769</v>
      </c>
      <c r="P303" s="6">
        <v>242015</v>
      </c>
      <c r="Q303" s="6">
        <v>8116</v>
      </c>
      <c r="R303" s="2">
        <v>0</v>
      </c>
      <c r="S303" s="6">
        <v>0</v>
      </c>
      <c r="T303" s="6">
        <v>154236</v>
      </c>
      <c r="U303" s="2">
        <v>0</v>
      </c>
      <c r="V303" s="6">
        <v>35044</v>
      </c>
      <c r="W303" s="6">
        <v>-8116</v>
      </c>
      <c r="X303" s="6">
        <v>0</v>
      </c>
      <c r="Y303" s="6">
        <v>1896</v>
      </c>
      <c r="Z303" s="6">
        <v>43778</v>
      </c>
      <c r="AA303" s="6">
        <v>0</v>
      </c>
      <c r="AB303" s="6">
        <v>774</v>
      </c>
      <c r="AC303" s="6">
        <v>-16461</v>
      </c>
      <c r="AD303" s="6">
        <v>-205583</v>
      </c>
      <c r="AE303" s="6">
        <v>0</v>
      </c>
      <c r="AF303" s="6">
        <v>5295</v>
      </c>
      <c r="AG303" s="6">
        <v>-632493</v>
      </c>
      <c r="AH303" s="6">
        <v>17899125</v>
      </c>
      <c r="AI303" s="6">
        <v>3801986</v>
      </c>
      <c r="AJ303" s="6">
        <v>2051306</v>
      </c>
      <c r="AK303" s="7">
        <v>2.17</v>
      </c>
      <c r="AL303" s="2" t="s">
        <v>912</v>
      </c>
      <c r="AM303" s="2" t="s">
        <v>811</v>
      </c>
      <c r="AN303" s="2">
        <v>1.5707450000000001E-2</v>
      </c>
    </row>
    <row r="304" spans="1:40">
      <c r="A304" s="2" t="s">
        <v>165</v>
      </c>
      <c r="B304" s="2" t="s">
        <v>804</v>
      </c>
      <c r="C304" s="2" t="s">
        <v>815</v>
      </c>
      <c r="E304" s="2" t="s">
        <v>166</v>
      </c>
      <c r="F304" s="2" t="s">
        <v>460</v>
      </c>
      <c r="G304" s="2" t="s">
        <v>806</v>
      </c>
      <c r="H304" s="2">
        <v>0</v>
      </c>
      <c r="I304" s="2">
        <v>0.4</v>
      </c>
      <c r="J304" s="6">
        <v>2291792</v>
      </c>
      <c r="K304" s="6">
        <v>25804192</v>
      </c>
      <c r="L304" s="6">
        <v>-23512399</v>
      </c>
      <c r="M304" s="6">
        <v>25266219</v>
      </c>
      <c r="N304" s="6">
        <v>1204571</v>
      </c>
      <c r="O304" s="6">
        <v>368466</v>
      </c>
      <c r="P304" s="6">
        <v>341926</v>
      </c>
      <c r="Q304" s="2">
        <v>0</v>
      </c>
      <c r="R304" s="2">
        <v>0</v>
      </c>
      <c r="S304" s="6">
        <v>32467</v>
      </c>
      <c r="T304" s="6">
        <v>461712</v>
      </c>
      <c r="U304" s="2">
        <v>0</v>
      </c>
      <c r="V304" s="6">
        <v>13983</v>
      </c>
      <c r="W304" s="6">
        <v>0</v>
      </c>
      <c r="X304" s="6">
        <v>0</v>
      </c>
      <c r="Y304" s="6">
        <v>-28828</v>
      </c>
      <c r="Z304" s="6">
        <v>-5626</v>
      </c>
      <c r="AA304" s="6">
        <v>0</v>
      </c>
      <c r="AB304" s="6">
        <v>2918</v>
      </c>
      <c r="AC304" s="6">
        <v>-19112</v>
      </c>
      <c r="AD304" s="6">
        <v>-342889</v>
      </c>
      <c r="AE304" s="6">
        <v>869832</v>
      </c>
      <c r="AF304" s="2">
        <v>0</v>
      </c>
      <c r="AG304" s="6">
        <v>-2432420</v>
      </c>
      <c r="AH304" s="6">
        <v>24528648</v>
      </c>
      <c r="AI304" s="6">
        <v>1016248</v>
      </c>
      <c r="AJ304" s="6">
        <v>-1275544</v>
      </c>
      <c r="AK304" s="7">
        <v>0.44</v>
      </c>
      <c r="AL304" s="2">
        <v>0</v>
      </c>
      <c r="AM304" s="2" t="s">
        <v>807</v>
      </c>
      <c r="AN304" s="2">
        <v>1</v>
      </c>
    </row>
    <row r="305" spans="1:40">
      <c r="A305" s="2" t="s">
        <v>163</v>
      </c>
      <c r="B305" s="2" t="s">
        <v>804</v>
      </c>
      <c r="C305" s="2" t="s">
        <v>815</v>
      </c>
      <c r="E305" s="2" t="s">
        <v>164</v>
      </c>
      <c r="F305" s="2" t="s">
        <v>139</v>
      </c>
      <c r="G305" s="2" t="s">
        <v>806</v>
      </c>
      <c r="H305" s="2">
        <v>0</v>
      </c>
      <c r="I305" s="2">
        <v>0.4</v>
      </c>
      <c r="J305" s="6">
        <v>2286877</v>
      </c>
      <c r="K305" s="6">
        <v>18202978</v>
      </c>
      <c r="L305" s="6">
        <v>-15916102</v>
      </c>
      <c r="M305" s="6">
        <v>18482955</v>
      </c>
      <c r="N305" s="6">
        <v>970065</v>
      </c>
      <c r="O305" s="6">
        <v>273336</v>
      </c>
      <c r="P305" s="6">
        <v>396372</v>
      </c>
      <c r="Q305" s="6">
        <v>4694</v>
      </c>
      <c r="R305" s="6">
        <v>4741</v>
      </c>
      <c r="S305" s="2">
        <v>233</v>
      </c>
      <c r="T305" s="6">
        <v>290689</v>
      </c>
      <c r="U305" s="2">
        <v>0</v>
      </c>
      <c r="V305" s="6">
        <v>25102</v>
      </c>
      <c r="W305" s="6">
        <v>-1331</v>
      </c>
      <c r="X305" s="6">
        <v>-3312</v>
      </c>
      <c r="Y305" s="2">
        <v>382</v>
      </c>
      <c r="Z305" s="6">
        <v>-15385</v>
      </c>
      <c r="AA305" s="6">
        <v>0</v>
      </c>
      <c r="AB305" s="6">
        <v>4967</v>
      </c>
      <c r="AC305" s="6">
        <v>-5061</v>
      </c>
      <c r="AD305" s="6">
        <v>-232110</v>
      </c>
      <c r="AE305" s="6">
        <v>0</v>
      </c>
      <c r="AF305" s="2">
        <v>0</v>
      </c>
      <c r="AG305" s="6">
        <v>-239942</v>
      </c>
      <c r="AH305" s="6">
        <v>18986330</v>
      </c>
      <c r="AI305" s="6">
        <v>3070229</v>
      </c>
      <c r="AJ305" s="6">
        <v>783352</v>
      </c>
      <c r="AK305" s="7">
        <v>1.34</v>
      </c>
      <c r="AL305" s="2" t="s">
        <v>816</v>
      </c>
      <c r="AM305" s="2" t="s">
        <v>811</v>
      </c>
      <c r="AN305" s="2">
        <v>2.0989542E-2</v>
      </c>
    </row>
    <row r="306" spans="1:40">
      <c r="A306" s="2" t="s">
        <v>161</v>
      </c>
      <c r="B306" s="2" t="s">
        <v>819</v>
      </c>
      <c r="C306" s="2" t="s">
        <v>808</v>
      </c>
      <c r="E306" s="2" t="s">
        <v>162</v>
      </c>
      <c r="F306" s="2" t="s">
        <v>806</v>
      </c>
      <c r="G306" s="2" t="s">
        <v>368</v>
      </c>
      <c r="H306" s="2">
        <v>0</v>
      </c>
      <c r="I306" s="2">
        <v>0.49</v>
      </c>
      <c r="J306" s="6">
        <v>41950661</v>
      </c>
      <c r="K306" s="6">
        <v>23954057</v>
      </c>
      <c r="L306" s="6">
        <v>17996604</v>
      </c>
      <c r="M306" s="6">
        <v>23477812</v>
      </c>
      <c r="N306" s="6">
        <v>1416078</v>
      </c>
      <c r="O306" s="6">
        <v>342385</v>
      </c>
      <c r="P306" s="6">
        <v>782236</v>
      </c>
      <c r="Q306" s="6">
        <v>0</v>
      </c>
      <c r="R306" s="2">
        <v>0</v>
      </c>
      <c r="S306" s="6">
        <v>0</v>
      </c>
      <c r="T306" s="6">
        <v>291457</v>
      </c>
      <c r="U306" s="6">
        <v>1246</v>
      </c>
      <c r="V306" s="6">
        <v>49873</v>
      </c>
      <c r="W306" s="6">
        <v>4138</v>
      </c>
      <c r="X306" s="6">
        <v>294</v>
      </c>
      <c r="Y306" s="6">
        <v>22634</v>
      </c>
      <c r="Z306" s="6">
        <v>55270</v>
      </c>
      <c r="AA306" s="6">
        <v>-1246</v>
      </c>
      <c r="AB306" s="6">
        <v>1789</v>
      </c>
      <c r="AC306" s="6">
        <v>2198</v>
      </c>
      <c r="AD306" s="6">
        <v>262450</v>
      </c>
      <c r="AE306" s="6">
        <v>0</v>
      </c>
      <c r="AF306" s="2">
        <v>0</v>
      </c>
      <c r="AG306" s="6">
        <v>251707</v>
      </c>
      <c r="AH306" s="6">
        <v>25544243</v>
      </c>
      <c r="AI306" s="6">
        <v>43540848</v>
      </c>
      <c r="AJ306" s="6">
        <v>1590186</v>
      </c>
      <c r="AK306" s="7">
        <v>1.04</v>
      </c>
      <c r="AL306" s="2" t="s">
        <v>891</v>
      </c>
      <c r="AM306" s="2" t="s">
        <v>811</v>
      </c>
      <c r="AN306" s="2">
        <v>0.40667552299999998</v>
      </c>
    </row>
    <row r="307" spans="1:40">
      <c r="A307" s="2" t="s">
        <v>159</v>
      </c>
      <c r="B307" s="2" t="s">
        <v>804</v>
      </c>
      <c r="C307" s="2" t="s">
        <v>825</v>
      </c>
      <c r="E307" s="2" t="s">
        <v>160</v>
      </c>
      <c r="F307" s="2" t="s">
        <v>157</v>
      </c>
      <c r="G307" s="2" t="s">
        <v>155</v>
      </c>
      <c r="H307" s="2">
        <v>0</v>
      </c>
      <c r="I307" s="2">
        <v>0.4</v>
      </c>
      <c r="J307" s="6">
        <v>2563502</v>
      </c>
      <c r="K307" s="6">
        <v>16937396</v>
      </c>
      <c r="L307" s="6">
        <v>-14373894</v>
      </c>
      <c r="M307" s="6">
        <v>18169742</v>
      </c>
      <c r="N307" s="6">
        <v>915851</v>
      </c>
      <c r="O307" s="6">
        <v>264975</v>
      </c>
      <c r="P307" s="6">
        <v>487083</v>
      </c>
      <c r="Q307" s="2">
        <v>0</v>
      </c>
      <c r="R307" s="2">
        <v>0</v>
      </c>
      <c r="S307" s="6">
        <v>0</v>
      </c>
      <c r="T307" s="6">
        <v>163793</v>
      </c>
      <c r="U307" s="2">
        <v>0</v>
      </c>
      <c r="V307" s="6">
        <v>19239</v>
      </c>
      <c r="W307" s="6">
        <v>0</v>
      </c>
      <c r="X307" s="6">
        <v>0</v>
      </c>
      <c r="Y307" s="6">
        <v>1879</v>
      </c>
      <c r="Z307" s="6">
        <v>61371</v>
      </c>
      <c r="AA307" s="6">
        <v>0</v>
      </c>
      <c r="AB307" s="6">
        <v>5887</v>
      </c>
      <c r="AC307" s="6">
        <v>-1191</v>
      </c>
      <c r="AD307" s="6">
        <v>-209619</v>
      </c>
      <c r="AE307" s="6">
        <v>0</v>
      </c>
      <c r="AF307" s="2">
        <v>0</v>
      </c>
      <c r="AG307" s="6">
        <v>602623</v>
      </c>
      <c r="AH307" s="6">
        <v>19565782</v>
      </c>
      <c r="AI307" s="6">
        <v>5191888</v>
      </c>
      <c r="AJ307" s="6">
        <v>2628385</v>
      </c>
      <c r="AK307" s="7">
        <v>2.0299999999999998</v>
      </c>
      <c r="AL307" s="2" t="s">
        <v>865</v>
      </c>
      <c r="AM307" s="2" t="s">
        <v>811</v>
      </c>
      <c r="AN307" s="2">
        <v>1.4468688E-2</v>
      </c>
    </row>
    <row r="308" spans="1:40">
      <c r="A308" s="2" t="s">
        <v>157</v>
      </c>
      <c r="B308" s="2" t="s">
        <v>832</v>
      </c>
      <c r="C308" s="2" t="s">
        <v>825</v>
      </c>
      <c r="E308" s="2" t="s">
        <v>158</v>
      </c>
      <c r="F308" s="2" t="e">
        <v>#N/A</v>
      </c>
      <c r="G308" s="2" t="e">
        <v>#N/A</v>
      </c>
      <c r="H308" s="2" t="s">
        <v>833</v>
      </c>
      <c r="I308" s="2">
        <v>0.09</v>
      </c>
      <c r="J308" s="6">
        <v>91843892</v>
      </c>
      <c r="K308" s="6">
        <v>23745830</v>
      </c>
      <c r="L308" s="6">
        <v>68098063</v>
      </c>
      <c r="M308" s="6">
        <v>24708679</v>
      </c>
      <c r="N308" s="6">
        <v>1482483</v>
      </c>
      <c r="O308" s="6">
        <v>363397</v>
      </c>
      <c r="P308" s="6">
        <v>767734</v>
      </c>
      <c r="Q308" s="6">
        <v>464</v>
      </c>
      <c r="R308" s="2">
        <v>694</v>
      </c>
      <c r="S308" s="6">
        <v>8222</v>
      </c>
      <c r="T308" s="6">
        <v>341972</v>
      </c>
      <c r="U308" s="2">
        <v>0</v>
      </c>
      <c r="V308" s="6">
        <v>55163</v>
      </c>
      <c r="W308" s="6">
        <v>-8032</v>
      </c>
      <c r="X308" s="6">
        <v>-235</v>
      </c>
      <c r="Y308" s="6">
        <v>1854</v>
      </c>
      <c r="Z308" s="6">
        <v>31551</v>
      </c>
      <c r="AA308" s="6">
        <v>0</v>
      </c>
      <c r="AB308" s="6">
        <v>5360</v>
      </c>
      <c r="AC308" s="6">
        <v>924</v>
      </c>
      <c r="AD308" s="6">
        <v>993097</v>
      </c>
      <c r="AE308" s="6">
        <v>0</v>
      </c>
      <c r="AF308" s="2">
        <v>0</v>
      </c>
      <c r="AG308" s="6">
        <v>-291469</v>
      </c>
      <c r="AH308" s="6">
        <v>26979375</v>
      </c>
      <c r="AI308" s="6">
        <v>95077438</v>
      </c>
      <c r="AJ308" s="6">
        <v>3233545</v>
      </c>
      <c r="AK308" s="7">
        <v>1.04</v>
      </c>
      <c r="AL308" s="2" t="s">
        <v>865</v>
      </c>
      <c r="AM308" s="2" t="s">
        <v>827</v>
      </c>
      <c r="AN308" s="2">
        <v>0.51837701999999997</v>
      </c>
    </row>
    <row r="309" spans="1:40">
      <c r="A309" s="2" t="s">
        <v>155</v>
      </c>
      <c r="B309" s="2" t="s">
        <v>812</v>
      </c>
      <c r="C309" s="2">
        <v>0</v>
      </c>
      <c r="E309" s="2" t="s">
        <v>869</v>
      </c>
      <c r="F309" s="2" t="e">
        <v>#N/A</v>
      </c>
      <c r="G309" s="2" t="e">
        <v>#N/A</v>
      </c>
      <c r="H309" s="2" t="s">
        <v>814</v>
      </c>
      <c r="I309" s="2">
        <v>0.01</v>
      </c>
      <c r="J309" s="6">
        <v>8730194</v>
      </c>
      <c r="K309" s="6">
        <v>3469727</v>
      </c>
      <c r="L309" s="6">
        <v>5260466</v>
      </c>
      <c r="M309" s="6">
        <v>3577835</v>
      </c>
      <c r="N309" s="6">
        <v>217209</v>
      </c>
      <c r="O309" s="6">
        <v>52177</v>
      </c>
      <c r="P309" s="6">
        <v>115698</v>
      </c>
      <c r="Q309" s="2">
        <v>108</v>
      </c>
      <c r="R309" s="6">
        <v>76</v>
      </c>
      <c r="S309" s="6">
        <v>1194</v>
      </c>
      <c r="T309" s="6">
        <v>47956</v>
      </c>
      <c r="U309" s="2">
        <v>0</v>
      </c>
      <c r="V309" s="6">
        <v>8468</v>
      </c>
      <c r="W309" s="6">
        <v>-943</v>
      </c>
      <c r="X309" s="6">
        <v>1200</v>
      </c>
      <c r="Y309" s="2">
        <v>295</v>
      </c>
      <c r="Z309" s="6">
        <v>6336</v>
      </c>
      <c r="AA309" s="6">
        <v>0</v>
      </c>
      <c r="AB309" s="6">
        <v>595</v>
      </c>
      <c r="AC309" s="6">
        <v>1044</v>
      </c>
      <c r="AD309" s="6">
        <v>76715</v>
      </c>
      <c r="AE309" s="6">
        <v>0</v>
      </c>
      <c r="AF309" s="2">
        <v>0</v>
      </c>
      <c r="AG309" s="6">
        <v>-44384</v>
      </c>
      <c r="AH309" s="6">
        <v>3844370</v>
      </c>
      <c r="AI309" s="6">
        <v>9104836</v>
      </c>
      <c r="AJ309" s="6">
        <v>374643</v>
      </c>
      <c r="AK309" s="7">
        <v>1.04</v>
      </c>
      <c r="AL309" s="2" t="s">
        <v>865</v>
      </c>
      <c r="AM309" s="2" t="s">
        <v>811</v>
      </c>
      <c r="AN309" s="2">
        <v>4.9274171999999998E-2</v>
      </c>
    </row>
    <row r="310" spans="1:40">
      <c r="A310" s="2" t="s">
        <v>153</v>
      </c>
      <c r="B310" s="2" t="s">
        <v>804</v>
      </c>
      <c r="C310" s="2" t="s">
        <v>825</v>
      </c>
      <c r="E310" s="2" t="s">
        <v>154</v>
      </c>
      <c r="F310" s="2" t="s">
        <v>157</v>
      </c>
      <c r="G310" s="2" t="s">
        <v>155</v>
      </c>
      <c r="H310" s="2">
        <v>0</v>
      </c>
      <c r="I310" s="2">
        <v>0.4</v>
      </c>
      <c r="J310" s="6">
        <v>2380166</v>
      </c>
      <c r="K310" s="6">
        <v>7096109</v>
      </c>
      <c r="L310" s="6">
        <v>-4715943</v>
      </c>
      <c r="M310" s="6">
        <v>7310349</v>
      </c>
      <c r="N310" s="6">
        <v>716725</v>
      </c>
      <c r="O310" s="6">
        <v>106609</v>
      </c>
      <c r="P310" s="6">
        <v>457052</v>
      </c>
      <c r="Q310" s="2">
        <v>0</v>
      </c>
      <c r="R310" s="6">
        <v>1851</v>
      </c>
      <c r="S310" s="6">
        <v>1702</v>
      </c>
      <c r="T310" s="6">
        <v>149511</v>
      </c>
      <c r="U310" s="2">
        <v>0</v>
      </c>
      <c r="V310" s="6">
        <v>41724</v>
      </c>
      <c r="W310" s="6">
        <v>39</v>
      </c>
      <c r="X310" s="6">
        <v>-30</v>
      </c>
      <c r="Y310" s="6">
        <v>3084</v>
      </c>
      <c r="Z310" s="6">
        <v>53626</v>
      </c>
      <c r="AA310" s="6">
        <v>0</v>
      </c>
      <c r="AB310" s="6">
        <v>7203</v>
      </c>
      <c r="AC310" s="6">
        <v>-4660</v>
      </c>
      <c r="AD310" s="6">
        <v>-68774</v>
      </c>
      <c r="AE310" s="6">
        <v>0</v>
      </c>
      <c r="AF310" s="2">
        <v>0</v>
      </c>
      <c r="AG310" s="6">
        <v>-256132</v>
      </c>
      <c r="AH310" s="6">
        <v>7803154</v>
      </c>
      <c r="AI310" s="6">
        <v>3087211</v>
      </c>
      <c r="AJ310" s="6">
        <v>707045</v>
      </c>
      <c r="AK310" s="7">
        <v>1.3</v>
      </c>
      <c r="AL310" s="2" t="s">
        <v>865</v>
      </c>
      <c r="AM310" s="2" t="s">
        <v>811</v>
      </c>
      <c r="AN310" s="2">
        <v>1.3433919000000001E-2</v>
      </c>
    </row>
    <row r="311" spans="1:40">
      <c r="A311" s="2" t="s">
        <v>151</v>
      </c>
      <c r="B311" s="2" t="s">
        <v>804</v>
      </c>
      <c r="C311" s="2" t="s">
        <v>815</v>
      </c>
      <c r="E311" s="2" t="s">
        <v>152</v>
      </c>
      <c r="F311" s="2" t="s">
        <v>460</v>
      </c>
      <c r="G311" s="2" t="s">
        <v>806</v>
      </c>
      <c r="H311" s="2">
        <v>0</v>
      </c>
      <c r="I311" s="2">
        <v>0.4</v>
      </c>
      <c r="J311" s="6">
        <v>2334796</v>
      </c>
      <c r="K311" s="6">
        <v>18572921</v>
      </c>
      <c r="L311" s="6">
        <v>-16238125</v>
      </c>
      <c r="M311" s="6">
        <v>19086976</v>
      </c>
      <c r="N311" s="6">
        <v>600923</v>
      </c>
      <c r="O311" s="6">
        <v>278352</v>
      </c>
      <c r="P311" s="6">
        <v>186211</v>
      </c>
      <c r="Q311" s="2">
        <v>0</v>
      </c>
      <c r="R311" s="6">
        <v>22321</v>
      </c>
      <c r="S311" s="6">
        <v>8116</v>
      </c>
      <c r="T311" s="6">
        <v>105923</v>
      </c>
      <c r="U311" s="2">
        <v>0</v>
      </c>
      <c r="V311" s="6">
        <v>20836</v>
      </c>
      <c r="W311" s="6">
        <v>0</v>
      </c>
      <c r="X311" s="6">
        <v>39299</v>
      </c>
      <c r="Y311" s="2">
        <v>-620</v>
      </c>
      <c r="Z311" s="6">
        <v>32819</v>
      </c>
      <c r="AA311" s="6">
        <v>0</v>
      </c>
      <c r="AB311" s="6">
        <v>2970</v>
      </c>
      <c r="AC311" s="6">
        <v>-3792</v>
      </c>
      <c r="AD311" s="6">
        <v>-236806</v>
      </c>
      <c r="AE311" s="6">
        <v>0</v>
      </c>
      <c r="AF311" s="6">
        <v>3910</v>
      </c>
      <c r="AG311" s="6">
        <v>1179888</v>
      </c>
      <c r="AH311" s="6">
        <v>20718583</v>
      </c>
      <c r="AI311" s="6">
        <v>4480458</v>
      </c>
      <c r="AJ311" s="6">
        <v>2145662</v>
      </c>
      <c r="AK311" s="7">
        <v>1.92</v>
      </c>
      <c r="AL311" s="2" t="s">
        <v>909</v>
      </c>
      <c r="AM311" s="2" t="s">
        <v>811</v>
      </c>
      <c r="AN311" s="2">
        <v>1.8829043E-2</v>
      </c>
    </row>
    <row r="312" spans="1:40">
      <c r="A312" s="2" t="s">
        <v>149</v>
      </c>
      <c r="B312" s="2" t="s">
        <v>819</v>
      </c>
      <c r="C312" s="2" t="s">
        <v>808</v>
      </c>
      <c r="E312" s="2" t="s">
        <v>150</v>
      </c>
      <c r="F312" s="2" t="s">
        <v>806</v>
      </c>
      <c r="G312" s="2" t="s">
        <v>502</v>
      </c>
      <c r="H312" s="2">
        <v>0</v>
      </c>
      <c r="I312" s="2">
        <v>0.49</v>
      </c>
      <c r="J312" s="6">
        <v>43489165</v>
      </c>
      <c r="K312" s="6">
        <v>45185774</v>
      </c>
      <c r="L312" s="6">
        <v>-1696608</v>
      </c>
      <c r="M312" s="6">
        <v>44352350</v>
      </c>
      <c r="N312" s="6">
        <v>2908716</v>
      </c>
      <c r="O312" s="6">
        <v>646805</v>
      </c>
      <c r="P312" s="6">
        <v>1708462</v>
      </c>
      <c r="Q312" s="6">
        <v>2</v>
      </c>
      <c r="R312" s="6">
        <v>0</v>
      </c>
      <c r="S312" s="6">
        <v>0</v>
      </c>
      <c r="T312" s="6">
        <v>553447</v>
      </c>
      <c r="U312" s="2">
        <v>0</v>
      </c>
      <c r="V312" s="6">
        <v>143760</v>
      </c>
      <c r="W312" s="6">
        <v>22749</v>
      </c>
      <c r="X312" s="6">
        <v>53190</v>
      </c>
      <c r="Y312" s="6">
        <v>39515</v>
      </c>
      <c r="Z312" s="6">
        <v>281206</v>
      </c>
      <c r="AA312" s="6">
        <v>0</v>
      </c>
      <c r="AB312" s="6">
        <v>4289</v>
      </c>
      <c r="AC312" s="6">
        <v>-15634</v>
      </c>
      <c r="AD312" s="6">
        <v>-24742</v>
      </c>
      <c r="AE312" s="6">
        <v>0</v>
      </c>
      <c r="AF312" s="2">
        <v>0</v>
      </c>
      <c r="AG312" s="6">
        <v>133770</v>
      </c>
      <c r="AH312" s="6">
        <v>47899169</v>
      </c>
      <c r="AI312" s="6">
        <v>46202561</v>
      </c>
      <c r="AJ312" s="6">
        <v>2713395</v>
      </c>
      <c r="AK312" s="7">
        <v>1.06</v>
      </c>
      <c r="AL312" s="2" t="s">
        <v>907</v>
      </c>
      <c r="AM312" s="2" t="s">
        <v>811</v>
      </c>
      <c r="AN312" s="2">
        <v>6.5148885000000004E-2</v>
      </c>
    </row>
    <row r="313" spans="1:40">
      <c r="A313" s="2" t="s">
        <v>147</v>
      </c>
      <c r="B313" s="2" t="s">
        <v>821</v>
      </c>
      <c r="C313" s="2" t="s">
        <v>845</v>
      </c>
      <c r="E313" s="2" t="s">
        <v>148</v>
      </c>
      <c r="F313" s="2" t="s">
        <v>806</v>
      </c>
      <c r="G313" s="2" t="s">
        <v>626</v>
      </c>
      <c r="H313" s="2">
        <v>0</v>
      </c>
      <c r="I313" s="2">
        <v>0.49</v>
      </c>
      <c r="J313" s="6">
        <v>36005386</v>
      </c>
      <c r="K313" s="6">
        <v>38501109</v>
      </c>
      <c r="L313" s="6">
        <v>-2495723</v>
      </c>
      <c r="M313" s="6">
        <v>40508845</v>
      </c>
      <c r="N313" s="6">
        <v>1718273</v>
      </c>
      <c r="O313" s="6">
        <v>607713</v>
      </c>
      <c r="P313" s="6">
        <v>709233</v>
      </c>
      <c r="Q313" s="2">
        <v>0</v>
      </c>
      <c r="R313" s="6">
        <v>0</v>
      </c>
      <c r="S313" s="6">
        <v>3156</v>
      </c>
      <c r="T313" s="6">
        <v>398171</v>
      </c>
      <c r="U313" s="2">
        <v>0</v>
      </c>
      <c r="V313" s="6">
        <v>63397</v>
      </c>
      <c r="W313" s="6">
        <v>0</v>
      </c>
      <c r="X313" s="6">
        <v>19289</v>
      </c>
      <c r="Y313" s="6">
        <v>16047</v>
      </c>
      <c r="Z313" s="6">
        <v>32624</v>
      </c>
      <c r="AA313" s="6">
        <v>0</v>
      </c>
      <c r="AB313" s="6">
        <v>5229</v>
      </c>
      <c r="AC313" s="6">
        <v>-44310</v>
      </c>
      <c r="AD313" s="6">
        <v>-36396</v>
      </c>
      <c r="AE313" s="6">
        <v>0</v>
      </c>
      <c r="AF313" s="6">
        <v>77217</v>
      </c>
      <c r="AG313" s="6">
        <v>50912</v>
      </c>
      <c r="AH313" s="6">
        <v>42256693</v>
      </c>
      <c r="AI313" s="6">
        <v>39760970</v>
      </c>
      <c r="AJ313" s="6">
        <v>3755584</v>
      </c>
      <c r="AK313" s="7">
        <v>1.1000000000000001</v>
      </c>
      <c r="AL313" s="2">
        <v>0</v>
      </c>
      <c r="AM313" s="2" t="s">
        <v>807</v>
      </c>
      <c r="AN313" s="2">
        <v>1</v>
      </c>
    </row>
    <row r="314" spans="1:40">
      <c r="A314" s="2" t="s">
        <v>145</v>
      </c>
      <c r="B314" s="2" t="s">
        <v>821</v>
      </c>
      <c r="C314" s="2" t="s">
        <v>825</v>
      </c>
      <c r="E314" s="2" t="s">
        <v>146</v>
      </c>
      <c r="F314" s="2" t="s">
        <v>806</v>
      </c>
      <c r="G314" s="2" t="s">
        <v>155</v>
      </c>
      <c r="H314" s="2">
        <v>0</v>
      </c>
      <c r="I314" s="2">
        <v>0.49</v>
      </c>
      <c r="J314" s="6">
        <v>66136272</v>
      </c>
      <c r="K314" s="6">
        <v>40733776</v>
      </c>
      <c r="L314" s="6">
        <v>25402496</v>
      </c>
      <c r="M314" s="6">
        <v>40788858</v>
      </c>
      <c r="N314" s="6">
        <v>2588693</v>
      </c>
      <c r="O314" s="6">
        <v>594838</v>
      </c>
      <c r="P314" s="6">
        <v>1489272</v>
      </c>
      <c r="Q314" s="6">
        <v>2770</v>
      </c>
      <c r="R314" s="6">
        <v>0</v>
      </c>
      <c r="S314" s="6">
        <v>13767</v>
      </c>
      <c r="T314" s="6">
        <v>488046</v>
      </c>
      <c r="U314" s="2">
        <v>0</v>
      </c>
      <c r="V314" s="6">
        <v>114630</v>
      </c>
      <c r="W314" s="6">
        <v>-2493</v>
      </c>
      <c r="X314" s="6">
        <v>60001</v>
      </c>
      <c r="Y314" s="6">
        <v>4281</v>
      </c>
      <c r="Z314" s="6">
        <v>138684</v>
      </c>
      <c r="AA314" s="6">
        <v>0</v>
      </c>
      <c r="AB314" s="6">
        <v>0</v>
      </c>
      <c r="AC314" s="6">
        <v>46567</v>
      </c>
      <c r="AD314" s="6">
        <v>370453</v>
      </c>
      <c r="AE314" s="6">
        <v>0</v>
      </c>
      <c r="AF314" s="2">
        <v>0</v>
      </c>
      <c r="AG314" s="6">
        <v>-588000</v>
      </c>
      <c r="AH314" s="6">
        <v>43521674</v>
      </c>
      <c r="AI314" s="6">
        <v>68924170</v>
      </c>
      <c r="AJ314" s="6">
        <v>2787898</v>
      </c>
      <c r="AK314" s="7">
        <v>1.04</v>
      </c>
      <c r="AL314" s="2" t="s">
        <v>865</v>
      </c>
      <c r="AM314" s="2" t="s">
        <v>811</v>
      </c>
      <c r="AN314" s="2">
        <v>0.37328038400000002</v>
      </c>
    </row>
    <row r="315" spans="1:40">
      <c r="A315" s="2" t="s">
        <v>143</v>
      </c>
      <c r="B315" s="2" t="s">
        <v>804</v>
      </c>
      <c r="C315" s="2" t="s">
        <v>825</v>
      </c>
      <c r="E315" s="2" t="s">
        <v>144</v>
      </c>
      <c r="F315" s="2" t="s">
        <v>69</v>
      </c>
      <c r="G315" s="2" t="s">
        <v>806</v>
      </c>
      <c r="H315" s="2">
        <v>0</v>
      </c>
      <c r="I315" s="2">
        <v>0.4</v>
      </c>
      <c r="J315" s="6">
        <v>2242194</v>
      </c>
      <c r="K315" s="6">
        <v>20835357</v>
      </c>
      <c r="L315" s="6">
        <v>-18593163</v>
      </c>
      <c r="M315" s="6">
        <v>21657620</v>
      </c>
      <c r="N315" s="6">
        <v>1062190</v>
      </c>
      <c r="O315" s="6">
        <v>315840</v>
      </c>
      <c r="P315" s="6">
        <v>668851</v>
      </c>
      <c r="Q315" s="2">
        <v>0</v>
      </c>
      <c r="R315" s="2">
        <v>0</v>
      </c>
      <c r="S315" s="6">
        <v>0</v>
      </c>
      <c r="T315" s="6">
        <v>77499</v>
      </c>
      <c r="U315" s="2">
        <v>0</v>
      </c>
      <c r="V315" s="6">
        <v>39836</v>
      </c>
      <c r="W315" s="6">
        <v>0</v>
      </c>
      <c r="X315" s="6">
        <v>0</v>
      </c>
      <c r="Y315" s="6">
        <v>20560</v>
      </c>
      <c r="Z315" s="6">
        <v>164200</v>
      </c>
      <c r="AA315" s="6">
        <v>0</v>
      </c>
      <c r="AB315" s="6">
        <v>2179</v>
      </c>
      <c r="AC315" s="6">
        <v>-12079</v>
      </c>
      <c r="AD315" s="6">
        <v>-271150</v>
      </c>
      <c r="AE315" s="6">
        <v>0</v>
      </c>
      <c r="AF315" s="6">
        <v>21629</v>
      </c>
      <c r="AG315" s="6">
        <v>-727742</v>
      </c>
      <c r="AH315" s="6">
        <v>21913985</v>
      </c>
      <c r="AI315" s="6">
        <v>3320822</v>
      </c>
      <c r="AJ315" s="6">
        <v>1078628</v>
      </c>
      <c r="AK315" s="7">
        <v>1.48</v>
      </c>
      <c r="AL315" s="2" t="s">
        <v>843</v>
      </c>
      <c r="AM315" s="2" t="s">
        <v>811</v>
      </c>
      <c r="AN315" s="2">
        <v>1.5546552999999999E-2</v>
      </c>
    </row>
    <row r="316" spans="1:40">
      <c r="A316" s="2" t="s">
        <v>141</v>
      </c>
      <c r="B316" s="2" t="s">
        <v>804</v>
      </c>
      <c r="C316" s="2" t="s">
        <v>822</v>
      </c>
      <c r="E316" s="2" t="s">
        <v>142</v>
      </c>
      <c r="F316" s="2" t="s">
        <v>510</v>
      </c>
      <c r="G316" s="2" t="s">
        <v>806</v>
      </c>
      <c r="H316" s="2">
        <v>0</v>
      </c>
      <c r="I316" s="2">
        <v>0.4</v>
      </c>
      <c r="J316" s="6">
        <v>2241970</v>
      </c>
      <c r="K316" s="6">
        <v>9879906</v>
      </c>
      <c r="L316" s="6">
        <v>-7637936</v>
      </c>
      <c r="M316" s="6">
        <v>10260274</v>
      </c>
      <c r="N316" s="6">
        <v>878312</v>
      </c>
      <c r="O316" s="6">
        <v>149639</v>
      </c>
      <c r="P316" s="6">
        <v>512016</v>
      </c>
      <c r="Q316" s="2">
        <v>0</v>
      </c>
      <c r="R316" s="2">
        <v>0</v>
      </c>
      <c r="S316" s="2">
        <v>0</v>
      </c>
      <c r="T316" s="6">
        <v>216657</v>
      </c>
      <c r="U316" s="2">
        <v>0</v>
      </c>
      <c r="V316" s="6">
        <v>31722</v>
      </c>
      <c r="W316" s="6">
        <v>0</v>
      </c>
      <c r="X316" s="6">
        <v>0</v>
      </c>
      <c r="Y316" s="2">
        <v>570</v>
      </c>
      <c r="Z316" s="6">
        <v>7594</v>
      </c>
      <c r="AA316" s="6">
        <v>0</v>
      </c>
      <c r="AB316" s="6">
        <v>3279</v>
      </c>
      <c r="AC316" s="6">
        <v>6313</v>
      </c>
      <c r="AD316" s="6">
        <v>-111387</v>
      </c>
      <c r="AE316" s="6">
        <v>0</v>
      </c>
      <c r="AF316" s="6">
        <v>20213</v>
      </c>
      <c r="AG316" s="6">
        <v>-415375</v>
      </c>
      <c r="AH316" s="6">
        <v>10641089</v>
      </c>
      <c r="AI316" s="6">
        <v>3003153</v>
      </c>
      <c r="AJ316" s="6">
        <v>761183</v>
      </c>
      <c r="AK316" s="7">
        <v>1.34</v>
      </c>
      <c r="AL316" s="2" t="s">
        <v>838</v>
      </c>
      <c r="AM316" s="2" t="s">
        <v>827</v>
      </c>
      <c r="AN316" s="2">
        <v>2.7114262E-2</v>
      </c>
    </row>
    <row r="317" spans="1:40">
      <c r="A317" s="2" t="s">
        <v>139</v>
      </c>
      <c r="B317" s="2" t="s">
        <v>844</v>
      </c>
      <c r="C317" s="2" t="s">
        <v>815</v>
      </c>
      <c r="E317" s="2" t="s">
        <v>140</v>
      </c>
      <c r="F317" s="2" t="e">
        <v>#N/A</v>
      </c>
      <c r="G317" s="2" t="e">
        <v>#N/A</v>
      </c>
      <c r="H317" s="2" t="s">
        <v>833</v>
      </c>
      <c r="I317" s="2">
        <v>0.1</v>
      </c>
      <c r="J317" s="6">
        <v>93216894</v>
      </c>
      <c r="K317" s="6">
        <v>24231031</v>
      </c>
      <c r="L317" s="6">
        <v>68985863</v>
      </c>
      <c r="M317" s="6">
        <v>26217231</v>
      </c>
      <c r="N317" s="6">
        <v>1613250</v>
      </c>
      <c r="O317" s="6">
        <v>394002</v>
      </c>
      <c r="P317" s="6">
        <v>841824</v>
      </c>
      <c r="Q317" s="6">
        <v>2718</v>
      </c>
      <c r="R317" s="6">
        <v>1186</v>
      </c>
      <c r="S317" s="6">
        <v>1836</v>
      </c>
      <c r="T317" s="6">
        <v>371684</v>
      </c>
      <c r="U317" s="2">
        <v>0</v>
      </c>
      <c r="V317" s="6">
        <v>67649</v>
      </c>
      <c r="W317" s="6">
        <v>1792</v>
      </c>
      <c r="X317" s="6">
        <v>605</v>
      </c>
      <c r="Y317" s="6">
        <v>12397</v>
      </c>
      <c r="Z317" s="6">
        <v>42327</v>
      </c>
      <c r="AA317" s="6">
        <v>3</v>
      </c>
      <c r="AB317" s="6">
        <v>8467</v>
      </c>
      <c r="AC317" s="6">
        <v>-24624</v>
      </c>
      <c r="AD317" s="6">
        <v>1006044</v>
      </c>
      <c r="AE317" s="6">
        <v>0</v>
      </c>
      <c r="AF317" s="2">
        <v>0</v>
      </c>
      <c r="AG317" s="6">
        <v>-479338</v>
      </c>
      <c r="AH317" s="6">
        <v>28465803</v>
      </c>
      <c r="AI317" s="6">
        <v>97451666</v>
      </c>
      <c r="AJ317" s="6">
        <v>4234772</v>
      </c>
      <c r="AK317" s="7">
        <v>1.05</v>
      </c>
      <c r="AL317" s="2" t="s">
        <v>816</v>
      </c>
      <c r="AM317" s="2" t="s">
        <v>827</v>
      </c>
      <c r="AN317" s="2">
        <v>0.85556859399999996</v>
      </c>
    </row>
    <row r="318" spans="1:40">
      <c r="A318" s="2" t="s">
        <v>137</v>
      </c>
      <c r="B318" s="2" t="s">
        <v>804</v>
      </c>
      <c r="C318" s="2" t="s">
        <v>815</v>
      </c>
      <c r="E318" s="2" t="s">
        <v>138</v>
      </c>
      <c r="F318" s="2" t="s">
        <v>139</v>
      </c>
      <c r="G318" s="2" t="s">
        <v>806</v>
      </c>
      <c r="H318" s="2">
        <v>0</v>
      </c>
      <c r="I318" s="2">
        <v>0.4</v>
      </c>
      <c r="J318" s="6">
        <v>2614765</v>
      </c>
      <c r="K318" s="6">
        <v>19589640</v>
      </c>
      <c r="L318" s="6">
        <v>-16974875</v>
      </c>
      <c r="M318" s="6">
        <v>26103130</v>
      </c>
      <c r="N318" s="6">
        <v>1440559</v>
      </c>
      <c r="O318" s="6">
        <v>380671</v>
      </c>
      <c r="P318" s="6">
        <v>744953</v>
      </c>
      <c r="Q318" s="6">
        <v>0</v>
      </c>
      <c r="R318" s="2">
        <v>0</v>
      </c>
      <c r="S318" s="6">
        <v>892</v>
      </c>
      <c r="T318" s="6">
        <v>314043</v>
      </c>
      <c r="U318" s="2">
        <v>0</v>
      </c>
      <c r="V318" s="6">
        <v>46833</v>
      </c>
      <c r="W318" s="6">
        <v>2635</v>
      </c>
      <c r="X318" s="6">
        <v>0</v>
      </c>
      <c r="Y318" s="6">
        <v>7258</v>
      </c>
      <c r="Z318" s="6">
        <v>-2876</v>
      </c>
      <c r="AA318" s="6">
        <v>0</v>
      </c>
      <c r="AB318" s="6">
        <v>11630</v>
      </c>
      <c r="AC318" s="6">
        <v>-18245</v>
      </c>
      <c r="AD318" s="6">
        <v>-247550</v>
      </c>
      <c r="AE318" s="6">
        <v>0</v>
      </c>
      <c r="AF318" s="6">
        <v>3092704</v>
      </c>
      <c r="AG318" s="6">
        <v>295965</v>
      </c>
      <c r="AH318" s="6">
        <v>24546635</v>
      </c>
      <c r="AI318" s="6">
        <v>7571760</v>
      </c>
      <c r="AJ318" s="6">
        <v>4956994</v>
      </c>
      <c r="AK318" s="7">
        <v>2.9</v>
      </c>
      <c r="AL318" s="2">
        <v>0</v>
      </c>
      <c r="AM318" s="2" t="s">
        <v>807</v>
      </c>
      <c r="AN318" s="2">
        <v>1</v>
      </c>
    </row>
    <row r="319" spans="1:40">
      <c r="A319" s="2" t="s">
        <v>135</v>
      </c>
      <c r="B319" s="2" t="s">
        <v>819</v>
      </c>
      <c r="C319" s="2" t="s">
        <v>845</v>
      </c>
      <c r="E319" s="2" t="s">
        <v>136</v>
      </c>
      <c r="F319" s="2" t="s">
        <v>806</v>
      </c>
      <c r="G319" s="2" t="s">
        <v>87</v>
      </c>
      <c r="H319" s="2">
        <v>0</v>
      </c>
      <c r="I319" s="2">
        <v>0.49</v>
      </c>
      <c r="J319" s="6">
        <v>77936803</v>
      </c>
      <c r="K319" s="6">
        <v>41989166</v>
      </c>
      <c r="L319" s="6">
        <v>35947638</v>
      </c>
      <c r="M319" s="6">
        <v>42679003</v>
      </c>
      <c r="N319" s="6">
        <v>2325112</v>
      </c>
      <c r="O319" s="6">
        <v>632494</v>
      </c>
      <c r="P319" s="6">
        <v>1112970</v>
      </c>
      <c r="Q319" s="6">
        <v>6463</v>
      </c>
      <c r="R319" s="2">
        <v>0</v>
      </c>
      <c r="S319" s="6">
        <v>5899</v>
      </c>
      <c r="T319" s="6">
        <v>567286</v>
      </c>
      <c r="U319" s="2">
        <v>0</v>
      </c>
      <c r="V319" s="6">
        <v>49773</v>
      </c>
      <c r="W319" s="6">
        <v>-2881</v>
      </c>
      <c r="X319" s="6">
        <v>0</v>
      </c>
      <c r="Y319" s="6">
        <v>41939</v>
      </c>
      <c r="Z319" s="6">
        <v>50296</v>
      </c>
      <c r="AA319" s="6">
        <v>0</v>
      </c>
      <c r="AB319" s="6">
        <v>10330</v>
      </c>
      <c r="AC319" s="6">
        <v>6398</v>
      </c>
      <c r="AD319" s="6">
        <v>524236</v>
      </c>
      <c r="AE319" s="6">
        <v>0</v>
      </c>
      <c r="AF319" s="2">
        <v>0</v>
      </c>
      <c r="AG319" s="6">
        <v>507602</v>
      </c>
      <c r="AH319" s="6">
        <v>46191808</v>
      </c>
      <c r="AI319" s="6">
        <v>82139446</v>
      </c>
      <c r="AJ319" s="6">
        <v>4202643</v>
      </c>
      <c r="AK319" s="7">
        <v>1.05</v>
      </c>
      <c r="AL319" s="2">
        <v>0</v>
      </c>
      <c r="AM319" s="2" t="s">
        <v>807</v>
      </c>
      <c r="AN319" s="2">
        <v>1</v>
      </c>
    </row>
    <row r="320" spans="1:40">
      <c r="A320" s="2" t="s">
        <v>133</v>
      </c>
      <c r="B320" s="2" t="s">
        <v>844</v>
      </c>
      <c r="C320" s="2" t="s">
        <v>805</v>
      </c>
      <c r="E320" s="2" t="s">
        <v>134</v>
      </c>
      <c r="F320" s="2" t="e">
        <v>#N/A</v>
      </c>
      <c r="G320" s="2" t="e">
        <v>#N/A</v>
      </c>
      <c r="H320" s="2" t="s">
        <v>833</v>
      </c>
      <c r="I320" s="2">
        <v>0.1</v>
      </c>
      <c r="J320" s="6">
        <v>104486663</v>
      </c>
      <c r="K320" s="6">
        <v>45571617</v>
      </c>
      <c r="L320" s="6">
        <v>58915046</v>
      </c>
      <c r="M320" s="6">
        <v>46973256</v>
      </c>
      <c r="N320" s="6">
        <v>2231057</v>
      </c>
      <c r="O320" s="6">
        <v>685027</v>
      </c>
      <c r="P320" s="6">
        <v>877738</v>
      </c>
      <c r="Q320" s="6">
        <v>7364</v>
      </c>
      <c r="R320" s="6">
        <v>38764</v>
      </c>
      <c r="S320" s="6">
        <v>8380</v>
      </c>
      <c r="T320" s="6">
        <v>613784</v>
      </c>
      <c r="U320" s="2">
        <v>0</v>
      </c>
      <c r="V320" s="6">
        <v>63229</v>
      </c>
      <c r="W320" s="6">
        <v>-2663</v>
      </c>
      <c r="X320" s="6">
        <v>28871</v>
      </c>
      <c r="Y320" s="6">
        <v>12466</v>
      </c>
      <c r="Z320" s="6">
        <v>97383</v>
      </c>
      <c r="AA320" s="6">
        <v>649</v>
      </c>
      <c r="AB320" s="6">
        <v>6211</v>
      </c>
      <c r="AC320" s="6">
        <v>5338</v>
      </c>
      <c r="AD320" s="6">
        <v>859178</v>
      </c>
      <c r="AE320" s="6">
        <v>0</v>
      </c>
      <c r="AF320" s="6">
        <v>316054</v>
      </c>
      <c r="AG320" s="6">
        <v>-1035381</v>
      </c>
      <c r="AH320" s="6">
        <v>48923540</v>
      </c>
      <c r="AI320" s="6">
        <v>107838586</v>
      </c>
      <c r="AJ320" s="6">
        <v>3351923</v>
      </c>
      <c r="AK320" s="7">
        <v>1.03</v>
      </c>
      <c r="AL320" s="2" t="s">
        <v>912</v>
      </c>
      <c r="AM320" s="2" t="s">
        <v>827</v>
      </c>
      <c r="AN320" s="2">
        <v>0.937475065</v>
      </c>
    </row>
    <row r="321" spans="1:40">
      <c r="A321" s="2" t="s">
        <v>131</v>
      </c>
      <c r="B321" s="2" t="s">
        <v>804</v>
      </c>
      <c r="C321" s="2" t="s">
        <v>805</v>
      </c>
      <c r="E321" s="2" t="s">
        <v>132</v>
      </c>
      <c r="F321" s="2" t="s">
        <v>133</v>
      </c>
      <c r="G321" s="2" t="s">
        <v>806</v>
      </c>
      <c r="H321" s="2">
        <v>0</v>
      </c>
      <c r="I321" s="2">
        <v>0.4</v>
      </c>
      <c r="J321" s="6">
        <v>1423497</v>
      </c>
      <c r="K321" s="6">
        <v>13610881</v>
      </c>
      <c r="L321" s="6">
        <v>-12187384</v>
      </c>
      <c r="M321" s="6">
        <v>13489707</v>
      </c>
      <c r="N321" s="6">
        <v>643142</v>
      </c>
      <c r="O321" s="6">
        <v>196725</v>
      </c>
      <c r="P321" s="6">
        <v>261763</v>
      </c>
      <c r="Q321" s="6">
        <v>4059</v>
      </c>
      <c r="R321" s="6">
        <v>4059</v>
      </c>
      <c r="S321" s="6">
        <v>405</v>
      </c>
      <c r="T321" s="6">
        <v>176131</v>
      </c>
      <c r="U321" s="2">
        <v>0</v>
      </c>
      <c r="V321" s="6">
        <v>21485</v>
      </c>
      <c r="W321" s="6">
        <v>-3684</v>
      </c>
      <c r="X321" s="6">
        <v>157285</v>
      </c>
      <c r="Y321" s="6">
        <v>16127</v>
      </c>
      <c r="Z321" s="6">
        <v>123157</v>
      </c>
      <c r="AA321" s="6">
        <v>0</v>
      </c>
      <c r="AB321" s="6">
        <v>3812</v>
      </c>
      <c r="AC321" s="6">
        <v>6206</v>
      </c>
      <c r="AD321" s="6">
        <v>-177733</v>
      </c>
      <c r="AE321" s="6">
        <v>0</v>
      </c>
      <c r="AF321" s="6">
        <v>528899</v>
      </c>
      <c r="AG321" s="6">
        <v>-591617</v>
      </c>
      <c r="AH321" s="6">
        <v>13158988</v>
      </c>
      <c r="AI321" s="6">
        <v>971604</v>
      </c>
      <c r="AJ321" s="6">
        <v>-451892</v>
      </c>
      <c r="AK321" s="7">
        <v>0.68</v>
      </c>
      <c r="AL321" s="2">
        <v>0</v>
      </c>
      <c r="AM321" s="2" t="s">
        <v>807</v>
      </c>
      <c r="AN321" s="2">
        <v>1</v>
      </c>
    </row>
    <row r="322" spans="1:40">
      <c r="A322" s="2" t="s">
        <v>129</v>
      </c>
      <c r="B322" s="2" t="s">
        <v>817</v>
      </c>
      <c r="C322" s="2" t="s">
        <v>818</v>
      </c>
      <c r="E322" s="2" t="s">
        <v>130</v>
      </c>
      <c r="F322" s="2" t="s">
        <v>514</v>
      </c>
      <c r="G322" s="2" t="s">
        <v>806</v>
      </c>
      <c r="H322" s="2">
        <v>0</v>
      </c>
      <c r="I322" s="2">
        <v>0.3</v>
      </c>
      <c r="J322" s="6">
        <v>33053073</v>
      </c>
      <c r="K322" s="6">
        <v>15577138</v>
      </c>
      <c r="L322" s="6">
        <v>17475936</v>
      </c>
      <c r="M322" s="6">
        <v>15156697</v>
      </c>
      <c r="N322" s="6">
        <v>861013</v>
      </c>
      <c r="O322" s="6">
        <v>221035</v>
      </c>
      <c r="P322" s="6">
        <v>408362</v>
      </c>
      <c r="Q322" s="2">
        <v>914</v>
      </c>
      <c r="R322" s="6">
        <v>9131</v>
      </c>
      <c r="S322" s="6">
        <v>1522</v>
      </c>
      <c r="T322" s="6">
        <v>220049</v>
      </c>
      <c r="U322" s="2">
        <v>0</v>
      </c>
      <c r="V322" s="6">
        <v>24945</v>
      </c>
      <c r="W322" s="6">
        <v>-20</v>
      </c>
      <c r="X322" s="6">
        <v>6669</v>
      </c>
      <c r="Y322" s="2">
        <v>-913</v>
      </c>
      <c r="Z322" s="6">
        <v>105647</v>
      </c>
      <c r="AA322" s="6">
        <v>0</v>
      </c>
      <c r="AB322" s="6">
        <v>1234</v>
      </c>
      <c r="AC322" s="6">
        <v>8967</v>
      </c>
      <c r="AD322" s="6">
        <v>254857</v>
      </c>
      <c r="AE322" s="6">
        <v>0</v>
      </c>
      <c r="AF322" s="2">
        <v>0</v>
      </c>
      <c r="AG322" s="6">
        <v>-1831252</v>
      </c>
      <c r="AH322" s="6">
        <v>14587844</v>
      </c>
      <c r="AI322" s="6">
        <v>32063780</v>
      </c>
      <c r="AJ322" s="6">
        <v>-989293</v>
      </c>
      <c r="AK322" s="7">
        <v>0.97</v>
      </c>
      <c r="AL322" s="2">
        <v>0</v>
      </c>
      <c r="AM322" s="2" t="s">
        <v>807</v>
      </c>
      <c r="AN322" s="2">
        <v>1</v>
      </c>
    </row>
    <row r="323" spans="1:40">
      <c r="A323" s="2" t="s">
        <v>127</v>
      </c>
      <c r="B323" s="2" t="s">
        <v>804</v>
      </c>
      <c r="C323" s="2" t="s">
        <v>805</v>
      </c>
      <c r="E323" s="2" t="s">
        <v>128</v>
      </c>
      <c r="F323" s="2" t="s">
        <v>430</v>
      </c>
      <c r="G323" s="2" t="s">
        <v>428</v>
      </c>
      <c r="H323" s="2">
        <v>0</v>
      </c>
      <c r="I323" s="2">
        <v>0.4</v>
      </c>
      <c r="J323" s="6">
        <v>3893971</v>
      </c>
      <c r="K323" s="6">
        <v>15412517</v>
      </c>
      <c r="L323" s="6">
        <v>-11518547</v>
      </c>
      <c r="M323" s="6">
        <v>17316060</v>
      </c>
      <c r="N323" s="6">
        <v>1181253</v>
      </c>
      <c r="O323" s="6">
        <v>253707</v>
      </c>
      <c r="P323" s="6">
        <v>649590</v>
      </c>
      <c r="Q323" s="6">
        <v>1151</v>
      </c>
      <c r="R323" s="6">
        <v>18407</v>
      </c>
      <c r="S323" s="6">
        <v>0</v>
      </c>
      <c r="T323" s="6">
        <v>258398</v>
      </c>
      <c r="U323" s="2">
        <v>0</v>
      </c>
      <c r="V323" s="6">
        <v>55191</v>
      </c>
      <c r="W323" s="6">
        <v>24</v>
      </c>
      <c r="X323" s="6">
        <v>5581</v>
      </c>
      <c r="Y323" s="6">
        <v>5709</v>
      </c>
      <c r="Z323" s="6">
        <v>17630</v>
      </c>
      <c r="AA323" s="6">
        <v>0</v>
      </c>
      <c r="AB323" s="6">
        <v>8020</v>
      </c>
      <c r="AC323" s="6">
        <v>-9725</v>
      </c>
      <c r="AD323" s="6">
        <v>-167979</v>
      </c>
      <c r="AE323" s="6">
        <v>0</v>
      </c>
      <c r="AF323" s="6">
        <v>2212</v>
      </c>
      <c r="AG323" s="6">
        <v>169592</v>
      </c>
      <c r="AH323" s="6">
        <v>18579144</v>
      </c>
      <c r="AI323" s="6">
        <v>7060597</v>
      </c>
      <c r="AJ323" s="6">
        <v>3166627</v>
      </c>
      <c r="AK323" s="7">
        <v>1.81</v>
      </c>
      <c r="AL323" s="2" t="s">
        <v>892</v>
      </c>
      <c r="AM323" s="2" t="s">
        <v>811</v>
      </c>
      <c r="AN323" s="2">
        <v>1.8022811999999999E-2</v>
      </c>
    </row>
    <row r="324" spans="1:40">
      <c r="A324" s="2" t="s">
        <v>125</v>
      </c>
      <c r="B324" s="2" t="s">
        <v>821</v>
      </c>
      <c r="C324" s="2" t="s">
        <v>822</v>
      </c>
      <c r="E324" s="2" t="s">
        <v>126</v>
      </c>
      <c r="F324" s="2" t="s">
        <v>806</v>
      </c>
      <c r="G324" s="2" t="s">
        <v>870</v>
      </c>
      <c r="H324" s="2">
        <v>0</v>
      </c>
      <c r="I324" s="2">
        <v>0.49</v>
      </c>
      <c r="J324" s="6">
        <v>29307535</v>
      </c>
      <c r="K324" s="6">
        <v>51350800</v>
      </c>
      <c r="L324" s="6">
        <v>-22043264</v>
      </c>
      <c r="M324" s="6">
        <v>51840271</v>
      </c>
      <c r="N324" s="6">
        <v>1756356</v>
      </c>
      <c r="O324" s="6">
        <v>756004</v>
      </c>
      <c r="P324" s="6">
        <v>667883</v>
      </c>
      <c r="Q324" s="6">
        <v>2285</v>
      </c>
      <c r="R324" s="2">
        <v>0</v>
      </c>
      <c r="S324" s="6">
        <v>0</v>
      </c>
      <c r="T324" s="6">
        <v>330184</v>
      </c>
      <c r="U324" s="2">
        <v>0</v>
      </c>
      <c r="V324" s="6">
        <v>50687</v>
      </c>
      <c r="W324" s="6">
        <v>3078</v>
      </c>
      <c r="X324" s="6">
        <v>0</v>
      </c>
      <c r="Y324" s="6">
        <v>1380</v>
      </c>
      <c r="Z324" s="6">
        <v>50359</v>
      </c>
      <c r="AA324" s="6">
        <v>0</v>
      </c>
      <c r="AB324" s="6">
        <v>0</v>
      </c>
      <c r="AC324" s="6">
        <v>6202</v>
      </c>
      <c r="AD324" s="6">
        <v>-321464</v>
      </c>
      <c r="AE324" s="6">
        <v>0</v>
      </c>
      <c r="AF324" s="6">
        <v>697727</v>
      </c>
      <c r="AG324" s="6">
        <v>-2489472</v>
      </c>
      <c r="AH324" s="6">
        <v>50199670</v>
      </c>
      <c r="AI324" s="6">
        <v>28156405</v>
      </c>
      <c r="AJ324" s="6">
        <v>-1151130</v>
      </c>
      <c r="AK324" s="7">
        <v>0.96</v>
      </c>
      <c r="AL324" s="2">
        <v>0</v>
      </c>
      <c r="AM324" s="2" t="s">
        <v>807</v>
      </c>
      <c r="AN324" s="2">
        <v>1</v>
      </c>
    </row>
    <row r="325" spans="1:40">
      <c r="A325" s="2" t="s">
        <v>123</v>
      </c>
      <c r="B325" s="2" t="s">
        <v>819</v>
      </c>
      <c r="C325" s="2" t="s">
        <v>808</v>
      </c>
      <c r="E325" s="2" t="s">
        <v>124</v>
      </c>
      <c r="F325" s="2" t="s">
        <v>806</v>
      </c>
      <c r="G325" s="2" t="s">
        <v>502</v>
      </c>
      <c r="H325" s="2">
        <v>0</v>
      </c>
      <c r="I325" s="2">
        <v>0.49</v>
      </c>
      <c r="J325" s="6">
        <v>51097322</v>
      </c>
      <c r="K325" s="6">
        <v>27253488</v>
      </c>
      <c r="L325" s="6">
        <v>23843833</v>
      </c>
      <c r="M325" s="6">
        <v>27691031</v>
      </c>
      <c r="N325" s="6">
        <v>2342717</v>
      </c>
      <c r="O325" s="6">
        <v>403828</v>
      </c>
      <c r="P325" s="6">
        <v>1465315</v>
      </c>
      <c r="Q325" s="6">
        <v>0</v>
      </c>
      <c r="R325" s="6">
        <v>0</v>
      </c>
      <c r="S325" s="6">
        <v>23283</v>
      </c>
      <c r="T325" s="6">
        <v>450291</v>
      </c>
      <c r="U325" s="2">
        <v>0</v>
      </c>
      <c r="V325" s="6">
        <v>94263</v>
      </c>
      <c r="W325" s="6">
        <v>5469</v>
      </c>
      <c r="X325" s="6">
        <v>3512</v>
      </c>
      <c r="Y325" s="6">
        <v>9452</v>
      </c>
      <c r="Z325" s="6">
        <v>43126</v>
      </c>
      <c r="AA325" s="6">
        <v>0</v>
      </c>
      <c r="AB325" s="6">
        <v>0</v>
      </c>
      <c r="AC325" s="6">
        <v>4291</v>
      </c>
      <c r="AD325" s="6">
        <v>347723</v>
      </c>
      <c r="AE325" s="6">
        <v>0</v>
      </c>
      <c r="AF325" s="2">
        <v>0</v>
      </c>
      <c r="AG325" s="6">
        <v>1029685</v>
      </c>
      <c r="AH325" s="6">
        <v>31571269</v>
      </c>
      <c r="AI325" s="6">
        <v>55415102</v>
      </c>
      <c r="AJ325" s="6">
        <v>4317780</v>
      </c>
      <c r="AK325" s="7">
        <v>1.08</v>
      </c>
      <c r="AL325" s="2" t="s">
        <v>907</v>
      </c>
      <c r="AM325" s="2" t="s">
        <v>811</v>
      </c>
      <c r="AN325" s="2">
        <v>7.6546273999999997E-2</v>
      </c>
    </row>
    <row r="326" spans="1:40">
      <c r="A326" s="2" t="s">
        <v>121</v>
      </c>
      <c r="B326" s="2" t="s">
        <v>804</v>
      </c>
      <c r="C326" s="2" t="s">
        <v>825</v>
      </c>
      <c r="E326" s="2" t="s">
        <v>122</v>
      </c>
      <c r="F326" s="2" t="s">
        <v>157</v>
      </c>
      <c r="G326" s="2" t="s">
        <v>155</v>
      </c>
      <c r="H326" s="2">
        <v>0</v>
      </c>
      <c r="I326" s="2">
        <v>0.4</v>
      </c>
      <c r="J326" s="6">
        <v>2122475</v>
      </c>
      <c r="K326" s="6">
        <v>12674493</v>
      </c>
      <c r="L326" s="6">
        <v>-10552019</v>
      </c>
      <c r="M326" s="6">
        <v>13181129</v>
      </c>
      <c r="N326" s="6">
        <v>539339</v>
      </c>
      <c r="O326" s="6">
        <v>192225</v>
      </c>
      <c r="P326" s="6">
        <v>236848</v>
      </c>
      <c r="Q326" s="2">
        <v>0</v>
      </c>
      <c r="R326" s="2">
        <v>0</v>
      </c>
      <c r="S326" s="6">
        <v>28408</v>
      </c>
      <c r="T326" s="6">
        <v>81858</v>
      </c>
      <c r="U326" s="2">
        <v>0</v>
      </c>
      <c r="V326" s="6">
        <v>14520</v>
      </c>
      <c r="W326" s="6">
        <v>0</v>
      </c>
      <c r="X326" s="6">
        <v>0</v>
      </c>
      <c r="Y326" s="2">
        <v>-653</v>
      </c>
      <c r="Z326" s="6">
        <v>36590</v>
      </c>
      <c r="AA326" s="6">
        <v>0</v>
      </c>
      <c r="AB326" s="6">
        <v>4</v>
      </c>
      <c r="AC326" s="6">
        <v>2484</v>
      </c>
      <c r="AD326" s="6">
        <v>-153884</v>
      </c>
      <c r="AE326" s="6">
        <v>0</v>
      </c>
      <c r="AF326" s="2">
        <v>0</v>
      </c>
      <c r="AG326" s="6">
        <v>728023</v>
      </c>
      <c r="AH326" s="6">
        <v>14347552</v>
      </c>
      <c r="AI326" s="6">
        <v>3795534</v>
      </c>
      <c r="AJ326" s="6">
        <v>1673059</v>
      </c>
      <c r="AK326" s="7">
        <v>1.79</v>
      </c>
      <c r="AL326" s="2" t="s">
        <v>889</v>
      </c>
      <c r="AM326" s="2" t="s">
        <v>811</v>
      </c>
      <c r="AN326" s="2">
        <v>5.8016159999999999E-3</v>
      </c>
    </row>
    <row r="327" spans="1:40">
      <c r="A327" s="2" t="s">
        <v>119</v>
      </c>
      <c r="B327" s="2" t="s">
        <v>804</v>
      </c>
      <c r="C327" s="2" t="s">
        <v>805</v>
      </c>
      <c r="E327" s="2" t="s">
        <v>120</v>
      </c>
      <c r="F327" s="2" t="s">
        <v>133</v>
      </c>
      <c r="G327" s="2" t="s">
        <v>806</v>
      </c>
      <c r="H327" s="2">
        <v>0</v>
      </c>
      <c r="I327" s="2">
        <v>0.4</v>
      </c>
      <c r="J327" s="6">
        <v>1324363</v>
      </c>
      <c r="K327" s="6">
        <v>8366876</v>
      </c>
      <c r="L327" s="6">
        <v>-7042513</v>
      </c>
      <c r="M327" s="6">
        <v>7996780</v>
      </c>
      <c r="N327" s="6">
        <v>671527</v>
      </c>
      <c r="O327" s="6">
        <v>116620</v>
      </c>
      <c r="P327" s="6">
        <v>406672</v>
      </c>
      <c r="Q327" s="6">
        <v>0</v>
      </c>
      <c r="R327" s="2">
        <v>0</v>
      </c>
      <c r="S327" s="2">
        <v>0</v>
      </c>
      <c r="T327" s="6">
        <v>148235</v>
      </c>
      <c r="U327" s="2">
        <v>0</v>
      </c>
      <c r="V327" s="6">
        <v>24581</v>
      </c>
      <c r="W327" s="6">
        <v>1164</v>
      </c>
      <c r="X327" s="6">
        <v>0</v>
      </c>
      <c r="Y327" s="2">
        <v>0</v>
      </c>
      <c r="Z327" s="6">
        <v>35616</v>
      </c>
      <c r="AA327" s="6">
        <v>0</v>
      </c>
      <c r="AB327" s="6">
        <v>3048</v>
      </c>
      <c r="AC327" s="6">
        <v>-990</v>
      </c>
      <c r="AD327" s="6">
        <v>-102703</v>
      </c>
      <c r="AE327" s="6">
        <v>0</v>
      </c>
      <c r="AF327" s="6">
        <v>85956</v>
      </c>
      <c r="AG327" s="6">
        <v>-707036</v>
      </c>
      <c r="AH327" s="6">
        <v>7836031</v>
      </c>
      <c r="AI327" s="6">
        <v>793518</v>
      </c>
      <c r="AJ327" s="6">
        <v>-530845</v>
      </c>
      <c r="AK327" s="7">
        <v>0.6</v>
      </c>
      <c r="AL327" s="2">
        <v>0</v>
      </c>
      <c r="AM327" s="2" t="s">
        <v>807</v>
      </c>
      <c r="AN327" s="2">
        <v>1</v>
      </c>
    </row>
    <row r="328" spans="1:40">
      <c r="A328" s="2" t="s">
        <v>117</v>
      </c>
      <c r="B328" s="2" t="s">
        <v>804</v>
      </c>
      <c r="C328" s="2" t="s">
        <v>822</v>
      </c>
      <c r="E328" s="2" t="s">
        <v>118</v>
      </c>
      <c r="F328" s="2" t="s">
        <v>207</v>
      </c>
      <c r="G328" s="2" t="s">
        <v>274</v>
      </c>
      <c r="H328" s="2">
        <v>0</v>
      </c>
      <c r="I328" s="2">
        <v>0.4</v>
      </c>
      <c r="J328" s="6">
        <v>2457952</v>
      </c>
      <c r="K328" s="6">
        <v>16186964</v>
      </c>
      <c r="L328" s="6">
        <v>-13729012</v>
      </c>
      <c r="M328" s="6">
        <v>15923475</v>
      </c>
      <c r="N328" s="6">
        <v>899545</v>
      </c>
      <c r="O328" s="6">
        <v>233967</v>
      </c>
      <c r="P328" s="6">
        <v>490432</v>
      </c>
      <c r="Q328" s="6">
        <v>0</v>
      </c>
      <c r="R328" s="6">
        <v>5832</v>
      </c>
      <c r="S328" s="6">
        <v>7192</v>
      </c>
      <c r="T328" s="6">
        <v>162122</v>
      </c>
      <c r="U328" s="2">
        <v>0</v>
      </c>
      <c r="V328" s="6">
        <v>7823</v>
      </c>
      <c r="W328" s="6">
        <v>14138</v>
      </c>
      <c r="X328" s="6">
        <v>-4825</v>
      </c>
      <c r="Y328" s="6">
        <v>-7192</v>
      </c>
      <c r="Z328" s="6">
        <v>87074</v>
      </c>
      <c r="AA328" s="6">
        <v>0</v>
      </c>
      <c r="AB328" s="6">
        <v>8191</v>
      </c>
      <c r="AC328" s="6">
        <v>7965</v>
      </c>
      <c r="AD328" s="6">
        <v>-200215</v>
      </c>
      <c r="AE328" s="6">
        <v>0</v>
      </c>
      <c r="AF328" s="6">
        <v>16387</v>
      </c>
      <c r="AG328" s="6">
        <v>-709656</v>
      </c>
      <c r="AH328" s="6">
        <v>16009936</v>
      </c>
      <c r="AI328" s="6">
        <v>2280924</v>
      </c>
      <c r="AJ328" s="6">
        <v>-177028</v>
      </c>
      <c r="AK328" s="7">
        <v>0.93</v>
      </c>
      <c r="AL328" s="2" t="s">
        <v>905</v>
      </c>
      <c r="AM328" s="2" t="s">
        <v>811</v>
      </c>
      <c r="AN328" s="2">
        <v>1.9823991999999999E-2</v>
      </c>
    </row>
    <row r="329" spans="1:40">
      <c r="A329" s="2" t="s">
        <v>115</v>
      </c>
      <c r="B329" s="2" t="s">
        <v>804</v>
      </c>
      <c r="C329" s="2" t="s">
        <v>822</v>
      </c>
      <c r="E329" s="2" t="s">
        <v>116</v>
      </c>
      <c r="F329" s="2" t="s">
        <v>588</v>
      </c>
      <c r="G329" s="2" t="s">
        <v>274</v>
      </c>
      <c r="H329" s="2">
        <v>0</v>
      </c>
      <c r="I329" s="2">
        <v>0.4</v>
      </c>
      <c r="J329" s="6">
        <v>3080276</v>
      </c>
      <c r="K329" s="6">
        <v>12441046</v>
      </c>
      <c r="L329" s="6">
        <v>-9360770</v>
      </c>
      <c r="M329" s="6">
        <v>12941065</v>
      </c>
      <c r="N329" s="6">
        <v>1187831</v>
      </c>
      <c r="O329" s="6">
        <v>188724</v>
      </c>
      <c r="P329" s="6">
        <v>758882</v>
      </c>
      <c r="Q329" s="6">
        <v>4057</v>
      </c>
      <c r="R329" s="2">
        <v>0</v>
      </c>
      <c r="S329" s="6">
        <v>4057</v>
      </c>
      <c r="T329" s="6">
        <v>232111</v>
      </c>
      <c r="U329" s="2">
        <v>0</v>
      </c>
      <c r="V329" s="6">
        <v>13992</v>
      </c>
      <c r="W329" s="6">
        <v>2677</v>
      </c>
      <c r="X329" s="6">
        <v>0</v>
      </c>
      <c r="Y329" s="6">
        <v>-3747</v>
      </c>
      <c r="Z329" s="6">
        <v>113231</v>
      </c>
      <c r="AA329" s="6">
        <v>0</v>
      </c>
      <c r="AB329" s="6">
        <v>14682</v>
      </c>
      <c r="AC329" s="6">
        <v>-4435</v>
      </c>
      <c r="AD329" s="6">
        <v>-136511</v>
      </c>
      <c r="AE329" s="6">
        <v>0</v>
      </c>
      <c r="AF329" s="2">
        <v>0</v>
      </c>
      <c r="AG329" s="6">
        <v>-42346</v>
      </c>
      <c r="AH329" s="6">
        <v>14086439</v>
      </c>
      <c r="AI329" s="6">
        <v>4725669</v>
      </c>
      <c r="AJ329" s="6">
        <v>1645393</v>
      </c>
      <c r="AK329" s="7">
        <v>1.53</v>
      </c>
      <c r="AL329" s="2" t="s">
        <v>847</v>
      </c>
      <c r="AM329" s="2" t="s">
        <v>811</v>
      </c>
      <c r="AN329" s="2">
        <v>1.5937080999999999E-2</v>
      </c>
    </row>
    <row r="330" spans="1:40">
      <c r="A330" s="2" t="s">
        <v>113</v>
      </c>
      <c r="B330" s="2" t="s">
        <v>821</v>
      </c>
      <c r="C330" s="2" t="s">
        <v>825</v>
      </c>
      <c r="E330" s="2" t="s">
        <v>114</v>
      </c>
      <c r="F330" s="2" t="s">
        <v>806</v>
      </c>
      <c r="G330" s="2" t="s">
        <v>213</v>
      </c>
      <c r="H330" s="2">
        <v>0</v>
      </c>
      <c r="I330" s="2">
        <v>0.49</v>
      </c>
      <c r="J330" s="6">
        <v>35161603</v>
      </c>
      <c r="K330" s="6">
        <v>33045492</v>
      </c>
      <c r="L330" s="6">
        <v>2116110</v>
      </c>
      <c r="M330" s="6">
        <v>33771719</v>
      </c>
      <c r="N330" s="6">
        <v>1384901</v>
      </c>
      <c r="O330" s="6">
        <v>492504</v>
      </c>
      <c r="P330" s="6">
        <v>664062</v>
      </c>
      <c r="Q330" s="6">
        <v>11289</v>
      </c>
      <c r="R330" s="6">
        <v>26777</v>
      </c>
      <c r="S330" s="6">
        <v>0</v>
      </c>
      <c r="T330" s="6">
        <v>190269</v>
      </c>
      <c r="U330" s="2">
        <v>0</v>
      </c>
      <c r="V330" s="6">
        <v>58862</v>
      </c>
      <c r="W330" s="6">
        <v>-4347</v>
      </c>
      <c r="X330" s="6">
        <v>-13354</v>
      </c>
      <c r="Y330" s="6">
        <v>18141</v>
      </c>
      <c r="Z330" s="6">
        <v>51011</v>
      </c>
      <c r="AA330" s="6">
        <v>0</v>
      </c>
      <c r="AB330" s="6">
        <v>5649</v>
      </c>
      <c r="AC330" s="6">
        <v>21734</v>
      </c>
      <c r="AD330" s="6">
        <v>30860</v>
      </c>
      <c r="AE330" s="6">
        <v>0</v>
      </c>
      <c r="AF330" s="2">
        <v>0</v>
      </c>
      <c r="AG330" s="6">
        <v>497742</v>
      </c>
      <c r="AH330" s="6">
        <v>35822918</v>
      </c>
      <c r="AI330" s="6">
        <v>37939028</v>
      </c>
      <c r="AJ330" s="6">
        <v>2777426</v>
      </c>
      <c r="AK330" s="7">
        <v>1.08</v>
      </c>
      <c r="AL330" s="2">
        <v>0</v>
      </c>
      <c r="AM330" s="2" t="s">
        <v>807</v>
      </c>
      <c r="AN330" s="2">
        <v>1</v>
      </c>
    </row>
    <row r="331" spans="1:40">
      <c r="A331" s="2" t="s">
        <v>111</v>
      </c>
      <c r="B331" s="2" t="s">
        <v>804</v>
      </c>
      <c r="C331" s="2" t="s">
        <v>815</v>
      </c>
      <c r="E331" s="2" t="s">
        <v>112</v>
      </c>
      <c r="F331" s="2" t="s">
        <v>534</v>
      </c>
      <c r="G331" s="2" t="s">
        <v>532</v>
      </c>
      <c r="H331" s="2">
        <v>0</v>
      </c>
      <c r="I331" s="2">
        <v>0.4</v>
      </c>
      <c r="J331" s="6">
        <v>4591581</v>
      </c>
      <c r="K331" s="6">
        <v>9880894</v>
      </c>
      <c r="L331" s="6">
        <v>-5289313</v>
      </c>
      <c r="M331" s="6">
        <v>10138786</v>
      </c>
      <c r="N331" s="6">
        <v>1266040</v>
      </c>
      <c r="O331" s="6">
        <v>150582</v>
      </c>
      <c r="P331" s="6">
        <v>891807</v>
      </c>
      <c r="Q331" s="6">
        <v>1169</v>
      </c>
      <c r="R331" s="2">
        <v>0</v>
      </c>
      <c r="S331" s="6">
        <v>0</v>
      </c>
      <c r="T331" s="6">
        <v>222482</v>
      </c>
      <c r="U331" s="2">
        <v>0</v>
      </c>
      <c r="V331" s="6">
        <v>25159</v>
      </c>
      <c r="W331" s="6">
        <v>1759</v>
      </c>
      <c r="X331" s="6">
        <v>0</v>
      </c>
      <c r="Y331" s="6">
        <v>4963</v>
      </c>
      <c r="Z331" s="6">
        <v>77315</v>
      </c>
      <c r="AA331" s="6">
        <v>0</v>
      </c>
      <c r="AB331" s="6">
        <v>6526</v>
      </c>
      <c r="AC331" s="6">
        <v>-3058</v>
      </c>
      <c r="AD331" s="6">
        <v>-77136</v>
      </c>
      <c r="AE331" s="6">
        <v>0</v>
      </c>
      <c r="AF331" s="2">
        <v>0</v>
      </c>
      <c r="AG331" s="6">
        <v>-90719</v>
      </c>
      <c r="AH331" s="6">
        <v>11349635</v>
      </c>
      <c r="AI331" s="6">
        <v>6060322</v>
      </c>
      <c r="AJ331" s="6">
        <v>1468741</v>
      </c>
      <c r="AK331" s="7">
        <v>1.32</v>
      </c>
      <c r="AL331" s="2" t="s">
        <v>908</v>
      </c>
      <c r="AM331" s="2" t="s">
        <v>811</v>
      </c>
      <c r="AN331" s="2">
        <v>2.3160723000000001E-2</v>
      </c>
    </row>
    <row r="332" spans="1:40">
      <c r="A332" s="2" t="s">
        <v>109</v>
      </c>
      <c r="B332" s="2" t="s">
        <v>804</v>
      </c>
      <c r="C332" s="2" t="s">
        <v>805</v>
      </c>
      <c r="E332" s="2" t="s">
        <v>110</v>
      </c>
      <c r="F332" s="2" t="s">
        <v>488</v>
      </c>
      <c r="G332" s="2" t="s">
        <v>486</v>
      </c>
      <c r="H332" s="2">
        <v>0</v>
      </c>
      <c r="I332" s="2">
        <v>0.4</v>
      </c>
      <c r="J332" s="6">
        <v>2161298</v>
      </c>
      <c r="K332" s="6">
        <v>18483247</v>
      </c>
      <c r="L332" s="6">
        <v>-16321949</v>
      </c>
      <c r="M332" s="6">
        <v>19061207</v>
      </c>
      <c r="N332" s="6">
        <v>969142</v>
      </c>
      <c r="O332" s="6">
        <v>277976</v>
      </c>
      <c r="P332" s="6">
        <v>504484</v>
      </c>
      <c r="Q332" s="6">
        <v>4057</v>
      </c>
      <c r="R332" s="2">
        <v>0</v>
      </c>
      <c r="S332" s="6">
        <v>10146</v>
      </c>
      <c r="T332" s="6">
        <v>172479</v>
      </c>
      <c r="U332" s="2">
        <v>0</v>
      </c>
      <c r="V332" s="6">
        <v>37152</v>
      </c>
      <c r="W332" s="6">
        <v>4312</v>
      </c>
      <c r="X332" s="6">
        <v>0</v>
      </c>
      <c r="Y332" s="6">
        <v>2142</v>
      </c>
      <c r="Z332" s="6">
        <v>11007</v>
      </c>
      <c r="AA332" s="6">
        <v>231</v>
      </c>
      <c r="AB332" s="6">
        <v>0</v>
      </c>
      <c r="AC332" s="6">
        <v>26155</v>
      </c>
      <c r="AD332" s="6">
        <v>-238028</v>
      </c>
      <c r="AE332" s="6">
        <v>0</v>
      </c>
      <c r="AF332" s="6">
        <v>1539710</v>
      </c>
      <c r="AG332" s="6">
        <v>-1534451</v>
      </c>
      <c r="AH332" s="6">
        <v>16799159</v>
      </c>
      <c r="AI332" s="6">
        <v>477210</v>
      </c>
      <c r="AJ332" s="6">
        <v>-1684088</v>
      </c>
      <c r="AK332" s="7">
        <v>0.22</v>
      </c>
      <c r="AL332" s="2">
        <v>0</v>
      </c>
      <c r="AM332" s="2" t="s">
        <v>807</v>
      </c>
      <c r="AN332" s="2">
        <v>1</v>
      </c>
    </row>
    <row r="333" spans="1:40">
      <c r="A333" s="2" t="s">
        <v>107</v>
      </c>
      <c r="B333" s="2" t="s">
        <v>804</v>
      </c>
      <c r="C333" s="2" t="s">
        <v>822</v>
      </c>
      <c r="E333" s="2" t="s">
        <v>108</v>
      </c>
      <c r="F333" s="2" t="s">
        <v>510</v>
      </c>
      <c r="G333" s="2" t="s">
        <v>806</v>
      </c>
      <c r="H333" s="2">
        <v>0</v>
      </c>
      <c r="I333" s="2">
        <v>0.4</v>
      </c>
      <c r="J333" s="6">
        <v>1675679</v>
      </c>
      <c r="K333" s="6">
        <v>13803264</v>
      </c>
      <c r="L333" s="6">
        <v>-12127585</v>
      </c>
      <c r="M333" s="6">
        <v>14011012</v>
      </c>
      <c r="N333" s="6">
        <v>685899</v>
      </c>
      <c r="O333" s="6">
        <v>204327</v>
      </c>
      <c r="P333" s="6">
        <v>357116</v>
      </c>
      <c r="Q333" s="2">
        <v>0</v>
      </c>
      <c r="R333" s="2">
        <v>0</v>
      </c>
      <c r="S333" s="6">
        <v>3252</v>
      </c>
      <c r="T333" s="6">
        <v>121204</v>
      </c>
      <c r="U333" s="2">
        <v>0</v>
      </c>
      <c r="V333" s="6">
        <v>20700</v>
      </c>
      <c r="W333" s="6">
        <v>0</v>
      </c>
      <c r="X333" s="6">
        <v>0</v>
      </c>
      <c r="Y333" s="6">
        <v>7263</v>
      </c>
      <c r="Z333" s="6">
        <v>11347</v>
      </c>
      <c r="AA333" s="6">
        <v>0</v>
      </c>
      <c r="AB333" s="6">
        <v>1994</v>
      </c>
      <c r="AC333" s="6">
        <v>-13059</v>
      </c>
      <c r="AD333" s="6">
        <v>-176861</v>
      </c>
      <c r="AE333" s="6">
        <v>0</v>
      </c>
      <c r="AF333" s="6">
        <v>15108</v>
      </c>
      <c r="AG333" s="6">
        <v>-2612003</v>
      </c>
      <c r="AH333" s="6">
        <v>11921185</v>
      </c>
      <c r="AI333" s="6">
        <v>-206401</v>
      </c>
      <c r="AJ333" s="6">
        <v>-1882079</v>
      </c>
      <c r="AK333" s="7">
        <v>-0.12</v>
      </c>
      <c r="AL333" s="2" t="s">
        <v>838</v>
      </c>
      <c r="AM333" s="2" t="s">
        <v>811</v>
      </c>
      <c r="AN333" s="2">
        <v>2.0265565999999999E-2</v>
      </c>
    </row>
    <row r="334" spans="1:40">
      <c r="A334" s="2" t="s">
        <v>105</v>
      </c>
      <c r="B334" s="2" t="s">
        <v>804</v>
      </c>
      <c r="C334" s="2" t="s">
        <v>805</v>
      </c>
      <c r="E334" s="2" t="s">
        <v>106</v>
      </c>
      <c r="F334" s="2" t="s">
        <v>430</v>
      </c>
      <c r="G334" s="2" t="s">
        <v>428</v>
      </c>
      <c r="H334" s="2">
        <v>0</v>
      </c>
      <c r="I334" s="2">
        <v>0.4</v>
      </c>
      <c r="J334" s="6">
        <v>4586979</v>
      </c>
      <c r="K334" s="6">
        <v>13141959</v>
      </c>
      <c r="L334" s="6">
        <v>-8554980</v>
      </c>
      <c r="M334" s="6">
        <v>12376763</v>
      </c>
      <c r="N334" s="6">
        <v>1336005</v>
      </c>
      <c r="O334" s="6">
        <v>180494</v>
      </c>
      <c r="P334" s="6">
        <v>796891</v>
      </c>
      <c r="Q334" s="6">
        <v>3928</v>
      </c>
      <c r="R334" s="6">
        <v>13825</v>
      </c>
      <c r="S334" s="6">
        <v>1774</v>
      </c>
      <c r="T334" s="6">
        <v>339093</v>
      </c>
      <c r="U334" s="2">
        <v>0</v>
      </c>
      <c r="V334" s="6">
        <v>-7194</v>
      </c>
      <c r="W334" s="6">
        <v>-6121</v>
      </c>
      <c r="X334" s="6">
        <v>-4611</v>
      </c>
      <c r="Y334" s="6">
        <v>7019</v>
      </c>
      <c r="Z334" s="6">
        <v>-5862</v>
      </c>
      <c r="AA334" s="6">
        <v>0</v>
      </c>
      <c r="AB334" s="6">
        <v>6469</v>
      </c>
      <c r="AC334" s="6">
        <v>3434</v>
      </c>
      <c r="AD334" s="6">
        <v>-124760</v>
      </c>
      <c r="AE334" s="6">
        <v>0</v>
      </c>
      <c r="AF334" s="6">
        <v>2606</v>
      </c>
      <c r="AG334" s="6">
        <v>-519376</v>
      </c>
      <c r="AH334" s="6">
        <v>13059160</v>
      </c>
      <c r="AI334" s="6">
        <v>4504180</v>
      </c>
      <c r="AJ334" s="6">
        <v>-82799</v>
      </c>
      <c r="AK334" s="7">
        <v>0.98</v>
      </c>
      <c r="AL334" s="2" t="s">
        <v>892</v>
      </c>
      <c r="AM334" s="2" t="s">
        <v>811</v>
      </c>
      <c r="AN334" s="2">
        <v>2.1230327E-2</v>
      </c>
    </row>
    <row r="335" spans="1:40">
      <c r="A335" s="2" t="s">
        <v>103</v>
      </c>
      <c r="B335" s="2" t="s">
        <v>804</v>
      </c>
      <c r="C335" s="2" t="s">
        <v>815</v>
      </c>
      <c r="E335" s="2" t="s">
        <v>104</v>
      </c>
      <c r="F335" s="2" t="s">
        <v>460</v>
      </c>
      <c r="G335" s="2" t="s">
        <v>806</v>
      </c>
      <c r="H335" s="2">
        <v>0</v>
      </c>
      <c r="I335" s="2">
        <v>0.4</v>
      </c>
      <c r="J335" s="6">
        <v>1810519</v>
      </c>
      <c r="K335" s="6">
        <v>10456031</v>
      </c>
      <c r="L335" s="6">
        <v>-8645512</v>
      </c>
      <c r="M335" s="6">
        <v>11290016</v>
      </c>
      <c r="N335" s="6">
        <v>609483</v>
      </c>
      <c r="O335" s="6">
        <v>164646</v>
      </c>
      <c r="P335" s="6">
        <v>183074</v>
      </c>
      <c r="Q335" s="2">
        <v>0</v>
      </c>
      <c r="R335" s="2">
        <v>0</v>
      </c>
      <c r="S335" s="6">
        <v>0</v>
      </c>
      <c r="T335" s="6">
        <v>261763</v>
      </c>
      <c r="U335" s="2">
        <v>0</v>
      </c>
      <c r="V335" s="6">
        <v>23227</v>
      </c>
      <c r="W335" s="6">
        <v>0</v>
      </c>
      <c r="X335" s="6">
        <v>0</v>
      </c>
      <c r="Y335" s="6">
        <v>2423</v>
      </c>
      <c r="Z335" s="6">
        <v>-49110</v>
      </c>
      <c r="AA335" s="6">
        <v>0</v>
      </c>
      <c r="AB335" s="6">
        <v>3913</v>
      </c>
      <c r="AC335" s="6">
        <v>5780</v>
      </c>
      <c r="AD335" s="6">
        <v>-126080</v>
      </c>
      <c r="AE335" s="6">
        <v>0</v>
      </c>
      <c r="AF335" s="6">
        <v>3032</v>
      </c>
      <c r="AG335" s="6">
        <v>-408729</v>
      </c>
      <c r="AH335" s="6">
        <v>11347891</v>
      </c>
      <c r="AI335" s="6">
        <v>2702379</v>
      </c>
      <c r="AJ335" s="6">
        <v>891859</v>
      </c>
      <c r="AK335" s="7">
        <v>1.49</v>
      </c>
      <c r="AL335" s="2" t="s">
        <v>909</v>
      </c>
      <c r="AM335" s="2" t="s">
        <v>811</v>
      </c>
      <c r="AN335" s="2">
        <v>1.4600994000000001E-2</v>
      </c>
    </row>
    <row r="336" spans="1:40">
      <c r="A336" s="2" t="s">
        <v>101</v>
      </c>
      <c r="B336" s="2" t="s">
        <v>821</v>
      </c>
      <c r="C336" s="2" t="s">
        <v>815</v>
      </c>
      <c r="E336" s="2" t="s">
        <v>102</v>
      </c>
      <c r="F336" s="2" t="s">
        <v>806</v>
      </c>
      <c r="G336" s="2" t="s">
        <v>532</v>
      </c>
      <c r="H336" s="2">
        <v>0</v>
      </c>
      <c r="I336" s="2">
        <v>0.49</v>
      </c>
      <c r="J336" s="6">
        <v>30139399</v>
      </c>
      <c r="K336" s="6">
        <v>53807907</v>
      </c>
      <c r="L336" s="6">
        <v>-23668508</v>
      </c>
      <c r="M336" s="6">
        <v>53450190</v>
      </c>
      <c r="N336" s="6">
        <v>1584989</v>
      </c>
      <c r="O336" s="6">
        <v>779482</v>
      </c>
      <c r="P336" s="6">
        <v>526129</v>
      </c>
      <c r="Q336" s="6">
        <v>55382</v>
      </c>
      <c r="R336" s="6">
        <v>35521</v>
      </c>
      <c r="S336" s="6">
        <v>11837</v>
      </c>
      <c r="T336" s="6">
        <v>176638</v>
      </c>
      <c r="U336" s="2">
        <v>0</v>
      </c>
      <c r="V336" s="6">
        <v>33025</v>
      </c>
      <c r="W336" s="6">
        <v>-49375</v>
      </c>
      <c r="X336" s="6">
        <v>-35521</v>
      </c>
      <c r="Y336" s="6">
        <v>-10901</v>
      </c>
      <c r="Z336" s="6">
        <v>29947</v>
      </c>
      <c r="AA336" s="6">
        <v>0</v>
      </c>
      <c r="AB336" s="6">
        <v>7328</v>
      </c>
      <c r="AC336" s="6">
        <v>-4705</v>
      </c>
      <c r="AD336" s="6">
        <v>-345166</v>
      </c>
      <c r="AE336" s="6">
        <v>0</v>
      </c>
      <c r="AF336" s="2">
        <v>0</v>
      </c>
      <c r="AG336" s="6">
        <v>-4359191</v>
      </c>
      <c r="AH336" s="6">
        <v>50300620</v>
      </c>
      <c r="AI336" s="6">
        <v>26632113</v>
      </c>
      <c r="AJ336" s="6">
        <v>-3507286</v>
      </c>
      <c r="AK336" s="7">
        <v>0.88</v>
      </c>
      <c r="AL336" s="2" t="s">
        <v>888</v>
      </c>
      <c r="AM336" s="2" t="s">
        <v>827</v>
      </c>
      <c r="AN336" s="2">
        <v>0.25317010299999998</v>
      </c>
    </row>
    <row r="337" spans="1:40">
      <c r="A337" s="2" t="s">
        <v>99</v>
      </c>
      <c r="B337" s="2" t="s">
        <v>804</v>
      </c>
      <c r="C337" s="2" t="s">
        <v>805</v>
      </c>
      <c r="E337" s="2" t="s">
        <v>100</v>
      </c>
      <c r="F337" s="2" t="s">
        <v>430</v>
      </c>
      <c r="G337" s="2" t="s">
        <v>428</v>
      </c>
      <c r="H337" s="2">
        <v>0</v>
      </c>
      <c r="I337" s="2">
        <v>0.4</v>
      </c>
      <c r="J337" s="6">
        <v>2089115</v>
      </c>
      <c r="K337" s="6">
        <v>22239336</v>
      </c>
      <c r="L337" s="6">
        <v>-20150220</v>
      </c>
      <c r="M337" s="6">
        <v>21583306</v>
      </c>
      <c r="N337" s="6">
        <v>1110633</v>
      </c>
      <c r="O337" s="6">
        <v>314757</v>
      </c>
      <c r="P337" s="6">
        <v>376422</v>
      </c>
      <c r="Q337" s="2">
        <v>0</v>
      </c>
      <c r="R337" s="6">
        <v>143888</v>
      </c>
      <c r="S337" s="6">
        <v>1530</v>
      </c>
      <c r="T337" s="6">
        <v>274036</v>
      </c>
      <c r="U337" s="2">
        <v>0</v>
      </c>
      <c r="V337" s="6">
        <v>-6073</v>
      </c>
      <c r="W337" s="6">
        <v>0</v>
      </c>
      <c r="X337" s="6">
        <v>-138667</v>
      </c>
      <c r="Y337" s="6">
        <v>6457</v>
      </c>
      <c r="Z337" s="6">
        <v>-40211</v>
      </c>
      <c r="AA337" s="6">
        <v>-143</v>
      </c>
      <c r="AB337" s="6">
        <v>0</v>
      </c>
      <c r="AC337" s="6">
        <v>-6437</v>
      </c>
      <c r="AD337" s="6">
        <v>-293857</v>
      </c>
      <c r="AE337" s="6">
        <v>0</v>
      </c>
      <c r="AF337" s="6">
        <v>1187</v>
      </c>
      <c r="AG337" s="6">
        <v>-1195290</v>
      </c>
      <c r="AH337" s="6">
        <v>21018531</v>
      </c>
      <c r="AI337" s="6">
        <v>868310</v>
      </c>
      <c r="AJ337" s="6">
        <v>-1220805</v>
      </c>
      <c r="AK337" s="7">
        <v>0.42</v>
      </c>
      <c r="AL337" s="2" t="s">
        <v>892</v>
      </c>
      <c r="AM337" s="2" t="s">
        <v>811</v>
      </c>
      <c r="AN337" s="2">
        <v>9.6692400000000008E-3</v>
      </c>
    </row>
    <row r="338" spans="1:40">
      <c r="A338" s="2" t="s">
        <v>97</v>
      </c>
      <c r="B338" s="2" t="s">
        <v>821</v>
      </c>
      <c r="C338" s="2" t="s">
        <v>822</v>
      </c>
      <c r="E338" s="2" t="s">
        <v>98</v>
      </c>
      <c r="F338" s="2" t="s">
        <v>806</v>
      </c>
      <c r="G338" s="2" t="s">
        <v>274</v>
      </c>
      <c r="H338" s="2">
        <v>0</v>
      </c>
      <c r="I338" s="2">
        <v>0.49</v>
      </c>
      <c r="J338" s="6">
        <v>29534430</v>
      </c>
      <c r="K338" s="6">
        <v>18731966</v>
      </c>
      <c r="L338" s="6">
        <v>10802465</v>
      </c>
      <c r="M338" s="6">
        <v>17833471</v>
      </c>
      <c r="N338" s="6">
        <v>1716497</v>
      </c>
      <c r="O338" s="6">
        <v>260071</v>
      </c>
      <c r="P338" s="6">
        <v>999361</v>
      </c>
      <c r="Q338" s="6">
        <v>104401</v>
      </c>
      <c r="R338" s="6">
        <v>24019</v>
      </c>
      <c r="S338" s="6">
        <v>0</v>
      </c>
      <c r="T338" s="6">
        <v>328645</v>
      </c>
      <c r="U338" s="2">
        <v>0</v>
      </c>
      <c r="V338" s="6">
        <v>44431</v>
      </c>
      <c r="W338" s="6">
        <v>-30598</v>
      </c>
      <c r="X338" s="6">
        <v>5753</v>
      </c>
      <c r="Y338" s="6">
        <v>32003</v>
      </c>
      <c r="Z338" s="6">
        <v>196412</v>
      </c>
      <c r="AA338" s="6">
        <v>0</v>
      </c>
      <c r="AB338" s="6">
        <v>8664</v>
      </c>
      <c r="AC338" s="6">
        <v>-16527</v>
      </c>
      <c r="AD338" s="6">
        <v>157536</v>
      </c>
      <c r="AE338" s="6">
        <v>0</v>
      </c>
      <c r="AF338" s="2">
        <v>0</v>
      </c>
      <c r="AG338" s="6">
        <v>7073</v>
      </c>
      <c r="AH338" s="6">
        <v>19954715</v>
      </c>
      <c r="AI338" s="6">
        <v>30757179</v>
      </c>
      <c r="AJ338" s="6">
        <v>1222749</v>
      </c>
      <c r="AK338" s="7">
        <v>1.04</v>
      </c>
      <c r="AL338" s="2" t="s">
        <v>847</v>
      </c>
      <c r="AM338" s="2" t="s">
        <v>811</v>
      </c>
      <c r="AN338" s="2">
        <v>0.15280861000000001</v>
      </c>
    </row>
    <row r="339" spans="1:40">
      <c r="A339" s="2" t="s">
        <v>95</v>
      </c>
      <c r="B339" s="2" t="s">
        <v>804</v>
      </c>
      <c r="C339" s="2" t="s">
        <v>822</v>
      </c>
      <c r="E339" s="2" t="s">
        <v>96</v>
      </c>
      <c r="F339" s="2" t="s">
        <v>588</v>
      </c>
      <c r="G339" s="2" t="s">
        <v>274</v>
      </c>
      <c r="H339" s="2">
        <v>0</v>
      </c>
      <c r="I339" s="2">
        <v>0.4</v>
      </c>
      <c r="J339" s="6">
        <v>2160624</v>
      </c>
      <c r="K339" s="6">
        <v>4369663</v>
      </c>
      <c r="L339" s="6">
        <v>-2209039</v>
      </c>
      <c r="M339" s="6">
        <v>4384661</v>
      </c>
      <c r="N339" s="6">
        <v>771304</v>
      </c>
      <c r="O339" s="6">
        <v>71392</v>
      </c>
      <c r="P339" s="6">
        <v>567241</v>
      </c>
      <c r="Q339" s="6">
        <v>1095</v>
      </c>
      <c r="R339" s="6">
        <v>1879</v>
      </c>
      <c r="S339" s="6">
        <v>1389</v>
      </c>
      <c r="T339" s="6">
        <v>128308</v>
      </c>
      <c r="U339" s="2">
        <v>0</v>
      </c>
      <c r="V339" s="6">
        <v>62395</v>
      </c>
      <c r="W339" s="6">
        <v>1195</v>
      </c>
      <c r="X339" s="6">
        <v>183</v>
      </c>
      <c r="Y339" s="6">
        <v>2818</v>
      </c>
      <c r="Z339" s="6">
        <v>3927</v>
      </c>
      <c r="AA339" s="6">
        <v>0</v>
      </c>
      <c r="AB339" s="6">
        <v>3478</v>
      </c>
      <c r="AC339" s="6">
        <v>-13390</v>
      </c>
      <c r="AD339" s="6">
        <v>-32215</v>
      </c>
      <c r="AE339" s="6">
        <v>0</v>
      </c>
      <c r="AF339" s="2">
        <v>0</v>
      </c>
      <c r="AG339" s="6">
        <v>-300271</v>
      </c>
      <c r="AH339" s="6">
        <v>4884085</v>
      </c>
      <c r="AI339" s="6">
        <v>2675046</v>
      </c>
      <c r="AJ339" s="6">
        <v>514422</v>
      </c>
      <c r="AK339" s="7">
        <v>1.24</v>
      </c>
      <c r="AL339" s="2" t="s">
        <v>847</v>
      </c>
      <c r="AM339" s="2" t="s">
        <v>811</v>
      </c>
      <c r="AN339" s="2">
        <v>1.1178881E-2</v>
      </c>
    </row>
    <row r="340" spans="1:40">
      <c r="A340" s="2" t="s">
        <v>93</v>
      </c>
      <c r="B340" s="2" t="s">
        <v>836</v>
      </c>
      <c r="C340" s="2" t="s">
        <v>818</v>
      </c>
      <c r="E340" s="2" t="s">
        <v>94</v>
      </c>
      <c r="F340" s="2" t="s">
        <v>514</v>
      </c>
      <c r="G340" s="2" t="s">
        <v>806</v>
      </c>
      <c r="H340" s="2">
        <v>0</v>
      </c>
      <c r="I340" s="2">
        <v>0.3</v>
      </c>
      <c r="J340" s="6">
        <v>101219432</v>
      </c>
      <c r="K340" s="6">
        <v>96826700</v>
      </c>
      <c r="L340" s="6">
        <v>4392732</v>
      </c>
      <c r="M340" s="6">
        <v>114738149</v>
      </c>
      <c r="N340" s="6">
        <v>3479657</v>
      </c>
      <c r="O340" s="6">
        <v>1673265</v>
      </c>
      <c r="P340" s="6">
        <v>920378</v>
      </c>
      <c r="Q340" s="2">
        <v>0</v>
      </c>
      <c r="R340" s="6">
        <v>4411</v>
      </c>
      <c r="S340" s="6">
        <v>895</v>
      </c>
      <c r="T340" s="6">
        <v>880708</v>
      </c>
      <c r="U340" s="2">
        <v>0</v>
      </c>
      <c r="V340" s="6">
        <v>124325</v>
      </c>
      <c r="W340" s="6">
        <v>0</v>
      </c>
      <c r="X340" s="6">
        <v>-2446</v>
      </c>
      <c r="Y340" s="6">
        <v>6927</v>
      </c>
      <c r="Z340" s="6">
        <v>-35463</v>
      </c>
      <c r="AA340" s="6">
        <v>0</v>
      </c>
      <c r="AB340" s="6">
        <v>39448</v>
      </c>
      <c r="AC340" s="6">
        <v>-32740</v>
      </c>
      <c r="AD340" s="6">
        <v>64061</v>
      </c>
      <c r="AE340" s="6">
        <v>0</v>
      </c>
      <c r="AF340" s="2">
        <v>0</v>
      </c>
      <c r="AG340" s="6">
        <v>4827192</v>
      </c>
      <c r="AH340" s="6">
        <v>123209110</v>
      </c>
      <c r="AI340" s="6">
        <v>127601842</v>
      </c>
      <c r="AJ340" s="6">
        <v>26382410</v>
      </c>
      <c r="AK340" s="7">
        <v>1.26</v>
      </c>
      <c r="AL340" s="2">
        <v>0</v>
      </c>
      <c r="AM340" s="2" t="s">
        <v>807</v>
      </c>
      <c r="AN340" s="2">
        <v>1</v>
      </c>
    </row>
    <row r="341" spans="1:40">
      <c r="A341" s="2" t="s">
        <v>91</v>
      </c>
      <c r="B341" s="2" t="s">
        <v>819</v>
      </c>
      <c r="C341" s="2" t="s">
        <v>808</v>
      </c>
      <c r="E341" s="2" t="s">
        <v>92</v>
      </c>
      <c r="F341" s="2" t="s">
        <v>806</v>
      </c>
      <c r="G341" s="2" t="s">
        <v>502</v>
      </c>
      <c r="H341" s="2">
        <v>0</v>
      </c>
      <c r="I341" s="2">
        <v>0.49</v>
      </c>
      <c r="J341" s="6">
        <v>33053820</v>
      </c>
      <c r="K341" s="6">
        <v>77195364</v>
      </c>
      <c r="L341" s="6">
        <v>-44141544</v>
      </c>
      <c r="M341" s="6">
        <v>79006506</v>
      </c>
      <c r="N341" s="6">
        <v>2840254</v>
      </c>
      <c r="O341" s="6">
        <v>1153300</v>
      </c>
      <c r="P341" s="6">
        <v>1052854</v>
      </c>
      <c r="Q341" s="2">
        <v>0</v>
      </c>
      <c r="R341" s="2">
        <v>0</v>
      </c>
      <c r="S341" s="6">
        <v>14135</v>
      </c>
      <c r="T341" s="6">
        <v>619965</v>
      </c>
      <c r="U341" s="6">
        <v>1246</v>
      </c>
      <c r="V341" s="6">
        <v>81303</v>
      </c>
      <c r="W341" s="6">
        <v>0</v>
      </c>
      <c r="X341" s="6">
        <v>197</v>
      </c>
      <c r="Y341" s="6">
        <v>29259</v>
      </c>
      <c r="Z341" s="6">
        <v>161953</v>
      </c>
      <c r="AA341" s="6">
        <v>-1246</v>
      </c>
      <c r="AB341" s="6">
        <v>2899</v>
      </c>
      <c r="AC341" s="6">
        <v>10940</v>
      </c>
      <c r="AD341" s="6">
        <v>-643731</v>
      </c>
      <c r="AE341" s="6">
        <v>0</v>
      </c>
      <c r="AF341" s="2">
        <v>0</v>
      </c>
      <c r="AG341" s="6">
        <v>-5961565</v>
      </c>
      <c r="AH341" s="6">
        <v>75528015</v>
      </c>
      <c r="AI341" s="6">
        <v>31386471</v>
      </c>
      <c r="AJ341" s="6">
        <v>-1667348</v>
      </c>
      <c r="AK341" s="7">
        <v>0.95</v>
      </c>
      <c r="AL341" s="2" t="s">
        <v>907</v>
      </c>
      <c r="AM341" s="2" t="s">
        <v>811</v>
      </c>
      <c r="AN341" s="2">
        <v>4.9516230000000001E-2</v>
      </c>
    </row>
    <row r="342" spans="1:40">
      <c r="A342" s="2" t="s">
        <v>89</v>
      </c>
      <c r="B342" s="2" t="s">
        <v>804</v>
      </c>
      <c r="C342" s="2" t="s">
        <v>805</v>
      </c>
      <c r="E342" s="2" t="s">
        <v>90</v>
      </c>
      <c r="F342" s="2" t="s">
        <v>430</v>
      </c>
      <c r="G342" s="2" t="s">
        <v>428</v>
      </c>
      <c r="H342" s="2">
        <v>0</v>
      </c>
      <c r="I342" s="2">
        <v>0.4</v>
      </c>
      <c r="J342" s="6">
        <v>2155310</v>
      </c>
      <c r="K342" s="6">
        <v>19957441</v>
      </c>
      <c r="L342" s="6">
        <v>-17802131</v>
      </c>
      <c r="M342" s="6">
        <v>20392644</v>
      </c>
      <c r="N342" s="6">
        <v>1172532</v>
      </c>
      <c r="O342" s="6">
        <v>297393</v>
      </c>
      <c r="P342" s="6">
        <v>474590</v>
      </c>
      <c r="Q342" s="6">
        <v>1305</v>
      </c>
      <c r="R342" s="2">
        <v>0</v>
      </c>
      <c r="S342" s="6">
        <v>1365</v>
      </c>
      <c r="T342" s="6">
        <v>397879</v>
      </c>
      <c r="U342" s="2">
        <v>0</v>
      </c>
      <c r="V342" s="6">
        <v>45579</v>
      </c>
      <c r="W342" s="6">
        <v>-194</v>
      </c>
      <c r="X342" s="6">
        <v>0</v>
      </c>
      <c r="Y342" s="6">
        <v>11881</v>
      </c>
      <c r="Z342" s="6">
        <v>2564</v>
      </c>
      <c r="AA342" s="6">
        <v>0</v>
      </c>
      <c r="AB342" s="6">
        <v>2780</v>
      </c>
      <c r="AC342" s="6">
        <v>-6215</v>
      </c>
      <c r="AD342" s="6">
        <v>-259614</v>
      </c>
      <c r="AE342" s="6">
        <v>0</v>
      </c>
      <c r="AF342" s="6">
        <v>1225</v>
      </c>
      <c r="AG342" s="6">
        <v>-992740</v>
      </c>
      <c r="AH342" s="6">
        <v>20367992</v>
      </c>
      <c r="AI342" s="6">
        <v>2565861</v>
      </c>
      <c r="AJ342" s="6">
        <v>410551</v>
      </c>
      <c r="AK342" s="7">
        <v>1.19</v>
      </c>
      <c r="AL342" s="2" t="s">
        <v>892</v>
      </c>
      <c r="AM342" s="2" t="s">
        <v>811</v>
      </c>
      <c r="AN342" s="2">
        <v>9.9756140000000007E-3</v>
      </c>
    </row>
    <row r="343" spans="1:40">
      <c r="A343" s="2" t="s">
        <v>87</v>
      </c>
      <c r="B343" s="2" t="s">
        <v>855</v>
      </c>
      <c r="C343" s="2">
        <v>0</v>
      </c>
      <c r="E343" s="2" t="s">
        <v>88</v>
      </c>
      <c r="F343" s="2" t="e">
        <v>#N/A</v>
      </c>
      <c r="G343" s="2" t="e">
        <v>#N/A</v>
      </c>
      <c r="H343" s="2" t="s">
        <v>814</v>
      </c>
      <c r="I343" s="2">
        <v>0.01</v>
      </c>
      <c r="J343" s="6">
        <v>14109169</v>
      </c>
      <c r="K343" s="6">
        <v>4128814</v>
      </c>
      <c r="L343" s="6">
        <v>9980355</v>
      </c>
      <c r="M343" s="6">
        <v>4224500</v>
      </c>
      <c r="N343" s="6">
        <v>226488</v>
      </c>
      <c r="O343" s="6">
        <v>61608</v>
      </c>
      <c r="P343" s="6">
        <v>98568</v>
      </c>
      <c r="Q343" s="2">
        <v>256</v>
      </c>
      <c r="R343" s="6">
        <v>7068</v>
      </c>
      <c r="S343" s="6">
        <v>8300</v>
      </c>
      <c r="T343" s="6">
        <v>50688</v>
      </c>
      <c r="U343" s="2">
        <v>0</v>
      </c>
      <c r="V343" s="6">
        <v>5493</v>
      </c>
      <c r="W343" s="6">
        <v>226</v>
      </c>
      <c r="X343" s="6">
        <v>-7067</v>
      </c>
      <c r="Y343" s="6">
        <v>-3394</v>
      </c>
      <c r="Z343" s="6">
        <v>6631</v>
      </c>
      <c r="AA343" s="6">
        <v>0</v>
      </c>
      <c r="AB343" s="6">
        <v>718</v>
      </c>
      <c r="AC343" s="6">
        <v>-3382</v>
      </c>
      <c r="AD343" s="6">
        <v>145547</v>
      </c>
      <c r="AE343" s="6">
        <v>0</v>
      </c>
      <c r="AF343" s="2">
        <v>0</v>
      </c>
      <c r="AG343" s="6">
        <v>-83317</v>
      </c>
      <c r="AH343" s="6">
        <v>4512443</v>
      </c>
      <c r="AI343" s="6">
        <v>14492798</v>
      </c>
      <c r="AJ343" s="6">
        <v>383628</v>
      </c>
      <c r="AK343" s="7">
        <v>1.03</v>
      </c>
      <c r="AL343" s="2">
        <v>0</v>
      </c>
      <c r="AM343" s="2" t="s">
        <v>807</v>
      </c>
      <c r="AN343" s="2">
        <v>1</v>
      </c>
    </row>
    <row r="344" spans="1:40">
      <c r="A344" s="2" t="s">
        <v>85</v>
      </c>
      <c r="B344" s="2" t="s">
        <v>804</v>
      </c>
      <c r="C344" s="2" t="s">
        <v>815</v>
      </c>
      <c r="E344" s="2" t="s">
        <v>86</v>
      </c>
      <c r="F344" s="2" t="s">
        <v>534</v>
      </c>
      <c r="G344" s="2" t="s">
        <v>532</v>
      </c>
      <c r="H344" s="2">
        <v>0</v>
      </c>
      <c r="I344" s="2">
        <v>0.4</v>
      </c>
      <c r="J344" s="6">
        <v>1408879</v>
      </c>
      <c r="K344" s="6">
        <v>16093387</v>
      </c>
      <c r="L344" s="6">
        <v>-14684508</v>
      </c>
      <c r="M344" s="6">
        <v>16477392</v>
      </c>
      <c r="N344" s="6">
        <v>785281</v>
      </c>
      <c r="O344" s="6">
        <v>240295</v>
      </c>
      <c r="P344" s="6">
        <v>364878</v>
      </c>
      <c r="Q344" s="6">
        <v>0</v>
      </c>
      <c r="R344" s="6">
        <v>0</v>
      </c>
      <c r="S344" s="6">
        <v>2609</v>
      </c>
      <c r="T344" s="6">
        <v>177499</v>
      </c>
      <c r="U344" s="2">
        <v>0</v>
      </c>
      <c r="V344" s="6">
        <v>66883</v>
      </c>
      <c r="W344" s="6">
        <v>6132</v>
      </c>
      <c r="X344" s="6">
        <v>1317</v>
      </c>
      <c r="Y344" s="6">
        <v>2705</v>
      </c>
      <c r="Z344" s="6">
        <v>999</v>
      </c>
      <c r="AA344" s="6">
        <v>0</v>
      </c>
      <c r="AB344" s="6">
        <v>6694</v>
      </c>
      <c r="AC344" s="6">
        <v>7695</v>
      </c>
      <c r="AD344" s="6">
        <v>-214149</v>
      </c>
      <c r="AE344" s="6">
        <v>0</v>
      </c>
      <c r="AF344" s="6">
        <v>671885</v>
      </c>
      <c r="AG344" s="6">
        <v>-2338045</v>
      </c>
      <c r="AH344" s="6">
        <v>14131019</v>
      </c>
      <c r="AI344" s="6">
        <v>-553489</v>
      </c>
      <c r="AJ344" s="6">
        <v>-1962368</v>
      </c>
      <c r="AK344" s="7">
        <v>-0.39</v>
      </c>
      <c r="AL344" s="2">
        <v>0</v>
      </c>
      <c r="AM344" s="2" t="s">
        <v>807</v>
      </c>
      <c r="AN344" s="2">
        <v>1</v>
      </c>
    </row>
    <row r="345" spans="1:40">
      <c r="A345" s="2" t="s">
        <v>83</v>
      </c>
      <c r="B345" s="2" t="s">
        <v>804</v>
      </c>
      <c r="C345" s="2" t="s">
        <v>805</v>
      </c>
      <c r="E345" s="2" t="s">
        <v>84</v>
      </c>
      <c r="F345" s="2" t="s">
        <v>290</v>
      </c>
      <c r="G345" s="2" t="s">
        <v>806</v>
      </c>
      <c r="H345" s="2">
        <v>0</v>
      </c>
      <c r="I345" s="2">
        <v>0.4</v>
      </c>
      <c r="J345" s="6">
        <v>2151101</v>
      </c>
      <c r="K345" s="6">
        <v>23031211</v>
      </c>
      <c r="L345" s="6">
        <v>-20880109</v>
      </c>
      <c r="M345" s="6">
        <v>22812242</v>
      </c>
      <c r="N345" s="6">
        <v>843320</v>
      </c>
      <c r="O345" s="6">
        <v>339890</v>
      </c>
      <c r="P345" s="6">
        <v>340168</v>
      </c>
      <c r="Q345" s="2">
        <v>0</v>
      </c>
      <c r="R345" s="2">
        <v>0</v>
      </c>
      <c r="S345" s="6">
        <v>0</v>
      </c>
      <c r="T345" s="6">
        <v>163262</v>
      </c>
      <c r="U345" s="2">
        <v>0</v>
      </c>
      <c r="V345" s="6">
        <v>26689</v>
      </c>
      <c r="W345" s="6">
        <v>920</v>
      </c>
      <c r="X345" s="6">
        <v>0</v>
      </c>
      <c r="Y345" s="6">
        <v>2801</v>
      </c>
      <c r="Z345" s="6">
        <v>30178</v>
      </c>
      <c r="AA345" s="6">
        <v>0</v>
      </c>
      <c r="AB345" s="6">
        <v>2574</v>
      </c>
      <c r="AC345" s="6">
        <v>-33744</v>
      </c>
      <c r="AD345" s="6">
        <v>-304502</v>
      </c>
      <c r="AE345" s="6">
        <v>1881655</v>
      </c>
      <c r="AF345" s="2">
        <v>0</v>
      </c>
      <c r="AG345" s="6">
        <v>-2887041</v>
      </c>
      <c r="AH345" s="6">
        <v>22375092</v>
      </c>
      <c r="AI345" s="6">
        <v>1494983</v>
      </c>
      <c r="AJ345" s="6">
        <v>-656118</v>
      </c>
      <c r="AK345" s="7">
        <v>0.69</v>
      </c>
      <c r="AL345" s="2">
        <v>0</v>
      </c>
      <c r="AM345" s="2" t="s">
        <v>807</v>
      </c>
      <c r="AN345" s="2">
        <v>1</v>
      </c>
    </row>
    <row r="346" spans="1:40">
      <c r="A346" s="2" t="s">
        <v>81</v>
      </c>
      <c r="B346" s="2" t="s">
        <v>819</v>
      </c>
      <c r="C346" s="2" t="s">
        <v>820</v>
      </c>
      <c r="E346" s="2" t="s">
        <v>82</v>
      </c>
      <c r="F346" s="2" t="s">
        <v>806</v>
      </c>
      <c r="G346" s="2" t="s">
        <v>37</v>
      </c>
      <c r="H346" s="2">
        <v>0</v>
      </c>
      <c r="I346" s="2">
        <v>0.49</v>
      </c>
      <c r="J346" s="6">
        <v>65470985</v>
      </c>
      <c r="K346" s="6">
        <v>58551221</v>
      </c>
      <c r="L346" s="6">
        <v>6919764</v>
      </c>
      <c r="M346" s="6">
        <v>59176408</v>
      </c>
      <c r="N346" s="6">
        <v>3674345</v>
      </c>
      <c r="O346" s="6">
        <v>862989</v>
      </c>
      <c r="P346" s="6">
        <v>1886668</v>
      </c>
      <c r="Q346" s="6">
        <v>4971</v>
      </c>
      <c r="R346" s="2">
        <v>644</v>
      </c>
      <c r="S346" s="6">
        <v>49069</v>
      </c>
      <c r="T346" s="6">
        <v>870004</v>
      </c>
      <c r="U346" s="6">
        <v>37380</v>
      </c>
      <c r="V346" s="6">
        <v>98360</v>
      </c>
      <c r="W346" s="6">
        <v>-2237</v>
      </c>
      <c r="X346" s="6">
        <v>-644</v>
      </c>
      <c r="Y346" s="6">
        <v>43455</v>
      </c>
      <c r="Z346" s="6">
        <v>2547</v>
      </c>
      <c r="AA346" s="6">
        <v>-37263</v>
      </c>
      <c r="AB346" s="6">
        <v>20060</v>
      </c>
      <c r="AC346" s="6">
        <v>-53713</v>
      </c>
      <c r="AD346" s="6">
        <v>100913</v>
      </c>
      <c r="AE346" s="6">
        <v>0</v>
      </c>
      <c r="AF346" s="2">
        <v>0</v>
      </c>
      <c r="AG346" s="6">
        <v>-237408</v>
      </c>
      <c r="AH346" s="6">
        <v>62822203</v>
      </c>
      <c r="AI346" s="6">
        <v>69741968</v>
      </c>
      <c r="AJ346" s="6">
        <v>4270982</v>
      </c>
      <c r="AK346" s="7">
        <v>1.07</v>
      </c>
      <c r="AL346" s="2" t="s">
        <v>830</v>
      </c>
      <c r="AM346" s="2" t="s">
        <v>811</v>
      </c>
      <c r="AN346" s="2">
        <v>0.13739137400000001</v>
      </c>
    </row>
    <row r="347" spans="1:40">
      <c r="A347" s="2" t="s">
        <v>79</v>
      </c>
      <c r="B347" s="2" t="s">
        <v>819</v>
      </c>
      <c r="C347" s="2" t="s">
        <v>825</v>
      </c>
      <c r="E347" s="2" t="s">
        <v>80</v>
      </c>
      <c r="F347" s="2" t="s">
        <v>806</v>
      </c>
      <c r="G347" s="2" t="s">
        <v>45</v>
      </c>
      <c r="H347" s="2">
        <v>0</v>
      </c>
      <c r="I347" s="2">
        <v>0.49</v>
      </c>
      <c r="J347" s="6">
        <v>67855270</v>
      </c>
      <c r="K347" s="6">
        <v>34710170</v>
      </c>
      <c r="L347" s="6">
        <v>33145100</v>
      </c>
      <c r="M347" s="6">
        <v>34310613</v>
      </c>
      <c r="N347" s="6">
        <v>2250668</v>
      </c>
      <c r="O347" s="6">
        <v>500523</v>
      </c>
      <c r="P347" s="6">
        <v>1395094</v>
      </c>
      <c r="Q347" s="6">
        <v>9706</v>
      </c>
      <c r="R347" s="2">
        <v>0</v>
      </c>
      <c r="S347" s="6">
        <v>12526</v>
      </c>
      <c r="T347" s="6">
        <v>332819</v>
      </c>
      <c r="U347" s="2">
        <v>0</v>
      </c>
      <c r="V347" s="6">
        <v>113740</v>
      </c>
      <c r="W347" s="6">
        <v>-3486</v>
      </c>
      <c r="X347" s="6">
        <v>0</v>
      </c>
      <c r="Y347" s="6">
        <v>17759</v>
      </c>
      <c r="Z347" s="6">
        <v>149052</v>
      </c>
      <c r="AA347" s="6">
        <v>0</v>
      </c>
      <c r="AB347" s="6">
        <v>0</v>
      </c>
      <c r="AC347" s="6">
        <v>-48922</v>
      </c>
      <c r="AD347" s="6">
        <v>483366</v>
      </c>
      <c r="AE347" s="6">
        <v>0</v>
      </c>
      <c r="AF347" s="2">
        <v>0</v>
      </c>
      <c r="AG347" s="6">
        <v>-3296265</v>
      </c>
      <c r="AH347" s="6">
        <v>33976525</v>
      </c>
      <c r="AI347" s="6">
        <v>67121625</v>
      </c>
      <c r="AJ347" s="6">
        <v>-733645</v>
      </c>
      <c r="AK347" s="7">
        <v>0.99</v>
      </c>
      <c r="AL347" s="2">
        <v>0</v>
      </c>
      <c r="AM347" s="2" t="s">
        <v>807</v>
      </c>
      <c r="AN347" s="2">
        <v>1</v>
      </c>
    </row>
    <row r="348" spans="1:40">
      <c r="A348" s="2" t="s">
        <v>77</v>
      </c>
      <c r="B348" s="2" t="s">
        <v>817</v>
      </c>
      <c r="C348" s="2" t="s">
        <v>818</v>
      </c>
      <c r="E348" s="2" t="s">
        <v>78</v>
      </c>
      <c r="F348" s="2" t="s">
        <v>514</v>
      </c>
      <c r="G348" s="2" t="s">
        <v>806</v>
      </c>
      <c r="H348" s="2">
        <v>0</v>
      </c>
      <c r="I348" s="2">
        <v>0.3</v>
      </c>
      <c r="J348" s="6">
        <v>63675069</v>
      </c>
      <c r="K348" s="6">
        <v>17844998</v>
      </c>
      <c r="L348" s="6">
        <v>45830071</v>
      </c>
      <c r="M348" s="6">
        <v>16265569</v>
      </c>
      <c r="N348" s="6">
        <v>1693117</v>
      </c>
      <c r="O348" s="6">
        <v>237206</v>
      </c>
      <c r="P348" s="6">
        <v>816288</v>
      </c>
      <c r="Q348" s="2">
        <v>436</v>
      </c>
      <c r="R348" s="6">
        <v>18262</v>
      </c>
      <c r="S348" s="6">
        <v>12176</v>
      </c>
      <c r="T348" s="6">
        <v>608749</v>
      </c>
      <c r="U348" s="2">
        <v>0</v>
      </c>
      <c r="V348" s="6">
        <v>12248</v>
      </c>
      <c r="W348" s="2">
        <v>103</v>
      </c>
      <c r="X348" s="6">
        <v>6985</v>
      </c>
      <c r="Y348" s="6">
        <v>-10184</v>
      </c>
      <c r="Z348" s="6">
        <v>-33763</v>
      </c>
      <c r="AA348" s="6">
        <v>0</v>
      </c>
      <c r="AB348" s="6">
        <v>3877</v>
      </c>
      <c r="AC348" s="6">
        <v>998</v>
      </c>
      <c r="AD348" s="6">
        <v>668355</v>
      </c>
      <c r="AE348" s="6">
        <v>0</v>
      </c>
      <c r="AF348" s="2">
        <v>0</v>
      </c>
      <c r="AG348" s="6">
        <v>-1809021</v>
      </c>
      <c r="AH348" s="6">
        <v>16798284</v>
      </c>
      <c r="AI348" s="6">
        <v>62628355</v>
      </c>
      <c r="AJ348" s="6">
        <v>-1046714</v>
      </c>
      <c r="AK348" s="7">
        <v>0.98</v>
      </c>
      <c r="AL348" s="2">
        <v>0</v>
      </c>
      <c r="AM348" s="2" t="s">
        <v>807</v>
      </c>
      <c r="AN348" s="2">
        <v>1</v>
      </c>
    </row>
    <row r="349" spans="1:40">
      <c r="A349" s="2" t="s">
        <v>75</v>
      </c>
      <c r="B349" s="2" t="s">
        <v>836</v>
      </c>
      <c r="C349" s="2" t="s">
        <v>818</v>
      </c>
      <c r="E349" s="2" t="s">
        <v>76</v>
      </c>
      <c r="F349" s="2" t="s">
        <v>514</v>
      </c>
      <c r="G349" s="2" t="s">
        <v>806</v>
      </c>
      <c r="H349" s="2">
        <v>0</v>
      </c>
      <c r="I349" s="2">
        <v>0.3</v>
      </c>
      <c r="J349" s="6">
        <v>67083058</v>
      </c>
      <c r="K349" s="6">
        <v>31360100</v>
      </c>
      <c r="L349" s="6">
        <v>35722959</v>
      </c>
      <c r="M349" s="6">
        <v>31038341</v>
      </c>
      <c r="N349" s="6">
        <v>1739138</v>
      </c>
      <c r="O349" s="6">
        <v>452642</v>
      </c>
      <c r="P349" s="6">
        <v>568628</v>
      </c>
      <c r="Q349" s="6">
        <v>1907</v>
      </c>
      <c r="R349" s="6">
        <v>0</v>
      </c>
      <c r="S349" s="6">
        <v>0</v>
      </c>
      <c r="T349" s="6">
        <v>715961</v>
      </c>
      <c r="U349" s="2">
        <v>0</v>
      </c>
      <c r="V349" s="6">
        <v>57135</v>
      </c>
      <c r="W349" s="6">
        <v>5794</v>
      </c>
      <c r="X349" s="6">
        <v>2925</v>
      </c>
      <c r="Y349" s="6">
        <v>15302</v>
      </c>
      <c r="Z349" s="6">
        <v>111111</v>
      </c>
      <c r="AA349" s="6">
        <v>0</v>
      </c>
      <c r="AB349" s="6">
        <v>13732</v>
      </c>
      <c r="AC349" s="6">
        <v>-37997</v>
      </c>
      <c r="AD349" s="6">
        <v>520960</v>
      </c>
      <c r="AE349" s="6">
        <v>0</v>
      </c>
      <c r="AF349" s="2">
        <v>0</v>
      </c>
      <c r="AG349" s="6">
        <v>8516</v>
      </c>
      <c r="AH349" s="6">
        <v>33474957</v>
      </c>
      <c r="AI349" s="6">
        <v>69197916</v>
      </c>
      <c r="AJ349" s="6">
        <v>2114857</v>
      </c>
      <c r="AK349" s="7">
        <v>1.03</v>
      </c>
      <c r="AL349" s="2">
        <v>0</v>
      </c>
      <c r="AM349" s="2" t="s">
        <v>807</v>
      </c>
      <c r="AN349" s="2">
        <v>1</v>
      </c>
    </row>
    <row r="350" spans="1:40">
      <c r="A350" s="2" t="s">
        <v>73</v>
      </c>
      <c r="B350" s="2" t="s">
        <v>821</v>
      </c>
      <c r="C350" s="2" t="s">
        <v>808</v>
      </c>
      <c r="E350" s="2" t="s">
        <v>74</v>
      </c>
      <c r="F350" s="2" t="s">
        <v>806</v>
      </c>
      <c r="G350" s="2" t="s">
        <v>642</v>
      </c>
      <c r="H350" s="2">
        <v>0</v>
      </c>
      <c r="I350" s="2">
        <v>0.49</v>
      </c>
      <c r="J350" s="6">
        <v>28435916</v>
      </c>
      <c r="K350" s="6">
        <v>51904326</v>
      </c>
      <c r="L350" s="6">
        <v>-23468411</v>
      </c>
      <c r="M350" s="6">
        <v>55101258</v>
      </c>
      <c r="N350" s="6">
        <v>1960330</v>
      </c>
      <c r="O350" s="6">
        <v>803560</v>
      </c>
      <c r="P350" s="6">
        <v>731166</v>
      </c>
      <c r="Q350" s="2">
        <v>0</v>
      </c>
      <c r="R350" s="6">
        <v>0</v>
      </c>
      <c r="S350" s="6">
        <v>0</v>
      </c>
      <c r="T350" s="6">
        <v>425604</v>
      </c>
      <c r="U350" s="6">
        <v>40503</v>
      </c>
      <c r="V350" s="6">
        <v>60787</v>
      </c>
      <c r="W350" s="6">
        <v>0</v>
      </c>
      <c r="X350" s="6">
        <v>26180</v>
      </c>
      <c r="Y350" s="6">
        <v>15246</v>
      </c>
      <c r="Z350" s="6">
        <v>-11608</v>
      </c>
      <c r="AA350" s="6">
        <v>-39880</v>
      </c>
      <c r="AB350" s="6">
        <v>6089</v>
      </c>
      <c r="AC350" s="6">
        <v>-34860</v>
      </c>
      <c r="AD350" s="6">
        <v>-342248</v>
      </c>
      <c r="AE350" s="6">
        <v>0</v>
      </c>
      <c r="AF350" s="2">
        <v>0</v>
      </c>
      <c r="AG350" s="6">
        <v>-1644275</v>
      </c>
      <c r="AH350" s="6">
        <v>55137522</v>
      </c>
      <c r="AI350" s="6">
        <v>31669112</v>
      </c>
      <c r="AJ350" s="6">
        <v>3233196</v>
      </c>
      <c r="AK350" s="7">
        <v>1.1100000000000001</v>
      </c>
      <c r="AL350" s="2" t="s">
        <v>891</v>
      </c>
      <c r="AM350" s="2" t="s">
        <v>827</v>
      </c>
      <c r="AN350" s="2">
        <v>0.27566170499999998</v>
      </c>
    </row>
    <row r="351" spans="1:40">
      <c r="A351" s="2" t="s">
        <v>71</v>
      </c>
      <c r="B351" s="2" t="s">
        <v>804</v>
      </c>
      <c r="C351" s="2" t="s">
        <v>825</v>
      </c>
      <c r="E351" s="2" t="s">
        <v>72</v>
      </c>
      <c r="F351" s="2" t="s">
        <v>69</v>
      </c>
      <c r="G351" s="2" t="s">
        <v>806</v>
      </c>
      <c r="H351" s="2">
        <v>0</v>
      </c>
      <c r="I351" s="2">
        <v>0.4</v>
      </c>
      <c r="J351" s="6">
        <v>3128447</v>
      </c>
      <c r="K351" s="6">
        <v>26014495</v>
      </c>
      <c r="L351" s="6">
        <v>-22886048</v>
      </c>
      <c r="M351" s="6">
        <v>27379211</v>
      </c>
      <c r="N351" s="6">
        <v>1287304</v>
      </c>
      <c r="O351" s="6">
        <v>399280</v>
      </c>
      <c r="P351" s="6">
        <v>447695</v>
      </c>
      <c r="Q351" s="6">
        <v>6087</v>
      </c>
      <c r="R351" s="2">
        <v>0</v>
      </c>
      <c r="S351" s="6">
        <v>28408</v>
      </c>
      <c r="T351" s="6">
        <v>405834</v>
      </c>
      <c r="U351" s="2">
        <v>0</v>
      </c>
      <c r="V351" s="6">
        <v>162755</v>
      </c>
      <c r="W351" s="6">
        <v>6088</v>
      </c>
      <c r="X351" s="6">
        <v>0</v>
      </c>
      <c r="Y351" s="6">
        <v>-5431</v>
      </c>
      <c r="Z351" s="6">
        <v>-36096</v>
      </c>
      <c r="AA351" s="6">
        <v>0</v>
      </c>
      <c r="AB351" s="6">
        <v>4168</v>
      </c>
      <c r="AC351" s="6">
        <v>-15542</v>
      </c>
      <c r="AD351" s="6">
        <v>-333755</v>
      </c>
      <c r="AE351" s="6">
        <v>0</v>
      </c>
      <c r="AF351" s="6">
        <v>30178</v>
      </c>
      <c r="AG351" s="6">
        <v>-1197928</v>
      </c>
      <c r="AH351" s="6">
        <v>27220596</v>
      </c>
      <c r="AI351" s="6">
        <v>4334548</v>
      </c>
      <c r="AJ351" s="6">
        <v>1206101</v>
      </c>
      <c r="AK351" s="7">
        <v>1.39</v>
      </c>
      <c r="AL351" s="2" t="s">
        <v>843</v>
      </c>
      <c r="AM351" s="2" t="s">
        <v>811</v>
      </c>
      <c r="AN351" s="2">
        <v>2.1691506999999999E-2</v>
      </c>
    </row>
    <row r="352" spans="1:40">
      <c r="A352" s="2" t="s">
        <v>69</v>
      </c>
      <c r="B352" s="2" t="s">
        <v>844</v>
      </c>
      <c r="C352" s="2" t="s">
        <v>825</v>
      </c>
      <c r="E352" s="2" t="s">
        <v>70</v>
      </c>
      <c r="F352" s="2" t="e">
        <v>#N/A</v>
      </c>
      <c r="G352" s="2" t="e">
        <v>#N/A</v>
      </c>
      <c r="H352" s="2" t="s">
        <v>833</v>
      </c>
      <c r="I352" s="2">
        <v>0.1</v>
      </c>
      <c r="J352" s="6">
        <v>58174807</v>
      </c>
      <c r="K352" s="6">
        <v>23034125</v>
      </c>
      <c r="L352" s="6">
        <v>35140682</v>
      </c>
      <c r="M352" s="6">
        <v>24647354</v>
      </c>
      <c r="N352" s="6">
        <v>1165314</v>
      </c>
      <c r="O352" s="6">
        <v>359440</v>
      </c>
      <c r="P352" s="6">
        <v>533306</v>
      </c>
      <c r="Q352" s="6">
        <v>1728</v>
      </c>
      <c r="R352" s="6">
        <v>11946</v>
      </c>
      <c r="S352" s="6">
        <v>9676</v>
      </c>
      <c r="T352" s="6">
        <v>249218</v>
      </c>
      <c r="U352" s="2">
        <v>0</v>
      </c>
      <c r="V352" s="6">
        <v>70172</v>
      </c>
      <c r="W352" s="6">
        <v>2055</v>
      </c>
      <c r="X352" s="6">
        <v>11666</v>
      </c>
      <c r="Y352" s="6">
        <v>5008</v>
      </c>
      <c r="Z352" s="6">
        <v>26607</v>
      </c>
      <c r="AA352" s="6">
        <v>0</v>
      </c>
      <c r="AB352" s="6">
        <v>2746</v>
      </c>
      <c r="AC352" s="6">
        <v>-15977</v>
      </c>
      <c r="AD352" s="6">
        <v>512468</v>
      </c>
      <c r="AE352" s="6">
        <v>0</v>
      </c>
      <c r="AF352" s="6">
        <v>561174</v>
      </c>
      <c r="AG352" s="6">
        <v>-653434</v>
      </c>
      <c r="AH352" s="6">
        <v>25212806</v>
      </c>
      <c r="AI352" s="6">
        <v>60353487</v>
      </c>
      <c r="AJ352" s="6">
        <v>2178681</v>
      </c>
      <c r="AK352" s="7">
        <v>1.04</v>
      </c>
      <c r="AL352" s="2" t="s">
        <v>843</v>
      </c>
      <c r="AM352" s="2" t="s">
        <v>827</v>
      </c>
      <c r="AN352" s="2">
        <v>0.403362844</v>
      </c>
    </row>
    <row r="353" spans="1:40">
      <c r="A353" s="2" t="s">
        <v>67</v>
      </c>
      <c r="B353" s="2" t="s">
        <v>804</v>
      </c>
      <c r="C353" s="2" t="s">
        <v>815</v>
      </c>
      <c r="E353" s="2" t="s">
        <v>68</v>
      </c>
      <c r="F353" s="2" t="s">
        <v>460</v>
      </c>
      <c r="G353" s="2" t="s">
        <v>806</v>
      </c>
      <c r="H353" s="2">
        <v>0</v>
      </c>
      <c r="I353" s="2">
        <v>0.4</v>
      </c>
      <c r="J353" s="6">
        <v>2576846</v>
      </c>
      <c r="K353" s="6">
        <v>27168010</v>
      </c>
      <c r="L353" s="6">
        <v>-24591164</v>
      </c>
      <c r="M353" s="6">
        <v>26791762</v>
      </c>
      <c r="N353" s="6">
        <v>1117823</v>
      </c>
      <c r="O353" s="6">
        <v>390713</v>
      </c>
      <c r="P353" s="6">
        <v>265270</v>
      </c>
      <c r="Q353" s="2">
        <v>0</v>
      </c>
      <c r="R353" s="2">
        <v>0</v>
      </c>
      <c r="S353" s="6">
        <v>95372</v>
      </c>
      <c r="T353" s="6">
        <v>366468</v>
      </c>
      <c r="U353" s="2">
        <v>0</v>
      </c>
      <c r="V353" s="6">
        <v>29837</v>
      </c>
      <c r="W353" s="6">
        <v>972</v>
      </c>
      <c r="X353" s="6">
        <v>0</v>
      </c>
      <c r="Y353" s="6">
        <v>-79399</v>
      </c>
      <c r="Z353" s="6">
        <v>-83500</v>
      </c>
      <c r="AA353" s="6">
        <v>0</v>
      </c>
      <c r="AB353" s="6">
        <v>5492</v>
      </c>
      <c r="AC353" s="6">
        <v>-44043</v>
      </c>
      <c r="AD353" s="6">
        <v>-358621</v>
      </c>
      <c r="AE353" s="6">
        <v>2611657</v>
      </c>
      <c r="AF353" s="2">
        <v>0</v>
      </c>
      <c r="AG353" s="6">
        <v>-1552955</v>
      </c>
      <c r="AH353" s="6">
        <v>28439025</v>
      </c>
      <c r="AI353" s="6">
        <v>3847861</v>
      </c>
      <c r="AJ353" s="6">
        <v>1271015</v>
      </c>
      <c r="AK353" s="7">
        <v>1.49</v>
      </c>
      <c r="AL353" s="2">
        <v>0</v>
      </c>
      <c r="AM353" s="2" t="s">
        <v>807</v>
      </c>
      <c r="AN353" s="2">
        <v>1</v>
      </c>
    </row>
    <row r="354" spans="1:40">
      <c r="A354" s="2" t="s">
        <v>65</v>
      </c>
      <c r="B354" s="2" t="s">
        <v>804</v>
      </c>
      <c r="C354" s="2" t="s">
        <v>815</v>
      </c>
      <c r="E354" s="2" t="s">
        <v>66</v>
      </c>
      <c r="F354" s="2" t="s">
        <v>139</v>
      </c>
      <c r="G354" s="2" t="s">
        <v>806</v>
      </c>
      <c r="H354" s="2">
        <v>0</v>
      </c>
      <c r="I354" s="2">
        <v>0.4</v>
      </c>
      <c r="J354" s="6">
        <v>3670478</v>
      </c>
      <c r="K354" s="6">
        <v>10692715</v>
      </c>
      <c r="L354" s="6">
        <v>-7022238</v>
      </c>
      <c r="M354" s="6">
        <v>10532393</v>
      </c>
      <c r="N354" s="6">
        <v>1069957</v>
      </c>
      <c r="O354" s="6">
        <v>155287</v>
      </c>
      <c r="P354" s="6">
        <v>639267</v>
      </c>
      <c r="Q354" s="2">
        <v>0</v>
      </c>
      <c r="R354" s="2">
        <v>0</v>
      </c>
      <c r="S354" s="6">
        <v>0</v>
      </c>
      <c r="T354" s="6">
        <v>275403</v>
      </c>
      <c r="U354" s="2">
        <v>0</v>
      </c>
      <c r="V354" s="6">
        <v>57962</v>
      </c>
      <c r="W354" s="6">
        <v>167</v>
      </c>
      <c r="X354" s="6">
        <v>356</v>
      </c>
      <c r="Y354" s="6">
        <v>4578</v>
      </c>
      <c r="Z354" s="6">
        <v>-6646</v>
      </c>
      <c r="AA354" s="6">
        <v>13</v>
      </c>
      <c r="AB354" s="6">
        <v>1749</v>
      </c>
      <c r="AC354" s="6">
        <v>-10423</v>
      </c>
      <c r="AD354" s="6">
        <v>-102408</v>
      </c>
      <c r="AE354" s="6">
        <v>0</v>
      </c>
      <c r="AF354" s="2">
        <v>0</v>
      </c>
      <c r="AG354" s="6">
        <v>11025</v>
      </c>
      <c r="AH354" s="6">
        <v>11558723</v>
      </c>
      <c r="AI354" s="6">
        <v>4536486</v>
      </c>
      <c r="AJ354" s="6">
        <v>866008</v>
      </c>
      <c r="AK354" s="7">
        <v>1.24</v>
      </c>
      <c r="AL354" s="2" t="s">
        <v>816</v>
      </c>
      <c r="AM354" s="2" t="s">
        <v>811</v>
      </c>
      <c r="AN354" s="2">
        <v>3.3688587999999998E-2</v>
      </c>
    </row>
    <row r="355" spans="1:40">
      <c r="A355" s="2" t="s">
        <v>63</v>
      </c>
      <c r="B355" s="2" t="s">
        <v>804</v>
      </c>
      <c r="C355" s="2" t="s">
        <v>805</v>
      </c>
      <c r="E355" s="2" t="s">
        <v>64</v>
      </c>
      <c r="F355" s="2" t="s">
        <v>133</v>
      </c>
      <c r="G355" s="2" t="s">
        <v>806</v>
      </c>
      <c r="H355" s="2">
        <v>0</v>
      </c>
      <c r="I355" s="2">
        <v>0.4</v>
      </c>
      <c r="J355" s="6">
        <v>1817640</v>
      </c>
      <c r="K355" s="6">
        <v>14407680</v>
      </c>
      <c r="L355" s="6">
        <v>-12590041</v>
      </c>
      <c r="M355" s="6">
        <v>14692464</v>
      </c>
      <c r="N355" s="6">
        <v>1131218</v>
      </c>
      <c r="O355" s="6">
        <v>214265</v>
      </c>
      <c r="P355" s="6">
        <v>432796</v>
      </c>
      <c r="Q355" s="6">
        <v>8116</v>
      </c>
      <c r="R355" s="6">
        <v>9914</v>
      </c>
      <c r="S355" s="6">
        <v>2075</v>
      </c>
      <c r="T355" s="6">
        <v>464052</v>
      </c>
      <c r="U355" s="2">
        <v>0</v>
      </c>
      <c r="V355" s="6">
        <v>39641</v>
      </c>
      <c r="W355" s="6">
        <v>-1723</v>
      </c>
      <c r="X355" s="6">
        <v>-1785</v>
      </c>
      <c r="Y355" s="6">
        <v>8443</v>
      </c>
      <c r="Z355" s="6">
        <v>-216</v>
      </c>
      <c r="AA355" s="6">
        <v>0</v>
      </c>
      <c r="AB355" s="6">
        <v>727</v>
      </c>
      <c r="AC355" s="6">
        <v>-14457</v>
      </c>
      <c r="AD355" s="6">
        <v>-183605</v>
      </c>
      <c r="AE355" s="6">
        <v>0</v>
      </c>
      <c r="AF355" s="6">
        <v>119257</v>
      </c>
      <c r="AG355" s="6">
        <v>384863</v>
      </c>
      <c r="AH355" s="6">
        <v>15936313</v>
      </c>
      <c r="AI355" s="6">
        <v>3346272</v>
      </c>
      <c r="AJ355" s="6">
        <v>1528633</v>
      </c>
      <c r="AK355" s="7">
        <v>1.84</v>
      </c>
      <c r="AL355" s="2">
        <v>0</v>
      </c>
      <c r="AM355" s="2" t="s">
        <v>807</v>
      </c>
      <c r="AN355" s="2">
        <v>1</v>
      </c>
    </row>
    <row r="356" spans="1:40">
      <c r="A356" s="2" t="s">
        <v>61</v>
      </c>
      <c r="B356" s="2" t="s">
        <v>804</v>
      </c>
      <c r="C356" s="2" t="s">
        <v>805</v>
      </c>
      <c r="E356" s="2" t="s">
        <v>62</v>
      </c>
      <c r="F356" s="2" t="s">
        <v>554</v>
      </c>
      <c r="G356" s="2" t="s">
        <v>552</v>
      </c>
      <c r="H356" s="2">
        <v>0</v>
      </c>
      <c r="I356" s="2">
        <v>0.4</v>
      </c>
      <c r="J356" s="6">
        <v>2680088</v>
      </c>
      <c r="K356" s="6">
        <v>11991124</v>
      </c>
      <c r="L356" s="6">
        <v>-9311036</v>
      </c>
      <c r="M356" s="6">
        <v>11644448</v>
      </c>
      <c r="N356" s="6">
        <v>1549752</v>
      </c>
      <c r="O356" s="6">
        <v>171973</v>
      </c>
      <c r="P356" s="6">
        <v>932733</v>
      </c>
      <c r="Q356" s="6">
        <v>1723</v>
      </c>
      <c r="R356" s="6">
        <v>29221</v>
      </c>
      <c r="S356" s="6">
        <v>4057</v>
      </c>
      <c r="T356" s="6">
        <v>410045</v>
      </c>
      <c r="U356" s="2">
        <v>0</v>
      </c>
      <c r="V356" s="6">
        <v>108803</v>
      </c>
      <c r="W356" s="6">
        <v>2608</v>
      </c>
      <c r="X356" s="6">
        <v>-29221</v>
      </c>
      <c r="Y356" s="6">
        <v>-1241</v>
      </c>
      <c r="Z356" s="6">
        <v>32047</v>
      </c>
      <c r="AA356" s="6">
        <v>0</v>
      </c>
      <c r="AB356" s="6">
        <v>5101</v>
      </c>
      <c r="AC356" s="6">
        <v>62</v>
      </c>
      <c r="AD356" s="6">
        <v>-135786</v>
      </c>
      <c r="AE356" s="6">
        <v>0</v>
      </c>
      <c r="AF356" s="2">
        <v>0</v>
      </c>
      <c r="AG356" s="6">
        <v>10852</v>
      </c>
      <c r="AH356" s="6">
        <v>13187425</v>
      </c>
      <c r="AI356" s="6">
        <v>3876389</v>
      </c>
      <c r="AJ356" s="6">
        <v>1196301</v>
      </c>
      <c r="AK356" s="7">
        <v>1.45</v>
      </c>
      <c r="AL356" s="2" t="s">
        <v>911</v>
      </c>
      <c r="AM356" s="2" t="s">
        <v>827</v>
      </c>
      <c r="AN356" s="2">
        <v>3.0171138E-2</v>
      </c>
    </row>
    <row r="357" spans="1:40">
      <c r="A357" s="2" t="s">
        <v>59</v>
      </c>
      <c r="B357" s="2" t="s">
        <v>804</v>
      </c>
      <c r="C357" s="2" t="s">
        <v>809</v>
      </c>
      <c r="E357" s="2" t="s">
        <v>60</v>
      </c>
      <c r="F357" s="2" t="s">
        <v>310</v>
      </c>
      <c r="G357" s="2" t="s">
        <v>806</v>
      </c>
      <c r="H357" s="2">
        <v>0</v>
      </c>
      <c r="I357" s="2">
        <v>0.4</v>
      </c>
      <c r="J357" s="6">
        <v>2196858</v>
      </c>
      <c r="K357" s="6">
        <v>10838830</v>
      </c>
      <c r="L357" s="6">
        <v>-8641972</v>
      </c>
      <c r="M357" s="6">
        <v>11781842</v>
      </c>
      <c r="N357" s="6">
        <v>718079</v>
      </c>
      <c r="O357" s="6">
        <v>172306</v>
      </c>
      <c r="P357" s="6">
        <v>391724</v>
      </c>
      <c r="Q357" s="2">
        <v>0</v>
      </c>
      <c r="R357" s="2">
        <v>0</v>
      </c>
      <c r="S357" s="6">
        <v>2948</v>
      </c>
      <c r="T357" s="6">
        <v>151101</v>
      </c>
      <c r="U357" s="2">
        <v>0</v>
      </c>
      <c r="V357" s="6">
        <v>22002</v>
      </c>
      <c r="W357" s="6">
        <v>0</v>
      </c>
      <c r="X357" s="6">
        <v>0</v>
      </c>
      <c r="Y357" s="6">
        <v>31619</v>
      </c>
      <c r="Z357" s="6">
        <v>8555</v>
      </c>
      <c r="AA357" s="6">
        <v>0</v>
      </c>
      <c r="AB357" s="6">
        <v>0</v>
      </c>
      <c r="AC357" s="6">
        <v>-7484</v>
      </c>
      <c r="AD357" s="6">
        <v>-126029</v>
      </c>
      <c r="AE357" s="6">
        <v>0</v>
      </c>
      <c r="AF357" s="2">
        <v>0</v>
      </c>
      <c r="AG357" s="6">
        <v>-760846</v>
      </c>
      <c r="AH357" s="6">
        <v>11667738</v>
      </c>
      <c r="AI357" s="6">
        <v>3025767</v>
      </c>
      <c r="AJ357" s="6">
        <v>828908</v>
      </c>
      <c r="AK357" s="7">
        <v>1.38</v>
      </c>
      <c r="AL357" s="2" t="s">
        <v>842</v>
      </c>
      <c r="AM357" s="2" t="s">
        <v>811</v>
      </c>
      <c r="AN357" s="2">
        <v>2.2944836E-2</v>
      </c>
    </row>
    <row r="358" spans="1:40">
      <c r="A358" s="2" t="s">
        <v>57</v>
      </c>
      <c r="B358" s="2" t="s">
        <v>804</v>
      </c>
      <c r="C358" s="2" t="s">
        <v>815</v>
      </c>
      <c r="E358" s="2" t="s">
        <v>58</v>
      </c>
      <c r="F358" s="2" t="s">
        <v>460</v>
      </c>
      <c r="G358" s="2" t="s">
        <v>806</v>
      </c>
      <c r="H358" s="2">
        <v>0</v>
      </c>
      <c r="I358" s="2">
        <v>0.4</v>
      </c>
      <c r="J358" s="6">
        <v>2642005</v>
      </c>
      <c r="K358" s="6">
        <v>22388805</v>
      </c>
      <c r="L358" s="6">
        <v>-19746800</v>
      </c>
      <c r="M358" s="6">
        <v>23071110</v>
      </c>
      <c r="N358" s="6">
        <v>832765</v>
      </c>
      <c r="O358" s="6">
        <v>336454</v>
      </c>
      <c r="P358" s="6">
        <v>265111</v>
      </c>
      <c r="Q358" s="2">
        <v>0</v>
      </c>
      <c r="R358" s="6">
        <v>7444</v>
      </c>
      <c r="S358" s="6">
        <v>33219</v>
      </c>
      <c r="T358" s="6">
        <v>190537</v>
      </c>
      <c r="U358" s="2">
        <v>0</v>
      </c>
      <c r="V358" s="6">
        <v>13628</v>
      </c>
      <c r="W358" s="6">
        <v>0</v>
      </c>
      <c r="X358" s="6">
        <v>-7917</v>
      </c>
      <c r="Y358" s="6">
        <v>-28885</v>
      </c>
      <c r="Z358" s="6">
        <v>-12966</v>
      </c>
      <c r="AA358" s="6">
        <v>0</v>
      </c>
      <c r="AB358" s="6">
        <v>2280</v>
      </c>
      <c r="AC358" s="6">
        <v>1810</v>
      </c>
      <c r="AD358" s="6">
        <v>-287974</v>
      </c>
      <c r="AE358" s="6">
        <v>0</v>
      </c>
      <c r="AF358" s="6">
        <v>4424</v>
      </c>
      <c r="AG358" s="6">
        <v>455300</v>
      </c>
      <c r="AH358" s="6">
        <v>24034726</v>
      </c>
      <c r="AI358" s="6">
        <v>4287927</v>
      </c>
      <c r="AJ358" s="6">
        <v>1645922</v>
      </c>
      <c r="AK358" s="7">
        <v>1.62</v>
      </c>
      <c r="AL358" s="2" t="s">
        <v>909</v>
      </c>
      <c r="AM358" s="2" t="s">
        <v>811</v>
      </c>
      <c r="AN358" s="2">
        <v>2.1306538E-2</v>
      </c>
    </row>
    <row r="359" spans="1:40">
      <c r="A359" s="2" t="s">
        <v>55</v>
      </c>
      <c r="B359" s="2" t="s">
        <v>821</v>
      </c>
      <c r="C359" s="2" t="s">
        <v>805</v>
      </c>
      <c r="E359" s="2" t="s">
        <v>56</v>
      </c>
      <c r="F359" s="2" t="s">
        <v>806</v>
      </c>
      <c r="G359" s="2" t="s">
        <v>726</v>
      </c>
      <c r="H359" s="2">
        <v>0</v>
      </c>
      <c r="I359" s="2">
        <v>0.49</v>
      </c>
      <c r="J359" s="6">
        <v>16428683</v>
      </c>
      <c r="K359" s="6">
        <v>38805425</v>
      </c>
      <c r="L359" s="6">
        <v>-22376742</v>
      </c>
      <c r="M359" s="6">
        <v>40077398</v>
      </c>
      <c r="N359" s="6">
        <v>1442614</v>
      </c>
      <c r="O359" s="6">
        <v>584462</v>
      </c>
      <c r="P359" s="6">
        <v>560713</v>
      </c>
      <c r="Q359" s="6">
        <v>0</v>
      </c>
      <c r="R359" s="6">
        <v>8833</v>
      </c>
      <c r="S359" s="6">
        <v>68456</v>
      </c>
      <c r="T359" s="6">
        <v>220150</v>
      </c>
      <c r="U359" s="2">
        <v>0</v>
      </c>
      <c r="V359" s="6">
        <v>62334</v>
      </c>
      <c r="W359" s="6">
        <v>3569</v>
      </c>
      <c r="X359" s="6">
        <v>-7688</v>
      </c>
      <c r="Y359" s="6">
        <v>-64869</v>
      </c>
      <c r="Z359" s="6">
        <v>73767</v>
      </c>
      <c r="AA359" s="6">
        <v>647</v>
      </c>
      <c r="AB359" s="6">
        <v>0</v>
      </c>
      <c r="AC359" s="6">
        <v>17532</v>
      </c>
      <c r="AD359" s="6">
        <v>-326327</v>
      </c>
      <c r="AE359" s="6">
        <v>0</v>
      </c>
      <c r="AF359" s="6">
        <v>1692490</v>
      </c>
      <c r="AG359" s="6">
        <v>187886</v>
      </c>
      <c r="AH359" s="6">
        <v>39774373</v>
      </c>
      <c r="AI359" s="6">
        <v>17397631</v>
      </c>
      <c r="AJ359" s="6">
        <v>968948</v>
      </c>
      <c r="AK359" s="7">
        <v>1.06</v>
      </c>
      <c r="AL359" s="2">
        <v>0</v>
      </c>
      <c r="AM359" s="2" t="s">
        <v>807</v>
      </c>
      <c r="AN359" s="2">
        <v>1</v>
      </c>
    </row>
    <row r="360" spans="1:40">
      <c r="A360" s="2" t="s">
        <v>53</v>
      </c>
      <c r="B360" s="2" t="s">
        <v>804</v>
      </c>
      <c r="C360" s="2" t="s">
        <v>822</v>
      </c>
      <c r="E360" s="2" t="s">
        <v>54</v>
      </c>
      <c r="F360" s="2" t="s">
        <v>588</v>
      </c>
      <c r="G360" s="2" t="s">
        <v>274</v>
      </c>
      <c r="H360" s="2">
        <v>0</v>
      </c>
      <c r="I360" s="2">
        <v>0.4</v>
      </c>
      <c r="J360" s="6">
        <v>1495717</v>
      </c>
      <c r="K360" s="6">
        <v>4489545</v>
      </c>
      <c r="L360" s="6">
        <v>-2993827</v>
      </c>
      <c r="M360" s="6">
        <v>4139246</v>
      </c>
      <c r="N360" s="6">
        <v>616621</v>
      </c>
      <c r="O360" s="6">
        <v>60364</v>
      </c>
      <c r="P360" s="6">
        <v>322860</v>
      </c>
      <c r="Q360" s="6">
        <v>4057</v>
      </c>
      <c r="R360" s="6">
        <v>4057</v>
      </c>
      <c r="S360" s="6">
        <v>8118</v>
      </c>
      <c r="T360" s="6">
        <v>217165</v>
      </c>
      <c r="U360" s="2">
        <v>0</v>
      </c>
      <c r="V360" s="6">
        <v>2827</v>
      </c>
      <c r="W360" s="6">
        <v>-4057</v>
      </c>
      <c r="X360" s="6">
        <v>-4057</v>
      </c>
      <c r="Y360" s="6">
        <v>-8027</v>
      </c>
      <c r="Z360" s="6">
        <v>-27619</v>
      </c>
      <c r="AA360" s="6">
        <v>0</v>
      </c>
      <c r="AB360" s="6">
        <v>7332</v>
      </c>
      <c r="AC360" s="6">
        <v>-6081</v>
      </c>
      <c r="AD360" s="6">
        <v>-43660</v>
      </c>
      <c r="AE360" s="6">
        <v>0</v>
      </c>
      <c r="AF360" s="2">
        <v>0</v>
      </c>
      <c r="AG360" s="6">
        <v>283056</v>
      </c>
      <c r="AH360" s="6">
        <v>4955581</v>
      </c>
      <c r="AI360" s="6">
        <v>1961754</v>
      </c>
      <c r="AJ360" s="6">
        <v>466036</v>
      </c>
      <c r="AK360" s="7">
        <v>1.31</v>
      </c>
      <c r="AL360" s="2" t="s">
        <v>847</v>
      </c>
      <c r="AM360" s="2" t="s">
        <v>811</v>
      </c>
      <c r="AN360" s="2">
        <v>7.7387139999999998E-3</v>
      </c>
    </row>
    <row r="361" spans="1:40">
      <c r="A361" s="2" t="s">
        <v>51</v>
      </c>
      <c r="B361" s="2" t="s">
        <v>804</v>
      </c>
      <c r="C361" s="2" t="s">
        <v>822</v>
      </c>
      <c r="E361" s="2" t="s">
        <v>52</v>
      </c>
      <c r="F361" s="2" t="s">
        <v>584</v>
      </c>
      <c r="G361" s="2" t="s">
        <v>829</v>
      </c>
      <c r="H361" s="2">
        <v>0</v>
      </c>
      <c r="I361" s="2">
        <v>0.4</v>
      </c>
      <c r="J361" s="6">
        <v>2653555</v>
      </c>
      <c r="K361" s="6">
        <v>11958724</v>
      </c>
      <c r="L361" s="6">
        <v>-9305169</v>
      </c>
      <c r="M361" s="6">
        <v>10966951</v>
      </c>
      <c r="N361" s="6">
        <v>1398795</v>
      </c>
      <c r="O361" s="6">
        <v>161581</v>
      </c>
      <c r="P361" s="6">
        <v>771516</v>
      </c>
      <c r="Q361" s="6">
        <v>5319</v>
      </c>
      <c r="R361" s="6">
        <v>32452</v>
      </c>
      <c r="S361" s="6">
        <v>1389</v>
      </c>
      <c r="T361" s="6">
        <v>426538</v>
      </c>
      <c r="U361" s="2">
        <v>0</v>
      </c>
      <c r="V361" s="6">
        <v>69564</v>
      </c>
      <c r="W361" s="6">
        <v>-6472</v>
      </c>
      <c r="X361" s="6">
        <v>-20172</v>
      </c>
      <c r="Y361" s="6">
        <v>5093</v>
      </c>
      <c r="Z361" s="6">
        <v>-10218</v>
      </c>
      <c r="AA361" s="6">
        <v>578</v>
      </c>
      <c r="AB361" s="6">
        <v>5531</v>
      </c>
      <c r="AC361" s="6">
        <v>-4245</v>
      </c>
      <c r="AD361" s="6">
        <v>-135700</v>
      </c>
      <c r="AE361" s="6">
        <v>0</v>
      </c>
      <c r="AF361" s="2">
        <v>0</v>
      </c>
      <c r="AG361" s="6">
        <v>556354</v>
      </c>
      <c r="AH361" s="6">
        <v>12826059</v>
      </c>
      <c r="AI361" s="6">
        <v>3520890</v>
      </c>
      <c r="AJ361" s="6">
        <v>867335</v>
      </c>
      <c r="AK361" s="7">
        <v>1.33</v>
      </c>
      <c r="AL361" s="2">
        <v>0</v>
      </c>
      <c r="AM361" s="2" t="s">
        <v>807</v>
      </c>
      <c r="AN361" s="2">
        <v>1</v>
      </c>
    </row>
    <row r="362" spans="1:40">
      <c r="A362" s="2" t="s">
        <v>49</v>
      </c>
      <c r="B362" s="2" t="s">
        <v>804</v>
      </c>
      <c r="C362" s="2" t="s">
        <v>808</v>
      </c>
      <c r="E362" s="2" t="s">
        <v>50</v>
      </c>
      <c r="F362" s="2" t="s">
        <v>412</v>
      </c>
      <c r="G362" s="2" t="s">
        <v>410</v>
      </c>
      <c r="H362" s="2">
        <v>0</v>
      </c>
      <c r="I362" s="2">
        <v>0.4</v>
      </c>
      <c r="J362" s="6">
        <v>3008518</v>
      </c>
      <c r="K362" s="6">
        <v>12562279</v>
      </c>
      <c r="L362" s="6">
        <v>-9553761</v>
      </c>
      <c r="M362" s="6">
        <v>12486874</v>
      </c>
      <c r="N362" s="6">
        <v>795600</v>
      </c>
      <c r="O362" s="6">
        <v>182100</v>
      </c>
      <c r="P362" s="6">
        <v>414049</v>
      </c>
      <c r="Q362" s="6">
        <v>0</v>
      </c>
      <c r="R362" s="6">
        <v>3650</v>
      </c>
      <c r="S362" s="6">
        <v>52472</v>
      </c>
      <c r="T362" s="6">
        <v>143329</v>
      </c>
      <c r="U362" s="6">
        <v>13706</v>
      </c>
      <c r="V362" s="6">
        <v>27219</v>
      </c>
      <c r="W362" s="6">
        <v>4616</v>
      </c>
      <c r="X362" s="6">
        <v>-7220</v>
      </c>
      <c r="Y362" s="6">
        <v>-38866</v>
      </c>
      <c r="Z362" s="6">
        <v>19279</v>
      </c>
      <c r="AA362" s="6">
        <v>-6544</v>
      </c>
      <c r="AB362" s="6">
        <v>3497</v>
      </c>
      <c r="AC362" s="6">
        <v>-14631</v>
      </c>
      <c r="AD362" s="6">
        <v>-139326</v>
      </c>
      <c r="AE362" s="6">
        <v>235179</v>
      </c>
      <c r="AF362" s="2">
        <v>0</v>
      </c>
      <c r="AG362" s="6">
        <v>-621713</v>
      </c>
      <c r="AH362" s="6">
        <v>12757670</v>
      </c>
      <c r="AI362" s="6">
        <v>3203909</v>
      </c>
      <c r="AJ362" s="6">
        <v>195391</v>
      </c>
      <c r="AK362" s="7">
        <v>1.06</v>
      </c>
      <c r="AL362" s="2">
        <v>0</v>
      </c>
      <c r="AM362" s="2" t="s">
        <v>807</v>
      </c>
      <c r="AN362" s="2">
        <v>1</v>
      </c>
    </row>
    <row r="363" spans="1:40">
      <c r="A363" s="2" t="s">
        <v>47</v>
      </c>
      <c r="B363" s="2" t="s">
        <v>804</v>
      </c>
      <c r="C363" s="2" t="s">
        <v>809</v>
      </c>
      <c r="E363" s="2" t="s">
        <v>48</v>
      </c>
      <c r="F363" s="2" t="s">
        <v>390</v>
      </c>
      <c r="G363" s="2" t="s">
        <v>806</v>
      </c>
      <c r="H363" s="2">
        <v>0</v>
      </c>
      <c r="I363" s="2">
        <v>0.4</v>
      </c>
      <c r="J363" s="6">
        <v>2743457</v>
      </c>
      <c r="K363" s="6">
        <v>6206463</v>
      </c>
      <c r="L363" s="6">
        <v>-3463006</v>
      </c>
      <c r="M363" s="6">
        <v>6511260</v>
      </c>
      <c r="N363" s="6">
        <v>587165</v>
      </c>
      <c r="O363" s="6">
        <v>95247</v>
      </c>
      <c r="P363" s="6">
        <v>348435</v>
      </c>
      <c r="Q363" s="2">
        <v>811</v>
      </c>
      <c r="R363" s="6">
        <v>12175</v>
      </c>
      <c r="S363" s="6">
        <v>20291</v>
      </c>
      <c r="T363" s="6">
        <v>110206</v>
      </c>
      <c r="U363" s="2">
        <v>0</v>
      </c>
      <c r="V363" s="6">
        <v>31643</v>
      </c>
      <c r="W363" s="6">
        <v>714</v>
      </c>
      <c r="X363" s="6">
        <v>16825</v>
      </c>
      <c r="Y363" s="6">
        <v>-15817</v>
      </c>
      <c r="Z363" s="6">
        <v>3290</v>
      </c>
      <c r="AA363" s="2">
        <v>0</v>
      </c>
      <c r="AB363" s="6">
        <v>650</v>
      </c>
      <c r="AC363" s="6">
        <v>-16825</v>
      </c>
      <c r="AD363" s="6">
        <v>-50502</v>
      </c>
      <c r="AE363" s="6">
        <v>0</v>
      </c>
      <c r="AF363" s="2">
        <v>0</v>
      </c>
      <c r="AG363" s="2">
        <v>0</v>
      </c>
      <c r="AH363" s="6">
        <v>7068403</v>
      </c>
      <c r="AI363" s="6">
        <v>3605397</v>
      </c>
      <c r="AJ363" s="6">
        <v>861940</v>
      </c>
      <c r="AK363" s="7">
        <v>1.31</v>
      </c>
      <c r="AL363" s="2" t="s">
        <v>863</v>
      </c>
      <c r="AM363" s="2" t="s">
        <v>811</v>
      </c>
      <c r="AN363" s="2">
        <v>2.2567897999999999E-2</v>
      </c>
    </row>
    <row r="364" spans="1:40">
      <c r="A364" s="2" t="s">
        <v>45</v>
      </c>
      <c r="B364" s="2" t="s">
        <v>855</v>
      </c>
      <c r="C364" s="2">
        <v>0</v>
      </c>
      <c r="E364" s="2" t="s">
        <v>46</v>
      </c>
      <c r="F364" s="2" t="e">
        <v>#N/A</v>
      </c>
      <c r="G364" s="2" t="e">
        <v>#N/A</v>
      </c>
      <c r="H364" s="2" t="s">
        <v>814</v>
      </c>
      <c r="I364" s="2">
        <v>0.01</v>
      </c>
      <c r="J364" s="6">
        <v>30615809</v>
      </c>
      <c r="K364" s="6">
        <v>9717852</v>
      </c>
      <c r="L364" s="6">
        <v>20897957</v>
      </c>
      <c r="M364" s="6">
        <v>9810710</v>
      </c>
      <c r="N364" s="6">
        <v>585305</v>
      </c>
      <c r="O364" s="6">
        <v>143071</v>
      </c>
      <c r="P364" s="6">
        <v>283008</v>
      </c>
      <c r="Q364" s="6">
        <v>692</v>
      </c>
      <c r="R364" s="6">
        <v>4558</v>
      </c>
      <c r="S364" s="6">
        <v>3706</v>
      </c>
      <c r="T364" s="6">
        <v>150270</v>
      </c>
      <c r="U364" s="2">
        <v>0</v>
      </c>
      <c r="V364" s="6">
        <v>22144</v>
      </c>
      <c r="W364" s="6">
        <v>1158</v>
      </c>
      <c r="X364" s="6">
        <v>1518</v>
      </c>
      <c r="Y364" s="2">
        <v>456</v>
      </c>
      <c r="Z364" s="6">
        <v>-39119</v>
      </c>
      <c r="AA364" s="6">
        <v>0</v>
      </c>
      <c r="AB364" s="6">
        <v>562</v>
      </c>
      <c r="AC364" s="6">
        <v>-5543</v>
      </c>
      <c r="AD364" s="6">
        <v>304762</v>
      </c>
      <c r="AE364" s="6">
        <v>0</v>
      </c>
      <c r="AF364" s="2">
        <v>0</v>
      </c>
      <c r="AG364" s="6">
        <v>-210881</v>
      </c>
      <c r="AH364" s="6">
        <v>10471072</v>
      </c>
      <c r="AI364" s="6">
        <v>31369029</v>
      </c>
      <c r="AJ364" s="6">
        <v>753220</v>
      </c>
      <c r="AK364" s="7">
        <v>1.02</v>
      </c>
      <c r="AL364" s="2">
        <v>0</v>
      </c>
      <c r="AM364" s="2" t="s">
        <v>807</v>
      </c>
      <c r="AN364" s="2">
        <v>1</v>
      </c>
    </row>
    <row r="365" spans="1:40">
      <c r="A365" s="2" t="s">
        <v>43</v>
      </c>
      <c r="B365" s="2" t="s">
        <v>804</v>
      </c>
      <c r="C365" s="2" t="s">
        <v>805</v>
      </c>
      <c r="E365" s="2" t="s">
        <v>44</v>
      </c>
      <c r="F365" s="2" t="s">
        <v>290</v>
      </c>
      <c r="G365" s="2" t="s">
        <v>806</v>
      </c>
      <c r="H365" s="2">
        <v>0</v>
      </c>
      <c r="I365" s="2">
        <v>0.4</v>
      </c>
      <c r="J365" s="6">
        <v>1947815</v>
      </c>
      <c r="K365" s="6">
        <v>12247862</v>
      </c>
      <c r="L365" s="6">
        <v>-10300047</v>
      </c>
      <c r="M365" s="6">
        <v>13300638</v>
      </c>
      <c r="N365" s="6">
        <v>894976</v>
      </c>
      <c r="O365" s="6">
        <v>196858</v>
      </c>
      <c r="P365" s="6">
        <v>476485</v>
      </c>
      <c r="Q365" s="6">
        <v>1161</v>
      </c>
      <c r="R365" s="2">
        <v>0</v>
      </c>
      <c r="S365" s="6">
        <v>1475</v>
      </c>
      <c r="T365" s="6">
        <v>218997</v>
      </c>
      <c r="U365" s="2">
        <v>0</v>
      </c>
      <c r="V365" s="6">
        <v>64917</v>
      </c>
      <c r="W365" s="6">
        <v>4187</v>
      </c>
      <c r="X365" s="6">
        <v>0</v>
      </c>
      <c r="Y365" s="2">
        <v>607</v>
      </c>
      <c r="Z365" s="6">
        <v>30793</v>
      </c>
      <c r="AA365" s="6">
        <v>0</v>
      </c>
      <c r="AB365" s="6">
        <v>3775</v>
      </c>
      <c r="AC365" s="6">
        <v>-10455</v>
      </c>
      <c r="AD365" s="6">
        <v>-150209</v>
      </c>
      <c r="AE365" s="6">
        <v>0</v>
      </c>
      <c r="AF365" s="2">
        <v>0</v>
      </c>
      <c r="AG365" s="6">
        <v>176764</v>
      </c>
      <c r="AH365" s="6">
        <v>14315993</v>
      </c>
      <c r="AI365" s="6">
        <v>4015946</v>
      </c>
      <c r="AJ365" s="6">
        <v>2068131</v>
      </c>
      <c r="AK365" s="7">
        <v>2.06</v>
      </c>
      <c r="AL365" s="2" t="s">
        <v>890</v>
      </c>
      <c r="AM365" s="2" t="s">
        <v>811</v>
      </c>
      <c r="AN365" s="2">
        <v>2.7541679999999999E-2</v>
      </c>
    </row>
    <row r="366" spans="1:40">
      <c r="A366" s="2" t="s">
        <v>41</v>
      </c>
      <c r="B366" s="2" t="s">
        <v>804</v>
      </c>
      <c r="C366" s="2" t="s">
        <v>822</v>
      </c>
      <c r="E366" s="2" t="s">
        <v>42</v>
      </c>
      <c r="F366" s="2" t="s">
        <v>207</v>
      </c>
      <c r="G366" s="2" t="s">
        <v>274</v>
      </c>
      <c r="H366" s="2">
        <v>0</v>
      </c>
      <c r="I366" s="2">
        <v>0.4</v>
      </c>
      <c r="J366" s="6">
        <v>1091598</v>
      </c>
      <c r="K366" s="6">
        <v>4127964</v>
      </c>
      <c r="L366" s="6">
        <v>-3036366</v>
      </c>
      <c r="M366" s="6">
        <v>4607581</v>
      </c>
      <c r="N366" s="6">
        <v>457450</v>
      </c>
      <c r="O366" s="6">
        <v>67340</v>
      </c>
      <c r="P366" s="6">
        <v>272266</v>
      </c>
      <c r="Q366" s="6">
        <v>6108</v>
      </c>
      <c r="R366" s="2">
        <v>304</v>
      </c>
      <c r="S366" s="6">
        <v>1420</v>
      </c>
      <c r="T366" s="6">
        <v>110012</v>
      </c>
      <c r="U366" s="2">
        <v>0</v>
      </c>
      <c r="V366" s="6">
        <v>19669</v>
      </c>
      <c r="W366" s="6">
        <v>-5865</v>
      </c>
      <c r="X366" s="6">
        <v>707</v>
      </c>
      <c r="Y366" s="6">
        <v>-1420</v>
      </c>
      <c r="Z366" s="6">
        <v>406</v>
      </c>
      <c r="AA366" s="6">
        <v>0</v>
      </c>
      <c r="AB366" s="6">
        <v>5809</v>
      </c>
      <c r="AC366" s="6">
        <v>-9678</v>
      </c>
      <c r="AD366" s="6">
        <v>-44280</v>
      </c>
      <c r="AE366" s="6">
        <v>0</v>
      </c>
      <c r="AF366" s="6">
        <v>96207</v>
      </c>
      <c r="AG366" s="6">
        <v>-149928</v>
      </c>
      <c r="AH366" s="6">
        <v>4784244</v>
      </c>
      <c r="AI366" s="6">
        <v>1747877</v>
      </c>
      <c r="AJ366" s="6">
        <v>656280</v>
      </c>
      <c r="AK366" s="7">
        <v>1.6</v>
      </c>
      <c r="AL366" s="2">
        <v>0</v>
      </c>
      <c r="AM366" s="2" t="s">
        <v>807</v>
      </c>
      <c r="AN366" s="2">
        <v>1</v>
      </c>
    </row>
    <row r="367" spans="1:40">
      <c r="A367" s="2" t="s">
        <v>39</v>
      </c>
      <c r="B367" s="2" t="s">
        <v>844</v>
      </c>
      <c r="C367" s="2" t="s">
        <v>805</v>
      </c>
      <c r="E367" s="2" t="s">
        <v>40</v>
      </c>
      <c r="F367" s="2" t="e">
        <v>#N/A</v>
      </c>
      <c r="G367" s="2" t="e">
        <v>#N/A</v>
      </c>
      <c r="H367" s="2" t="s">
        <v>833</v>
      </c>
      <c r="I367" s="2">
        <v>0.1</v>
      </c>
      <c r="J367" s="6">
        <v>71935077</v>
      </c>
      <c r="K367" s="6">
        <v>31558084</v>
      </c>
      <c r="L367" s="6">
        <v>40376993</v>
      </c>
      <c r="M367" s="6">
        <v>32714468</v>
      </c>
      <c r="N367" s="6">
        <v>1752790</v>
      </c>
      <c r="O367" s="6">
        <v>477086</v>
      </c>
      <c r="P367" s="6">
        <v>783318</v>
      </c>
      <c r="Q367" s="6">
        <v>3044</v>
      </c>
      <c r="R367" s="6">
        <v>7316</v>
      </c>
      <c r="S367" s="6">
        <v>7678</v>
      </c>
      <c r="T367" s="6">
        <v>474348</v>
      </c>
      <c r="U367" s="2">
        <v>0</v>
      </c>
      <c r="V367" s="6">
        <v>80836</v>
      </c>
      <c r="W367" s="6">
        <v>1295</v>
      </c>
      <c r="X367" s="6">
        <v>8577</v>
      </c>
      <c r="Y367" s="6">
        <v>3809</v>
      </c>
      <c r="Z367" s="6">
        <v>-8140</v>
      </c>
      <c r="AA367" s="6">
        <v>-36</v>
      </c>
      <c r="AB367" s="6">
        <v>3821</v>
      </c>
      <c r="AC367" s="6">
        <v>-12189</v>
      </c>
      <c r="AD367" s="6">
        <v>588831</v>
      </c>
      <c r="AE367" s="6">
        <v>0</v>
      </c>
      <c r="AF367" s="2">
        <v>0</v>
      </c>
      <c r="AG367" s="6">
        <v>-483202</v>
      </c>
      <c r="AH367" s="6">
        <v>34650860</v>
      </c>
      <c r="AI367" s="6">
        <v>75027854</v>
      </c>
      <c r="AJ367" s="6">
        <v>3092777</v>
      </c>
      <c r="AK367" s="7">
        <v>1.04</v>
      </c>
      <c r="AL367" s="2" t="s">
        <v>903</v>
      </c>
      <c r="AM367" s="2" t="s">
        <v>827</v>
      </c>
      <c r="AN367" s="2">
        <v>0.88419642099999995</v>
      </c>
    </row>
    <row r="368" spans="1:40">
      <c r="A368" s="2" t="s">
        <v>37</v>
      </c>
      <c r="B368" s="2" t="s">
        <v>855</v>
      </c>
      <c r="C368" s="2">
        <v>0</v>
      </c>
      <c r="E368" s="2" t="s">
        <v>38</v>
      </c>
      <c r="F368" s="2" t="e">
        <v>#N/A</v>
      </c>
      <c r="G368" s="2" t="e">
        <v>#N/A</v>
      </c>
      <c r="H368" s="2" t="s">
        <v>814</v>
      </c>
      <c r="I368" s="2">
        <v>0.01</v>
      </c>
      <c r="J368" s="6">
        <v>22450776</v>
      </c>
      <c r="K368" s="6">
        <v>7910375</v>
      </c>
      <c r="L368" s="6">
        <v>14540401</v>
      </c>
      <c r="M368" s="6">
        <v>8056230</v>
      </c>
      <c r="N368" s="6">
        <v>537240</v>
      </c>
      <c r="O368" s="6">
        <v>117486</v>
      </c>
      <c r="P368" s="6">
        <v>295338</v>
      </c>
      <c r="Q368" s="6">
        <v>1000</v>
      </c>
      <c r="R368" s="2">
        <v>978</v>
      </c>
      <c r="S368" s="6">
        <v>1972</v>
      </c>
      <c r="T368" s="6">
        <v>120466</v>
      </c>
      <c r="U368" s="6">
        <v>0</v>
      </c>
      <c r="V368" s="6">
        <v>11262</v>
      </c>
      <c r="W368" s="6">
        <v>529</v>
      </c>
      <c r="X368" s="6">
        <v>-391</v>
      </c>
      <c r="Y368" s="6">
        <v>5627</v>
      </c>
      <c r="Z368" s="6">
        <v>10559</v>
      </c>
      <c r="AA368" s="6">
        <v>25055</v>
      </c>
      <c r="AB368" s="6">
        <v>1855</v>
      </c>
      <c r="AC368" s="6">
        <v>-7596</v>
      </c>
      <c r="AD368" s="6">
        <v>212048</v>
      </c>
      <c r="AE368" s="6">
        <v>0</v>
      </c>
      <c r="AF368" s="2">
        <v>0</v>
      </c>
      <c r="AG368" s="6">
        <v>-186369</v>
      </c>
      <c r="AH368" s="6">
        <v>8666049</v>
      </c>
      <c r="AI368" s="6">
        <v>23206449</v>
      </c>
      <c r="AJ368" s="6">
        <v>755673</v>
      </c>
      <c r="AK368" s="7">
        <v>1.03</v>
      </c>
      <c r="AL368" s="2">
        <v>0</v>
      </c>
      <c r="AM368" s="2" t="s">
        <v>807</v>
      </c>
      <c r="AN368" s="2">
        <v>1</v>
      </c>
    </row>
    <row r="369" spans="1:40">
      <c r="A369" s="2" t="s">
        <v>35</v>
      </c>
      <c r="B369" s="2" t="s">
        <v>836</v>
      </c>
      <c r="C369" s="2" t="s">
        <v>818</v>
      </c>
      <c r="E369" s="2" t="s">
        <v>36</v>
      </c>
      <c r="F369" s="2" t="s">
        <v>514</v>
      </c>
      <c r="G369" s="2" t="s">
        <v>806</v>
      </c>
      <c r="H369" s="2">
        <v>0</v>
      </c>
      <c r="I369" s="2">
        <v>0.3</v>
      </c>
      <c r="J369" s="6">
        <v>82032837</v>
      </c>
      <c r="K369" s="6">
        <v>543594803</v>
      </c>
      <c r="L369" s="6">
        <v>-461561966</v>
      </c>
      <c r="M369" s="6">
        <v>541945412</v>
      </c>
      <c r="N369" s="6">
        <v>9239066</v>
      </c>
      <c r="O369" s="6">
        <v>7903371</v>
      </c>
      <c r="P369" s="6">
        <v>326866</v>
      </c>
      <c r="Q369" s="2">
        <v>0</v>
      </c>
      <c r="R369" s="6">
        <v>0</v>
      </c>
      <c r="S369" s="6">
        <v>7441</v>
      </c>
      <c r="T369" s="6">
        <v>1001388</v>
      </c>
      <c r="U369" s="2">
        <v>0</v>
      </c>
      <c r="V369" s="6">
        <v>77053</v>
      </c>
      <c r="W369" s="6">
        <v>0</v>
      </c>
      <c r="X369" s="6">
        <v>62452</v>
      </c>
      <c r="Y369" s="6">
        <v>62104</v>
      </c>
      <c r="Z369" s="6">
        <v>43391</v>
      </c>
      <c r="AA369" s="6">
        <v>0</v>
      </c>
      <c r="AB369" s="6">
        <v>12231</v>
      </c>
      <c r="AC369" s="6">
        <v>-915991</v>
      </c>
      <c r="AD369" s="6">
        <v>-6731112</v>
      </c>
      <c r="AE369" s="6">
        <v>56737672</v>
      </c>
      <c r="AF369" s="2">
        <v>0</v>
      </c>
      <c r="AG369" s="6">
        <v>-159529</v>
      </c>
      <c r="AH369" s="6">
        <v>600372749</v>
      </c>
      <c r="AI369" s="6">
        <v>138810783</v>
      </c>
      <c r="AJ369" s="6">
        <v>56777946</v>
      </c>
      <c r="AK369" s="7">
        <v>1.69</v>
      </c>
      <c r="AL369" s="2">
        <v>0</v>
      </c>
      <c r="AM369" s="2" t="s">
        <v>807</v>
      </c>
      <c r="AN369" s="2">
        <v>1</v>
      </c>
    </row>
    <row r="370" spans="1:40">
      <c r="A370" s="2" t="s">
        <v>33</v>
      </c>
      <c r="B370" s="2" t="s">
        <v>804</v>
      </c>
      <c r="C370" s="2" t="s">
        <v>822</v>
      </c>
      <c r="E370" s="2" t="s">
        <v>34</v>
      </c>
      <c r="F370" s="2" t="s">
        <v>584</v>
      </c>
      <c r="G370" s="2" t="s">
        <v>829</v>
      </c>
      <c r="H370" s="2">
        <v>0</v>
      </c>
      <c r="I370" s="2">
        <v>0.4</v>
      </c>
      <c r="J370" s="6">
        <v>1850833</v>
      </c>
      <c r="K370" s="6">
        <v>6674152</v>
      </c>
      <c r="L370" s="6">
        <v>-4823319</v>
      </c>
      <c r="M370" s="6">
        <v>6165269</v>
      </c>
      <c r="N370" s="6">
        <v>646451</v>
      </c>
      <c r="O370" s="6">
        <v>89910</v>
      </c>
      <c r="P370" s="6">
        <v>319809</v>
      </c>
      <c r="Q370" s="6">
        <v>0</v>
      </c>
      <c r="R370" s="2">
        <v>0</v>
      </c>
      <c r="S370" s="6">
        <v>5948</v>
      </c>
      <c r="T370" s="6">
        <v>230784</v>
      </c>
      <c r="U370" s="2">
        <v>0</v>
      </c>
      <c r="V370" s="6">
        <v>22205</v>
      </c>
      <c r="W370" s="6">
        <v>1383</v>
      </c>
      <c r="X370" s="6">
        <v>0</v>
      </c>
      <c r="Y370" s="2">
        <v>-502</v>
      </c>
      <c r="Z370" s="6">
        <v>-5933</v>
      </c>
      <c r="AA370" s="6">
        <v>0</v>
      </c>
      <c r="AB370" s="6">
        <v>832</v>
      </c>
      <c r="AC370" s="6">
        <v>-840</v>
      </c>
      <c r="AD370" s="6">
        <v>-70340</v>
      </c>
      <c r="AE370" s="6">
        <v>0</v>
      </c>
      <c r="AF370" s="2">
        <v>0</v>
      </c>
      <c r="AG370" s="6">
        <v>240973</v>
      </c>
      <c r="AH370" s="6">
        <v>6999498</v>
      </c>
      <c r="AI370" s="6">
        <v>2176179</v>
      </c>
      <c r="AJ370" s="6">
        <v>325346</v>
      </c>
      <c r="AK370" s="7">
        <v>1.18</v>
      </c>
      <c r="AL370" s="2">
        <v>0</v>
      </c>
      <c r="AM370" s="2" t="s">
        <v>807</v>
      </c>
      <c r="AN370" s="2">
        <v>1</v>
      </c>
    </row>
    <row r="371" spans="1:40">
      <c r="A371" s="2" t="s">
        <v>31</v>
      </c>
      <c r="B371" s="2" t="s">
        <v>819</v>
      </c>
      <c r="C371" s="2" t="s">
        <v>808</v>
      </c>
      <c r="E371" s="2" t="s">
        <v>32</v>
      </c>
      <c r="F371" s="2" t="s">
        <v>806</v>
      </c>
      <c r="G371" s="2" t="s">
        <v>502</v>
      </c>
      <c r="H371" s="2">
        <v>0</v>
      </c>
      <c r="I371" s="2">
        <v>0.49</v>
      </c>
      <c r="J371" s="6">
        <v>64071917</v>
      </c>
      <c r="K371" s="6">
        <v>38323456</v>
      </c>
      <c r="L371" s="6">
        <v>25748461</v>
      </c>
      <c r="M371" s="6">
        <v>39789313</v>
      </c>
      <c r="N371" s="6">
        <v>3280102</v>
      </c>
      <c r="O371" s="6">
        <v>580261</v>
      </c>
      <c r="P371" s="6">
        <v>1709213</v>
      </c>
      <c r="Q371" s="6">
        <v>0</v>
      </c>
      <c r="R371" s="6">
        <v>0</v>
      </c>
      <c r="S371" s="6">
        <v>11779</v>
      </c>
      <c r="T371" s="6">
        <v>978849</v>
      </c>
      <c r="U371" s="6">
        <v>14952</v>
      </c>
      <c r="V371" s="6">
        <v>30713</v>
      </c>
      <c r="W371" s="6">
        <v>19598</v>
      </c>
      <c r="X371" s="6">
        <v>1363</v>
      </c>
      <c r="Y371" s="6">
        <v>34398</v>
      </c>
      <c r="Z371" s="6">
        <v>-83077</v>
      </c>
      <c r="AA371" s="6">
        <v>-11019</v>
      </c>
      <c r="AB371" s="6">
        <v>0</v>
      </c>
      <c r="AC371" s="6">
        <v>-35570</v>
      </c>
      <c r="AD371" s="6">
        <v>375498</v>
      </c>
      <c r="AE371" s="6">
        <v>0</v>
      </c>
      <c r="AF371" s="2">
        <v>0</v>
      </c>
      <c r="AG371" s="6">
        <v>-3463595</v>
      </c>
      <c r="AH371" s="6">
        <v>39952676</v>
      </c>
      <c r="AI371" s="6">
        <v>65701137</v>
      </c>
      <c r="AJ371" s="6">
        <v>1629220</v>
      </c>
      <c r="AK371" s="7">
        <v>1.03</v>
      </c>
      <c r="AL371" s="2" t="s">
        <v>907</v>
      </c>
      <c r="AM371" s="2" t="s">
        <v>811</v>
      </c>
      <c r="AN371" s="2">
        <v>9.5982847999999996E-2</v>
      </c>
    </row>
    <row r="372" spans="1:40">
      <c r="A372" s="2" t="s">
        <v>29</v>
      </c>
      <c r="B372" s="2" t="s">
        <v>821</v>
      </c>
      <c r="C372" s="2" t="s">
        <v>822</v>
      </c>
      <c r="E372" s="2" t="s">
        <v>30</v>
      </c>
      <c r="F372" s="2" t="s">
        <v>806</v>
      </c>
      <c r="G372" s="2" t="s">
        <v>870</v>
      </c>
      <c r="H372" s="2">
        <v>0</v>
      </c>
      <c r="I372" s="2">
        <v>0.49</v>
      </c>
      <c r="J372" s="6">
        <v>52541805</v>
      </c>
      <c r="K372" s="6">
        <v>70698834</v>
      </c>
      <c r="L372" s="6">
        <v>-18157029</v>
      </c>
      <c r="M372" s="6">
        <v>68532176</v>
      </c>
      <c r="N372" s="6">
        <v>4906550</v>
      </c>
      <c r="O372" s="6">
        <v>1005844</v>
      </c>
      <c r="P372" s="6">
        <v>2389399</v>
      </c>
      <c r="Q372" s="6">
        <v>8677</v>
      </c>
      <c r="R372" s="6">
        <v>167165</v>
      </c>
      <c r="S372" s="6">
        <v>8770</v>
      </c>
      <c r="T372" s="6">
        <v>1326695</v>
      </c>
      <c r="U372" s="2">
        <v>0</v>
      </c>
      <c r="V372" s="6">
        <v>185889</v>
      </c>
      <c r="W372" s="6">
        <v>13395</v>
      </c>
      <c r="X372" s="6">
        <v>-23518</v>
      </c>
      <c r="Y372" s="6">
        <v>12529</v>
      </c>
      <c r="Z372" s="6">
        <v>-83732</v>
      </c>
      <c r="AA372" s="6">
        <v>0</v>
      </c>
      <c r="AB372" s="6">
        <v>6915</v>
      </c>
      <c r="AC372" s="6">
        <v>1451</v>
      </c>
      <c r="AD372" s="6">
        <v>-264790</v>
      </c>
      <c r="AE372" s="6">
        <v>0</v>
      </c>
      <c r="AF372" s="6">
        <v>357970</v>
      </c>
      <c r="AG372" s="6">
        <v>-554627</v>
      </c>
      <c r="AH372" s="6">
        <v>72374268</v>
      </c>
      <c r="AI372" s="6">
        <v>54217239</v>
      </c>
      <c r="AJ372" s="6">
        <v>1675434</v>
      </c>
      <c r="AK372" s="7">
        <v>1.03</v>
      </c>
      <c r="AL372" s="2">
        <v>0</v>
      </c>
      <c r="AM372" s="2" t="s">
        <v>807</v>
      </c>
      <c r="AN372" s="2">
        <v>1</v>
      </c>
    </row>
    <row r="373" spans="1:40">
      <c r="A373" s="2" t="s">
        <v>913</v>
      </c>
      <c r="B373" s="2" t="s">
        <v>812</v>
      </c>
      <c r="C373" s="2">
        <v>0</v>
      </c>
      <c r="E373" s="2" t="s">
        <v>872</v>
      </c>
      <c r="F373" s="2" t="e">
        <v>#N/A</v>
      </c>
      <c r="G373" s="2" t="e">
        <v>#N/A</v>
      </c>
      <c r="H373" s="2" t="s">
        <v>814</v>
      </c>
      <c r="I373" s="2">
        <v>0.01</v>
      </c>
      <c r="J373" s="6">
        <v>4294830</v>
      </c>
      <c r="K373" s="6">
        <v>2490809</v>
      </c>
      <c r="L373" s="6">
        <v>1804021</v>
      </c>
      <c r="M373" s="6">
        <v>2456581</v>
      </c>
      <c r="N373" s="6">
        <v>135849</v>
      </c>
      <c r="O373" s="6">
        <v>35825</v>
      </c>
      <c r="P373" s="6">
        <v>62394</v>
      </c>
      <c r="Q373" s="2">
        <v>224</v>
      </c>
      <c r="R373" s="6">
        <v>3412</v>
      </c>
      <c r="S373" s="2">
        <v>180</v>
      </c>
      <c r="T373" s="6">
        <v>33814</v>
      </c>
      <c r="U373" s="2">
        <v>0</v>
      </c>
      <c r="W373" s="2">
        <v>0</v>
      </c>
      <c r="X373" s="6"/>
      <c r="AA373" s="6">
        <v>0</v>
      </c>
      <c r="AB373" s="6">
        <v>0</v>
      </c>
      <c r="AC373" s="6"/>
      <c r="AD373" s="6">
        <v>26309</v>
      </c>
      <c r="AE373" s="6">
        <v>0</v>
      </c>
      <c r="AF373" s="2">
        <v>0</v>
      </c>
      <c r="AG373" s="6">
        <v>-62125</v>
      </c>
      <c r="AH373" s="6">
        <v>2556614</v>
      </c>
      <c r="AI373" s="6">
        <v>4360635</v>
      </c>
      <c r="AJ373" s="6">
        <v>65805</v>
      </c>
      <c r="AK373" s="7">
        <v>1.02</v>
      </c>
      <c r="AL373" s="2" t="e">
        <v>#N/A</v>
      </c>
      <c r="AM373" s="2" t="s">
        <v>807</v>
      </c>
      <c r="AN373" s="2">
        <v>1</v>
      </c>
    </row>
    <row r="374" spans="1:40">
      <c r="A374" s="2" t="s">
        <v>27</v>
      </c>
      <c r="B374" s="2" t="s">
        <v>804</v>
      </c>
      <c r="C374" s="2" t="s">
        <v>805</v>
      </c>
      <c r="E374" s="2" t="s">
        <v>28</v>
      </c>
      <c r="F374" s="2" t="s">
        <v>488</v>
      </c>
      <c r="G374" s="2" t="s">
        <v>486</v>
      </c>
      <c r="H374" s="2">
        <v>0</v>
      </c>
      <c r="I374" s="2">
        <v>0.4</v>
      </c>
      <c r="J374" s="6">
        <v>2024032</v>
      </c>
      <c r="K374" s="6">
        <v>20421917</v>
      </c>
      <c r="L374" s="6">
        <v>-18397885</v>
      </c>
      <c r="M374" s="6">
        <v>22681842</v>
      </c>
      <c r="N374" s="6">
        <v>1094018</v>
      </c>
      <c r="O374" s="6">
        <v>332668</v>
      </c>
      <c r="P374" s="6">
        <v>490023</v>
      </c>
      <c r="Q374" s="2">
        <v>0</v>
      </c>
      <c r="R374" s="2">
        <v>0</v>
      </c>
      <c r="S374" s="6">
        <v>0</v>
      </c>
      <c r="T374" s="6">
        <v>271327</v>
      </c>
      <c r="U374" s="2">
        <v>0</v>
      </c>
      <c r="V374" s="6">
        <v>63433</v>
      </c>
      <c r="W374" s="6">
        <v>0</v>
      </c>
      <c r="X374" s="6">
        <v>0</v>
      </c>
      <c r="Y374" s="6">
        <v>11671</v>
      </c>
      <c r="Z374" s="6">
        <v>-1359</v>
      </c>
      <c r="AA374" s="6">
        <v>0</v>
      </c>
      <c r="AB374" s="6">
        <v>6178</v>
      </c>
      <c r="AC374" s="6">
        <v>-9652</v>
      </c>
      <c r="AD374" s="6">
        <v>-268302</v>
      </c>
      <c r="AE374" s="6">
        <v>0</v>
      </c>
      <c r="AF374" s="6">
        <v>1135585</v>
      </c>
      <c r="AG374" s="6">
        <v>1626245</v>
      </c>
      <c r="AH374" s="6">
        <v>24068489</v>
      </c>
      <c r="AI374" s="6">
        <v>5670603</v>
      </c>
      <c r="AJ374" s="6">
        <v>3646571</v>
      </c>
      <c r="AK374" s="7">
        <v>2.8</v>
      </c>
      <c r="AL374" s="2">
        <v>0</v>
      </c>
      <c r="AM374" s="2" t="s">
        <v>807</v>
      </c>
      <c r="AN374" s="2">
        <v>1</v>
      </c>
    </row>
    <row r="375" spans="1:40">
      <c r="A375" s="2" t="s">
        <v>25</v>
      </c>
      <c r="B375" s="2" t="s">
        <v>821</v>
      </c>
      <c r="C375" s="2" t="s">
        <v>805</v>
      </c>
      <c r="E375" s="2" t="s">
        <v>26</v>
      </c>
      <c r="F375" s="2" t="s">
        <v>806</v>
      </c>
      <c r="G375" s="2" t="s">
        <v>726</v>
      </c>
      <c r="H375" s="2">
        <v>0</v>
      </c>
      <c r="I375" s="2">
        <v>0.49</v>
      </c>
      <c r="J375" s="6">
        <v>11551860</v>
      </c>
      <c r="K375" s="6">
        <v>37783507</v>
      </c>
      <c r="L375" s="6">
        <v>-26231647</v>
      </c>
      <c r="M375" s="6">
        <v>38249977</v>
      </c>
      <c r="N375" s="6">
        <v>1905901</v>
      </c>
      <c r="O375" s="6">
        <v>557917</v>
      </c>
      <c r="P375" s="6">
        <v>435763</v>
      </c>
      <c r="Q375" s="2">
        <v>0</v>
      </c>
      <c r="R375" s="6">
        <v>248574</v>
      </c>
      <c r="S375" s="6">
        <v>23862</v>
      </c>
      <c r="T375" s="6">
        <v>639785</v>
      </c>
      <c r="U375" s="2">
        <v>0</v>
      </c>
      <c r="V375" s="6">
        <v>27108</v>
      </c>
      <c r="W375" s="6">
        <v>0</v>
      </c>
      <c r="X375" s="6">
        <v>-248574</v>
      </c>
      <c r="Y375" s="6">
        <v>36720</v>
      </c>
      <c r="Z375" s="6">
        <v>-21257</v>
      </c>
      <c r="AA375" s="6">
        <v>0</v>
      </c>
      <c r="AB375" s="6">
        <v>14588</v>
      </c>
      <c r="AC375" s="6">
        <v>8205</v>
      </c>
      <c r="AD375" s="6">
        <v>-382545</v>
      </c>
      <c r="AE375" s="6">
        <v>0</v>
      </c>
      <c r="AF375" s="6">
        <v>922925</v>
      </c>
      <c r="AG375" s="6">
        <v>1636785</v>
      </c>
      <c r="AH375" s="6">
        <v>40303983</v>
      </c>
      <c r="AI375" s="6">
        <v>14072336</v>
      </c>
      <c r="AJ375" s="6">
        <v>2520476</v>
      </c>
      <c r="AK375" s="7">
        <v>1.22</v>
      </c>
      <c r="AL375" s="2">
        <v>0</v>
      </c>
      <c r="AM375" s="2" t="s">
        <v>807</v>
      </c>
      <c r="AN375" s="2">
        <v>1</v>
      </c>
    </row>
    <row r="376" spans="1:40">
      <c r="A376" s="2" t="s">
        <v>23</v>
      </c>
      <c r="B376" s="2" t="s">
        <v>819</v>
      </c>
      <c r="C376" s="2" t="s">
        <v>808</v>
      </c>
      <c r="E376" s="2" t="s">
        <v>24</v>
      </c>
      <c r="F376" s="2" t="s">
        <v>806</v>
      </c>
      <c r="G376" s="2" t="s">
        <v>368</v>
      </c>
      <c r="H376" s="2">
        <v>0</v>
      </c>
      <c r="I376" s="2">
        <v>0.49</v>
      </c>
      <c r="J376" s="6">
        <v>73934833</v>
      </c>
      <c r="K376" s="6">
        <v>32647924</v>
      </c>
      <c r="L376" s="6">
        <v>41286908</v>
      </c>
      <c r="M376" s="6">
        <v>33710555</v>
      </c>
      <c r="N376" s="6">
        <v>2784191</v>
      </c>
      <c r="O376" s="6">
        <v>492299</v>
      </c>
      <c r="P376" s="6">
        <v>1539493</v>
      </c>
      <c r="Q376" s="6">
        <v>12738</v>
      </c>
      <c r="R376" s="6">
        <v>24857</v>
      </c>
      <c r="S376" s="6">
        <v>16234</v>
      </c>
      <c r="T376" s="6">
        <v>698570</v>
      </c>
      <c r="U376" s="2">
        <v>0</v>
      </c>
      <c r="V376" s="6">
        <v>115421</v>
      </c>
      <c r="W376" s="6">
        <v>1475</v>
      </c>
      <c r="X376" s="6">
        <v>-24857</v>
      </c>
      <c r="Y376" s="6">
        <v>21380</v>
      </c>
      <c r="Z376" s="6">
        <v>48169</v>
      </c>
      <c r="AA376" s="6">
        <v>0</v>
      </c>
      <c r="AB376" s="6">
        <v>8792</v>
      </c>
      <c r="AC376" s="6">
        <v>-5263</v>
      </c>
      <c r="AD376" s="6">
        <v>602101</v>
      </c>
      <c r="AE376" s="6">
        <v>0</v>
      </c>
      <c r="AF376" s="2">
        <v>0</v>
      </c>
      <c r="AG376" s="6">
        <v>-444630</v>
      </c>
      <c r="AH376" s="6">
        <v>36817334</v>
      </c>
      <c r="AI376" s="6">
        <v>78104242</v>
      </c>
      <c r="AJ376" s="6">
        <v>4169409</v>
      </c>
      <c r="AK376" s="7">
        <v>1.06</v>
      </c>
      <c r="AL376" s="2">
        <v>0</v>
      </c>
      <c r="AM376" s="2" t="s">
        <v>807</v>
      </c>
      <c r="AN376" s="2">
        <v>1</v>
      </c>
    </row>
    <row r="377" spans="1:40">
      <c r="A377" s="2" t="s">
        <v>21</v>
      </c>
      <c r="B377" s="2" t="s">
        <v>804</v>
      </c>
      <c r="C377" s="2" t="s">
        <v>805</v>
      </c>
      <c r="E377" s="2" t="s">
        <v>22</v>
      </c>
      <c r="F377" s="2" t="s">
        <v>133</v>
      </c>
      <c r="G377" s="2" t="s">
        <v>806</v>
      </c>
      <c r="H377" s="2">
        <v>0</v>
      </c>
      <c r="I377" s="2">
        <v>0.4</v>
      </c>
      <c r="J377" s="6">
        <v>1937428</v>
      </c>
      <c r="K377" s="6">
        <v>17510474</v>
      </c>
      <c r="L377" s="6">
        <v>-15573045</v>
      </c>
      <c r="M377" s="6">
        <v>18295959</v>
      </c>
      <c r="N377" s="6">
        <v>570582</v>
      </c>
      <c r="O377" s="6">
        <v>266816</v>
      </c>
      <c r="P377" s="6">
        <v>206970</v>
      </c>
      <c r="Q377" s="2">
        <v>0</v>
      </c>
      <c r="R377" s="6">
        <v>0</v>
      </c>
      <c r="S377" s="6">
        <v>0</v>
      </c>
      <c r="T377" s="6">
        <v>96796</v>
      </c>
      <c r="U377" s="2">
        <v>0</v>
      </c>
      <c r="V377" s="6">
        <v>24274</v>
      </c>
      <c r="W377" s="6">
        <v>0</v>
      </c>
      <c r="X377" s="6">
        <v>42220</v>
      </c>
      <c r="Y377" s="6">
        <v>3420</v>
      </c>
      <c r="Z377" s="6">
        <v>70591</v>
      </c>
      <c r="AA377" s="6">
        <v>0</v>
      </c>
      <c r="AB377" s="6">
        <v>4718</v>
      </c>
      <c r="AC377" s="6">
        <v>20692</v>
      </c>
      <c r="AD377" s="6">
        <v>-227107</v>
      </c>
      <c r="AE377" s="6">
        <v>0</v>
      </c>
      <c r="AF377" s="6">
        <v>5860</v>
      </c>
      <c r="AG377" s="6">
        <v>-1390846</v>
      </c>
      <c r="AH377" s="6">
        <v>17408643</v>
      </c>
      <c r="AI377" s="6">
        <v>1835597</v>
      </c>
      <c r="AJ377" s="6">
        <v>-101831</v>
      </c>
      <c r="AK377" s="7">
        <v>0.95</v>
      </c>
      <c r="AL377" s="2" t="s">
        <v>912</v>
      </c>
      <c r="AM377" s="2" t="s">
        <v>811</v>
      </c>
      <c r="AN377" s="2">
        <v>1.7382990000000001E-2</v>
      </c>
    </row>
    <row r="378" spans="1:40">
      <c r="A378" s="2" t="s">
        <v>19</v>
      </c>
      <c r="B378" s="2" t="s">
        <v>821</v>
      </c>
      <c r="C378" s="2" t="s">
        <v>805</v>
      </c>
      <c r="E378" s="2" t="s">
        <v>20</v>
      </c>
      <c r="F378" s="2" t="s">
        <v>806</v>
      </c>
      <c r="G378" s="2" t="s">
        <v>726</v>
      </c>
      <c r="H378" s="2">
        <v>0</v>
      </c>
      <c r="I378" s="2">
        <v>0.49</v>
      </c>
      <c r="J378" s="6">
        <v>12816829</v>
      </c>
      <c r="K378" s="6">
        <v>26489240</v>
      </c>
      <c r="L378" s="6">
        <v>-13672411</v>
      </c>
      <c r="M378" s="6">
        <v>27586398</v>
      </c>
      <c r="N378" s="6">
        <v>1078362</v>
      </c>
      <c r="O378" s="6">
        <v>402302</v>
      </c>
      <c r="P378" s="6">
        <v>457483</v>
      </c>
      <c r="Q378" s="6">
        <v>1935</v>
      </c>
      <c r="R378" s="2">
        <v>0</v>
      </c>
      <c r="S378" s="6">
        <v>4113</v>
      </c>
      <c r="T378" s="6">
        <v>212529</v>
      </c>
      <c r="U378" s="2">
        <v>0</v>
      </c>
      <c r="V378" s="6">
        <v>36046</v>
      </c>
      <c r="W378" s="6">
        <v>3076</v>
      </c>
      <c r="X378" s="6">
        <v>0</v>
      </c>
      <c r="Y378" s="6">
        <v>17161</v>
      </c>
      <c r="Z378" s="6">
        <v>19646</v>
      </c>
      <c r="AA378" s="6">
        <v>0</v>
      </c>
      <c r="AB378" s="6">
        <v>2380</v>
      </c>
      <c r="AC378" s="6">
        <v>6510</v>
      </c>
      <c r="AD378" s="6">
        <v>-199389</v>
      </c>
      <c r="AE378" s="6">
        <v>0</v>
      </c>
      <c r="AF378" s="6">
        <v>1144149</v>
      </c>
      <c r="AG378" s="6">
        <v>-1356609</v>
      </c>
      <c r="AH378" s="6">
        <v>26049432</v>
      </c>
      <c r="AI378" s="6">
        <v>12377021</v>
      </c>
      <c r="AJ378" s="6">
        <v>-439809</v>
      </c>
      <c r="AK378" s="7">
        <v>0.97</v>
      </c>
      <c r="AL378" s="2">
        <v>0</v>
      </c>
      <c r="AM378" s="2" t="s">
        <v>807</v>
      </c>
      <c r="AN378" s="2">
        <v>1</v>
      </c>
    </row>
    <row r="379" spans="1:40">
      <c r="A379" s="2" t="s">
        <v>17</v>
      </c>
      <c r="B379" s="2" t="s">
        <v>819</v>
      </c>
      <c r="C379" s="2" t="s">
        <v>825</v>
      </c>
      <c r="E379" s="2" t="s">
        <v>18</v>
      </c>
      <c r="F379" s="2" t="s">
        <v>806</v>
      </c>
      <c r="G379" s="2" t="s">
        <v>45</v>
      </c>
      <c r="H379" s="2">
        <v>0</v>
      </c>
      <c r="I379" s="2">
        <v>0.49</v>
      </c>
      <c r="J379" s="6">
        <v>72314040</v>
      </c>
      <c r="K379" s="6">
        <v>36415060</v>
      </c>
      <c r="L379" s="6">
        <v>35898980</v>
      </c>
      <c r="M379" s="6">
        <v>37307259</v>
      </c>
      <c r="N379" s="6">
        <v>2224939</v>
      </c>
      <c r="O379" s="6">
        <v>545219</v>
      </c>
      <c r="P379" s="6">
        <v>1310233</v>
      </c>
      <c r="Q379" s="6">
        <v>3606</v>
      </c>
      <c r="R379" s="6">
        <v>0</v>
      </c>
      <c r="S379" s="6">
        <v>15495</v>
      </c>
      <c r="T379" s="6">
        <v>350386</v>
      </c>
      <c r="U379" s="2">
        <v>0</v>
      </c>
      <c r="V379" s="6">
        <v>132298</v>
      </c>
      <c r="W379" s="6">
        <v>8902</v>
      </c>
      <c r="X379" s="6">
        <v>2778</v>
      </c>
      <c r="Y379" s="6">
        <v>10227</v>
      </c>
      <c r="Z379" s="6">
        <v>161191</v>
      </c>
      <c r="AA379" s="6">
        <v>0</v>
      </c>
      <c r="AB379" s="6">
        <v>5127</v>
      </c>
      <c r="AC379" s="6">
        <v>-55614</v>
      </c>
      <c r="AD379" s="6">
        <v>523527</v>
      </c>
      <c r="AE379" s="6">
        <v>0</v>
      </c>
      <c r="AF379" s="2">
        <v>0</v>
      </c>
      <c r="AG379" s="6">
        <v>-914528</v>
      </c>
      <c r="AH379" s="6">
        <v>39406106</v>
      </c>
      <c r="AI379" s="6">
        <v>75305086</v>
      </c>
      <c r="AJ379" s="6">
        <v>2991046</v>
      </c>
      <c r="AK379" s="7">
        <v>1.04</v>
      </c>
      <c r="AL379" s="2">
        <v>0</v>
      </c>
      <c r="AM379" s="2" t="s">
        <v>807</v>
      </c>
      <c r="AN379" s="2">
        <v>1</v>
      </c>
    </row>
    <row r="380" spans="1:40">
      <c r="A380" s="2" t="s">
        <v>15</v>
      </c>
      <c r="B380" s="2" t="s">
        <v>804</v>
      </c>
      <c r="C380" s="2" t="s">
        <v>825</v>
      </c>
      <c r="E380" s="2" t="s">
        <v>16</v>
      </c>
      <c r="F380" s="2" t="s">
        <v>13</v>
      </c>
      <c r="G380" s="2" t="s">
        <v>464</v>
      </c>
      <c r="H380" s="2">
        <v>0</v>
      </c>
      <c r="I380" s="2">
        <v>0.4</v>
      </c>
      <c r="J380" s="6">
        <v>2373583</v>
      </c>
      <c r="K380" s="6">
        <v>16049367</v>
      </c>
      <c r="L380" s="6">
        <v>-13675784</v>
      </c>
      <c r="M380" s="6">
        <v>16205758</v>
      </c>
      <c r="N380" s="6">
        <v>885309</v>
      </c>
      <c r="O380" s="6">
        <v>236334</v>
      </c>
      <c r="P380" s="6">
        <v>367974</v>
      </c>
      <c r="Q380" s="6">
        <v>955</v>
      </c>
      <c r="R380" s="6">
        <v>0</v>
      </c>
      <c r="S380" s="6">
        <v>758</v>
      </c>
      <c r="T380" s="6">
        <v>279288</v>
      </c>
      <c r="U380" s="2">
        <v>0</v>
      </c>
      <c r="V380" s="6">
        <v>23251</v>
      </c>
      <c r="W380" s="6">
        <v>1185</v>
      </c>
      <c r="X380" s="6">
        <v>9122</v>
      </c>
      <c r="Y380" s="6">
        <v>21564</v>
      </c>
      <c r="Z380" s="6">
        <v>-6069</v>
      </c>
      <c r="AA380" s="6">
        <v>-71</v>
      </c>
      <c r="AB380" s="6">
        <v>2639</v>
      </c>
      <c r="AC380" s="6">
        <v>-3621</v>
      </c>
      <c r="AD380" s="6">
        <v>-199439</v>
      </c>
      <c r="AE380" s="6">
        <v>0</v>
      </c>
      <c r="AF380" s="2">
        <v>62</v>
      </c>
      <c r="AG380" s="6">
        <v>-1313297</v>
      </c>
      <c r="AH380" s="6">
        <v>15626269</v>
      </c>
      <c r="AI380" s="6">
        <v>1950485</v>
      </c>
      <c r="AJ380" s="6">
        <v>-423098</v>
      </c>
      <c r="AK380" s="7">
        <v>0.82</v>
      </c>
      <c r="AL380" s="2" t="s">
        <v>864</v>
      </c>
      <c r="AM380" s="2" t="s">
        <v>811</v>
      </c>
      <c r="AN380" s="2">
        <v>3.5615712000000001E-2</v>
      </c>
    </row>
    <row r="381" spans="1:40">
      <c r="A381" s="2" t="s">
        <v>13</v>
      </c>
      <c r="B381" s="2" t="s">
        <v>832</v>
      </c>
      <c r="C381" s="2" t="s">
        <v>825</v>
      </c>
      <c r="E381" s="2" t="s">
        <v>14</v>
      </c>
      <c r="F381" s="2" t="e">
        <v>#N/A</v>
      </c>
      <c r="G381" s="2" t="e">
        <v>#N/A</v>
      </c>
      <c r="H381" s="2" t="s">
        <v>833</v>
      </c>
      <c r="I381" s="2">
        <v>0.09</v>
      </c>
      <c r="J381" s="6">
        <v>57623420</v>
      </c>
      <c r="K381" s="6">
        <v>16880502</v>
      </c>
      <c r="L381" s="6">
        <v>40742918</v>
      </c>
      <c r="M381" s="6">
        <v>16891286</v>
      </c>
      <c r="N381" s="6">
        <v>1082861</v>
      </c>
      <c r="O381" s="6">
        <v>246331</v>
      </c>
      <c r="P381" s="6">
        <v>575898</v>
      </c>
      <c r="Q381" s="6">
        <v>600</v>
      </c>
      <c r="R381" s="6">
        <v>226</v>
      </c>
      <c r="S381" s="6">
        <v>1546</v>
      </c>
      <c r="T381" s="6">
        <v>258260</v>
      </c>
      <c r="U381" s="2">
        <v>0</v>
      </c>
      <c r="V381" s="6">
        <v>37995</v>
      </c>
      <c r="W381" s="6">
        <v>1940</v>
      </c>
      <c r="X381" s="6">
        <v>3906</v>
      </c>
      <c r="Y381" s="6">
        <v>10480</v>
      </c>
      <c r="Z381" s="6">
        <v>15291</v>
      </c>
      <c r="AA381" s="6">
        <v>-26</v>
      </c>
      <c r="AB381" s="6">
        <v>4425</v>
      </c>
      <c r="AC381" s="6">
        <v>-3843</v>
      </c>
      <c r="AD381" s="6">
        <v>594168</v>
      </c>
      <c r="AE381" s="6">
        <v>0</v>
      </c>
      <c r="AF381" s="6">
        <v>1507</v>
      </c>
      <c r="AG381" s="6">
        <v>-1161983</v>
      </c>
      <c r="AH381" s="6">
        <v>17474992</v>
      </c>
      <c r="AI381" s="6">
        <v>58217910</v>
      </c>
      <c r="AJ381" s="6">
        <v>594490</v>
      </c>
      <c r="AK381" s="7">
        <v>1.01</v>
      </c>
      <c r="AL381" s="2" t="s">
        <v>864</v>
      </c>
      <c r="AM381" s="2" t="s">
        <v>827</v>
      </c>
      <c r="AN381" s="2">
        <v>0.86464181600000001</v>
      </c>
    </row>
    <row r="382" spans="1:40">
      <c r="A382" s="2" t="s">
        <v>11</v>
      </c>
      <c r="B382" s="2" t="s">
        <v>804</v>
      </c>
      <c r="C382" s="2" t="s">
        <v>805</v>
      </c>
      <c r="E382" s="2" t="s">
        <v>12</v>
      </c>
      <c r="F382" s="2" t="s">
        <v>39</v>
      </c>
      <c r="G382" s="2" t="s">
        <v>806</v>
      </c>
      <c r="H382" s="2">
        <v>0</v>
      </c>
      <c r="I382" s="2">
        <v>0.4</v>
      </c>
      <c r="J382" s="6">
        <v>2443814</v>
      </c>
      <c r="K382" s="6">
        <v>12439822</v>
      </c>
      <c r="L382" s="6">
        <v>-9996007</v>
      </c>
      <c r="M382" s="6">
        <v>12398695</v>
      </c>
      <c r="N382" s="6">
        <v>934095</v>
      </c>
      <c r="O382" s="6">
        <v>180814</v>
      </c>
      <c r="P382" s="6">
        <v>425243</v>
      </c>
      <c r="Q382" s="2">
        <v>0</v>
      </c>
      <c r="R382" s="6">
        <v>9976</v>
      </c>
      <c r="S382" s="6">
        <v>1249</v>
      </c>
      <c r="T382" s="6">
        <v>316813</v>
      </c>
      <c r="U382" s="2">
        <v>0</v>
      </c>
      <c r="V382" s="6">
        <v>21274</v>
      </c>
      <c r="W382" s="2">
        <v>0</v>
      </c>
      <c r="X382" s="6">
        <v>-9976</v>
      </c>
      <c r="Y382" s="6">
        <v>-1249</v>
      </c>
      <c r="Z382" s="6">
        <v>-5342</v>
      </c>
      <c r="AA382" s="6">
        <v>0</v>
      </c>
      <c r="AB382" s="6">
        <v>2883</v>
      </c>
      <c r="AC382" s="6">
        <v>758</v>
      </c>
      <c r="AD382" s="6">
        <v>-145775</v>
      </c>
      <c r="AE382" s="6">
        <v>0</v>
      </c>
      <c r="AF382" s="2">
        <v>0</v>
      </c>
      <c r="AG382" s="6">
        <v>-197816</v>
      </c>
      <c r="AH382" s="6">
        <v>12997547</v>
      </c>
      <c r="AI382" s="6">
        <v>3001539</v>
      </c>
      <c r="AJ382" s="6">
        <v>557725</v>
      </c>
      <c r="AK382" s="7">
        <v>1.23</v>
      </c>
      <c r="AL382" s="2" t="s">
        <v>903</v>
      </c>
      <c r="AM382" s="2" t="s">
        <v>811</v>
      </c>
      <c r="AN382" s="2">
        <v>3.003836E-2</v>
      </c>
    </row>
    <row r="383" spans="1:40">
      <c r="A383" s="2" t="s">
        <v>9</v>
      </c>
      <c r="B383" s="2" t="s">
        <v>804</v>
      </c>
      <c r="C383" s="2" t="s">
        <v>825</v>
      </c>
      <c r="E383" s="2" t="s">
        <v>10</v>
      </c>
      <c r="F383" s="2" t="s">
        <v>13</v>
      </c>
      <c r="G383" s="2" t="s">
        <v>464</v>
      </c>
      <c r="H383" s="2">
        <v>0</v>
      </c>
      <c r="I383" s="2">
        <v>0.4</v>
      </c>
      <c r="J383" s="6">
        <v>2407238</v>
      </c>
      <c r="K383" s="6">
        <v>15842247</v>
      </c>
      <c r="L383" s="6">
        <v>-13435009</v>
      </c>
      <c r="M383" s="6">
        <v>15419984</v>
      </c>
      <c r="N383" s="6">
        <v>1159456</v>
      </c>
      <c r="O383" s="6">
        <v>225391</v>
      </c>
      <c r="P383" s="6">
        <v>633954</v>
      </c>
      <c r="Q383" s="6">
        <v>650</v>
      </c>
      <c r="R383" s="6">
        <v>998</v>
      </c>
      <c r="S383" s="6">
        <v>2761</v>
      </c>
      <c r="T383" s="6">
        <v>295702</v>
      </c>
      <c r="U383" s="2">
        <v>0</v>
      </c>
      <c r="V383" s="6">
        <v>39933</v>
      </c>
      <c r="W383" s="6">
        <v>4817</v>
      </c>
      <c r="X383" s="6">
        <v>-1780</v>
      </c>
      <c r="Y383" s="6">
        <v>7038</v>
      </c>
      <c r="Z383" s="6">
        <v>5121</v>
      </c>
      <c r="AA383" s="6">
        <v>-46</v>
      </c>
      <c r="AB383" s="6">
        <v>4497</v>
      </c>
      <c r="AC383" s="6">
        <v>271</v>
      </c>
      <c r="AD383" s="6">
        <v>-195927</v>
      </c>
      <c r="AE383" s="6">
        <v>0</v>
      </c>
      <c r="AF383" s="2">
        <v>63</v>
      </c>
      <c r="AG383" s="6">
        <v>-875315</v>
      </c>
      <c r="AH383" s="6">
        <v>15567986</v>
      </c>
      <c r="AI383" s="6">
        <v>2132977</v>
      </c>
      <c r="AJ383" s="6">
        <v>-274261</v>
      </c>
      <c r="AK383" s="7">
        <v>0.89</v>
      </c>
      <c r="AL383" s="2" t="s">
        <v>864</v>
      </c>
      <c r="AM383" s="2" t="s">
        <v>811</v>
      </c>
      <c r="AN383" s="2">
        <v>3.6120711999999999E-2</v>
      </c>
    </row>
    <row r="384" spans="1:40">
      <c r="A384" s="2" t="s">
        <v>7</v>
      </c>
      <c r="B384" s="2" t="s">
        <v>804</v>
      </c>
      <c r="C384" s="2" t="s">
        <v>805</v>
      </c>
      <c r="E384" s="2" t="s">
        <v>8</v>
      </c>
      <c r="F384" s="2" t="s">
        <v>680</v>
      </c>
      <c r="G384" s="2" t="s">
        <v>678</v>
      </c>
      <c r="H384" s="2">
        <v>0</v>
      </c>
      <c r="I384" s="2">
        <v>0.4</v>
      </c>
      <c r="J384" s="6">
        <v>3037096</v>
      </c>
      <c r="K384" s="6">
        <v>27842693</v>
      </c>
      <c r="L384" s="6">
        <v>-24805597</v>
      </c>
      <c r="M384" s="6">
        <v>28803616</v>
      </c>
      <c r="N384" s="6">
        <v>978241</v>
      </c>
      <c r="O384" s="6">
        <v>420053</v>
      </c>
      <c r="P384" s="6">
        <v>472364</v>
      </c>
      <c r="Q384" s="6">
        <v>0</v>
      </c>
      <c r="R384" s="2">
        <v>0</v>
      </c>
      <c r="S384" s="6">
        <v>0</v>
      </c>
      <c r="T384" s="6">
        <v>85824</v>
      </c>
      <c r="U384" s="6">
        <v>0</v>
      </c>
      <c r="V384" s="6">
        <v>75472</v>
      </c>
      <c r="W384" s="6">
        <v>6973</v>
      </c>
      <c r="X384" s="6">
        <v>0</v>
      </c>
      <c r="Y384" s="6">
        <v>3661</v>
      </c>
      <c r="Z384" s="6">
        <v>226650</v>
      </c>
      <c r="AA384" s="6">
        <v>-2010</v>
      </c>
      <c r="AB384" s="6">
        <v>9373</v>
      </c>
      <c r="AC384" s="6">
        <v>-15490</v>
      </c>
      <c r="AD384" s="6">
        <v>-361748</v>
      </c>
      <c r="AE384" s="6">
        <v>0</v>
      </c>
      <c r="AF384" s="6">
        <v>380500</v>
      </c>
      <c r="AG384" s="6">
        <v>4690438</v>
      </c>
      <c r="AH384" s="6">
        <v>34034676</v>
      </c>
      <c r="AI384" s="6">
        <v>9229079</v>
      </c>
      <c r="AJ384" s="6">
        <v>6191982</v>
      </c>
      <c r="AK384" s="7">
        <v>3.04</v>
      </c>
      <c r="AL384" s="2">
        <v>0</v>
      </c>
      <c r="AM384" s="2" t="s">
        <v>807</v>
      </c>
      <c r="AN384" s="2">
        <v>1</v>
      </c>
    </row>
    <row r="385" spans="1:40">
      <c r="A385" s="2" t="s">
        <v>5</v>
      </c>
      <c r="B385" s="2" t="s">
        <v>804</v>
      </c>
      <c r="C385" s="2" t="s">
        <v>808</v>
      </c>
      <c r="E385" s="2" t="s">
        <v>6</v>
      </c>
      <c r="F385" s="2" t="s">
        <v>412</v>
      </c>
      <c r="G385" s="2" t="s">
        <v>410</v>
      </c>
      <c r="H385" s="2">
        <v>0</v>
      </c>
      <c r="I385" s="2">
        <v>0.4</v>
      </c>
      <c r="J385" s="6">
        <v>3094315</v>
      </c>
      <c r="K385" s="6">
        <v>10386073</v>
      </c>
      <c r="L385" s="6">
        <v>-7291757</v>
      </c>
      <c r="M385" s="6">
        <v>10590239</v>
      </c>
      <c r="N385" s="6">
        <v>1007082</v>
      </c>
      <c r="O385" s="6">
        <v>154441</v>
      </c>
      <c r="P385" s="6">
        <v>590742</v>
      </c>
      <c r="Q385" s="6">
        <v>0</v>
      </c>
      <c r="R385" s="2">
        <v>0</v>
      </c>
      <c r="S385" s="2">
        <v>0</v>
      </c>
      <c r="T385" s="6">
        <v>261899</v>
      </c>
      <c r="U385" s="6">
        <v>40274</v>
      </c>
      <c r="V385" s="6">
        <v>20449</v>
      </c>
      <c r="W385" s="6">
        <v>3864</v>
      </c>
      <c r="X385" s="6">
        <v>0</v>
      </c>
      <c r="Y385" s="6">
        <v>332</v>
      </c>
      <c r="Z385" s="6">
        <v>12211</v>
      </c>
      <c r="AA385" s="6">
        <v>-24367</v>
      </c>
      <c r="AB385" s="6">
        <v>9294</v>
      </c>
      <c r="AC385" s="6">
        <v>-21920</v>
      </c>
      <c r="AD385" s="6">
        <v>-106338</v>
      </c>
      <c r="AE385" s="6">
        <v>167217</v>
      </c>
      <c r="AF385" s="2">
        <v>0</v>
      </c>
      <c r="AG385" s="6">
        <v>307711</v>
      </c>
      <c r="AH385" s="6">
        <v>12006048</v>
      </c>
      <c r="AI385" s="6">
        <v>4714290</v>
      </c>
      <c r="AJ385" s="6">
        <v>1619975</v>
      </c>
      <c r="AK385" s="7">
        <v>1.52</v>
      </c>
      <c r="AL385" s="2">
        <v>0</v>
      </c>
      <c r="AM385" s="2" t="s">
        <v>807</v>
      </c>
      <c r="AN385" s="2">
        <v>1</v>
      </c>
    </row>
    <row r="386" spans="1:40">
      <c r="A386" s="2" t="s">
        <v>3</v>
      </c>
      <c r="B386" s="2" t="s">
        <v>804</v>
      </c>
      <c r="C386" s="2" t="s">
        <v>825</v>
      </c>
      <c r="E386" s="2" t="s">
        <v>4</v>
      </c>
      <c r="F386" s="2" t="s">
        <v>13</v>
      </c>
      <c r="G386" s="2" t="s">
        <v>464</v>
      </c>
      <c r="H386" s="2">
        <v>0</v>
      </c>
      <c r="I386" s="2">
        <v>0.4</v>
      </c>
      <c r="J386" s="6">
        <v>2580555</v>
      </c>
      <c r="K386" s="6">
        <v>11496609</v>
      </c>
      <c r="L386" s="6">
        <v>-8916054</v>
      </c>
      <c r="M386" s="6">
        <v>11637018</v>
      </c>
      <c r="N386" s="6">
        <v>721529</v>
      </c>
      <c r="O386" s="6">
        <v>169707</v>
      </c>
      <c r="P386" s="6">
        <v>442085</v>
      </c>
      <c r="Q386" s="2">
        <v>0</v>
      </c>
      <c r="R386" s="2">
        <v>0</v>
      </c>
      <c r="S386" s="6">
        <v>0</v>
      </c>
      <c r="T386" s="6">
        <v>109737</v>
      </c>
      <c r="U386" s="2">
        <v>0</v>
      </c>
      <c r="V386" s="6">
        <v>30343</v>
      </c>
      <c r="W386" s="6">
        <v>0</v>
      </c>
      <c r="X386" s="6">
        <v>0</v>
      </c>
      <c r="Y386" s="6">
        <v>2711</v>
      </c>
      <c r="Z386" s="6">
        <v>55660</v>
      </c>
      <c r="AA386" s="6">
        <v>0</v>
      </c>
      <c r="AB386" s="6">
        <v>440</v>
      </c>
      <c r="AC386" s="6">
        <v>-7536</v>
      </c>
      <c r="AD386" s="6">
        <v>-130026</v>
      </c>
      <c r="AE386" s="6">
        <v>0</v>
      </c>
      <c r="AF386" s="2">
        <v>67</v>
      </c>
      <c r="AG386" s="6">
        <v>-987602</v>
      </c>
      <c r="AH386" s="6">
        <v>11322470</v>
      </c>
      <c r="AI386" s="6">
        <v>2406415</v>
      </c>
      <c r="AJ386" s="6">
        <v>-174140</v>
      </c>
      <c r="AK386" s="7">
        <v>0.93</v>
      </c>
      <c r="AL386" s="2" t="s">
        <v>864</v>
      </c>
      <c r="AM386" s="2" t="s">
        <v>811</v>
      </c>
      <c r="AN386" s="2">
        <v>3.8721335000000003E-2</v>
      </c>
    </row>
    <row r="387" spans="1:40">
      <c r="A387" s="2" t="s">
        <v>1</v>
      </c>
      <c r="B387" s="2" t="s">
        <v>821</v>
      </c>
      <c r="C387" s="2" t="s">
        <v>820</v>
      </c>
      <c r="E387" s="2" t="s">
        <v>2</v>
      </c>
      <c r="F387" s="2" t="s">
        <v>806</v>
      </c>
      <c r="G387" s="2" t="s">
        <v>314</v>
      </c>
      <c r="H387" s="2">
        <v>0</v>
      </c>
      <c r="I387" s="2">
        <v>0.49</v>
      </c>
      <c r="J387" s="6">
        <v>24101866</v>
      </c>
      <c r="K387" s="6">
        <v>46858977</v>
      </c>
      <c r="L387" s="6">
        <v>-22757111</v>
      </c>
      <c r="M387" s="6">
        <v>49549804</v>
      </c>
      <c r="N387" s="6">
        <v>2389751</v>
      </c>
      <c r="O387" s="6">
        <v>722601</v>
      </c>
      <c r="P387" s="6">
        <v>808358</v>
      </c>
      <c r="Q387" s="6">
        <v>7631</v>
      </c>
      <c r="R387" s="6">
        <v>29351</v>
      </c>
      <c r="S387" s="6">
        <v>24857</v>
      </c>
      <c r="T387" s="6">
        <v>796953</v>
      </c>
      <c r="U387" s="6">
        <v>243460</v>
      </c>
      <c r="V387" s="6">
        <v>89250</v>
      </c>
      <c r="W387" s="6">
        <v>6632</v>
      </c>
      <c r="X387" s="6">
        <v>2642</v>
      </c>
      <c r="Y387" s="6">
        <v>58991</v>
      </c>
      <c r="Z387" s="6">
        <v>-65249</v>
      </c>
      <c r="AA387" s="6">
        <v>455820</v>
      </c>
      <c r="AB387" s="6">
        <v>4239</v>
      </c>
      <c r="AC387" s="6">
        <v>9639</v>
      </c>
      <c r="AD387" s="6">
        <v>-331875</v>
      </c>
      <c r="AE387" s="6">
        <v>0</v>
      </c>
      <c r="AF387" s="2">
        <v>0</v>
      </c>
      <c r="AG387" s="6">
        <v>332037</v>
      </c>
      <c r="AH387" s="6">
        <v>52745141</v>
      </c>
      <c r="AI387" s="6">
        <v>29988030</v>
      </c>
      <c r="AJ387" s="6">
        <v>5886165</v>
      </c>
      <c r="AK387" s="7">
        <v>1.24</v>
      </c>
      <c r="AL387" s="2" t="s">
        <v>830</v>
      </c>
      <c r="AM387" s="2" t="s">
        <v>811</v>
      </c>
      <c r="AN387" s="2">
        <v>5.0577953000000002E-2</v>
      </c>
    </row>
    <row r="388" spans="1:40">
      <c r="A388" s="2" t="s">
        <v>1038</v>
      </c>
      <c r="E388" s="2" t="s">
        <v>1014</v>
      </c>
      <c r="J388" s="6">
        <v>11323173448</v>
      </c>
      <c r="K388" s="6">
        <v>11312224877</v>
      </c>
      <c r="L388" s="6">
        <v>10948571</v>
      </c>
      <c r="M388" s="6">
        <v>11560480460</v>
      </c>
      <c r="N388" s="6">
        <v>595983912</v>
      </c>
      <c r="O388" s="6">
        <v>169471901</v>
      </c>
      <c r="P388" s="6">
        <v>270847803</v>
      </c>
      <c r="Q388" s="6">
        <v>1981415</v>
      </c>
      <c r="R388" s="6">
        <v>4416496</v>
      </c>
      <c r="S388" s="6">
        <v>5354663</v>
      </c>
      <c r="T388" s="6">
        <v>143911634</v>
      </c>
      <c r="U388" s="6">
        <v>6361554</v>
      </c>
      <c r="V388" s="6">
        <v>21266815</v>
      </c>
      <c r="W388" s="6">
        <v>-14541</v>
      </c>
      <c r="X388" s="6">
        <v>-288274</v>
      </c>
      <c r="Y388" s="6">
        <v>2049074</v>
      </c>
      <c r="Z388" s="6">
        <v>10360756</v>
      </c>
      <c r="AA388" s="6">
        <v>-2773619</v>
      </c>
      <c r="AB388" s="6">
        <v>2267154</v>
      </c>
      <c r="AC388" s="6">
        <v>-5261716</v>
      </c>
      <c r="AD388" s="6">
        <v>159667</v>
      </c>
      <c r="AE388" s="12">
        <v>113926132</v>
      </c>
      <c r="AF388" s="6">
        <v>67615584</v>
      </c>
      <c r="AG388" s="6">
        <v>-224018145</v>
      </c>
      <c r="AH388" s="6">
        <v>12012883645</v>
      </c>
      <c r="AI388" s="6">
        <v>12023832216</v>
      </c>
      <c r="AJ388" s="6">
        <v>700658768</v>
      </c>
      <c r="AK388" s="7">
        <v>1.06</v>
      </c>
    </row>
    <row r="389" spans="1:40">
      <c r="A389" s="2" t="s">
        <v>926</v>
      </c>
      <c r="E389" s="2" t="s">
        <v>1050</v>
      </c>
      <c r="J389" s="6">
        <v>2803202449</v>
      </c>
      <c r="K389" s="6">
        <v>1988877308</v>
      </c>
      <c r="L389" s="6">
        <v>814325141</v>
      </c>
      <c r="M389" s="6">
        <v>2016461226</v>
      </c>
      <c r="N389" s="6">
        <v>119845011</v>
      </c>
      <c r="O389" s="6">
        <v>29554801</v>
      </c>
      <c r="P389" s="6">
        <v>61335480</v>
      </c>
      <c r="Q389" s="6">
        <v>238098</v>
      </c>
      <c r="R389" s="6">
        <v>714976</v>
      </c>
      <c r="S389" s="6">
        <v>1064293</v>
      </c>
      <c r="T389" s="6">
        <v>26937363</v>
      </c>
      <c r="U389" s="6">
        <v>2987897</v>
      </c>
      <c r="V389" s="6">
        <v>4429106</v>
      </c>
      <c r="W389" s="6">
        <v>129214</v>
      </c>
      <c r="X389" s="6">
        <v>-208505</v>
      </c>
      <c r="Y389" s="6">
        <v>682967</v>
      </c>
      <c r="Z389" s="6">
        <v>1284797</v>
      </c>
      <c r="AA389" s="6">
        <v>-1626949</v>
      </c>
      <c r="AB389" s="6">
        <v>329940</v>
      </c>
      <c r="AC389" s="6">
        <v>-1012903</v>
      </c>
      <c r="AD389" s="6">
        <v>11875575</v>
      </c>
      <c r="AE389" s="6">
        <v>0</v>
      </c>
      <c r="AF389" s="6">
        <v>707973</v>
      </c>
      <c r="AG389" s="6">
        <v>-78145264</v>
      </c>
      <c r="AH389" s="6">
        <v>2076324139</v>
      </c>
      <c r="AI389" s="6">
        <v>2890649281</v>
      </c>
      <c r="AJ389" s="6">
        <v>87446831</v>
      </c>
      <c r="AK389" s="7">
        <v>1.03</v>
      </c>
    </row>
    <row r="390" spans="1:40">
      <c r="A390" s="2" t="s">
        <v>804</v>
      </c>
      <c r="E390" s="2" t="s">
        <v>1051</v>
      </c>
      <c r="J390" s="6">
        <v>520308489</v>
      </c>
      <c r="K390" s="6">
        <v>2932265767</v>
      </c>
      <c r="L390" s="6">
        <v>-2411957278</v>
      </c>
      <c r="M390" s="6">
        <v>3013338801</v>
      </c>
      <c r="N390" s="6">
        <v>183799471</v>
      </c>
      <c r="O390" s="6">
        <v>44168219</v>
      </c>
      <c r="P390" s="6">
        <v>91905303</v>
      </c>
      <c r="Q390" s="6">
        <v>376095</v>
      </c>
      <c r="R390" s="6">
        <v>1244815</v>
      </c>
      <c r="S390" s="6">
        <v>1263441</v>
      </c>
      <c r="T390" s="6">
        <v>44841598</v>
      </c>
      <c r="U390" s="6">
        <v>2925779</v>
      </c>
      <c r="V390" s="6">
        <v>7028401</v>
      </c>
      <c r="W390" s="6">
        <v>232307</v>
      </c>
      <c r="X390" s="6">
        <v>120415</v>
      </c>
      <c r="Y390" s="6">
        <v>611840</v>
      </c>
      <c r="Z390" s="6">
        <v>3226755</v>
      </c>
      <c r="AA390" s="6">
        <v>-1807739</v>
      </c>
      <c r="AB390" s="6">
        <v>878720</v>
      </c>
      <c r="AC390" s="6">
        <v>-1383468</v>
      </c>
      <c r="AD390" s="6">
        <v>-35174377</v>
      </c>
      <c r="AE390" s="6">
        <v>31127925</v>
      </c>
      <c r="AF390" s="6">
        <v>23252709</v>
      </c>
      <c r="AG390" s="6">
        <v>-59704087</v>
      </c>
      <c r="AH390" s="6">
        <v>3121968034</v>
      </c>
      <c r="AI390" s="6">
        <v>710010756</v>
      </c>
      <c r="AJ390" s="6">
        <v>189702267</v>
      </c>
      <c r="AK390" s="7">
        <v>1.36</v>
      </c>
    </row>
    <row r="391" spans="1:40">
      <c r="A391" s="2" t="s">
        <v>928</v>
      </c>
      <c r="E391" s="2" t="s">
        <v>1026</v>
      </c>
      <c r="J391" s="6">
        <v>2420297853</v>
      </c>
      <c r="K391" s="6">
        <v>691012446</v>
      </c>
      <c r="L391" s="6">
        <v>1729285407</v>
      </c>
      <c r="M391" s="6">
        <v>710371469</v>
      </c>
      <c r="N391" s="6">
        <v>43154318</v>
      </c>
      <c r="O391" s="6">
        <v>10402704</v>
      </c>
      <c r="P391" s="6">
        <v>21520520</v>
      </c>
      <c r="Q391" s="6">
        <v>88160</v>
      </c>
      <c r="R391" s="6">
        <v>293908</v>
      </c>
      <c r="S391" s="6">
        <v>301876</v>
      </c>
      <c r="T391" s="6">
        <v>10547150</v>
      </c>
      <c r="U391" s="6">
        <v>0</v>
      </c>
      <c r="V391" s="6">
        <v>1639077</v>
      </c>
      <c r="W391" s="6">
        <v>52941</v>
      </c>
      <c r="X391" s="6">
        <v>25256</v>
      </c>
      <c r="Y391" s="6">
        <v>140815</v>
      </c>
      <c r="Z391" s="6">
        <v>749205</v>
      </c>
      <c r="AA391" s="6">
        <v>268711</v>
      </c>
      <c r="AB391" s="6">
        <v>204851</v>
      </c>
      <c r="AC391" s="6">
        <v>-377184</v>
      </c>
      <c r="AD391" s="6">
        <v>25218746</v>
      </c>
      <c r="AE391" s="2">
        <v>0</v>
      </c>
      <c r="AF391" s="6">
        <v>2197520</v>
      </c>
      <c r="AG391" s="6">
        <v>-14537682</v>
      </c>
      <c r="AH391" s="6">
        <v>764713003</v>
      </c>
      <c r="AI391" s="6">
        <v>2493998410</v>
      </c>
      <c r="AJ391" s="6">
        <v>73700557</v>
      </c>
      <c r="AK391" s="7">
        <v>1.03</v>
      </c>
    </row>
    <row r="392" spans="1:40">
      <c r="A392" s="2" t="s">
        <v>814</v>
      </c>
      <c r="E392" s="2" t="s">
        <v>1027</v>
      </c>
      <c r="J392" s="6">
        <v>332077145</v>
      </c>
      <c r="K392" s="6">
        <v>125659154</v>
      </c>
      <c r="L392" s="6">
        <v>206417991</v>
      </c>
      <c r="M392" s="6">
        <v>128193974</v>
      </c>
      <c r="N392" s="6">
        <v>7573860</v>
      </c>
      <c r="O392" s="6">
        <v>1869898</v>
      </c>
      <c r="P392" s="6">
        <v>3786112</v>
      </c>
      <c r="Q392" s="6">
        <v>34248</v>
      </c>
      <c r="R392" s="6">
        <v>53746</v>
      </c>
      <c r="S392" s="6">
        <v>75172</v>
      </c>
      <c r="T392" s="6">
        <v>1754684</v>
      </c>
      <c r="U392" s="6">
        <v>0</v>
      </c>
      <c r="V392" s="6">
        <v>267411</v>
      </c>
      <c r="W392" s="6">
        <v>-5526</v>
      </c>
      <c r="X392" s="6">
        <v>-6404</v>
      </c>
      <c r="Y392" s="6">
        <v>19229</v>
      </c>
      <c r="Z392" s="6">
        <v>128238</v>
      </c>
      <c r="AA392" s="6">
        <v>54002</v>
      </c>
      <c r="AB392" s="6">
        <v>27316</v>
      </c>
      <c r="AC392" s="6">
        <v>-63561</v>
      </c>
      <c r="AD392" s="6">
        <v>3010262</v>
      </c>
      <c r="AE392" s="6">
        <v>0</v>
      </c>
      <c r="AF392" s="6">
        <v>7685</v>
      </c>
      <c r="AG392" s="6">
        <v>-2103380</v>
      </c>
      <c r="AH392" s="6">
        <v>137087736</v>
      </c>
      <c r="AI392" s="6">
        <v>343505727</v>
      </c>
      <c r="AJ392" s="6">
        <v>11428582</v>
      </c>
      <c r="AK392" s="7">
        <v>1.03</v>
      </c>
    </row>
    <row r="393" spans="1:40">
      <c r="A393" s="2" t="s">
        <v>821</v>
      </c>
      <c r="E393" s="2" t="s">
        <v>1052</v>
      </c>
      <c r="J393" s="6">
        <v>2260358592</v>
      </c>
      <c r="K393" s="6">
        <v>2245564129</v>
      </c>
      <c r="L393" s="6">
        <v>14794464</v>
      </c>
      <c r="M393" s="6">
        <v>2288217199</v>
      </c>
      <c r="N393" s="6">
        <v>130077567</v>
      </c>
      <c r="O393" s="6">
        <v>33668915</v>
      </c>
      <c r="P393" s="6">
        <v>61930135</v>
      </c>
      <c r="Q393" s="6">
        <v>1171420</v>
      </c>
      <c r="R393" s="6">
        <v>1152655</v>
      </c>
      <c r="S393" s="6">
        <v>1956080</v>
      </c>
      <c r="T393" s="6">
        <v>30198362</v>
      </c>
      <c r="U393" s="6">
        <v>447878</v>
      </c>
      <c r="V393" s="6">
        <v>5626873</v>
      </c>
      <c r="W393" s="6">
        <v>-611682</v>
      </c>
      <c r="X393" s="6">
        <v>130476</v>
      </c>
      <c r="Y393" s="6">
        <v>-274039</v>
      </c>
      <c r="Z393" s="6">
        <v>2754098</v>
      </c>
      <c r="AA393" s="6">
        <v>353056</v>
      </c>
      <c r="AB393" s="6">
        <v>407282</v>
      </c>
      <c r="AC393" s="6">
        <v>-970838</v>
      </c>
      <c r="AD393" s="6">
        <v>215753</v>
      </c>
      <c r="AE393" s="6">
        <v>24479685</v>
      </c>
      <c r="AF393" s="6">
        <v>17253166</v>
      </c>
      <c r="AG393" s="6">
        <v>-5446019</v>
      </c>
      <c r="AH393" s="6">
        <v>2428154122</v>
      </c>
      <c r="AI393" s="6">
        <v>2442948586</v>
      </c>
      <c r="AJ393" s="6">
        <v>182589994</v>
      </c>
      <c r="AK393" s="7">
        <v>1.08</v>
      </c>
    </row>
    <row r="394" spans="1:40">
      <c r="A394" s="2" t="s">
        <v>924</v>
      </c>
      <c r="E394" s="2" t="s">
        <v>1053</v>
      </c>
      <c r="J394" s="6">
        <v>2006661943</v>
      </c>
      <c r="K394" s="6">
        <v>1992928215</v>
      </c>
      <c r="L394" s="6">
        <v>13733728</v>
      </c>
      <c r="M394" s="6">
        <v>2042338673</v>
      </c>
      <c r="N394" s="6">
        <v>66987080</v>
      </c>
      <c r="O394" s="6">
        <v>29951293</v>
      </c>
      <c r="P394" s="6">
        <v>18222153</v>
      </c>
      <c r="Q394" s="6">
        <v>44036</v>
      </c>
      <c r="R394" s="6">
        <v>573834</v>
      </c>
      <c r="S394" s="6">
        <v>416279</v>
      </c>
      <c r="T394" s="6">
        <v>17779485</v>
      </c>
      <c r="U394" s="2">
        <v>0</v>
      </c>
      <c r="V394" s="6">
        <v>1366045</v>
      </c>
      <c r="W394" s="6">
        <v>112923</v>
      </c>
      <c r="X394" s="6">
        <v>-209703</v>
      </c>
      <c r="Y394" s="6">
        <v>520958</v>
      </c>
      <c r="Z394" s="6">
        <v>1330600</v>
      </c>
      <c r="AA394" s="6">
        <v>-8820</v>
      </c>
      <c r="AB394" s="6">
        <v>251426</v>
      </c>
      <c r="AC394" s="6">
        <v>-937595</v>
      </c>
      <c r="AD394" s="6">
        <v>200284</v>
      </c>
      <c r="AE394" s="6">
        <v>58318522</v>
      </c>
      <c r="AF394" s="6">
        <v>24196531</v>
      </c>
      <c r="AG394" s="6">
        <v>-38449027</v>
      </c>
      <c r="AH394" s="6">
        <v>2107624835</v>
      </c>
      <c r="AI394" s="6">
        <v>2121358563</v>
      </c>
      <c r="AJ394" s="6">
        <v>114696620</v>
      </c>
      <c r="AK394" s="7">
        <v>1.06</v>
      </c>
    </row>
    <row r="395" spans="1:40">
      <c r="A395" s="2" t="s">
        <v>853</v>
      </c>
      <c r="E395" s="2" t="s">
        <v>515</v>
      </c>
      <c r="J395" s="6">
        <v>980266977</v>
      </c>
      <c r="K395" s="6">
        <v>1335917859</v>
      </c>
      <c r="L395" s="6">
        <v>-355650882</v>
      </c>
      <c r="M395" s="6">
        <v>1361559118</v>
      </c>
      <c r="N395" s="6">
        <v>44546605</v>
      </c>
      <c r="O395" s="6">
        <v>19856071</v>
      </c>
      <c r="P395" s="6">
        <v>12148100</v>
      </c>
      <c r="Q395" s="6">
        <v>29358</v>
      </c>
      <c r="R395" s="6">
        <v>382562</v>
      </c>
      <c r="S395" s="6">
        <v>277522</v>
      </c>
      <c r="T395" s="6">
        <v>11852992</v>
      </c>
      <c r="U395" s="2">
        <v>0</v>
      </c>
      <c r="V395" s="6">
        <v>909902</v>
      </c>
      <c r="W395" s="6">
        <v>75282</v>
      </c>
      <c r="X395" s="6">
        <v>-139809</v>
      </c>
      <c r="Y395" s="6">
        <v>347304</v>
      </c>
      <c r="Z395" s="6">
        <v>887063</v>
      </c>
      <c r="AA395" s="6">
        <v>-5880</v>
      </c>
      <c r="AB395" s="6">
        <v>167619</v>
      </c>
      <c r="AC395" s="6">
        <v>-516167</v>
      </c>
      <c r="AD395" s="6">
        <v>-5186575</v>
      </c>
      <c r="AE395" s="2">
        <v>0</v>
      </c>
      <c r="AF395" s="2">
        <v>0</v>
      </c>
      <c r="AG395" s="6">
        <v>-25632686</v>
      </c>
      <c r="AH395" s="6">
        <v>1377011776</v>
      </c>
      <c r="AI395" s="6">
        <v>1021360893</v>
      </c>
      <c r="AJ395" s="6">
        <v>41093917</v>
      </c>
      <c r="AK395" s="7">
        <v>1.04</v>
      </c>
    </row>
    <row r="397" spans="1:40">
      <c r="A397" s="2" t="s">
        <v>0</v>
      </c>
      <c r="B397" s="2" t="s">
        <v>812</v>
      </c>
      <c r="E397" s="2" t="s">
        <v>1044</v>
      </c>
      <c r="J397" s="6">
        <v>9488135</v>
      </c>
      <c r="K397" s="6">
        <v>4967965</v>
      </c>
      <c r="L397" s="6">
        <v>4520170</v>
      </c>
      <c r="M397" s="6">
        <v>4829877</v>
      </c>
      <c r="N397" s="6">
        <v>326322</v>
      </c>
      <c r="O397" s="6">
        <v>70436</v>
      </c>
      <c r="P397" s="6">
        <v>162118</v>
      </c>
      <c r="Q397" s="2">
        <v>420</v>
      </c>
      <c r="R397" s="6">
        <v>4312</v>
      </c>
      <c r="S397" s="6">
        <v>1122</v>
      </c>
      <c r="T397" s="6">
        <v>87914</v>
      </c>
      <c r="U397" s="2">
        <v>0</v>
      </c>
      <c r="V397" s="6">
        <v>11105</v>
      </c>
      <c r="W397" s="2">
        <v>432</v>
      </c>
      <c r="X397" s="2">
        <v>-758</v>
      </c>
      <c r="Y397" s="6">
        <v>1026</v>
      </c>
      <c r="Z397" s="6">
        <v>1155</v>
      </c>
      <c r="AA397" s="2">
        <v>191</v>
      </c>
      <c r="AB397" s="2">
        <v>927</v>
      </c>
      <c r="AC397" s="2">
        <v>-952</v>
      </c>
      <c r="AD397" s="6">
        <v>65919</v>
      </c>
      <c r="AE397" s="2">
        <v>0</v>
      </c>
      <c r="AF397" s="2">
        <v>0</v>
      </c>
      <c r="AG397" s="6">
        <v>-78416</v>
      </c>
      <c r="AH397" s="6">
        <v>5156828</v>
      </c>
      <c r="AI397" s="6">
        <v>9676999</v>
      </c>
      <c r="AJ397" s="6">
        <v>188863</v>
      </c>
      <c r="AK397" s="7">
        <v>1.02</v>
      </c>
    </row>
    <row r="399" spans="1:40">
      <c r="J399" s="6">
        <v>11323173448</v>
      </c>
      <c r="K399" s="6">
        <v>11312224877</v>
      </c>
      <c r="L399" s="6">
        <v>10948571</v>
      </c>
      <c r="M399" s="6">
        <v>11560480460</v>
      </c>
      <c r="N399" s="6">
        <v>595983912</v>
      </c>
      <c r="O399" s="6">
        <v>169471901</v>
      </c>
      <c r="P399" s="6">
        <v>270847803</v>
      </c>
      <c r="Q399" s="6">
        <v>1981415</v>
      </c>
      <c r="R399" s="6">
        <v>4416496</v>
      </c>
      <c r="S399" s="6">
        <v>5354663</v>
      </c>
      <c r="T399" s="6">
        <v>143911634</v>
      </c>
      <c r="U399" s="6">
        <v>6361554</v>
      </c>
      <c r="V399" s="6">
        <v>21266815</v>
      </c>
      <c r="W399" s="6">
        <v>-14541</v>
      </c>
      <c r="X399" s="6">
        <v>-288274</v>
      </c>
      <c r="Y399" s="6">
        <v>2049074</v>
      </c>
      <c r="Z399" s="6">
        <v>10360756</v>
      </c>
      <c r="AA399" s="6">
        <v>-2773619</v>
      </c>
      <c r="AB399" s="6">
        <v>2267154</v>
      </c>
      <c r="AC399" s="6">
        <v>-5261716</v>
      </c>
      <c r="AD399" s="6">
        <v>159667</v>
      </c>
      <c r="AE399" s="6">
        <v>113926132</v>
      </c>
      <c r="AF399" s="6">
        <v>67615584</v>
      </c>
      <c r="AG399" s="6">
        <v>-224018145</v>
      </c>
      <c r="AH399" s="6">
        <v>12012883645</v>
      </c>
      <c r="AI399" s="6">
        <v>12023832216</v>
      </c>
      <c r="AJ399" s="6">
        <v>700658768</v>
      </c>
    </row>
    <row r="400" spans="1:40">
      <c r="J400" s="6">
        <v>11323173448</v>
      </c>
      <c r="K400" s="6">
        <v>11312224877</v>
      </c>
      <c r="L400" s="6">
        <v>10948571</v>
      </c>
      <c r="M400" s="6">
        <v>11560480460</v>
      </c>
      <c r="N400" s="6">
        <v>595983912</v>
      </c>
      <c r="O400" s="6">
        <v>169471901</v>
      </c>
      <c r="P400" s="6">
        <v>270847803</v>
      </c>
      <c r="Q400" s="6">
        <v>1981415</v>
      </c>
      <c r="R400" s="6">
        <v>4416496</v>
      </c>
      <c r="S400" s="6">
        <v>5354663</v>
      </c>
      <c r="T400" s="6">
        <v>143911634</v>
      </c>
      <c r="U400" s="6">
        <v>6361554</v>
      </c>
      <c r="V400" s="6">
        <v>21266815</v>
      </c>
      <c r="W400" s="6">
        <v>-14541</v>
      </c>
      <c r="X400" s="6">
        <v>-288274</v>
      </c>
      <c r="Y400" s="6">
        <v>2049074</v>
      </c>
      <c r="Z400" s="6">
        <v>10360756</v>
      </c>
      <c r="AA400" s="6">
        <v>-2773619</v>
      </c>
      <c r="AB400" s="6">
        <v>2267154</v>
      </c>
      <c r="AC400" s="6">
        <v>-5261716</v>
      </c>
      <c r="AD400" s="6">
        <v>159667</v>
      </c>
      <c r="AE400" s="6">
        <v>113926132</v>
      </c>
      <c r="AF400" s="6">
        <v>67615584</v>
      </c>
      <c r="AG400" s="6">
        <v>-224018145</v>
      </c>
    </row>
    <row r="401" spans="10:33">
      <c r="J401" s="2" t="b">
        <v>1</v>
      </c>
      <c r="K401" s="2" t="b">
        <v>1</v>
      </c>
      <c r="L401" s="2" t="b">
        <v>1</v>
      </c>
      <c r="M401" s="2" t="b">
        <v>1</v>
      </c>
      <c r="N401" s="2" t="b">
        <v>1</v>
      </c>
      <c r="O401" s="2" t="b">
        <v>1</v>
      </c>
      <c r="P401" s="2" t="b">
        <v>1</v>
      </c>
      <c r="Q401" s="2" t="b">
        <v>1</v>
      </c>
      <c r="R401" s="2" t="b">
        <v>1</v>
      </c>
      <c r="S401" s="2" t="b">
        <v>1</v>
      </c>
      <c r="T401" s="2" t="b">
        <v>1</v>
      </c>
      <c r="U401" s="2" t="b">
        <v>1</v>
      </c>
      <c r="V401" s="2" t="b">
        <v>1</v>
      </c>
      <c r="W401" s="2" t="b">
        <v>1</v>
      </c>
      <c r="X401" s="2" t="b">
        <v>1</v>
      </c>
      <c r="Y401" s="2" t="b">
        <v>1</v>
      </c>
      <c r="Z401" s="2" t="b">
        <v>1</v>
      </c>
      <c r="AA401" s="2" t="b">
        <v>1</v>
      </c>
      <c r="AB401" s="2" t="b">
        <v>1</v>
      </c>
      <c r="AC401" s="2" t="b">
        <v>1</v>
      </c>
      <c r="AD401" s="2" t="b">
        <v>1</v>
      </c>
      <c r="AE401" s="2" t="b">
        <v>1</v>
      </c>
      <c r="AF401" s="2" t="b">
        <v>1</v>
      </c>
      <c r="AG401" s="2" t="b">
        <v>1</v>
      </c>
    </row>
    <row r="402" spans="10:33">
      <c r="N402" s="6">
        <v>595983912</v>
      </c>
    </row>
    <row r="403" spans="10:33">
      <c r="N403" s="2" t="b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N400"/>
  <sheetViews>
    <sheetView zoomScale="60" zoomScaleNormal="60" workbookViewId="0">
      <pane xSplit="5" ySplit="3" topLeftCell="M230" activePane="bottomRight" state="frozen"/>
      <selection pane="topRight" activeCell="F1" sqref="F1"/>
      <selection pane="bottomLeft" activeCell="A4" sqref="A4"/>
      <selection pane="bottomRight" activeCell="AI388" sqref="AI388:AI394"/>
    </sheetView>
  </sheetViews>
  <sheetFormatPr defaultRowHeight="15"/>
  <cols>
    <col min="1" max="2" width="8.88671875" style="2"/>
    <col min="3" max="3" width="9" style="2" bestFit="1" customWidth="1"/>
    <col min="4" max="4" width="5.44140625" style="2" customWidth="1"/>
    <col min="5" max="5" width="25.44140625" style="2" customWidth="1"/>
    <col min="6" max="9" width="9" style="2" bestFit="1" customWidth="1"/>
    <col min="10" max="11" width="11.88671875" style="2" bestFit="1" customWidth="1"/>
    <col min="12" max="12" width="13" style="2" customWidth="1"/>
    <col min="13" max="13" width="11.88671875" style="2" bestFit="1" customWidth="1"/>
    <col min="14" max="14" width="9.6640625" style="2" bestFit="1" customWidth="1"/>
    <col min="15" max="15" width="9" style="2" bestFit="1" customWidth="1"/>
    <col min="16" max="16" width="14.44140625" style="2" customWidth="1"/>
    <col min="17" max="24" width="9" style="2" bestFit="1" customWidth="1"/>
    <col min="25" max="25" width="9.33203125" style="2" bestFit="1" customWidth="1"/>
    <col min="26" max="26" width="10.21875" style="2" bestFit="1" customWidth="1"/>
    <col min="27" max="27" width="9.6640625" style="2" bestFit="1" customWidth="1"/>
    <col min="28" max="28" width="11.88671875" style="2" bestFit="1" customWidth="1"/>
    <col min="29" max="29" width="10.21875" style="2" bestFit="1" customWidth="1"/>
    <col min="30" max="30" width="9" style="2" bestFit="1" customWidth="1"/>
    <col min="31" max="31" width="10.33203125" style="2" customWidth="1"/>
    <col min="32" max="32" width="11.33203125" style="2" customWidth="1"/>
    <col min="33" max="33" width="11.44140625" style="2" customWidth="1"/>
    <col min="34" max="34" width="11.21875" style="2" customWidth="1"/>
    <col min="35" max="35" width="11.44140625" style="2" customWidth="1"/>
    <col min="36" max="16384" width="8.88671875" style="2"/>
  </cols>
  <sheetData>
    <row r="2" spans="1:40">
      <c r="N2" s="2" t="s">
        <v>1040</v>
      </c>
      <c r="U2" s="2" t="s">
        <v>781</v>
      </c>
      <c r="AC2" s="2">
        <v>1.4500000000000001E-2</v>
      </c>
    </row>
    <row r="3" spans="1:40" s="4" customFormat="1" ht="94.5" customHeight="1">
      <c r="A3" s="4" t="s">
        <v>782</v>
      </c>
      <c r="B3" s="4" t="s">
        <v>783</v>
      </c>
      <c r="C3" s="4" t="s">
        <v>784</v>
      </c>
      <c r="D3" s="4" t="s">
        <v>785</v>
      </c>
      <c r="E3" s="4" t="s">
        <v>786</v>
      </c>
      <c r="F3" s="4" t="s">
        <v>787</v>
      </c>
      <c r="G3" s="4" t="s">
        <v>788</v>
      </c>
      <c r="H3" s="4" t="s">
        <v>783</v>
      </c>
      <c r="I3" s="4" t="s">
        <v>789</v>
      </c>
      <c r="J3" s="4" t="s">
        <v>914</v>
      </c>
      <c r="K3" s="4" t="s">
        <v>791</v>
      </c>
      <c r="L3" s="4" t="s">
        <v>915</v>
      </c>
      <c r="M3" s="4" t="s">
        <v>916</v>
      </c>
      <c r="N3" s="4" t="s">
        <v>793</v>
      </c>
      <c r="O3" s="4" t="s">
        <v>900</v>
      </c>
      <c r="P3" s="4" t="s">
        <v>897</v>
      </c>
      <c r="Q3" s="4" t="s">
        <v>898</v>
      </c>
      <c r="R3" s="4" t="s">
        <v>879</v>
      </c>
      <c r="S3" s="4" t="s">
        <v>880</v>
      </c>
      <c r="T3" s="4" t="s">
        <v>899</v>
      </c>
      <c r="U3" s="4" t="s">
        <v>897</v>
      </c>
      <c r="V3" s="4" t="s">
        <v>898</v>
      </c>
      <c r="W3" s="4" t="s">
        <v>879</v>
      </c>
      <c r="X3" s="4" t="s">
        <v>880</v>
      </c>
      <c r="Y3" s="4" t="s">
        <v>881</v>
      </c>
      <c r="Z3" s="4" t="s">
        <v>882</v>
      </c>
      <c r="AA3" s="4" t="s">
        <v>899</v>
      </c>
      <c r="AB3" s="4" t="s">
        <v>883</v>
      </c>
      <c r="AC3" s="4" t="s">
        <v>884</v>
      </c>
      <c r="AD3" s="4" t="s">
        <v>795</v>
      </c>
      <c r="AE3" s="4" t="s">
        <v>796</v>
      </c>
      <c r="AF3" s="4" t="s">
        <v>917</v>
      </c>
      <c r="AG3" s="4" t="s">
        <v>797</v>
      </c>
      <c r="AH3" s="4" t="s">
        <v>798</v>
      </c>
      <c r="AI3" s="4" t="s">
        <v>799</v>
      </c>
      <c r="AJ3" s="4" t="s">
        <v>800</v>
      </c>
      <c r="AK3" s="4" t="s">
        <v>918</v>
      </c>
      <c r="AL3" s="4" t="s">
        <v>802</v>
      </c>
      <c r="AM3" s="4" t="s">
        <v>803</v>
      </c>
    </row>
    <row r="4" spans="1:40">
      <c r="A4" s="2" t="s">
        <v>764</v>
      </c>
      <c r="B4" s="2" t="s">
        <v>804</v>
      </c>
      <c r="C4" s="2" t="s">
        <v>805</v>
      </c>
      <c r="E4" s="2" t="s">
        <v>765</v>
      </c>
      <c r="F4" s="2" t="s">
        <v>39</v>
      </c>
      <c r="G4" s="2" t="s">
        <v>806</v>
      </c>
      <c r="H4" s="2">
        <v>0</v>
      </c>
      <c r="I4" s="2">
        <v>0.4</v>
      </c>
      <c r="J4" s="6">
        <v>1617269</v>
      </c>
      <c r="K4" s="6">
        <v>6820283</v>
      </c>
      <c r="L4" s="6">
        <v>-5203013</v>
      </c>
      <c r="M4" s="6">
        <v>7547982</v>
      </c>
      <c r="N4" s="6">
        <v>378460</v>
      </c>
      <c r="O4" s="6">
        <v>109165</v>
      </c>
      <c r="P4" s="6">
        <v>261531</v>
      </c>
      <c r="Q4" s="6">
        <v>0</v>
      </c>
      <c r="R4" s="6">
        <v>5647</v>
      </c>
      <c r="S4" s="6">
        <v>854</v>
      </c>
      <c r="T4" s="6">
        <v>1263</v>
      </c>
      <c r="U4" s="6">
        <v>30827</v>
      </c>
      <c r="V4" s="6">
        <v>0</v>
      </c>
      <c r="W4" s="6">
        <v>-8590</v>
      </c>
      <c r="X4" s="2">
        <v>-425</v>
      </c>
      <c r="Y4" s="6">
        <v>2948</v>
      </c>
      <c r="Z4" s="6">
        <v>0</v>
      </c>
      <c r="AA4" s="6">
        <v>-163</v>
      </c>
      <c r="AB4" s="6">
        <v>-8316</v>
      </c>
      <c r="AC4" s="6">
        <v>-75250</v>
      </c>
      <c r="AD4" s="6">
        <v>0</v>
      </c>
      <c r="AE4" s="2">
        <v>0</v>
      </c>
      <c r="AF4" s="6">
        <v>380640</v>
      </c>
      <c r="AG4" s="6">
        <v>8248113</v>
      </c>
      <c r="AH4" s="6">
        <v>3045099</v>
      </c>
      <c r="AI4" s="6">
        <v>1427830</v>
      </c>
      <c r="AJ4" s="7">
        <v>1.88</v>
      </c>
      <c r="AK4" s="2" t="s">
        <v>903</v>
      </c>
      <c r="AL4" s="2" t="s">
        <v>919</v>
      </c>
      <c r="AM4" s="2">
        <v>1.9714499999999999E-2</v>
      </c>
    </row>
    <row r="5" spans="1:40">
      <c r="A5" s="2" t="s">
        <v>762</v>
      </c>
      <c r="B5" s="2" t="s">
        <v>804</v>
      </c>
      <c r="C5" s="2" t="s">
        <v>808</v>
      </c>
      <c r="E5" s="2" t="s">
        <v>763</v>
      </c>
      <c r="F5" s="2" t="s">
        <v>606</v>
      </c>
      <c r="G5" s="2" t="s">
        <v>806</v>
      </c>
      <c r="H5" s="2">
        <v>0</v>
      </c>
      <c r="I5" s="2">
        <v>0.4</v>
      </c>
      <c r="J5" s="6">
        <v>3345547</v>
      </c>
      <c r="K5" s="6">
        <v>10297500</v>
      </c>
      <c r="L5" s="6">
        <v>-6951953</v>
      </c>
      <c r="M5" s="6">
        <v>11119139</v>
      </c>
      <c r="N5" s="6">
        <v>913220</v>
      </c>
      <c r="O5" s="6">
        <v>166969</v>
      </c>
      <c r="P5" s="6">
        <v>726074</v>
      </c>
      <c r="Q5" s="6">
        <v>4123</v>
      </c>
      <c r="R5" s="6">
        <v>0</v>
      </c>
      <c r="S5" s="6">
        <v>11996</v>
      </c>
      <c r="T5" s="6">
        <v>4058</v>
      </c>
      <c r="U5" s="6">
        <v>9734</v>
      </c>
      <c r="V5" s="6">
        <v>3985</v>
      </c>
      <c r="W5" s="6">
        <v>0</v>
      </c>
      <c r="X5" s="6">
        <v>3507</v>
      </c>
      <c r="Y5" s="6">
        <v>-3969</v>
      </c>
      <c r="Z5" s="6">
        <v>55023</v>
      </c>
      <c r="AA5" s="6">
        <v>-2303</v>
      </c>
      <c r="AB5" s="6">
        <v>-3855</v>
      </c>
      <c r="AC5" s="6">
        <v>-100545</v>
      </c>
      <c r="AD5" s="6">
        <v>0</v>
      </c>
      <c r="AE5" s="2">
        <v>0</v>
      </c>
      <c r="AF5" s="6">
        <v>-260956</v>
      </c>
      <c r="AG5" s="6">
        <v>11732980</v>
      </c>
      <c r="AH5" s="6">
        <v>4781027</v>
      </c>
      <c r="AI5" s="6">
        <v>1435480</v>
      </c>
      <c r="AJ5" s="7">
        <v>1.43</v>
      </c>
      <c r="AK5" s="2" t="s">
        <v>887</v>
      </c>
      <c r="AL5" s="2" t="s">
        <v>919</v>
      </c>
      <c r="AM5" s="2">
        <v>3.5513999999999997E-2</v>
      </c>
    </row>
    <row r="6" spans="1:40">
      <c r="A6" s="2" t="s">
        <v>760</v>
      </c>
      <c r="B6" s="2" t="s">
        <v>804</v>
      </c>
      <c r="C6" s="2" t="s">
        <v>809</v>
      </c>
      <c r="E6" s="2" t="s">
        <v>761</v>
      </c>
      <c r="F6" s="2" t="s">
        <v>594</v>
      </c>
      <c r="G6" s="2" t="s">
        <v>590</v>
      </c>
      <c r="H6" s="2">
        <v>0</v>
      </c>
      <c r="I6" s="2">
        <v>0.4</v>
      </c>
      <c r="J6" s="6">
        <v>2949030</v>
      </c>
      <c r="K6" s="6">
        <v>12075856</v>
      </c>
      <c r="L6" s="6">
        <v>-9126825</v>
      </c>
      <c r="M6" s="6">
        <v>12370537</v>
      </c>
      <c r="N6" s="6">
        <v>735170</v>
      </c>
      <c r="O6" s="6">
        <v>178913</v>
      </c>
      <c r="P6" s="6">
        <v>543952</v>
      </c>
      <c r="Q6" s="2">
        <v>440</v>
      </c>
      <c r="R6" s="6">
        <v>0</v>
      </c>
      <c r="S6" s="6">
        <v>5018</v>
      </c>
      <c r="T6" s="6">
        <v>6847</v>
      </c>
      <c r="U6" s="6">
        <v>64971</v>
      </c>
      <c r="V6" s="6">
        <v>-440</v>
      </c>
      <c r="W6" s="6">
        <v>0</v>
      </c>
      <c r="X6" s="6">
        <v>-1472</v>
      </c>
      <c r="Y6" s="2">
        <v>-662</v>
      </c>
      <c r="Z6" s="6">
        <v>0</v>
      </c>
      <c r="AA6" s="6">
        <v>-717</v>
      </c>
      <c r="AB6" s="6">
        <v>-4318</v>
      </c>
      <c r="AC6" s="6">
        <v>-132000</v>
      </c>
      <c r="AD6" s="6">
        <v>0</v>
      </c>
      <c r="AE6" s="2">
        <v>0</v>
      </c>
      <c r="AF6" s="6">
        <v>-108597</v>
      </c>
      <c r="AG6" s="6">
        <v>12922472</v>
      </c>
      <c r="AH6" s="6">
        <v>3795647</v>
      </c>
      <c r="AI6" s="6">
        <v>846617</v>
      </c>
      <c r="AJ6" s="7">
        <v>1.29</v>
      </c>
      <c r="AK6" s="2" t="s">
        <v>904</v>
      </c>
      <c r="AL6" s="2" t="s">
        <v>919</v>
      </c>
      <c r="AM6" s="2">
        <v>1.59685E-2</v>
      </c>
    </row>
    <row r="7" spans="1:40">
      <c r="A7" s="2" t="s">
        <v>758</v>
      </c>
      <c r="B7" s="2" t="s">
        <v>804</v>
      </c>
      <c r="C7" s="2" t="s">
        <v>805</v>
      </c>
      <c r="E7" s="2" t="s">
        <v>759</v>
      </c>
      <c r="F7" s="2" t="s">
        <v>39</v>
      </c>
      <c r="G7" s="2" t="s">
        <v>806</v>
      </c>
      <c r="H7" s="2">
        <v>0</v>
      </c>
      <c r="I7" s="2">
        <v>0.4</v>
      </c>
      <c r="J7" s="6">
        <v>3357525</v>
      </c>
      <c r="K7" s="6">
        <v>12178829</v>
      </c>
      <c r="L7" s="6">
        <v>-8821304</v>
      </c>
      <c r="M7" s="6">
        <v>13917487</v>
      </c>
      <c r="N7" s="6">
        <v>905006</v>
      </c>
      <c r="O7" s="6">
        <v>201286</v>
      </c>
      <c r="P7" s="6">
        <v>688160</v>
      </c>
      <c r="Q7" s="6">
        <v>5460</v>
      </c>
      <c r="R7" s="6">
        <v>0</v>
      </c>
      <c r="S7" s="6">
        <v>10100</v>
      </c>
      <c r="T7" s="2">
        <v>0</v>
      </c>
      <c r="U7" s="6">
        <v>58430</v>
      </c>
      <c r="V7" s="6">
        <v>337</v>
      </c>
      <c r="W7" s="6">
        <v>0</v>
      </c>
      <c r="X7" s="6">
        <v>7415</v>
      </c>
      <c r="Y7" s="6">
        <v>-8774</v>
      </c>
      <c r="Z7" s="6">
        <v>0</v>
      </c>
      <c r="AA7" s="6">
        <v>237</v>
      </c>
      <c r="AB7" s="6">
        <v>14352</v>
      </c>
      <c r="AC7" s="6">
        <v>-127581</v>
      </c>
      <c r="AD7" s="6">
        <v>0</v>
      </c>
      <c r="AE7" s="2">
        <v>0</v>
      </c>
      <c r="AF7" s="6">
        <v>-1444591</v>
      </c>
      <c r="AG7" s="6">
        <v>13322318</v>
      </c>
      <c r="AH7" s="6">
        <v>4501014</v>
      </c>
      <c r="AI7" s="6">
        <v>1143489</v>
      </c>
      <c r="AJ7" s="7">
        <v>1.34</v>
      </c>
      <c r="AK7" s="2" t="s">
        <v>903</v>
      </c>
      <c r="AL7" s="2" t="s">
        <v>919</v>
      </c>
      <c r="AM7" s="2">
        <v>4.0928300000000001E-2</v>
      </c>
      <c r="AN7" s="2">
        <v>29863.46</v>
      </c>
    </row>
    <row r="8" spans="1:40">
      <c r="A8" s="2" t="s">
        <v>756</v>
      </c>
      <c r="B8" s="2" t="s">
        <v>804</v>
      </c>
      <c r="C8" s="2" t="s">
        <v>809</v>
      </c>
      <c r="E8" s="2" t="s">
        <v>757</v>
      </c>
      <c r="F8" s="2" t="s">
        <v>302</v>
      </c>
      <c r="G8" s="2" t="s">
        <v>300</v>
      </c>
      <c r="H8" s="2">
        <v>0</v>
      </c>
      <c r="I8" s="2">
        <v>0.4</v>
      </c>
      <c r="J8" s="6">
        <v>3555684</v>
      </c>
      <c r="K8" s="6">
        <v>12905851</v>
      </c>
      <c r="L8" s="6">
        <v>-9350167</v>
      </c>
      <c r="M8" s="6">
        <v>13960630</v>
      </c>
      <c r="N8" s="6">
        <v>616435</v>
      </c>
      <c r="O8" s="6">
        <v>201910</v>
      </c>
      <c r="P8" s="6">
        <v>399563</v>
      </c>
      <c r="Q8" s="6">
        <v>0</v>
      </c>
      <c r="R8" s="6">
        <v>10144</v>
      </c>
      <c r="S8" s="6">
        <v>4058</v>
      </c>
      <c r="T8" s="2">
        <v>760</v>
      </c>
      <c r="U8" s="6">
        <v>36903</v>
      </c>
      <c r="V8" s="2">
        <v>-758</v>
      </c>
      <c r="W8" s="6">
        <v>11849</v>
      </c>
      <c r="X8" s="6">
        <v>-1198</v>
      </c>
      <c r="Y8" s="2">
        <v>0</v>
      </c>
      <c r="Z8" s="6">
        <v>0</v>
      </c>
      <c r="AA8" s="6">
        <v>0</v>
      </c>
      <c r="AB8" s="6">
        <v>-748</v>
      </c>
      <c r="AC8" s="6">
        <v>-135230</v>
      </c>
      <c r="AD8" s="6">
        <v>0</v>
      </c>
      <c r="AE8" s="2">
        <v>0</v>
      </c>
      <c r="AF8" s="6">
        <v>43431</v>
      </c>
      <c r="AG8" s="6">
        <v>14531314</v>
      </c>
      <c r="AH8" s="6">
        <v>5181147</v>
      </c>
      <c r="AI8" s="6">
        <v>1625464</v>
      </c>
      <c r="AJ8" s="7">
        <v>1.46</v>
      </c>
      <c r="AK8" s="2" t="s">
        <v>920</v>
      </c>
      <c r="AL8" s="2" t="s">
        <v>919</v>
      </c>
      <c r="AM8" s="2">
        <v>2.9298500000000002E-2</v>
      </c>
    </row>
    <row r="9" spans="1:40">
      <c r="A9" s="2" t="s">
        <v>754</v>
      </c>
      <c r="B9" s="2" t="s">
        <v>804</v>
      </c>
      <c r="C9" s="2" t="s">
        <v>805</v>
      </c>
      <c r="E9" s="2" t="s">
        <v>755</v>
      </c>
      <c r="F9" s="2" t="s">
        <v>430</v>
      </c>
      <c r="G9" s="2" t="s">
        <v>428</v>
      </c>
      <c r="H9" s="2">
        <v>0</v>
      </c>
      <c r="I9" s="2">
        <v>0.4</v>
      </c>
      <c r="J9" s="6">
        <v>2633558</v>
      </c>
      <c r="K9" s="6">
        <v>18257335</v>
      </c>
      <c r="L9" s="6">
        <v>-15623777</v>
      </c>
      <c r="M9" s="6">
        <v>19216040</v>
      </c>
      <c r="N9" s="6">
        <v>827320</v>
      </c>
      <c r="O9" s="6">
        <v>278699</v>
      </c>
      <c r="P9" s="6">
        <v>537718</v>
      </c>
      <c r="Q9" s="6">
        <v>1478</v>
      </c>
      <c r="R9" s="6">
        <v>3433</v>
      </c>
      <c r="S9" s="6">
        <v>3151</v>
      </c>
      <c r="T9" s="6">
        <v>2841</v>
      </c>
      <c r="U9" s="6">
        <v>91901</v>
      </c>
      <c r="V9" s="6">
        <v>2571</v>
      </c>
      <c r="W9" s="6">
        <v>-1634</v>
      </c>
      <c r="X9" s="2">
        <v>229</v>
      </c>
      <c r="Y9" s="6">
        <v>-6918</v>
      </c>
      <c r="Z9" s="6">
        <v>0</v>
      </c>
      <c r="AA9" s="6">
        <v>-2330</v>
      </c>
      <c r="AB9" s="6">
        <v>-3687</v>
      </c>
      <c r="AC9" s="6">
        <v>-225964</v>
      </c>
      <c r="AD9" s="6">
        <v>0</v>
      </c>
      <c r="AE9" s="6">
        <v>19493</v>
      </c>
      <c r="AF9" s="6">
        <v>-298707</v>
      </c>
      <c r="AG9" s="6">
        <v>19579328</v>
      </c>
      <c r="AH9" s="6">
        <v>3955551</v>
      </c>
      <c r="AI9" s="6">
        <v>1321993</v>
      </c>
      <c r="AJ9" s="7">
        <v>1.5</v>
      </c>
      <c r="AK9" s="2" t="s">
        <v>892</v>
      </c>
      <c r="AL9" s="2" t="s">
        <v>919</v>
      </c>
      <c r="AM9" s="2">
        <v>1.21388E-2</v>
      </c>
    </row>
    <row r="10" spans="1:40">
      <c r="A10" s="2" t="s">
        <v>752</v>
      </c>
      <c r="B10" s="2" t="s">
        <v>921</v>
      </c>
      <c r="C10" s="2">
        <v>0</v>
      </c>
      <c r="E10" s="2" t="s">
        <v>753</v>
      </c>
      <c r="F10" s="2">
        <v>0</v>
      </c>
      <c r="G10" s="2">
        <v>0</v>
      </c>
      <c r="H10" s="2" t="s">
        <v>814</v>
      </c>
      <c r="I10" s="2">
        <v>0.01</v>
      </c>
      <c r="J10" s="6">
        <v>9982221</v>
      </c>
      <c r="K10" s="6">
        <v>4680428</v>
      </c>
      <c r="L10" s="6">
        <v>5301793</v>
      </c>
      <c r="M10" s="6">
        <v>4880754</v>
      </c>
      <c r="N10" s="6">
        <v>176856</v>
      </c>
      <c r="O10" s="6">
        <v>70588</v>
      </c>
      <c r="P10" s="6">
        <v>102564</v>
      </c>
      <c r="Q10" s="2">
        <v>935</v>
      </c>
      <c r="R10" s="2">
        <v>0</v>
      </c>
      <c r="S10" s="6">
        <v>2217</v>
      </c>
      <c r="T10" s="2">
        <v>552</v>
      </c>
      <c r="U10" s="6">
        <v>10636</v>
      </c>
      <c r="V10" s="6">
        <v>427</v>
      </c>
      <c r="W10" s="6">
        <v>0</v>
      </c>
      <c r="X10" s="2">
        <v>-427</v>
      </c>
      <c r="Y10" s="6">
        <v>1405</v>
      </c>
      <c r="Z10" s="6">
        <v>-2</v>
      </c>
      <c r="AA10" s="6">
        <v>-116</v>
      </c>
      <c r="AB10" s="6">
        <v>-4517</v>
      </c>
      <c r="AC10" s="6">
        <v>76679</v>
      </c>
      <c r="AD10" s="6">
        <v>0</v>
      </c>
      <c r="AE10" s="2">
        <v>0</v>
      </c>
      <c r="AF10" s="6">
        <v>-212131</v>
      </c>
      <c r="AG10" s="6">
        <v>4929564</v>
      </c>
      <c r="AH10" s="6">
        <v>10231357</v>
      </c>
      <c r="AI10" s="6">
        <v>249136</v>
      </c>
      <c r="AJ10" s="7">
        <v>1.02</v>
      </c>
      <c r="AL10" s="2" t="s">
        <v>807</v>
      </c>
      <c r="AM10" s="2">
        <v>1</v>
      </c>
    </row>
    <row r="11" spans="1:40">
      <c r="A11" s="2" t="s">
        <v>750</v>
      </c>
      <c r="B11" s="2" t="s">
        <v>804</v>
      </c>
      <c r="C11" s="2" t="s">
        <v>805</v>
      </c>
      <c r="E11" s="2" t="s">
        <v>751</v>
      </c>
      <c r="F11" s="2" t="s">
        <v>680</v>
      </c>
      <c r="G11" s="2" t="s">
        <v>678</v>
      </c>
      <c r="H11" s="2">
        <v>0</v>
      </c>
      <c r="I11" s="2">
        <v>0.4</v>
      </c>
      <c r="J11" s="6">
        <v>3645145</v>
      </c>
      <c r="K11" s="6">
        <v>19801223</v>
      </c>
      <c r="L11" s="6">
        <v>-16156078</v>
      </c>
      <c r="M11" s="6">
        <v>20461704</v>
      </c>
      <c r="N11" s="6">
        <v>1029733</v>
      </c>
      <c r="O11" s="6">
        <v>296296</v>
      </c>
      <c r="P11" s="6">
        <v>673848</v>
      </c>
      <c r="Q11" s="6">
        <v>7640</v>
      </c>
      <c r="R11" s="6">
        <v>42999</v>
      </c>
      <c r="S11" s="6">
        <v>5572</v>
      </c>
      <c r="T11" s="6">
        <v>3378</v>
      </c>
      <c r="U11" s="6">
        <v>15751</v>
      </c>
      <c r="V11" s="6">
        <v>-4978</v>
      </c>
      <c r="W11" s="6">
        <v>-28618</v>
      </c>
      <c r="X11" s="6">
        <v>1384</v>
      </c>
      <c r="Y11" s="6">
        <v>5580</v>
      </c>
      <c r="Z11" s="6">
        <v>0</v>
      </c>
      <c r="AA11" s="6">
        <v>-3378</v>
      </c>
      <c r="AB11" s="6">
        <v>19966</v>
      </c>
      <c r="AC11" s="6">
        <v>-233662</v>
      </c>
      <c r="AD11" s="6">
        <v>0</v>
      </c>
      <c r="AE11" s="6">
        <v>45627</v>
      </c>
      <c r="AF11" s="6">
        <v>-177981</v>
      </c>
      <c r="AG11" s="6">
        <v>21039874</v>
      </c>
      <c r="AH11" s="6">
        <v>4883796</v>
      </c>
      <c r="AI11" s="6">
        <v>1238651</v>
      </c>
      <c r="AJ11" s="7">
        <v>1.34</v>
      </c>
      <c r="AK11" s="2" t="s">
        <v>922</v>
      </c>
      <c r="AL11" s="2" t="s">
        <v>923</v>
      </c>
      <c r="AM11" s="2">
        <v>7.0827600000000004E-2</v>
      </c>
    </row>
    <row r="12" spans="1:40">
      <c r="A12" s="2" t="s">
        <v>748</v>
      </c>
      <c r="B12" s="2" t="s">
        <v>804</v>
      </c>
      <c r="C12" s="2" t="s">
        <v>815</v>
      </c>
      <c r="E12" s="2" t="s">
        <v>749</v>
      </c>
      <c r="F12" s="2" t="s">
        <v>139</v>
      </c>
      <c r="G12" s="2" t="s">
        <v>806</v>
      </c>
      <c r="H12" s="2">
        <v>0</v>
      </c>
      <c r="I12" s="2">
        <v>0.4</v>
      </c>
      <c r="J12" s="6">
        <v>1957300</v>
      </c>
      <c r="K12" s="6">
        <v>9224064</v>
      </c>
      <c r="L12" s="6">
        <v>-7266764</v>
      </c>
      <c r="M12" s="6">
        <v>9536330</v>
      </c>
      <c r="N12" s="6">
        <v>624257</v>
      </c>
      <c r="O12" s="6">
        <v>137922</v>
      </c>
      <c r="P12" s="6">
        <v>474528</v>
      </c>
      <c r="Q12" s="6">
        <v>1981</v>
      </c>
      <c r="R12" s="2">
        <v>948</v>
      </c>
      <c r="S12" s="6">
        <v>7266</v>
      </c>
      <c r="T12" s="6">
        <v>1612</v>
      </c>
      <c r="U12" s="6">
        <v>27423</v>
      </c>
      <c r="V12" s="6">
        <v>6043</v>
      </c>
      <c r="W12" s="6">
        <v>3196</v>
      </c>
      <c r="X12" s="2">
        <v>-594</v>
      </c>
      <c r="Y12" s="6">
        <v>-1175</v>
      </c>
      <c r="Z12" s="6">
        <v>0</v>
      </c>
      <c r="AA12" s="6">
        <v>-1612</v>
      </c>
      <c r="AB12" s="6">
        <v>1388</v>
      </c>
      <c r="AC12" s="6">
        <v>-105098</v>
      </c>
      <c r="AD12" s="6">
        <v>0</v>
      </c>
      <c r="AE12" s="6">
        <v>24634</v>
      </c>
      <c r="AF12" s="6">
        <v>-337106</v>
      </c>
      <c r="AG12" s="6">
        <v>9728418</v>
      </c>
      <c r="AH12" s="6">
        <v>2461654</v>
      </c>
      <c r="AI12" s="6">
        <v>504354</v>
      </c>
      <c r="AJ12" s="7">
        <v>1.26</v>
      </c>
      <c r="AK12" s="2" t="s">
        <v>816</v>
      </c>
      <c r="AL12" s="2" t="s">
        <v>919</v>
      </c>
      <c r="AM12" s="2">
        <v>1.73986E-2</v>
      </c>
    </row>
    <row r="13" spans="1:40">
      <c r="A13" s="2" t="s">
        <v>746</v>
      </c>
      <c r="B13" s="2" t="s">
        <v>924</v>
      </c>
      <c r="C13" s="2" t="s">
        <v>818</v>
      </c>
      <c r="E13" s="2" t="s">
        <v>747</v>
      </c>
      <c r="F13" s="2" t="s">
        <v>514</v>
      </c>
      <c r="G13" s="2" t="s">
        <v>806</v>
      </c>
      <c r="H13" s="2">
        <v>0</v>
      </c>
      <c r="I13" s="2">
        <v>0.3</v>
      </c>
      <c r="J13" s="6">
        <v>52805015</v>
      </c>
      <c r="K13" s="6">
        <v>17510772</v>
      </c>
      <c r="L13" s="6">
        <v>35294243</v>
      </c>
      <c r="M13" s="6">
        <v>17352721</v>
      </c>
      <c r="N13" s="6">
        <v>716452</v>
      </c>
      <c r="O13" s="6">
        <v>250969</v>
      </c>
      <c r="P13" s="6">
        <v>410179</v>
      </c>
      <c r="Q13" s="2">
        <v>0</v>
      </c>
      <c r="R13" s="6">
        <v>0</v>
      </c>
      <c r="S13" s="6">
        <v>55304</v>
      </c>
      <c r="T13" s="2">
        <v>0</v>
      </c>
      <c r="U13" s="6">
        <v>10885</v>
      </c>
      <c r="V13" s="6">
        <v>2190</v>
      </c>
      <c r="W13" s="6">
        <v>0</v>
      </c>
      <c r="X13" s="6">
        <v>-55304</v>
      </c>
      <c r="Y13" s="6">
        <v>-6804</v>
      </c>
      <c r="Z13" s="6">
        <v>0</v>
      </c>
      <c r="AA13" s="6">
        <v>0</v>
      </c>
      <c r="AB13" s="6">
        <v>13396</v>
      </c>
      <c r="AC13" s="6">
        <v>510454</v>
      </c>
      <c r="AD13" s="6">
        <v>0</v>
      </c>
      <c r="AE13" s="6">
        <v>153029</v>
      </c>
      <c r="AF13" s="6">
        <v>-726423</v>
      </c>
      <c r="AG13" s="6">
        <v>17664538</v>
      </c>
      <c r="AH13" s="6">
        <v>52958781</v>
      </c>
      <c r="AI13" s="6">
        <v>153766</v>
      </c>
      <c r="AJ13" s="7">
        <v>1</v>
      </c>
      <c r="AK13" s="2" t="s">
        <v>925</v>
      </c>
      <c r="AL13" s="2" t="s">
        <v>919</v>
      </c>
      <c r="AM13" s="2">
        <v>0.43989479999999997</v>
      </c>
    </row>
    <row r="14" spans="1:40">
      <c r="A14" s="2" t="s">
        <v>744</v>
      </c>
      <c r="B14" s="2" t="s">
        <v>924</v>
      </c>
      <c r="C14" s="2" t="s">
        <v>818</v>
      </c>
      <c r="E14" s="2" t="s">
        <v>745</v>
      </c>
      <c r="F14" s="2" t="s">
        <v>514</v>
      </c>
      <c r="G14" s="2" t="s">
        <v>806</v>
      </c>
      <c r="H14" s="2">
        <v>0</v>
      </c>
      <c r="I14" s="2">
        <v>0.3</v>
      </c>
      <c r="J14" s="6">
        <v>53749500</v>
      </c>
      <c r="K14" s="6">
        <v>35484426</v>
      </c>
      <c r="L14" s="6">
        <v>18265074</v>
      </c>
      <c r="M14" s="6">
        <v>33087082</v>
      </c>
      <c r="N14" s="6">
        <v>1073348</v>
      </c>
      <c r="O14" s="6">
        <v>478532</v>
      </c>
      <c r="P14" s="6">
        <v>588686</v>
      </c>
      <c r="Q14" s="6">
        <v>0</v>
      </c>
      <c r="R14" s="6">
        <v>0</v>
      </c>
      <c r="S14" s="6">
        <v>0</v>
      </c>
      <c r="T14" s="6">
        <v>6130</v>
      </c>
      <c r="U14" s="6">
        <v>76338</v>
      </c>
      <c r="V14" s="6">
        <v>0</v>
      </c>
      <c r="W14" s="6">
        <v>2891</v>
      </c>
      <c r="X14" s="6">
        <v>-9265</v>
      </c>
      <c r="Y14" s="6">
        <v>2939</v>
      </c>
      <c r="Z14" s="6">
        <v>0</v>
      </c>
      <c r="AA14" s="6">
        <v>-2859</v>
      </c>
      <c r="AB14" s="6">
        <v>-10682</v>
      </c>
      <c r="AC14" s="6">
        <v>264164</v>
      </c>
      <c r="AD14" s="6">
        <v>0</v>
      </c>
      <c r="AE14" s="2">
        <v>0</v>
      </c>
      <c r="AF14" s="6">
        <v>-4562625</v>
      </c>
      <c r="AG14" s="6">
        <v>29921331</v>
      </c>
      <c r="AH14" s="6">
        <v>48186405</v>
      </c>
      <c r="AI14" s="6">
        <v>-5563095</v>
      </c>
      <c r="AJ14" s="7">
        <v>0.9</v>
      </c>
      <c r="AL14" s="2" t="s">
        <v>807</v>
      </c>
      <c r="AM14" s="2">
        <v>1</v>
      </c>
    </row>
    <row r="15" spans="1:40">
      <c r="A15" s="2" t="s">
        <v>742</v>
      </c>
      <c r="B15" s="2" t="s">
        <v>926</v>
      </c>
      <c r="C15" s="2" t="s">
        <v>820</v>
      </c>
      <c r="E15" s="2" t="s">
        <v>743</v>
      </c>
      <c r="F15" s="2" t="s">
        <v>806</v>
      </c>
      <c r="G15" s="2" t="s">
        <v>175</v>
      </c>
      <c r="H15" s="2">
        <v>0</v>
      </c>
      <c r="I15" s="2">
        <v>0.49</v>
      </c>
      <c r="J15" s="6">
        <v>52105634</v>
      </c>
      <c r="K15" s="6">
        <v>25450434</v>
      </c>
      <c r="L15" s="6">
        <v>26655200</v>
      </c>
      <c r="M15" s="6">
        <v>25268753</v>
      </c>
      <c r="N15" s="6">
        <v>1634948</v>
      </c>
      <c r="O15" s="6">
        <v>373353</v>
      </c>
      <c r="P15" s="6">
        <v>1244510</v>
      </c>
      <c r="Q15" s="2">
        <v>0</v>
      </c>
      <c r="R15" s="6">
        <v>0</v>
      </c>
      <c r="S15" s="6">
        <v>6904</v>
      </c>
      <c r="T15" s="6">
        <v>10181</v>
      </c>
      <c r="U15" s="6">
        <v>109888</v>
      </c>
      <c r="V15" s="6">
        <v>0</v>
      </c>
      <c r="W15" s="6">
        <v>0</v>
      </c>
      <c r="X15" s="6">
        <v>-4833</v>
      </c>
      <c r="Y15" s="6">
        <v>-16304</v>
      </c>
      <c r="Z15" s="6">
        <v>0</v>
      </c>
      <c r="AA15" s="6">
        <v>-5710</v>
      </c>
      <c r="AB15" s="6">
        <v>1599</v>
      </c>
      <c r="AC15" s="6">
        <v>385509</v>
      </c>
      <c r="AD15" s="6">
        <v>0</v>
      </c>
      <c r="AE15" s="2">
        <v>0</v>
      </c>
      <c r="AF15" s="6">
        <v>119408</v>
      </c>
      <c r="AG15" s="6">
        <v>27493258</v>
      </c>
      <c r="AH15" s="6">
        <v>54148458</v>
      </c>
      <c r="AI15" s="6">
        <v>2042824</v>
      </c>
      <c r="AJ15" s="7">
        <v>1.04</v>
      </c>
      <c r="AL15" s="2" t="s">
        <v>807</v>
      </c>
      <c r="AM15" s="2">
        <v>1</v>
      </c>
    </row>
    <row r="16" spans="1:40">
      <c r="A16" s="2" t="s">
        <v>740</v>
      </c>
      <c r="B16" s="2" t="s">
        <v>804</v>
      </c>
      <c r="C16" s="2" t="s">
        <v>808</v>
      </c>
      <c r="E16" s="2" t="s">
        <v>741</v>
      </c>
      <c r="F16" s="2" t="s">
        <v>606</v>
      </c>
      <c r="G16" s="2" t="s">
        <v>806</v>
      </c>
      <c r="H16" s="2">
        <v>0</v>
      </c>
      <c r="I16" s="2">
        <v>0.4</v>
      </c>
      <c r="J16" s="6">
        <v>2864043</v>
      </c>
      <c r="K16" s="6">
        <v>9196751</v>
      </c>
      <c r="L16" s="6">
        <v>-6332708</v>
      </c>
      <c r="M16" s="6">
        <v>9589012</v>
      </c>
      <c r="N16" s="6">
        <v>424013</v>
      </c>
      <c r="O16" s="6">
        <v>139082</v>
      </c>
      <c r="P16" s="6">
        <v>282931</v>
      </c>
      <c r="Q16" s="2">
        <v>62</v>
      </c>
      <c r="R16" s="6">
        <v>0</v>
      </c>
      <c r="S16" s="6">
        <v>1298</v>
      </c>
      <c r="T16" s="2">
        <v>640</v>
      </c>
      <c r="U16" s="6">
        <v>17312</v>
      </c>
      <c r="V16" s="6">
        <v>37</v>
      </c>
      <c r="W16" s="6">
        <v>0</v>
      </c>
      <c r="X16" s="6">
        <v>-1562</v>
      </c>
      <c r="Y16" s="6">
        <v>6553</v>
      </c>
      <c r="Z16" s="6">
        <v>0</v>
      </c>
      <c r="AA16" s="6">
        <v>-374</v>
      </c>
      <c r="AB16" s="6">
        <v>-7495</v>
      </c>
      <c r="AC16" s="6">
        <v>-91589</v>
      </c>
      <c r="AD16" s="6">
        <v>0</v>
      </c>
      <c r="AE16" s="2">
        <v>0</v>
      </c>
      <c r="AF16" s="6">
        <v>-1078755</v>
      </c>
      <c r="AG16" s="6">
        <v>8857152</v>
      </c>
      <c r="AH16" s="6">
        <v>2524445</v>
      </c>
      <c r="AI16" s="6">
        <v>-339598</v>
      </c>
      <c r="AJ16" s="7">
        <v>0.88</v>
      </c>
      <c r="AK16" s="2" t="s">
        <v>887</v>
      </c>
      <c r="AL16" s="2" t="s">
        <v>919</v>
      </c>
      <c r="AM16" s="2">
        <v>3.0402700000000001E-2</v>
      </c>
    </row>
    <row r="17" spans="1:39">
      <c r="A17" s="2" t="s">
        <v>738</v>
      </c>
      <c r="B17" s="2" t="s">
        <v>804</v>
      </c>
      <c r="C17" s="2" t="s">
        <v>815</v>
      </c>
      <c r="E17" s="2" t="s">
        <v>739</v>
      </c>
      <c r="F17" s="2" t="s">
        <v>534</v>
      </c>
      <c r="G17" s="2" t="s">
        <v>532</v>
      </c>
      <c r="H17" s="2">
        <v>0</v>
      </c>
      <c r="I17" s="2">
        <v>0.4</v>
      </c>
      <c r="J17" s="6">
        <v>5217891</v>
      </c>
      <c r="K17" s="6">
        <v>31388196</v>
      </c>
      <c r="L17" s="6">
        <v>-26170305</v>
      </c>
      <c r="M17" s="6">
        <v>33151640</v>
      </c>
      <c r="N17" s="6">
        <v>999221</v>
      </c>
      <c r="O17" s="6">
        <v>479754</v>
      </c>
      <c r="P17" s="6">
        <v>519467</v>
      </c>
      <c r="Q17" s="2">
        <v>0</v>
      </c>
      <c r="R17" s="2">
        <v>0</v>
      </c>
      <c r="S17" s="6">
        <v>0</v>
      </c>
      <c r="T17" s="2">
        <v>0</v>
      </c>
      <c r="U17" s="6">
        <v>25210</v>
      </c>
      <c r="V17" s="6">
        <v>2886</v>
      </c>
      <c r="W17" s="6">
        <v>0</v>
      </c>
      <c r="X17" s="2">
        <v>0</v>
      </c>
      <c r="Y17" s="6">
        <v>2101</v>
      </c>
      <c r="Z17" s="6">
        <v>0</v>
      </c>
      <c r="AA17" s="6">
        <v>3797</v>
      </c>
      <c r="AB17" s="6">
        <v>51740</v>
      </c>
      <c r="AC17" s="6">
        <v>-378496</v>
      </c>
      <c r="AD17" s="6">
        <v>0</v>
      </c>
      <c r="AE17" s="6">
        <v>15121</v>
      </c>
      <c r="AF17" s="6">
        <v>-3180416</v>
      </c>
      <c r="AG17" s="6">
        <v>30662561</v>
      </c>
      <c r="AH17" s="6">
        <v>4492256</v>
      </c>
      <c r="AI17" s="6">
        <v>-725635</v>
      </c>
      <c r="AJ17" s="7">
        <v>0.86</v>
      </c>
      <c r="AK17" s="2" t="s">
        <v>925</v>
      </c>
      <c r="AL17" s="2" t="s">
        <v>919</v>
      </c>
      <c r="AM17" s="2">
        <v>4.3467899999999997E-2</v>
      </c>
    </row>
    <row r="18" spans="1:39">
      <c r="A18" s="2" t="s">
        <v>736</v>
      </c>
      <c r="B18" s="2" t="s">
        <v>804</v>
      </c>
      <c r="C18" s="2" t="s">
        <v>805</v>
      </c>
      <c r="E18" s="2" t="s">
        <v>737</v>
      </c>
      <c r="F18" s="2" t="s">
        <v>488</v>
      </c>
      <c r="G18" s="2" t="s">
        <v>486</v>
      </c>
      <c r="H18" s="2">
        <v>0</v>
      </c>
      <c r="I18" s="2">
        <v>0.4</v>
      </c>
      <c r="J18" s="6">
        <v>2793302</v>
      </c>
      <c r="K18" s="6">
        <v>29958805</v>
      </c>
      <c r="L18" s="6">
        <v>-27165503</v>
      </c>
      <c r="M18" s="6">
        <v>30583582</v>
      </c>
      <c r="N18" s="6">
        <v>826189</v>
      </c>
      <c r="O18" s="6">
        <v>443719</v>
      </c>
      <c r="P18" s="6">
        <v>342867</v>
      </c>
      <c r="Q18" s="6">
        <v>6922</v>
      </c>
      <c r="R18" s="6">
        <v>0</v>
      </c>
      <c r="S18" s="6">
        <v>30540</v>
      </c>
      <c r="T18" s="6">
        <v>2141</v>
      </c>
      <c r="U18" s="6">
        <v>28078</v>
      </c>
      <c r="V18" s="6">
        <v>4109</v>
      </c>
      <c r="W18" s="6">
        <v>0</v>
      </c>
      <c r="X18" s="6">
        <v>21309</v>
      </c>
      <c r="Y18" s="6">
        <v>3217</v>
      </c>
      <c r="Z18" s="6">
        <v>0</v>
      </c>
      <c r="AA18" s="6">
        <v>-236</v>
      </c>
      <c r="AB18" s="6">
        <v>-16264</v>
      </c>
      <c r="AC18" s="6">
        <v>-392890</v>
      </c>
      <c r="AD18" s="6">
        <v>0</v>
      </c>
      <c r="AE18" s="2">
        <v>0</v>
      </c>
      <c r="AF18" s="6">
        <v>-1437496</v>
      </c>
      <c r="AG18" s="6">
        <v>29619598</v>
      </c>
      <c r="AH18" s="6">
        <v>2454095</v>
      </c>
      <c r="AI18" s="6">
        <v>-339207</v>
      </c>
      <c r="AJ18" s="7">
        <v>0.88</v>
      </c>
      <c r="AL18" s="2" t="s">
        <v>807</v>
      </c>
      <c r="AM18" s="2">
        <v>1</v>
      </c>
    </row>
    <row r="19" spans="1:39">
      <c r="A19" s="2" t="s">
        <v>734</v>
      </c>
      <c r="B19" s="2" t="s">
        <v>804</v>
      </c>
      <c r="C19" s="2" t="s">
        <v>809</v>
      </c>
      <c r="E19" s="2" t="s">
        <v>735</v>
      </c>
      <c r="F19" s="2" t="s">
        <v>302</v>
      </c>
      <c r="G19" s="2" t="s">
        <v>300</v>
      </c>
      <c r="H19" s="2">
        <v>0</v>
      </c>
      <c r="I19" s="2">
        <v>0.4</v>
      </c>
      <c r="J19" s="6">
        <v>3712195</v>
      </c>
      <c r="K19" s="6">
        <v>19122983</v>
      </c>
      <c r="L19" s="6">
        <v>-15410788</v>
      </c>
      <c r="M19" s="6">
        <v>19756574</v>
      </c>
      <c r="N19" s="6">
        <v>878675</v>
      </c>
      <c r="O19" s="6">
        <v>292751</v>
      </c>
      <c r="P19" s="6">
        <v>536346</v>
      </c>
      <c r="Q19" s="6">
        <v>6696</v>
      </c>
      <c r="R19" s="6">
        <v>31306</v>
      </c>
      <c r="S19" s="6">
        <v>6756</v>
      </c>
      <c r="T19" s="6">
        <v>4820</v>
      </c>
      <c r="U19" s="6">
        <v>31110</v>
      </c>
      <c r="V19" s="6">
        <v>-57</v>
      </c>
      <c r="W19" s="6">
        <v>-9234</v>
      </c>
      <c r="X19" s="6">
        <v>3884</v>
      </c>
      <c r="Y19" s="6">
        <v>2253</v>
      </c>
      <c r="Z19" s="6">
        <v>0</v>
      </c>
      <c r="AA19" s="6">
        <v>-121</v>
      </c>
      <c r="AB19" s="6">
        <v>11168</v>
      </c>
      <c r="AC19" s="6">
        <v>-222883</v>
      </c>
      <c r="AD19" s="6">
        <v>0</v>
      </c>
      <c r="AE19" s="2">
        <v>0</v>
      </c>
      <c r="AF19" s="6">
        <v>2808381</v>
      </c>
      <c r="AG19" s="6">
        <v>23259750</v>
      </c>
      <c r="AH19" s="6">
        <v>7848962</v>
      </c>
      <c r="AI19" s="6">
        <v>4136767</v>
      </c>
      <c r="AJ19" s="7">
        <v>2.11</v>
      </c>
      <c r="AK19" s="2" t="s">
        <v>920</v>
      </c>
      <c r="AL19" s="2" t="s">
        <v>919</v>
      </c>
      <c r="AM19" s="2">
        <v>3.05881E-2</v>
      </c>
    </row>
    <row r="20" spans="1:39">
      <c r="A20" s="2" t="s">
        <v>732</v>
      </c>
      <c r="B20" s="2" t="s">
        <v>821</v>
      </c>
      <c r="C20" s="2" t="s">
        <v>822</v>
      </c>
      <c r="E20" s="2" t="s">
        <v>733</v>
      </c>
      <c r="F20" s="2">
        <v>0</v>
      </c>
      <c r="G20" s="2" t="s">
        <v>752</v>
      </c>
      <c r="H20" s="2">
        <v>0</v>
      </c>
      <c r="I20" s="2">
        <v>0.49</v>
      </c>
      <c r="J20" s="6">
        <v>21679485</v>
      </c>
      <c r="K20" s="6">
        <v>31598811</v>
      </c>
      <c r="L20" s="6">
        <v>-9919325</v>
      </c>
      <c r="M20" s="6">
        <v>32427964</v>
      </c>
      <c r="N20" s="6">
        <v>1527007</v>
      </c>
      <c r="O20" s="6">
        <v>477957</v>
      </c>
      <c r="P20" s="6">
        <v>1021340</v>
      </c>
      <c r="Q20" s="6">
        <v>3779</v>
      </c>
      <c r="R20" s="6">
        <v>0</v>
      </c>
      <c r="S20" s="6">
        <v>23600</v>
      </c>
      <c r="T20" s="2">
        <v>331</v>
      </c>
      <c r="U20" s="6">
        <v>115828</v>
      </c>
      <c r="V20" s="6">
        <v>1296</v>
      </c>
      <c r="W20" s="6">
        <v>0</v>
      </c>
      <c r="X20" s="6">
        <v>-6122</v>
      </c>
      <c r="Y20" s="6">
        <v>8927</v>
      </c>
      <c r="Z20" s="6">
        <v>-83</v>
      </c>
      <c r="AA20" s="6">
        <v>-338</v>
      </c>
      <c r="AB20" s="6">
        <v>-24922</v>
      </c>
      <c r="AC20" s="6">
        <v>-143461</v>
      </c>
      <c r="AD20" s="6">
        <v>0</v>
      </c>
      <c r="AE20" s="6">
        <v>126526</v>
      </c>
      <c r="AF20" s="6">
        <v>-1137945</v>
      </c>
      <c r="AG20" s="6">
        <v>32641625</v>
      </c>
      <c r="AH20" s="6">
        <v>22722300</v>
      </c>
      <c r="AI20" s="6">
        <v>1042814</v>
      </c>
      <c r="AJ20" s="7">
        <v>1.05</v>
      </c>
      <c r="AK20" s="2" t="s">
        <v>905</v>
      </c>
      <c r="AL20" s="2" t="s">
        <v>923</v>
      </c>
      <c r="AM20" s="2">
        <v>0.17340539999999999</v>
      </c>
    </row>
    <row r="21" spans="1:39">
      <c r="A21" s="2" t="s">
        <v>730</v>
      </c>
      <c r="B21" s="2" t="s">
        <v>821</v>
      </c>
      <c r="C21" s="2" t="s">
        <v>815</v>
      </c>
      <c r="E21" s="2" t="s">
        <v>731</v>
      </c>
      <c r="F21" s="2" t="s">
        <v>806</v>
      </c>
      <c r="G21" s="2" t="s">
        <v>728</v>
      </c>
      <c r="H21" s="2">
        <v>0</v>
      </c>
      <c r="I21" s="2">
        <v>0.49</v>
      </c>
      <c r="J21" s="6">
        <v>29413350</v>
      </c>
      <c r="K21" s="6">
        <v>31543304</v>
      </c>
      <c r="L21" s="6">
        <v>-2129954</v>
      </c>
      <c r="M21" s="6">
        <v>32523813</v>
      </c>
      <c r="N21" s="6">
        <v>1339455</v>
      </c>
      <c r="O21" s="6">
        <v>470386</v>
      </c>
      <c r="P21" s="6">
        <v>818458</v>
      </c>
      <c r="Q21" s="6">
        <v>746</v>
      </c>
      <c r="R21" s="6">
        <v>34466</v>
      </c>
      <c r="S21" s="6">
        <v>15399</v>
      </c>
      <c r="T21" s="2">
        <v>0</v>
      </c>
      <c r="U21" s="6">
        <v>32306</v>
      </c>
      <c r="V21" s="6">
        <v>5179</v>
      </c>
      <c r="W21" s="6">
        <v>66590</v>
      </c>
      <c r="X21" s="6">
        <v>-1501</v>
      </c>
      <c r="Y21" s="6">
        <v>-1893</v>
      </c>
      <c r="Z21" s="6">
        <v>0</v>
      </c>
      <c r="AA21" s="6">
        <v>0</v>
      </c>
      <c r="AB21" s="6">
        <v>7717</v>
      </c>
      <c r="AC21" s="6">
        <v>-30805</v>
      </c>
      <c r="AD21" s="6">
        <v>0</v>
      </c>
      <c r="AE21" s="6">
        <v>114730</v>
      </c>
      <c r="AF21" s="6">
        <v>-1958981</v>
      </c>
      <c r="AG21" s="6">
        <v>31867150</v>
      </c>
      <c r="AH21" s="6">
        <v>29737196</v>
      </c>
      <c r="AI21" s="6">
        <v>323846</v>
      </c>
      <c r="AJ21" s="7">
        <v>1.01</v>
      </c>
      <c r="AL21" s="2" t="s">
        <v>807</v>
      </c>
      <c r="AM21" s="2">
        <v>1</v>
      </c>
    </row>
    <row r="22" spans="1:39">
      <c r="A22" s="2" t="s">
        <v>728</v>
      </c>
      <c r="B22" s="2" t="s">
        <v>921</v>
      </c>
      <c r="C22" s="2">
        <v>0</v>
      </c>
      <c r="E22" s="2" t="s">
        <v>729</v>
      </c>
      <c r="F22" s="2">
        <v>0</v>
      </c>
      <c r="G22" s="2">
        <v>0</v>
      </c>
      <c r="H22" s="2" t="s">
        <v>814</v>
      </c>
      <c r="I22" s="2">
        <v>0.01</v>
      </c>
      <c r="J22" s="6">
        <v>5437988</v>
      </c>
      <c r="K22" s="6">
        <v>2125938</v>
      </c>
      <c r="L22" s="6">
        <v>3312049</v>
      </c>
      <c r="M22" s="6">
        <v>2197255</v>
      </c>
      <c r="N22" s="6">
        <v>101383</v>
      </c>
      <c r="O22" s="6">
        <v>31779</v>
      </c>
      <c r="P22" s="6">
        <v>56553</v>
      </c>
      <c r="Q22" s="6">
        <v>71</v>
      </c>
      <c r="R22" s="6">
        <v>1222</v>
      </c>
      <c r="S22" s="2">
        <v>807</v>
      </c>
      <c r="T22" s="6">
        <v>10951</v>
      </c>
      <c r="U22" s="6">
        <v>2414</v>
      </c>
      <c r="V22" s="2">
        <v>50</v>
      </c>
      <c r="W22" s="6">
        <v>1868</v>
      </c>
      <c r="X22" s="6">
        <v>1418</v>
      </c>
      <c r="Y22" s="2">
        <v>102</v>
      </c>
      <c r="Z22" s="6">
        <v>0</v>
      </c>
      <c r="AA22" s="6">
        <v>-10787</v>
      </c>
      <c r="AB22" s="6">
        <v>371</v>
      </c>
      <c r="AC22" s="6">
        <v>47902</v>
      </c>
      <c r="AD22" s="6">
        <v>0</v>
      </c>
      <c r="AE22" s="2">
        <v>0</v>
      </c>
      <c r="AF22" s="6">
        <v>-85795</v>
      </c>
      <c r="AG22" s="6">
        <v>2256181</v>
      </c>
      <c r="AH22" s="6">
        <v>5568230</v>
      </c>
      <c r="AI22" s="6">
        <v>130242</v>
      </c>
      <c r="AJ22" s="7">
        <v>1.02</v>
      </c>
      <c r="AL22" s="2" t="s">
        <v>807</v>
      </c>
      <c r="AM22" s="2">
        <v>1</v>
      </c>
    </row>
    <row r="23" spans="1:39">
      <c r="A23" s="2" t="s">
        <v>726</v>
      </c>
      <c r="B23" s="2" t="s">
        <v>921</v>
      </c>
      <c r="C23" s="2">
        <v>0</v>
      </c>
      <c r="E23" s="2" t="s">
        <v>727</v>
      </c>
      <c r="F23" s="2">
        <v>0</v>
      </c>
      <c r="G23" s="2">
        <v>0</v>
      </c>
      <c r="H23" s="2" t="s">
        <v>814</v>
      </c>
      <c r="I23" s="2">
        <v>0.01</v>
      </c>
      <c r="J23" s="6">
        <v>6522681</v>
      </c>
      <c r="K23" s="6">
        <v>4639854</v>
      </c>
      <c r="L23" s="6">
        <v>1882827</v>
      </c>
      <c r="M23" s="6">
        <v>4972994</v>
      </c>
      <c r="N23" s="6">
        <v>129548</v>
      </c>
      <c r="O23" s="6">
        <v>71924</v>
      </c>
      <c r="P23" s="6">
        <v>52429</v>
      </c>
      <c r="Q23" s="2">
        <v>369</v>
      </c>
      <c r="R23" s="2">
        <v>827</v>
      </c>
      <c r="S23" s="6">
        <v>3406</v>
      </c>
      <c r="T23" s="2">
        <v>593</v>
      </c>
      <c r="U23" s="6">
        <v>4044</v>
      </c>
      <c r="V23" s="2">
        <v>180</v>
      </c>
      <c r="W23" s="6">
        <v>6</v>
      </c>
      <c r="X23" s="2">
        <v>183</v>
      </c>
      <c r="Y23" s="2">
        <v>569</v>
      </c>
      <c r="Z23" s="6">
        <v>0</v>
      </c>
      <c r="AA23" s="6">
        <v>-255</v>
      </c>
      <c r="AB23" s="6">
        <v>359</v>
      </c>
      <c r="AC23" s="6">
        <v>27231</v>
      </c>
      <c r="AD23" s="6">
        <v>0</v>
      </c>
      <c r="AE23" s="2">
        <v>0</v>
      </c>
      <c r="AF23" s="6">
        <v>-288463</v>
      </c>
      <c r="AG23" s="6">
        <v>4846396</v>
      </c>
      <c r="AH23" s="6">
        <v>6729223</v>
      </c>
      <c r="AI23" s="6">
        <v>206542</v>
      </c>
      <c r="AJ23" s="7">
        <v>1.03</v>
      </c>
      <c r="AL23" s="2" t="s">
        <v>807</v>
      </c>
      <c r="AM23" s="2">
        <v>1</v>
      </c>
    </row>
    <row r="24" spans="1:39">
      <c r="A24" s="2" t="s">
        <v>724</v>
      </c>
      <c r="B24" s="2" t="s">
        <v>924</v>
      </c>
      <c r="C24" s="2" t="s">
        <v>818</v>
      </c>
      <c r="E24" s="2" t="s">
        <v>725</v>
      </c>
      <c r="F24" s="2" t="s">
        <v>514</v>
      </c>
      <c r="G24" s="2" t="s">
        <v>806</v>
      </c>
      <c r="H24" s="2">
        <v>0</v>
      </c>
      <c r="I24" s="2">
        <v>0.3</v>
      </c>
      <c r="J24" s="6">
        <v>33543146</v>
      </c>
      <c r="K24" s="6">
        <v>19043176</v>
      </c>
      <c r="L24" s="6">
        <v>14499970</v>
      </c>
      <c r="M24" s="6">
        <v>21524440</v>
      </c>
      <c r="N24" s="6">
        <v>930249</v>
      </c>
      <c r="O24" s="6">
        <v>311304</v>
      </c>
      <c r="P24" s="6">
        <v>618027</v>
      </c>
      <c r="Q24" s="2">
        <v>0</v>
      </c>
      <c r="R24" s="2">
        <v>0</v>
      </c>
      <c r="S24" s="2">
        <v>907</v>
      </c>
      <c r="T24" s="2">
        <v>11</v>
      </c>
      <c r="U24" s="6">
        <v>3188</v>
      </c>
      <c r="V24" s="2">
        <v>0</v>
      </c>
      <c r="W24" s="6">
        <v>0</v>
      </c>
      <c r="X24" s="2">
        <v>517</v>
      </c>
      <c r="Y24" s="2">
        <v>-810</v>
      </c>
      <c r="Z24" s="6">
        <v>0</v>
      </c>
      <c r="AA24" s="6">
        <v>-11</v>
      </c>
      <c r="AB24" s="6">
        <v>-97</v>
      </c>
      <c r="AC24" s="6">
        <v>209710</v>
      </c>
      <c r="AD24" s="6">
        <v>0</v>
      </c>
      <c r="AE24" s="2">
        <v>0</v>
      </c>
      <c r="AF24" s="6">
        <v>-526775</v>
      </c>
      <c r="AG24" s="6">
        <v>22140411</v>
      </c>
      <c r="AH24" s="6">
        <v>36640381</v>
      </c>
      <c r="AI24" s="6">
        <v>3097235</v>
      </c>
      <c r="AJ24" s="7">
        <v>1.0900000000000001</v>
      </c>
      <c r="AL24" s="2" t="s">
        <v>807</v>
      </c>
      <c r="AM24" s="2">
        <v>1</v>
      </c>
    </row>
    <row r="25" spans="1:39">
      <c r="A25" s="2" t="s">
        <v>722</v>
      </c>
      <c r="B25" s="2" t="s">
        <v>926</v>
      </c>
      <c r="C25" s="2" t="s">
        <v>825</v>
      </c>
      <c r="E25" s="2" t="s">
        <v>723</v>
      </c>
      <c r="F25" s="2" t="s">
        <v>806</v>
      </c>
      <c r="G25" s="2" t="s">
        <v>45</v>
      </c>
      <c r="H25" s="2">
        <v>0</v>
      </c>
      <c r="I25" s="2">
        <v>0.49</v>
      </c>
      <c r="J25" s="6">
        <v>327830029</v>
      </c>
      <c r="K25" s="6">
        <v>200763285</v>
      </c>
      <c r="L25" s="6">
        <v>127066744</v>
      </c>
      <c r="M25" s="6">
        <v>205841596</v>
      </c>
      <c r="N25" s="6">
        <v>9485730</v>
      </c>
      <c r="O25" s="6">
        <v>3068082</v>
      </c>
      <c r="P25" s="6">
        <v>6417648</v>
      </c>
      <c r="Q25" s="6">
        <v>0</v>
      </c>
      <c r="R25" s="6">
        <v>0</v>
      </c>
      <c r="S25" s="6">
        <v>0</v>
      </c>
      <c r="T25" s="2">
        <v>0</v>
      </c>
      <c r="U25" s="6">
        <v>141133</v>
      </c>
      <c r="V25" s="6">
        <v>19095</v>
      </c>
      <c r="W25" s="6">
        <v>73585</v>
      </c>
      <c r="X25" s="6">
        <v>54315</v>
      </c>
      <c r="Y25" s="6">
        <v>112106</v>
      </c>
      <c r="Z25" s="6">
        <v>0</v>
      </c>
      <c r="AA25" s="6">
        <v>0</v>
      </c>
      <c r="AB25" s="6">
        <v>-99350</v>
      </c>
      <c r="AC25" s="6">
        <v>1837742</v>
      </c>
      <c r="AD25" s="6">
        <v>0</v>
      </c>
      <c r="AE25" s="2">
        <v>0</v>
      </c>
      <c r="AF25" s="6">
        <v>-17957841</v>
      </c>
      <c r="AG25" s="6">
        <v>199508111</v>
      </c>
      <c r="AH25" s="6">
        <v>326574855</v>
      </c>
      <c r="AI25" s="6">
        <v>-1255174</v>
      </c>
      <c r="AJ25" s="7">
        <v>1</v>
      </c>
      <c r="AK25" s="2" t="s">
        <v>927</v>
      </c>
      <c r="AL25" s="2" t="s">
        <v>923</v>
      </c>
      <c r="AM25" s="2">
        <v>0.88869169999999997</v>
      </c>
    </row>
    <row r="26" spans="1:39">
      <c r="A26" s="2" t="s">
        <v>720</v>
      </c>
      <c r="B26" s="2" t="s">
        <v>804</v>
      </c>
      <c r="C26" s="2" t="s">
        <v>809</v>
      </c>
      <c r="E26" s="2" t="s">
        <v>721</v>
      </c>
      <c r="F26" s="2" t="s">
        <v>402</v>
      </c>
      <c r="G26" s="2" t="s">
        <v>400</v>
      </c>
      <c r="H26" s="2">
        <v>0</v>
      </c>
      <c r="I26" s="2">
        <v>0.4</v>
      </c>
      <c r="J26" s="6">
        <v>2041077</v>
      </c>
      <c r="K26" s="6">
        <v>15954250</v>
      </c>
      <c r="L26" s="6">
        <v>-13913173</v>
      </c>
      <c r="M26" s="6">
        <v>17132448</v>
      </c>
      <c r="N26" s="6">
        <v>503879</v>
      </c>
      <c r="O26" s="6">
        <v>247783</v>
      </c>
      <c r="P26" s="6">
        <v>256096</v>
      </c>
      <c r="Q26" s="6">
        <v>0</v>
      </c>
      <c r="R26" s="2">
        <v>0</v>
      </c>
      <c r="S26" s="6">
        <v>0</v>
      </c>
      <c r="T26" s="2">
        <v>0</v>
      </c>
      <c r="U26" s="6">
        <v>52991</v>
      </c>
      <c r="V26" s="6">
        <v>4968</v>
      </c>
      <c r="W26" s="6">
        <v>9273</v>
      </c>
      <c r="X26" s="2">
        <v>403</v>
      </c>
      <c r="Y26" s="6">
        <v>3434</v>
      </c>
      <c r="Z26" s="6">
        <v>0</v>
      </c>
      <c r="AA26" s="6">
        <v>472</v>
      </c>
      <c r="AB26" s="6">
        <v>4176</v>
      </c>
      <c r="AC26" s="6">
        <v>-201224</v>
      </c>
      <c r="AD26" s="6">
        <v>0</v>
      </c>
      <c r="AE26" s="2">
        <v>0</v>
      </c>
      <c r="AF26" s="6">
        <v>-1192787</v>
      </c>
      <c r="AG26" s="6">
        <v>16318033</v>
      </c>
      <c r="AH26" s="6">
        <v>2404861</v>
      </c>
      <c r="AI26" s="6">
        <v>363783</v>
      </c>
      <c r="AJ26" s="7">
        <v>1.18</v>
      </c>
      <c r="AK26" s="2" t="s">
        <v>906</v>
      </c>
      <c r="AL26" s="2" t="s">
        <v>919</v>
      </c>
      <c r="AM26" s="2">
        <v>1.18394E-2</v>
      </c>
    </row>
    <row r="27" spans="1:39">
      <c r="A27" s="2" t="s">
        <v>718</v>
      </c>
      <c r="B27" s="2" t="s">
        <v>821</v>
      </c>
      <c r="C27" s="2" t="s">
        <v>808</v>
      </c>
      <c r="E27" s="2" t="s">
        <v>719</v>
      </c>
      <c r="F27" s="2" t="s">
        <v>806</v>
      </c>
      <c r="G27" s="2" t="s">
        <v>410</v>
      </c>
      <c r="H27" s="2">
        <v>0</v>
      </c>
      <c r="I27" s="2">
        <v>0.49</v>
      </c>
      <c r="J27" s="6">
        <v>40786225</v>
      </c>
      <c r="K27" s="6">
        <v>22806870</v>
      </c>
      <c r="L27" s="6">
        <v>17979355</v>
      </c>
      <c r="M27" s="6">
        <v>22927712</v>
      </c>
      <c r="N27" s="6">
        <v>1835287</v>
      </c>
      <c r="O27" s="6">
        <v>331599</v>
      </c>
      <c r="P27" s="6">
        <v>1359532</v>
      </c>
      <c r="Q27" s="6">
        <v>14913</v>
      </c>
      <c r="R27" s="6">
        <v>49709</v>
      </c>
      <c r="S27" s="6">
        <v>74563</v>
      </c>
      <c r="T27" s="6">
        <v>4971</v>
      </c>
      <c r="U27" s="6">
        <v>55034</v>
      </c>
      <c r="V27" s="6">
        <v>-6551</v>
      </c>
      <c r="W27" s="6">
        <v>55557</v>
      </c>
      <c r="X27" s="6">
        <v>-43049</v>
      </c>
      <c r="Y27" s="6">
        <v>-2123</v>
      </c>
      <c r="Z27" s="6">
        <v>0</v>
      </c>
      <c r="AA27" s="6">
        <v>-4971</v>
      </c>
      <c r="AB27" s="6">
        <v>-5680</v>
      </c>
      <c r="AC27" s="6">
        <v>260032</v>
      </c>
      <c r="AD27" s="6">
        <v>0</v>
      </c>
      <c r="AE27" s="2">
        <v>0</v>
      </c>
      <c r="AF27" s="6">
        <v>415700</v>
      </c>
      <c r="AG27" s="6">
        <v>25486948</v>
      </c>
      <c r="AH27" s="6">
        <v>43466303</v>
      </c>
      <c r="AI27" s="6">
        <v>2680078</v>
      </c>
      <c r="AJ27" s="7">
        <v>1.07</v>
      </c>
      <c r="AL27" s="2" t="s">
        <v>807</v>
      </c>
      <c r="AM27" s="2">
        <v>1</v>
      </c>
    </row>
    <row r="28" spans="1:39">
      <c r="A28" s="2" t="s">
        <v>716</v>
      </c>
      <c r="B28" s="2" t="s">
        <v>821</v>
      </c>
      <c r="C28" s="2" t="s">
        <v>808</v>
      </c>
      <c r="E28" s="2" t="s">
        <v>717</v>
      </c>
      <c r="F28" s="2" t="s">
        <v>806</v>
      </c>
      <c r="G28" s="2" t="s">
        <v>410</v>
      </c>
      <c r="H28" s="2">
        <v>0</v>
      </c>
      <c r="I28" s="2">
        <v>0.49</v>
      </c>
      <c r="J28" s="6">
        <v>44209463</v>
      </c>
      <c r="K28" s="6">
        <v>24886963</v>
      </c>
      <c r="L28" s="6">
        <v>19322500</v>
      </c>
      <c r="M28" s="6">
        <v>24038334</v>
      </c>
      <c r="N28" s="6">
        <v>1932354</v>
      </c>
      <c r="O28" s="6">
        <v>347662</v>
      </c>
      <c r="P28" s="6">
        <v>1536995</v>
      </c>
      <c r="Q28" s="6">
        <v>2610</v>
      </c>
      <c r="R28" s="6">
        <v>0</v>
      </c>
      <c r="S28" s="6">
        <v>42602</v>
      </c>
      <c r="T28" s="6">
        <v>2485</v>
      </c>
      <c r="U28" s="6">
        <v>65207</v>
      </c>
      <c r="V28" s="6">
        <v>-539</v>
      </c>
      <c r="W28" s="6">
        <v>0</v>
      </c>
      <c r="X28" s="6">
        <v>9914</v>
      </c>
      <c r="Y28" s="6">
        <v>-2322</v>
      </c>
      <c r="Z28" s="6">
        <v>0</v>
      </c>
      <c r="AA28" s="6">
        <v>-1220</v>
      </c>
      <c r="AB28" s="6">
        <v>13783</v>
      </c>
      <c r="AC28" s="6">
        <v>279458</v>
      </c>
      <c r="AD28" s="6">
        <v>0</v>
      </c>
      <c r="AE28" s="2">
        <v>0</v>
      </c>
      <c r="AF28" s="6">
        <v>-1675031</v>
      </c>
      <c r="AG28" s="6">
        <v>24659938</v>
      </c>
      <c r="AH28" s="6">
        <v>43982437</v>
      </c>
      <c r="AI28" s="6">
        <v>-227025</v>
      </c>
      <c r="AJ28" s="7">
        <v>0.99</v>
      </c>
      <c r="AL28" s="2" t="s">
        <v>807</v>
      </c>
      <c r="AM28" s="2">
        <v>1</v>
      </c>
    </row>
    <row r="29" spans="1:39">
      <c r="A29" s="2" t="s">
        <v>714</v>
      </c>
      <c r="B29" s="2" t="s">
        <v>804</v>
      </c>
      <c r="C29" s="2" t="s">
        <v>809</v>
      </c>
      <c r="E29" s="2" t="s">
        <v>715</v>
      </c>
      <c r="F29" s="2" t="s">
        <v>594</v>
      </c>
      <c r="G29" s="2" t="s">
        <v>590</v>
      </c>
      <c r="H29" s="2">
        <v>0</v>
      </c>
      <c r="I29" s="2">
        <v>0.4</v>
      </c>
      <c r="J29" s="6">
        <v>2678201</v>
      </c>
      <c r="K29" s="6">
        <v>8302099</v>
      </c>
      <c r="L29" s="6">
        <v>-5623898</v>
      </c>
      <c r="M29" s="6">
        <v>9450612</v>
      </c>
      <c r="N29" s="6">
        <v>413141</v>
      </c>
      <c r="O29" s="6">
        <v>136986</v>
      </c>
      <c r="P29" s="6">
        <v>275401</v>
      </c>
      <c r="Q29" s="2">
        <v>0</v>
      </c>
      <c r="R29" s="2">
        <v>754</v>
      </c>
      <c r="S29" s="6">
        <v>0</v>
      </c>
      <c r="T29" s="2">
        <v>0</v>
      </c>
      <c r="U29" s="6">
        <v>25851</v>
      </c>
      <c r="V29" s="6">
        <v>0</v>
      </c>
      <c r="W29" s="6">
        <v>366</v>
      </c>
      <c r="X29" s="2">
        <v>0</v>
      </c>
      <c r="Y29" s="6">
        <v>4559</v>
      </c>
      <c r="Z29" s="6">
        <v>0</v>
      </c>
      <c r="AA29" s="6">
        <v>0</v>
      </c>
      <c r="AB29" s="6">
        <v>16190</v>
      </c>
      <c r="AC29" s="6">
        <v>-81337</v>
      </c>
      <c r="AD29" s="6">
        <v>0</v>
      </c>
      <c r="AE29" s="2">
        <v>0</v>
      </c>
      <c r="AF29" s="6">
        <v>-648956</v>
      </c>
      <c r="AG29" s="6">
        <v>9180426</v>
      </c>
      <c r="AH29" s="6">
        <v>3556527</v>
      </c>
      <c r="AI29" s="6">
        <v>878326</v>
      </c>
      <c r="AJ29" s="7">
        <v>1.33</v>
      </c>
      <c r="AK29" s="2" t="s">
        <v>904</v>
      </c>
      <c r="AL29" s="2" t="s">
        <v>919</v>
      </c>
      <c r="AM29" s="2">
        <v>1.4501999999999999E-2</v>
      </c>
    </row>
    <row r="30" spans="1:39">
      <c r="A30" s="2" t="s">
        <v>712</v>
      </c>
      <c r="B30" s="2" t="s">
        <v>926</v>
      </c>
      <c r="C30" s="2" t="s">
        <v>808</v>
      </c>
      <c r="E30" s="2" t="s">
        <v>713</v>
      </c>
      <c r="F30" s="2" t="s">
        <v>806</v>
      </c>
      <c r="G30" s="2" t="s">
        <v>502</v>
      </c>
      <c r="H30" s="2">
        <v>0</v>
      </c>
      <c r="I30" s="2">
        <v>0.49</v>
      </c>
      <c r="J30" s="6">
        <v>62377368</v>
      </c>
      <c r="K30" s="6">
        <v>43045239</v>
      </c>
      <c r="L30" s="6">
        <v>19332129</v>
      </c>
      <c r="M30" s="6">
        <v>45036539</v>
      </c>
      <c r="N30" s="6">
        <v>2612362</v>
      </c>
      <c r="O30" s="6">
        <v>651355</v>
      </c>
      <c r="P30" s="6">
        <v>1839221</v>
      </c>
      <c r="Q30" s="6">
        <v>0</v>
      </c>
      <c r="R30" s="6">
        <v>1988</v>
      </c>
      <c r="S30" s="6">
        <v>89973</v>
      </c>
      <c r="T30" s="6">
        <v>29825</v>
      </c>
      <c r="U30" s="6">
        <v>192784</v>
      </c>
      <c r="V30" s="6">
        <v>0</v>
      </c>
      <c r="W30" s="6">
        <v>4923</v>
      </c>
      <c r="X30" s="6">
        <v>-43112</v>
      </c>
      <c r="Y30" s="6">
        <v>-8229</v>
      </c>
      <c r="Z30" s="6">
        <v>0</v>
      </c>
      <c r="AA30" s="6">
        <v>-29825</v>
      </c>
      <c r="AB30" s="6">
        <v>-31386</v>
      </c>
      <c r="AC30" s="6">
        <v>279597</v>
      </c>
      <c r="AD30" s="6">
        <v>0</v>
      </c>
      <c r="AE30" s="2">
        <v>0</v>
      </c>
      <c r="AF30" s="6">
        <v>-4999770</v>
      </c>
      <c r="AG30" s="6">
        <v>43013883</v>
      </c>
      <c r="AH30" s="6">
        <v>62346012</v>
      </c>
      <c r="AI30" s="6">
        <v>-31356</v>
      </c>
      <c r="AJ30" s="7">
        <v>1</v>
      </c>
      <c r="AK30" s="2" t="s">
        <v>907</v>
      </c>
      <c r="AL30" s="2" t="s">
        <v>919</v>
      </c>
      <c r="AM30" s="2">
        <v>8.6447999999999997E-2</v>
      </c>
    </row>
    <row r="31" spans="1:39">
      <c r="A31" s="2" t="s">
        <v>710</v>
      </c>
      <c r="B31" s="2" t="s">
        <v>804</v>
      </c>
      <c r="C31" s="2" t="s">
        <v>809</v>
      </c>
      <c r="E31" s="2" t="s">
        <v>711</v>
      </c>
      <c r="F31" s="2" t="s">
        <v>390</v>
      </c>
      <c r="G31" s="2" t="s">
        <v>806</v>
      </c>
      <c r="H31" s="2">
        <v>0</v>
      </c>
      <c r="I31" s="2">
        <v>0.4</v>
      </c>
      <c r="J31" s="6">
        <v>2473720</v>
      </c>
      <c r="K31" s="6">
        <v>7646506</v>
      </c>
      <c r="L31" s="6">
        <v>-5172786</v>
      </c>
      <c r="M31" s="6">
        <v>8004400</v>
      </c>
      <c r="N31" s="6">
        <v>437197</v>
      </c>
      <c r="O31" s="6">
        <v>117386</v>
      </c>
      <c r="P31" s="6">
        <v>316173</v>
      </c>
      <c r="Q31" s="2">
        <v>0</v>
      </c>
      <c r="R31" s="2">
        <v>0</v>
      </c>
      <c r="S31" s="6">
        <v>3435</v>
      </c>
      <c r="T31" s="2">
        <v>203</v>
      </c>
      <c r="U31" s="6">
        <v>14566</v>
      </c>
      <c r="V31" s="2">
        <v>373</v>
      </c>
      <c r="W31" s="6">
        <v>0</v>
      </c>
      <c r="X31" s="2">
        <v>638</v>
      </c>
      <c r="Y31" s="6">
        <v>-1423</v>
      </c>
      <c r="Z31" s="6">
        <v>-106</v>
      </c>
      <c r="AA31" s="6">
        <v>-203</v>
      </c>
      <c r="AB31" s="6">
        <v>-257</v>
      </c>
      <c r="AC31" s="6">
        <v>-74813</v>
      </c>
      <c r="AD31" s="6">
        <v>0</v>
      </c>
      <c r="AE31" s="2">
        <v>0</v>
      </c>
      <c r="AF31" s="6">
        <v>-588622</v>
      </c>
      <c r="AG31" s="6">
        <v>7791750</v>
      </c>
      <c r="AH31" s="6">
        <v>2618964</v>
      </c>
      <c r="AI31" s="6">
        <v>145244</v>
      </c>
      <c r="AJ31" s="7">
        <v>1.06</v>
      </c>
      <c r="AK31" s="2" t="s">
        <v>863</v>
      </c>
      <c r="AL31" s="2" t="s">
        <v>919</v>
      </c>
      <c r="AM31" s="2">
        <v>2.0180799999999999E-2</v>
      </c>
    </row>
    <row r="32" spans="1:39">
      <c r="A32" s="2" t="s">
        <v>708</v>
      </c>
      <c r="B32" s="2" t="s">
        <v>821</v>
      </c>
      <c r="C32" s="2" t="s">
        <v>822</v>
      </c>
      <c r="E32" s="2" t="s">
        <v>709</v>
      </c>
      <c r="F32" s="2" t="s">
        <v>806</v>
      </c>
      <c r="G32" s="2" t="s">
        <v>0</v>
      </c>
      <c r="H32" s="2">
        <v>0</v>
      </c>
      <c r="I32" s="2">
        <v>0.49</v>
      </c>
      <c r="J32" s="6">
        <v>28926205</v>
      </c>
      <c r="K32" s="6">
        <v>33379479</v>
      </c>
      <c r="L32" s="6">
        <v>-4453274</v>
      </c>
      <c r="M32" s="6">
        <v>34458844</v>
      </c>
      <c r="N32" s="6">
        <v>1654819</v>
      </c>
      <c r="O32" s="6">
        <v>498374</v>
      </c>
      <c r="P32" s="6">
        <v>1130464</v>
      </c>
      <c r="Q32" s="6">
        <v>1268</v>
      </c>
      <c r="R32" s="6">
        <v>0</v>
      </c>
      <c r="S32" s="6">
        <v>24165</v>
      </c>
      <c r="T32" s="2">
        <v>548</v>
      </c>
      <c r="U32" s="6">
        <v>57772</v>
      </c>
      <c r="V32" s="6">
        <v>4131</v>
      </c>
      <c r="W32" s="6">
        <v>2812</v>
      </c>
      <c r="X32" s="6">
        <v>5617</v>
      </c>
      <c r="Y32" s="6">
        <v>-11466</v>
      </c>
      <c r="Z32" s="6">
        <v>0</v>
      </c>
      <c r="AA32" s="6">
        <v>-128</v>
      </c>
      <c r="AB32" s="6">
        <v>-21659</v>
      </c>
      <c r="AC32" s="6">
        <v>-64407</v>
      </c>
      <c r="AD32" s="6">
        <v>0</v>
      </c>
      <c r="AE32" s="6">
        <v>77510</v>
      </c>
      <c r="AF32" s="6">
        <v>688539</v>
      </c>
      <c r="AG32" s="6">
        <v>36697364</v>
      </c>
      <c r="AH32" s="6">
        <v>32244090</v>
      </c>
      <c r="AI32" s="6">
        <v>3317885</v>
      </c>
      <c r="AJ32" s="7">
        <v>1.1100000000000001</v>
      </c>
      <c r="AL32" s="2" t="s">
        <v>807</v>
      </c>
      <c r="AM32" s="2">
        <v>1</v>
      </c>
    </row>
    <row r="33" spans="1:39">
      <c r="A33" s="2" t="s">
        <v>706</v>
      </c>
      <c r="B33" s="2" t="s">
        <v>821</v>
      </c>
      <c r="C33" s="2" t="s">
        <v>805</v>
      </c>
      <c r="E33" s="2" t="s">
        <v>707</v>
      </c>
      <c r="F33" s="2" t="s">
        <v>806</v>
      </c>
      <c r="G33" s="2" t="s">
        <v>726</v>
      </c>
      <c r="H33" s="2">
        <v>0</v>
      </c>
      <c r="I33" s="2">
        <v>0.49</v>
      </c>
      <c r="J33" s="6">
        <v>15404274</v>
      </c>
      <c r="K33" s="6">
        <v>26686251</v>
      </c>
      <c r="L33" s="6">
        <v>-11281978</v>
      </c>
      <c r="M33" s="6">
        <v>30587004</v>
      </c>
      <c r="N33" s="6">
        <v>720755</v>
      </c>
      <c r="O33" s="6">
        <v>442385</v>
      </c>
      <c r="P33" s="6">
        <v>248544</v>
      </c>
      <c r="Q33" s="6">
        <v>4971</v>
      </c>
      <c r="R33" s="6">
        <v>0</v>
      </c>
      <c r="S33" s="6">
        <v>24855</v>
      </c>
      <c r="T33" s="2">
        <v>0</v>
      </c>
      <c r="U33" s="6">
        <v>-13754</v>
      </c>
      <c r="V33" s="6">
        <v>-1133</v>
      </c>
      <c r="W33" s="6">
        <v>0</v>
      </c>
      <c r="X33" s="6">
        <v>-23997</v>
      </c>
      <c r="Y33" s="6">
        <v>1051</v>
      </c>
      <c r="Z33" s="6">
        <v>0</v>
      </c>
      <c r="AA33" s="6">
        <v>0</v>
      </c>
      <c r="AB33" s="6">
        <v>-7821</v>
      </c>
      <c r="AC33" s="6">
        <v>-163169</v>
      </c>
      <c r="AD33" s="6">
        <v>0</v>
      </c>
      <c r="AE33" s="6">
        <v>1519922</v>
      </c>
      <c r="AF33" s="6">
        <v>-11803043</v>
      </c>
      <c r="AG33" s="6">
        <v>17775971</v>
      </c>
      <c r="AH33" s="6">
        <v>6493993</v>
      </c>
      <c r="AI33" s="6">
        <v>-8910280</v>
      </c>
      <c r="AJ33" s="7">
        <v>0.42</v>
      </c>
      <c r="AL33" s="2" t="s">
        <v>807</v>
      </c>
      <c r="AM33" s="2">
        <v>1</v>
      </c>
    </row>
    <row r="34" spans="1:39">
      <c r="A34" s="2" t="s">
        <v>704</v>
      </c>
      <c r="B34" s="2" t="s">
        <v>926</v>
      </c>
      <c r="C34" s="2" t="s">
        <v>820</v>
      </c>
      <c r="E34" s="2" t="s">
        <v>705</v>
      </c>
      <c r="F34" s="2" t="s">
        <v>806</v>
      </c>
      <c r="G34" s="2" t="s">
        <v>37</v>
      </c>
      <c r="H34" s="2">
        <v>0</v>
      </c>
      <c r="I34" s="2">
        <v>0.49</v>
      </c>
      <c r="J34" s="6">
        <v>127446234</v>
      </c>
      <c r="K34" s="6">
        <v>70406592</v>
      </c>
      <c r="L34" s="6">
        <v>57039642</v>
      </c>
      <c r="M34" s="6">
        <v>73325455</v>
      </c>
      <c r="N34" s="6">
        <v>5247533</v>
      </c>
      <c r="O34" s="6">
        <v>1060492</v>
      </c>
      <c r="P34" s="6">
        <v>4086053</v>
      </c>
      <c r="Q34" s="6">
        <v>29825</v>
      </c>
      <c r="R34" s="6">
        <v>9942</v>
      </c>
      <c r="S34" s="6">
        <v>48794</v>
      </c>
      <c r="T34" s="6">
        <v>12427</v>
      </c>
      <c r="U34" s="6">
        <v>-106775</v>
      </c>
      <c r="V34" s="6">
        <v>8544</v>
      </c>
      <c r="W34" s="6">
        <v>29482</v>
      </c>
      <c r="X34" s="6">
        <v>-31296</v>
      </c>
      <c r="Y34" s="6">
        <v>20015</v>
      </c>
      <c r="Z34" s="6">
        <v>103047</v>
      </c>
      <c r="AA34" s="6">
        <v>-2120</v>
      </c>
      <c r="AB34" s="6">
        <v>-65492</v>
      </c>
      <c r="AC34" s="6">
        <v>824953</v>
      </c>
      <c r="AD34" s="6">
        <v>0</v>
      </c>
      <c r="AE34" s="2">
        <v>0</v>
      </c>
      <c r="AF34" s="6">
        <v>-10383772</v>
      </c>
      <c r="AG34" s="6">
        <v>68969574</v>
      </c>
      <c r="AH34" s="6">
        <v>126009216</v>
      </c>
      <c r="AI34" s="6">
        <v>-1437018</v>
      </c>
      <c r="AJ34" s="7">
        <v>0.99</v>
      </c>
      <c r="AK34" s="2" t="s">
        <v>830</v>
      </c>
      <c r="AL34" s="2" t="s">
        <v>919</v>
      </c>
      <c r="AM34" s="2">
        <v>0.26523659999999999</v>
      </c>
    </row>
    <row r="35" spans="1:39">
      <c r="A35" s="2" t="s">
        <v>702</v>
      </c>
      <c r="B35" s="2" t="s">
        <v>804</v>
      </c>
      <c r="C35" s="2" t="s">
        <v>815</v>
      </c>
      <c r="E35" s="2" t="s">
        <v>703</v>
      </c>
      <c r="F35" s="2" t="s">
        <v>534</v>
      </c>
      <c r="G35" s="2" t="s">
        <v>532</v>
      </c>
      <c r="H35" s="2">
        <v>0</v>
      </c>
      <c r="I35" s="2">
        <v>0.4</v>
      </c>
      <c r="J35" s="6">
        <v>3191179</v>
      </c>
      <c r="K35" s="6">
        <v>16204715</v>
      </c>
      <c r="L35" s="6">
        <v>-13013536</v>
      </c>
      <c r="M35" s="6">
        <v>16992381</v>
      </c>
      <c r="N35" s="6">
        <v>934172</v>
      </c>
      <c r="O35" s="6">
        <v>245758</v>
      </c>
      <c r="P35" s="6">
        <v>669748</v>
      </c>
      <c r="Q35" s="2">
        <v>0</v>
      </c>
      <c r="R35" s="6">
        <v>4075</v>
      </c>
      <c r="S35" s="6">
        <v>9722</v>
      </c>
      <c r="T35" s="6">
        <v>4869</v>
      </c>
      <c r="U35" s="6">
        <v>35137</v>
      </c>
      <c r="V35" s="6">
        <v>0</v>
      </c>
      <c r="W35" s="6">
        <v>-427</v>
      </c>
      <c r="X35" s="2">
        <v>907</v>
      </c>
      <c r="Y35" s="6">
        <v>1882</v>
      </c>
      <c r="Z35" s="6">
        <v>0</v>
      </c>
      <c r="AA35" s="6">
        <v>-3076</v>
      </c>
      <c r="AB35" s="6">
        <v>11853</v>
      </c>
      <c r="AC35" s="6">
        <v>-188212</v>
      </c>
      <c r="AD35" s="6">
        <v>0</v>
      </c>
      <c r="AE35" s="2">
        <v>0</v>
      </c>
      <c r="AF35" s="6">
        <v>-411135</v>
      </c>
      <c r="AG35" s="6">
        <v>17373482</v>
      </c>
      <c r="AH35" s="6">
        <v>4359946</v>
      </c>
      <c r="AI35" s="6">
        <v>1168767</v>
      </c>
      <c r="AJ35" s="7">
        <v>1.37</v>
      </c>
      <c r="AK35" s="2" t="s">
        <v>908</v>
      </c>
      <c r="AL35" s="2" t="s">
        <v>919</v>
      </c>
      <c r="AM35" s="2">
        <v>1.5987500000000002E-2</v>
      </c>
    </row>
    <row r="36" spans="1:39">
      <c r="A36" s="2" t="s">
        <v>700</v>
      </c>
      <c r="B36" s="2" t="s">
        <v>804</v>
      </c>
      <c r="C36" s="2" t="s">
        <v>815</v>
      </c>
      <c r="E36" s="2" t="s">
        <v>701</v>
      </c>
      <c r="F36" s="2" t="s">
        <v>342</v>
      </c>
      <c r="G36" s="2" t="s">
        <v>806</v>
      </c>
      <c r="H36" s="2">
        <v>0</v>
      </c>
      <c r="I36" s="2">
        <v>0.4</v>
      </c>
      <c r="J36" s="6">
        <v>3623589</v>
      </c>
      <c r="K36" s="6">
        <v>11591326</v>
      </c>
      <c r="L36" s="6">
        <v>-7967737</v>
      </c>
      <c r="M36" s="6">
        <v>12358980</v>
      </c>
      <c r="N36" s="6">
        <v>796626</v>
      </c>
      <c r="O36" s="6">
        <v>181035</v>
      </c>
      <c r="P36" s="6">
        <v>607685</v>
      </c>
      <c r="Q36" s="2">
        <v>491</v>
      </c>
      <c r="R36" s="2">
        <v>0</v>
      </c>
      <c r="S36" s="6">
        <v>7394</v>
      </c>
      <c r="T36" s="2">
        <v>21</v>
      </c>
      <c r="U36" s="6">
        <v>25567</v>
      </c>
      <c r="V36" s="6">
        <v>-409</v>
      </c>
      <c r="W36" s="6">
        <v>0</v>
      </c>
      <c r="X36" s="2">
        <v>-111</v>
      </c>
      <c r="Y36" s="6">
        <v>-3258</v>
      </c>
      <c r="Z36" s="6">
        <v>0</v>
      </c>
      <c r="AA36" s="6">
        <v>5970</v>
      </c>
      <c r="AB36" s="6">
        <v>-1765</v>
      </c>
      <c r="AC36" s="6">
        <v>-115236</v>
      </c>
      <c r="AD36" s="6">
        <v>0</v>
      </c>
      <c r="AE36" s="2">
        <v>0</v>
      </c>
      <c r="AF36" s="6">
        <v>-1454673</v>
      </c>
      <c r="AG36" s="6">
        <v>11611691</v>
      </c>
      <c r="AH36" s="6">
        <v>3643954</v>
      </c>
      <c r="AI36" s="6">
        <v>20365</v>
      </c>
      <c r="AJ36" s="7">
        <v>1.01</v>
      </c>
      <c r="AK36" s="2" t="s">
        <v>831</v>
      </c>
      <c r="AL36" s="2" t="s">
        <v>919</v>
      </c>
      <c r="AM36" s="2">
        <v>2.2036199999999999E-2</v>
      </c>
    </row>
    <row r="37" spans="1:39">
      <c r="A37" s="2" t="s">
        <v>698</v>
      </c>
      <c r="B37" s="2" t="s">
        <v>924</v>
      </c>
      <c r="C37" s="2" t="s">
        <v>818</v>
      </c>
      <c r="E37" s="2" t="s">
        <v>699</v>
      </c>
      <c r="F37" s="2" t="s">
        <v>514</v>
      </c>
      <c r="G37" s="2" t="s">
        <v>806</v>
      </c>
      <c r="H37" s="2">
        <v>0</v>
      </c>
      <c r="I37" s="2">
        <v>0.3</v>
      </c>
      <c r="J37" s="6">
        <v>80829876</v>
      </c>
      <c r="K37" s="6">
        <v>32081618</v>
      </c>
      <c r="L37" s="6">
        <v>48748258</v>
      </c>
      <c r="M37" s="6">
        <v>35460368</v>
      </c>
      <c r="N37" s="6">
        <v>1219240</v>
      </c>
      <c r="O37" s="6">
        <v>512857</v>
      </c>
      <c r="P37" s="6">
        <v>682609</v>
      </c>
      <c r="Q37" s="6">
        <v>2075</v>
      </c>
      <c r="R37" s="6">
        <v>6087</v>
      </c>
      <c r="S37" s="6">
        <v>15217</v>
      </c>
      <c r="T37" s="2">
        <v>395</v>
      </c>
      <c r="U37" s="6">
        <v>58626</v>
      </c>
      <c r="V37" s="6">
        <v>-407</v>
      </c>
      <c r="W37" s="6">
        <v>51922</v>
      </c>
      <c r="X37" s="6">
        <v>-3383</v>
      </c>
      <c r="Y37" s="6">
        <v>12752</v>
      </c>
      <c r="Z37" s="6">
        <v>0</v>
      </c>
      <c r="AA37" s="6">
        <v>-341</v>
      </c>
      <c r="AB37" s="6">
        <v>4418</v>
      </c>
      <c r="AC37" s="6">
        <v>705037</v>
      </c>
      <c r="AD37" s="6">
        <v>0</v>
      </c>
      <c r="AE37" s="2">
        <v>0</v>
      </c>
      <c r="AF37" s="6">
        <v>-34429</v>
      </c>
      <c r="AG37" s="6">
        <v>37473803</v>
      </c>
      <c r="AH37" s="6">
        <v>86222061</v>
      </c>
      <c r="AI37" s="6">
        <v>5392185</v>
      </c>
      <c r="AJ37" s="7">
        <v>1.07</v>
      </c>
      <c r="AL37" s="2" t="s">
        <v>807</v>
      </c>
      <c r="AM37" s="2">
        <v>1</v>
      </c>
    </row>
    <row r="38" spans="1:39">
      <c r="A38" s="2" t="s">
        <v>696</v>
      </c>
      <c r="B38" s="2" t="s">
        <v>804</v>
      </c>
      <c r="C38" s="2" t="s">
        <v>815</v>
      </c>
      <c r="E38" s="2" t="s">
        <v>697</v>
      </c>
      <c r="F38" s="2" t="s">
        <v>534</v>
      </c>
      <c r="G38" s="2" t="s">
        <v>532</v>
      </c>
      <c r="H38" s="2">
        <v>0</v>
      </c>
      <c r="I38" s="2">
        <v>0.4</v>
      </c>
      <c r="J38" s="6">
        <v>1518509</v>
      </c>
      <c r="K38" s="6">
        <v>12160678</v>
      </c>
      <c r="L38" s="6">
        <v>-10642169</v>
      </c>
      <c r="M38" s="6">
        <v>12073459</v>
      </c>
      <c r="N38" s="6">
        <v>427014</v>
      </c>
      <c r="O38" s="6">
        <v>174616</v>
      </c>
      <c r="P38" s="6">
        <v>243471</v>
      </c>
      <c r="Q38" s="2">
        <v>0</v>
      </c>
      <c r="R38" s="6">
        <v>0</v>
      </c>
      <c r="S38" s="6">
        <v>7304</v>
      </c>
      <c r="T38" s="6">
        <v>1623</v>
      </c>
      <c r="U38" s="6">
        <v>22858</v>
      </c>
      <c r="V38" s="6">
        <v>0</v>
      </c>
      <c r="W38" s="6">
        <v>0</v>
      </c>
      <c r="X38" s="6">
        <v>-7304</v>
      </c>
      <c r="Y38" s="6">
        <v>2963</v>
      </c>
      <c r="Z38" s="6">
        <v>0</v>
      </c>
      <c r="AA38" s="6">
        <v>-886</v>
      </c>
      <c r="AB38" s="6">
        <v>1466</v>
      </c>
      <c r="AC38" s="6">
        <v>-153916</v>
      </c>
      <c r="AD38" s="6">
        <v>0</v>
      </c>
      <c r="AE38" s="2">
        <v>0</v>
      </c>
      <c r="AF38" s="6">
        <v>310216</v>
      </c>
      <c r="AG38" s="6">
        <v>12675870</v>
      </c>
      <c r="AH38" s="6">
        <v>2033701</v>
      </c>
      <c r="AI38" s="6">
        <v>515192</v>
      </c>
      <c r="AJ38" s="7">
        <v>1.34</v>
      </c>
      <c r="AK38" s="2" t="s">
        <v>908</v>
      </c>
      <c r="AL38" s="2" t="s">
        <v>919</v>
      </c>
      <c r="AM38" s="2">
        <v>7.6076E-3</v>
      </c>
    </row>
    <row r="39" spans="1:39">
      <c r="A39" s="2" t="s">
        <v>694</v>
      </c>
      <c r="B39" s="2" t="s">
        <v>821</v>
      </c>
      <c r="C39" s="2" t="s">
        <v>805</v>
      </c>
      <c r="E39" s="2" t="s">
        <v>695</v>
      </c>
      <c r="F39" s="2" t="s">
        <v>806</v>
      </c>
      <c r="G39" s="2" t="s">
        <v>552</v>
      </c>
      <c r="H39" s="2">
        <v>0</v>
      </c>
      <c r="I39" s="2">
        <v>0.49</v>
      </c>
      <c r="J39" s="6">
        <v>54119558</v>
      </c>
      <c r="K39" s="6">
        <v>52463682</v>
      </c>
      <c r="L39" s="6">
        <v>1655876</v>
      </c>
      <c r="M39" s="6">
        <v>53931773</v>
      </c>
      <c r="N39" s="6">
        <v>2527745</v>
      </c>
      <c r="O39" s="6">
        <v>780005</v>
      </c>
      <c r="P39" s="6">
        <v>1662753</v>
      </c>
      <c r="Q39" s="6">
        <v>15732</v>
      </c>
      <c r="R39" s="6">
        <v>4445</v>
      </c>
      <c r="S39" s="6">
        <v>64261</v>
      </c>
      <c r="T39" s="2">
        <v>549</v>
      </c>
      <c r="U39" s="6">
        <v>78514</v>
      </c>
      <c r="V39" s="6">
        <v>1404</v>
      </c>
      <c r="W39" s="6">
        <v>-22590</v>
      </c>
      <c r="X39" s="6">
        <v>26583</v>
      </c>
      <c r="Y39" s="6">
        <v>-9627</v>
      </c>
      <c r="Z39" s="6">
        <v>-377</v>
      </c>
      <c r="AA39" s="6">
        <v>2541</v>
      </c>
      <c r="AB39" s="6">
        <v>-15343</v>
      </c>
      <c r="AC39" s="6">
        <v>23949</v>
      </c>
      <c r="AD39" s="6">
        <v>0</v>
      </c>
      <c r="AE39" s="2">
        <v>0</v>
      </c>
      <c r="AF39" s="6">
        <v>-1089270</v>
      </c>
      <c r="AG39" s="6">
        <v>55455302</v>
      </c>
      <c r="AH39" s="6">
        <v>57111178</v>
      </c>
      <c r="AI39" s="6">
        <v>2991619</v>
      </c>
      <c r="AJ39" s="7">
        <v>1.06</v>
      </c>
      <c r="AL39" s="2" t="s">
        <v>807</v>
      </c>
      <c r="AM39" s="2">
        <v>1</v>
      </c>
    </row>
    <row r="40" spans="1:39">
      <c r="A40" s="2" t="s">
        <v>692</v>
      </c>
      <c r="B40" s="2" t="s">
        <v>821</v>
      </c>
      <c r="C40" s="2" t="s">
        <v>822</v>
      </c>
      <c r="E40" s="2" t="s">
        <v>693</v>
      </c>
      <c r="F40" s="2">
        <v>0</v>
      </c>
      <c r="G40" s="2" t="s">
        <v>752</v>
      </c>
      <c r="H40" s="2">
        <v>0</v>
      </c>
      <c r="I40" s="2">
        <v>0.49</v>
      </c>
      <c r="J40" s="6">
        <v>93347450</v>
      </c>
      <c r="K40" s="6">
        <v>103437972</v>
      </c>
      <c r="L40" s="6">
        <v>-10090522</v>
      </c>
      <c r="M40" s="6">
        <v>105973958</v>
      </c>
      <c r="N40" s="6">
        <v>3912575</v>
      </c>
      <c r="O40" s="6">
        <v>1624719</v>
      </c>
      <c r="P40" s="6">
        <v>2160110</v>
      </c>
      <c r="Q40" s="6">
        <v>32284</v>
      </c>
      <c r="R40" s="6">
        <v>0</v>
      </c>
      <c r="S40" s="6">
        <v>80076</v>
      </c>
      <c r="T40" s="6">
        <v>15386</v>
      </c>
      <c r="U40" s="6">
        <v>199850</v>
      </c>
      <c r="V40" s="6">
        <v>-3468</v>
      </c>
      <c r="W40" s="6">
        <v>0</v>
      </c>
      <c r="X40" s="6">
        <v>-18383</v>
      </c>
      <c r="Y40" s="6">
        <v>37985</v>
      </c>
      <c r="Z40" s="6">
        <v>0</v>
      </c>
      <c r="AA40" s="6">
        <v>-9443</v>
      </c>
      <c r="AB40" s="6">
        <v>-159201</v>
      </c>
      <c r="AC40" s="6">
        <v>-145937</v>
      </c>
      <c r="AD40" s="6">
        <v>0</v>
      </c>
      <c r="AE40" s="2">
        <v>0</v>
      </c>
      <c r="AF40" s="6">
        <v>-7805073</v>
      </c>
      <c r="AG40" s="6">
        <v>101982863</v>
      </c>
      <c r="AH40" s="6">
        <v>91892341</v>
      </c>
      <c r="AI40" s="6">
        <v>-1455109</v>
      </c>
      <c r="AJ40" s="7">
        <v>0.98</v>
      </c>
      <c r="AL40" s="2" t="s">
        <v>807</v>
      </c>
      <c r="AM40" s="2">
        <v>1</v>
      </c>
    </row>
    <row r="41" spans="1:39">
      <c r="A41" s="2" t="s">
        <v>690</v>
      </c>
      <c r="B41" s="2" t="s">
        <v>804</v>
      </c>
      <c r="C41" s="2" t="s">
        <v>815</v>
      </c>
      <c r="E41" s="2" t="s">
        <v>691</v>
      </c>
      <c r="F41" s="2" t="s">
        <v>342</v>
      </c>
      <c r="G41" s="2" t="s">
        <v>806</v>
      </c>
      <c r="H41" s="2">
        <v>0</v>
      </c>
      <c r="I41" s="2">
        <v>0.4</v>
      </c>
      <c r="J41" s="6">
        <v>2631654</v>
      </c>
      <c r="K41" s="6">
        <v>11627443</v>
      </c>
      <c r="L41" s="6">
        <v>-8995788</v>
      </c>
      <c r="M41" s="6">
        <v>11980686</v>
      </c>
      <c r="N41" s="6">
        <v>728392</v>
      </c>
      <c r="O41" s="6">
        <v>175111</v>
      </c>
      <c r="P41" s="6">
        <v>549230</v>
      </c>
      <c r="Q41" s="6">
        <v>654</v>
      </c>
      <c r="R41" s="6">
        <v>1170</v>
      </c>
      <c r="S41" s="6">
        <v>811</v>
      </c>
      <c r="T41" s="6">
        <v>1416</v>
      </c>
      <c r="U41" s="6">
        <v>31190</v>
      </c>
      <c r="V41" s="6">
        <v>1527</v>
      </c>
      <c r="W41" s="6">
        <v>-1268</v>
      </c>
      <c r="X41" s="2">
        <v>-811</v>
      </c>
      <c r="Y41" s="6">
        <v>-2024</v>
      </c>
      <c r="Z41" s="6">
        <v>0</v>
      </c>
      <c r="AA41" s="6">
        <v>-324</v>
      </c>
      <c r="AB41" s="6">
        <v>2185</v>
      </c>
      <c r="AC41" s="6">
        <v>-130104</v>
      </c>
      <c r="AD41" s="6">
        <v>0</v>
      </c>
      <c r="AE41" s="2">
        <v>0</v>
      </c>
      <c r="AF41" s="6">
        <v>-1208094</v>
      </c>
      <c r="AG41" s="6">
        <v>11401355</v>
      </c>
      <c r="AH41" s="6">
        <v>2405566</v>
      </c>
      <c r="AI41" s="6">
        <v>-226088</v>
      </c>
      <c r="AJ41" s="7">
        <v>0.91</v>
      </c>
      <c r="AK41" s="2" t="s">
        <v>831</v>
      </c>
      <c r="AL41" s="2" t="s">
        <v>919</v>
      </c>
      <c r="AM41" s="2">
        <v>1.6003900000000001E-2</v>
      </c>
    </row>
    <row r="42" spans="1:39">
      <c r="A42" s="2" t="s">
        <v>688</v>
      </c>
      <c r="B42" s="2" t="s">
        <v>924</v>
      </c>
      <c r="C42" s="2" t="s">
        <v>818</v>
      </c>
      <c r="E42" s="2" t="s">
        <v>689</v>
      </c>
      <c r="F42" s="2" t="s">
        <v>514</v>
      </c>
      <c r="G42" s="2" t="s">
        <v>806</v>
      </c>
      <c r="H42" s="2">
        <v>0</v>
      </c>
      <c r="I42" s="2">
        <v>0.3</v>
      </c>
      <c r="J42" s="6">
        <v>35210204</v>
      </c>
      <c r="K42" s="6">
        <v>25177311</v>
      </c>
      <c r="L42" s="6">
        <v>10032894</v>
      </c>
      <c r="M42" s="6">
        <v>25073513</v>
      </c>
      <c r="N42" s="6">
        <v>1059857</v>
      </c>
      <c r="O42" s="6">
        <v>362633</v>
      </c>
      <c r="P42" s="6">
        <v>684407</v>
      </c>
      <c r="Q42" s="2">
        <v>0</v>
      </c>
      <c r="R42" s="6">
        <v>0</v>
      </c>
      <c r="S42" s="6">
        <v>7562</v>
      </c>
      <c r="T42" s="6">
        <v>5255</v>
      </c>
      <c r="U42" s="6">
        <v>52050</v>
      </c>
      <c r="V42" s="6">
        <v>0</v>
      </c>
      <c r="W42" s="6">
        <v>0</v>
      </c>
      <c r="X42" s="6">
        <v>16799</v>
      </c>
      <c r="Y42" s="2">
        <v>-446</v>
      </c>
      <c r="Z42" s="6">
        <v>0</v>
      </c>
      <c r="AA42" s="6">
        <v>-5952</v>
      </c>
      <c r="AB42" s="6">
        <v>-2540</v>
      </c>
      <c r="AC42" s="6">
        <v>145104</v>
      </c>
      <c r="AD42" s="6">
        <v>0</v>
      </c>
      <c r="AE42" s="2">
        <v>0</v>
      </c>
      <c r="AF42" s="6">
        <v>-431790</v>
      </c>
      <c r="AG42" s="6">
        <v>25906595</v>
      </c>
      <c r="AH42" s="6">
        <v>35939488</v>
      </c>
      <c r="AI42" s="6">
        <v>729284</v>
      </c>
      <c r="AJ42" s="7">
        <v>1.02</v>
      </c>
      <c r="AL42" s="2" t="s">
        <v>807</v>
      </c>
      <c r="AM42" s="2">
        <v>1</v>
      </c>
    </row>
    <row r="43" spans="1:39">
      <c r="A43" s="2" t="s">
        <v>686</v>
      </c>
      <c r="B43" s="2" t="s">
        <v>804</v>
      </c>
      <c r="C43" s="2" t="s">
        <v>825</v>
      </c>
      <c r="E43" s="2" t="s">
        <v>687</v>
      </c>
      <c r="F43" s="2" t="s">
        <v>13</v>
      </c>
      <c r="G43" s="2" t="s">
        <v>464</v>
      </c>
      <c r="H43" s="2">
        <v>0</v>
      </c>
      <c r="I43" s="2">
        <v>0.4</v>
      </c>
      <c r="J43" s="6">
        <v>1598069</v>
      </c>
      <c r="K43" s="6">
        <v>10858521</v>
      </c>
      <c r="L43" s="6">
        <v>-9260451</v>
      </c>
      <c r="M43" s="6">
        <v>11187326</v>
      </c>
      <c r="N43" s="6">
        <v>655862</v>
      </c>
      <c r="O43" s="6">
        <v>161800</v>
      </c>
      <c r="P43" s="6">
        <v>477345</v>
      </c>
      <c r="Q43" s="6">
        <v>0</v>
      </c>
      <c r="R43" s="6">
        <v>10475</v>
      </c>
      <c r="S43" s="6">
        <v>5946</v>
      </c>
      <c r="T43" s="2">
        <v>296</v>
      </c>
      <c r="U43" s="6">
        <v>12066</v>
      </c>
      <c r="V43" s="6">
        <v>0</v>
      </c>
      <c r="W43" s="6">
        <v>-13991</v>
      </c>
      <c r="X43" s="6">
        <v>4650</v>
      </c>
      <c r="Y43" s="2">
        <v>340</v>
      </c>
      <c r="Z43" s="6">
        <v>0</v>
      </c>
      <c r="AA43" s="6">
        <v>1729</v>
      </c>
      <c r="AB43" s="6">
        <v>-6361</v>
      </c>
      <c r="AC43" s="6">
        <v>-133932</v>
      </c>
      <c r="AD43" s="6">
        <v>0</v>
      </c>
      <c r="AE43" s="2">
        <v>0</v>
      </c>
      <c r="AF43" s="6">
        <v>-840459</v>
      </c>
      <c r="AG43" s="6">
        <v>10867230</v>
      </c>
      <c r="AH43" s="6">
        <v>1606778</v>
      </c>
      <c r="AI43" s="6">
        <v>8709</v>
      </c>
      <c r="AJ43" s="7">
        <v>1.01</v>
      </c>
      <c r="AK43" s="2" t="s">
        <v>927</v>
      </c>
      <c r="AL43" s="2" t="s">
        <v>919</v>
      </c>
      <c r="AM43" s="2">
        <v>4.3321000000000002E-3</v>
      </c>
    </row>
    <row r="44" spans="1:39">
      <c r="A44" s="2" t="s">
        <v>684</v>
      </c>
      <c r="B44" s="2" t="s">
        <v>804</v>
      </c>
      <c r="C44" s="2" t="s">
        <v>815</v>
      </c>
      <c r="E44" s="2" t="s">
        <v>685</v>
      </c>
      <c r="F44" s="2" t="s">
        <v>460</v>
      </c>
      <c r="G44" s="2" t="s">
        <v>806</v>
      </c>
      <c r="H44" s="2">
        <v>0</v>
      </c>
      <c r="I44" s="2">
        <v>0.4</v>
      </c>
      <c r="J44" s="6">
        <v>2154453</v>
      </c>
      <c r="K44" s="6">
        <v>16008817</v>
      </c>
      <c r="L44" s="6">
        <v>-13854364</v>
      </c>
      <c r="M44" s="6">
        <v>16979030</v>
      </c>
      <c r="N44" s="6">
        <v>545937</v>
      </c>
      <c r="O44" s="6">
        <v>245564</v>
      </c>
      <c r="P44" s="6">
        <v>300373</v>
      </c>
      <c r="Q44" s="2">
        <v>0</v>
      </c>
      <c r="R44" s="6">
        <v>0</v>
      </c>
      <c r="S44" s="6">
        <v>0</v>
      </c>
      <c r="T44" s="2">
        <v>0</v>
      </c>
      <c r="U44" s="6">
        <v>18959</v>
      </c>
      <c r="V44" s="6">
        <v>0</v>
      </c>
      <c r="W44" s="6">
        <v>136</v>
      </c>
      <c r="X44" s="6">
        <v>5022</v>
      </c>
      <c r="Y44" s="6">
        <v>-1354</v>
      </c>
      <c r="Z44" s="6">
        <v>0</v>
      </c>
      <c r="AA44" s="6">
        <v>338</v>
      </c>
      <c r="AB44" s="6">
        <v>-9924</v>
      </c>
      <c r="AC44" s="6">
        <v>-200373</v>
      </c>
      <c r="AD44" s="6">
        <v>0</v>
      </c>
      <c r="AE44" s="6">
        <v>5913</v>
      </c>
      <c r="AF44" s="6">
        <v>-498800</v>
      </c>
      <c r="AG44" s="6">
        <v>16833058</v>
      </c>
      <c r="AH44" s="6">
        <v>2978695</v>
      </c>
      <c r="AI44" s="6">
        <v>824241</v>
      </c>
      <c r="AJ44" s="7">
        <v>1.38</v>
      </c>
      <c r="AK44" s="2" t="s">
        <v>909</v>
      </c>
      <c r="AL44" s="2" t="s">
        <v>919</v>
      </c>
      <c r="AM44" s="2">
        <v>1.7212100000000001E-2</v>
      </c>
    </row>
    <row r="45" spans="1:39">
      <c r="A45" s="2" t="s">
        <v>682</v>
      </c>
      <c r="B45" s="2" t="s">
        <v>804</v>
      </c>
      <c r="C45" s="2" t="s">
        <v>809</v>
      </c>
      <c r="E45" s="2" t="s">
        <v>683</v>
      </c>
      <c r="F45" s="2" t="s">
        <v>302</v>
      </c>
      <c r="G45" s="2" t="s">
        <v>300</v>
      </c>
      <c r="H45" s="2">
        <v>0</v>
      </c>
      <c r="I45" s="2">
        <v>0.4</v>
      </c>
      <c r="J45" s="6">
        <v>2651722</v>
      </c>
      <c r="K45" s="6">
        <v>9866005</v>
      </c>
      <c r="L45" s="6">
        <v>-7214283</v>
      </c>
      <c r="M45" s="6">
        <v>10389755</v>
      </c>
      <c r="N45" s="6">
        <v>499243</v>
      </c>
      <c r="O45" s="6">
        <v>150265</v>
      </c>
      <c r="P45" s="6">
        <v>348978</v>
      </c>
      <c r="Q45" s="2">
        <v>0</v>
      </c>
      <c r="R45" s="2">
        <v>0</v>
      </c>
      <c r="S45" s="6">
        <v>0</v>
      </c>
      <c r="T45" s="2">
        <v>0</v>
      </c>
      <c r="U45" s="6">
        <v>7074</v>
      </c>
      <c r="V45" s="6">
        <v>0</v>
      </c>
      <c r="W45" s="6">
        <v>0</v>
      </c>
      <c r="X45" s="6">
        <v>0</v>
      </c>
      <c r="Y45" s="6">
        <v>5328</v>
      </c>
      <c r="Z45" s="6">
        <v>0</v>
      </c>
      <c r="AA45" s="6">
        <v>0</v>
      </c>
      <c r="AB45" s="6">
        <v>-16414</v>
      </c>
      <c r="AC45" s="6">
        <v>-104339</v>
      </c>
      <c r="AD45" s="6">
        <v>124118</v>
      </c>
      <c r="AE45" s="2">
        <v>0</v>
      </c>
      <c r="AF45" s="6">
        <v>-155628</v>
      </c>
      <c r="AG45" s="6">
        <v>10749137</v>
      </c>
      <c r="AH45" s="6">
        <v>3534855</v>
      </c>
      <c r="AI45" s="6">
        <v>883132</v>
      </c>
      <c r="AJ45" s="7">
        <v>1.33</v>
      </c>
      <c r="AK45" s="2" t="s">
        <v>920</v>
      </c>
      <c r="AL45" s="2" t="s">
        <v>919</v>
      </c>
      <c r="AM45" s="2">
        <v>2.1849899999999998E-2</v>
      </c>
    </row>
    <row r="46" spans="1:39">
      <c r="A46" s="2" t="s">
        <v>680</v>
      </c>
      <c r="B46" s="2" t="s">
        <v>928</v>
      </c>
      <c r="C46" s="2" t="s">
        <v>805</v>
      </c>
      <c r="E46" s="2" t="s">
        <v>681</v>
      </c>
      <c r="F46" s="2">
        <v>0</v>
      </c>
      <c r="G46" s="2">
        <v>0</v>
      </c>
      <c r="H46" s="2" t="s">
        <v>929</v>
      </c>
      <c r="I46" s="2">
        <v>0.09</v>
      </c>
      <c r="J46" s="6">
        <v>40732264</v>
      </c>
      <c r="K46" s="6">
        <v>15341397</v>
      </c>
      <c r="L46" s="6">
        <v>25390867</v>
      </c>
      <c r="M46" s="6">
        <v>16186276</v>
      </c>
      <c r="N46" s="6">
        <v>622563</v>
      </c>
      <c r="O46" s="6">
        <v>234099</v>
      </c>
      <c r="P46" s="6">
        <v>370622</v>
      </c>
      <c r="Q46" s="6">
        <v>2951</v>
      </c>
      <c r="R46" s="6">
        <v>9675</v>
      </c>
      <c r="S46" s="6">
        <v>2466</v>
      </c>
      <c r="T46" s="6">
        <v>2750</v>
      </c>
      <c r="U46" s="6">
        <v>49343</v>
      </c>
      <c r="V46" s="6">
        <v>-2586</v>
      </c>
      <c r="W46" s="6">
        <v>-6552</v>
      </c>
      <c r="X46" s="6">
        <v>2854</v>
      </c>
      <c r="Y46" s="6">
        <v>7049</v>
      </c>
      <c r="Z46" s="6">
        <v>0</v>
      </c>
      <c r="AA46" s="6">
        <v>-1572</v>
      </c>
      <c r="AB46" s="6">
        <v>-1368</v>
      </c>
      <c r="AC46" s="6">
        <v>367223</v>
      </c>
      <c r="AD46" s="6">
        <v>0</v>
      </c>
      <c r="AE46" s="6">
        <v>509851</v>
      </c>
      <c r="AF46" s="6">
        <v>-1202805</v>
      </c>
      <c r="AG46" s="6">
        <v>15510575</v>
      </c>
      <c r="AH46" s="6">
        <v>40901442</v>
      </c>
      <c r="AI46" s="6">
        <v>169178</v>
      </c>
      <c r="AJ46" s="7">
        <v>1</v>
      </c>
      <c r="AK46" s="2" t="s">
        <v>922</v>
      </c>
      <c r="AL46" s="2" t="s">
        <v>919</v>
      </c>
      <c r="AM46" s="2">
        <v>0.79145509999999997</v>
      </c>
    </row>
    <row r="47" spans="1:39">
      <c r="A47" s="2" t="s">
        <v>678</v>
      </c>
      <c r="B47" s="2" t="s">
        <v>921</v>
      </c>
      <c r="C47" s="2">
        <v>0</v>
      </c>
      <c r="E47" s="2" t="s">
        <v>679</v>
      </c>
      <c r="F47" s="2">
        <v>0</v>
      </c>
      <c r="G47" s="2">
        <v>0</v>
      </c>
      <c r="H47" s="2" t="s">
        <v>814</v>
      </c>
      <c r="I47" s="2">
        <v>0.01</v>
      </c>
      <c r="J47" s="6">
        <v>4709166</v>
      </c>
      <c r="K47" s="6">
        <v>3142185</v>
      </c>
      <c r="L47" s="6">
        <v>1566981</v>
      </c>
      <c r="M47" s="6">
        <v>3376585</v>
      </c>
      <c r="N47" s="6">
        <v>110928</v>
      </c>
      <c r="O47" s="6">
        <v>48835</v>
      </c>
      <c r="P47" s="6">
        <v>59504</v>
      </c>
      <c r="Q47" s="2">
        <v>328</v>
      </c>
      <c r="R47" s="6">
        <v>1481</v>
      </c>
      <c r="S47" s="2">
        <v>475</v>
      </c>
      <c r="T47" s="2">
        <v>305</v>
      </c>
      <c r="U47" s="6">
        <v>8075</v>
      </c>
      <c r="V47" s="2">
        <v>-112</v>
      </c>
      <c r="W47" s="6">
        <v>-959</v>
      </c>
      <c r="X47" s="2">
        <v>463</v>
      </c>
      <c r="Y47" s="6">
        <v>877</v>
      </c>
      <c r="Z47" s="6">
        <v>0</v>
      </c>
      <c r="AA47" s="6">
        <v>-165</v>
      </c>
      <c r="AB47" s="6">
        <v>124</v>
      </c>
      <c r="AC47" s="6">
        <v>22663</v>
      </c>
      <c r="AD47" s="6">
        <v>0</v>
      </c>
      <c r="AE47" s="6">
        <v>58945</v>
      </c>
      <c r="AF47" s="6">
        <v>-249200</v>
      </c>
      <c r="AG47" s="6">
        <v>3210334</v>
      </c>
      <c r="AH47" s="6">
        <v>4777315</v>
      </c>
      <c r="AI47" s="6">
        <v>68149</v>
      </c>
      <c r="AJ47" s="7">
        <v>1.01</v>
      </c>
      <c r="AK47" s="2" t="s">
        <v>922</v>
      </c>
      <c r="AL47" s="2" t="s">
        <v>919</v>
      </c>
      <c r="AM47" s="2">
        <v>9.1502200000000006E-2</v>
      </c>
    </row>
    <row r="48" spans="1:39">
      <c r="A48" s="2" t="s">
        <v>676</v>
      </c>
      <c r="B48" s="2" t="s">
        <v>804</v>
      </c>
      <c r="C48" s="2" t="s">
        <v>808</v>
      </c>
      <c r="E48" s="2" t="s">
        <v>677</v>
      </c>
      <c r="F48" s="2" t="s">
        <v>412</v>
      </c>
      <c r="G48" s="2" t="s">
        <v>410</v>
      </c>
      <c r="H48" s="2">
        <v>0</v>
      </c>
      <c r="I48" s="2">
        <v>0.4</v>
      </c>
      <c r="J48" s="6">
        <v>3902795</v>
      </c>
      <c r="K48" s="6">
        <v>11076266</v>
      </c>
      <c r="L48" s="6">
        <v>-7173471</v>
      </c>
      <c r="M48" s="6">
        <v>11259066</v>
      </c>
      <c r="N48" s="6">
        <v>771015</v>
      </c>
      <c r="O48" s="6">
        <v>166286</v>
      </c>
      <c r="P48" s="6">
        <v>569230</v>
      </c>
      <c r="Q48" s="6">
        <v>5067</v>
      </c>
      <c r="R48" s="6">
        <v>10144</v>
      </c>
      <c r="S48" s="6">
        <v>10144</v>
      </c>
      <c r="T48" s="6">
        <v>10144</v>
      </c>
      <c r="U48" s="6">
        <v>20661</v>
      </c>
      <c r="V48" s="6">
        <v>-1893</v>
      </c>
      <c r="W48" s="6">
        <v>-10144</v>
      </c>
      <c r="X48" s="6">
        <v>-5891</v>
      </c>
      <c r="Y48" s="2">
        <v>-264</v>
      </c>
      <c r="Z48" s="6">
        <v>17767</v>
      </c>
      <c r="AA48" s="6">
        <v>-10144</v>
      </c>
      <c r="AB48" s="6">
        <v>7554</v>
      </c>
      <c r="AC48" s="6">
        <v>-103749</v>
      </c>
      <c r="AD48" s="6">
        <v>0</v>
      </c>
      <c r="AE48" s="2">
        <v>0</v>
      </c>
      <c r="AF48" s="6">
        <v>-2360923</v>
      </c>
      <c r="AG48" s="6">
        <v>9583055</v>
      </c>
      <c r="AH48" s="6">
        <v>2409584</v>
      </c>
      <c r="AI48" s="6">
        <v>-1493211</v>
      </c>
      <c r="AJ48" s="7">
        <v>0.62</v>
      </c>
      <c r="AK48" s="2" t="s">
        <v>930</v>
      </c>
      <c r="AL48" s="2" t="s">
        <v>919</v>
      </c>
      <c r="AM48" s="2">
        <v>1.9655599999999999E-2</v>
      </c>
    </row>
    <row r="49" spans="1:39">
      <c r="A49" s="2" t="s">
        <v>674</v>
      </c>
      <c r="B49" s="2" t="s">
        <v>926</v>
      </c>
      <c r="C49" s="2" t="s">
        <v>808</v>
      </c>
      <c r="E49" s="2" t="s">
        <v>675</v>
      </c>
      <c r="F49" s="2" t="s">
        <v>806</v>
      </c>
      <c r="G49" s="2" t="s">
        <v>502</v>
      </c>
      <c r="H49" s="2">
        <v>0</v>
      </c>
      <c r="I49" s="2">
        <v>0.49</v>
      </c>
      <c r="J49" s="6">
        <v>32954784</v>
      </c>
      <c r="K49" s="6">
        <v>25303907</v>
      </c>
      <c r="L49" s="6">
        <v>7650877</v>
      </c>
      <c r="M49" s="6">
        <v>24995991</v>
      </c>
      <c r="N49" s="6">
        <v>1588574</v>
      </c>
      <c r="O49" s="6">
        <v>361512</v>
      </c>
      <c r="P49" s="6">
        <v>1220287</v>
      </c>
      <c r="Q49" s="6">
        <v>0</v>
      </c>
      <c r="R49" s="6">
        <v>0</v>
      </c>
      <c r="S49" s="6">
        <v>1340</v>
      </c>
      <c r="T49" s="6">
        <v>5435</v>
      </c>
      <c r="U49" s="6">
        <v>83671</v>
      </c>
      <c r="V49" s="6">
        <v>5577</v>
      </c>
      <c r="W49" s="6">
        <v>11218</v>
      </c>
      <c r="X49" s="6">
        <v>-1340</v>
      </c>
      <c r="Y49" s="6">
        <v>-8507</v>
      </c>
      <c r="Z49" s="6">
        <v>94294</v>
      </c>
      <c r="AA49" s="6">
        <v>-609</v>
      </c>
      <c r="AB49" s="6">
        <v>-18926</v>
      </c>
      <c r="AC49" s="6">
        <v>110653</v>
      </c>
      <c r="AD49" s="6">
        <v>0</v>
      </c>
      <c r="AE49" s="2">
        <v>0</v>
      </c>
      <c r="AF49" s="6">
        <v>-2399811</v>
      </c>
      <c r="AG49" s="6">
        <v>24460785</v>
      </c>
      <c r="AH49" s="6">
        <v>32111662</v>
      </c>
      <c r="AI49" s="6">
        <v>-843122</v>
      </c>
      <c r="AJ49" s="7">
        <v>0.97</v>
      </c>
      <c r="AK49" s="2" t="s">
        <v>907</v>
      </c>
      <c r="AL49" s="2" t="s">
        <v>919</v>
      </c>
      <c r="AM49" s="2">
        <v>4.56716E-2</v>
      </c>
    </row>
    <row r="50" spans="1:39">
      <c r="A50" s="2" t="s">
        <v>672</v>
      </c>
      <c r="B50" s="2" t="s">
        <v>926</v>
      </c>
      <c r="C50" s="2" t="s">
        <v>820</v>
      </c>
      <c r="E50" s="2" t="s">
        <v>673</v>
      </c>
      <c r="F50" s="2" t="s">
        <v>806</v>
      </c>
      <c r="G50" s="2" t="s">
        <v>37</v>
      </c>
      <c r="H50" s="2">
        <v>0</v>
      </c>
      <c r="I50" s="2">
        <v>0.49</v>
      </c>
      <c r="J50" s="6">
        <v>38646843</v>
      </c>
      <c r="K50" s="6">
        <v>29008407</v>
      </c>
      <c r="L50" s="6">
        <v>9638436</v>
      </c>
      <c r="M50" s="6">
        <v>29437304</v>
      </c>
      <c r="N50" s="6">
        <v>2155784</v>
      </c>
      <c r="O50" s="6">
        <v>428564</v>
      </c>
      <c r="P50" s="6">
        <v>1695903</v>
      </c>
      <c r="Q50" s="6">
        <v>24855</v>
      </c>
      <c r="R50" s="6">
        <v>0</v>
      </c>
      <c r="S50" s="6">
        <v>0</v>
      </c>
      <c r="T50" s="6">
        <v>6462</v>
      </c>
      <c r="U50" s="6">
        <v>170718</v>
      </c>
      <c r="V50" s="6">
        <v>-24855</v>
      </c>
      <c r="W50" s="6">
        <v>0</v>
      </c>
      <c r="X50" s="6">
        <v>18049</v>
      </c>
      <c r="Y50" s="6">
        <v>1571</v>
      </c>
      <c r="Z50" s="6">
        <v>158144</v>
      </c>
      <c r="AA50" s="6">
        <v>-117</v>
      </c>
      <c r="AB50" s="6">
        <v>-34213</v>
      </c>
      <c r="AC50" s="6">
        <v>139399</v>
      </c>
      <c r="AD50" s="6">
        <v>0</v>
      </c>
      <c r="AE50" s="2">
        <v>0</v>
      </c>
      <c r="AF50" s="6">
        <v>-2099646</v>
      </c>
      <c r="AG50" s="6">
        <v>29922138</v>
      </c>
      <c r="AH50" s="6">
        <v>39560574</v>
      </c>
      <c r="AI50" s="6">
        <v>913731</v>
      </c>
      <c r="AJ50" s="7">
        <v>1.02</v>
      </c>
      <c r="AK50" s="2" t="s">
        <v>830</v>
      </c>
      <c r="AL50" s="2" t="s">
        <v>919</v>
      </c>
      <c r="AM50" s="2">
        <v>8.0430399999999999E-2</v>
      </c>
    </row>
    <row r="51" spans="1:39">
      <c r="A51" s="2" t="s">
        <v>670</v>
      </c>
      <c r="B51" s="2" t="s">
        <v>804</v>
      </c>
      <c r="C51" s="2" t="s">
        <v>815</v>
      </c>
      <c r="E51" s="2" t="s">
        <v>671</v>
      </c>
      <c r="F51" s="2" t="s">
        <v>668</v>
      </c>
      <c r="G51" s="2" t="s">
        <v>666</v>
      </c>
      <c r="H51" s="2">
        <v>0</v>
      </c>
      <c r="I51" s="2">
        <v>0.4</v>
      </c>
      <c r="J51" s="6">
        <v>3909462</v>
      </c>
      <c r="K51" s="6">
        <v>37732513</v>
      </c>
      <c r="L51" s="6">
        <v>-33823051</v>
      </c>
      <c r="M51" s="6">
        <v>39973391</v>
      </c>
      <c r="N51" s="6">
        <v>938948</v>
      </c>
      <c r="O51" s="6">
        <v>578128</v>
      </c>
      <c r="P51" s="6">
        <v>289540</v>
      </c>
      <c r="Q51" s="6">
        <v>0</v>
      </c>
      <c r="R51" s="6">
        <v>20290</v>
      </c>
      <c r="S51" s="6">
        <v>40579</v>
      </c>
      <c r="T51" s="6">
        <v>10411</v>
      </c>
      <c r="U51" s="6">
        <v>20831</v>
      </c>
      <c r="V51" s="6">
        <v>523</v>
      </c>
      <c r="W51" s="6">
        <v>-122363</v>
      </c>
      <c r="X51" s="6">
        <v>-15610</v>
      </c>
      <c r="Y51" s="6">
        <v>-1221</v>
      </c>
      <c r="Z51" s="6">
        <v>0</v>
      </c>
      <c r="AA51" s="6">
        <v>-2168</v>
      </c>
      <c r="AB51" s="6">
        <v>-5421</v>
      </c>
      <c r="AC51" s="6">
        <v>-489176</v>
      </c>
      <c r="AD51" s="6">
        <v>0</v>
      </c>
      <c r="AE51" s="6">
        <v>1051590</v>
      </c>
      <c r="AF51" s="6">
        <v>-1401443</v>
      </c>
      <c r="AG51" s="6">
        <v>37844701</v>
      </c>
      <c r="AH51" s="6">
        <v>4021650</v>
      </c>
      <c r="AI51" s="6">
        <v>112187</v>
      </c>
      <c r="AJ51" s="7">
        <v>1.03</v>
      </c>
      <c r="AL51" s="2" t="s">
        <v>807</v>
      </c>
      <c r="AM51" s="2">
        <v>1</v>
      </c>
    </row>
    <row r="52" spans="1:39">
      <c r="A52" s="2" t="s">
        <v>668</v>
      </c>
      <c r="B52" s="2" t="s">
        <v>928</v>
      </c>
      <c r="C52" s="2" t="s">
        <v>815</v>
      </c>
      <c r="E52" s="2" t="s">
        <v>669</v>
      </c>
      <c r="F52" s="2">
        <v>0</v>
      </c>
      <c r="G52" s="2">
        <v>0</v>
      </c>
      <c r="H52" s="2" t="s">
        <v>929</v>
      </c>
      <c r="I52" s="2">
        <v>0.09</v>
      </c>
      <c r="J52" s="6">
        <v>59846267</v>
      </c>
      <c r="K52" s="6">
        <v>23491217</v>
      </c>
      <c r="L52" s="6">
        <v>36355050</v>
      </c>
      <c r="M52" s="6">
        <v>24981494</v>
      </c>
      <c r="N52" s="6">
        <v>896930</v>
      </c>
      <c r="O52" s="6">
        <v>361303</v>
      </c>
      <c r="P52" s="6">
        <v>507937</v>
      </c>
      <c r="Q52" s="6">
        <v>4695</v>
      </c>
      <c r="R52" s="6">
        <v>8297</v>
      </c>
      <c r="S52" s="6">
        <v>10379</v>
      </c>
      <c r="T52" s="6">
        <v>4319</v>
      </c>
      <c r="U52" s="6">
        <v>37955</v>
      </c>
      <c r="V52" s="6">
        <v>-1276</v>
      </c>
      <c r="W52" s="6">
        <v>-27241</v>
      </c>
      <c r="X52" s="2">
        <v>-727</v>
      </c>
      <c r="Y52" s="2">
        <v>-381</v>
      </c>
      <c r="Z52" s="6">
        <v>0</v>
      </c>
      <c r="AA52" s="6">
        <v>346</v>
      </c>
      <c r="AB52" s="6">
        <v>5099</v>
      </c>
      <c r="AC52" s="6">
        <v>525796</v>
      </c>
      <c r="AD52" s="6">
        <v>0</v>
      </c>
      <c r="AE52" s="2">
        <v>0</v>
      </c>
      <c r="AF52" s="6">
        <v>-1146936</v>
      </c>
      <c r="AG52" s="6">
        <v>25271059</v>
      </c>
      <c r="AH52" s="6">
        <v>61626110</v>
      </c>
      <c r="AI52" s="6">
        <v>1779842</v>
      </c>
      <c r="AJ52" s="7">
        <v>1.03</v>
      </c>
      <c r="AL52" s="2" t="s">
        <v>807</v>
      </c>
      <c r="AM52" s="2">
        <v>1</v>
      </c>
    </row>
    <row r="53" spans="1:39">
      <c r="A53" s="2" t="s">
        <v>666</v>
      </c>
      <c r="B53" s="2" t="s">
        <v>921</v>
      </c>
      <c r="C53" s="2">
        <v>0</v>
      </c>
      <c r="E53" s="2" t="s">
        <v>667</v>
      </c>
      <c r="F53" s="2">
        <v>0</v>
      </c>
      <c r="G53" s="2">
        <v>0</v>
      </c>
      <c r="H53" s="2" t="s">
        <v>814</v>
      </c>
      <c r="I53" s="2">
        <v>0.01</v>
      </c>
      <c r="J53" s="6">
        <v>5596829</v>
      </c>
      <c r="K53" s="6">
        <v>3532261</v>
      </c>
      <c r="L53" s="6">
        <v>2064568</v>
      </c>
      <c r="M53" s="6">
        <v>3760548</v>
      </c>
      <c r="N53" s="6">
        <v>130215</v>
      </c>
      <c r="O53" s="6">
        <v>54388</v>
      </c>
      <c r="P53" s="6">
        <v>72476</v>
      </c>
      <c r="Q53" s="6">
        <v>564</v>
      </c>
      <c r="R53" s="2">
        <v>921</v>
      </c>
      <c r="S53" s="6">
        <v>1386</v>
      </c>
      <c r="T53" s="2">
        <v>480</v>
      </c>
      <c r="U53" s="6">
        <v>5543</v>
      </c>
      <c r="V53" s="2">
        <v>7</v>
      </c>
      <c r="W53" s="6">
        <v>-3026</v>
      </c>
      <c r="X53" s="2">
        <v>-217</v>
      </c>
      <c r="Y53" s="2">
        <v>-178</v>
      </c>
      <c r="Z53" s="6">
        <v>0</v>
      </c>
      <c r="AA53" s="6">
        <v>31</v>
      </c>
      <c r="AB53" s="6">
        <v>409</v>
      </c>
      <c r="AC53" s="6">
        <v>29859</v>
      </c>
      <c r="AD53" s="6">
        <v>0</v>
      </c>
      <c r="AE53" s="2">
        <v>0</v>
      </c>
      <c r="AF53" s="6">
        <v>-144605</v>
      </c>
      <c r="AG53" s="6">
        <v>3778586</v>
      </c>
      <c r="AH53" s="6">
        <v>5843154</v>
      </c>
      <c r="AI53" s="6">
        <v>246326</v>
      </c>
      <c r="AJ53" s="7">
        <v>1.04</v>
      </c>
      <c r="AL53" s="2" t="s">
        <v>807</v>
      </c>
      <c r="AM53" s="2">
        <v>1</v>
      </c>
    </row>
    <row r="54" spans="1:39">
      <c r="A54" s="2" t="s">
        <v>664</v>
      </c>
      <c r="B54" s="2" t="s">
        <v>924</v>
      </c>
      <c r="C54" s="2" t="s">
        <v>818</v>
      </c>
      <c r="E54" s="2" t="s">
        <v>665</v>
      </c>
      <c r="F54" s="2" t="s">
        <v>514</v>
      </c>
      <c r="G54" s="2" t="s">
        <v>806</v>
      </c>
      <c r="H54" s="2">
        <v>0</v>
      </c>
      <c r="I54" s="2">
        <v>0.3</v>
      </c>
      <c r="J54" s="6">
        <v>83727003</v>
      </c>
      <c r="K54" s="6">
        <v>149332699</v>
      </c>
      <c r="L54" s="6">
        <v>-65605696</v>
      </c>
      <c r="M54" s="6">
        <v>157200000</v>
      </c>
      <c r="N54" s="6">
        <v>2755580</v>
      </c>
      <c r="O54" s="6">
        <v>2273554</v>
      </c>
      <c r="P54" s="6">
        <v>454548</v>
      </c>
      <c r="Q54" s="2">
        <v>0</v>
      </c>
      <c r="R54" s="6">
        <v>0</v>
      </c>
      <c r="S54" s="6">
        <v>0</v>
      </c>
      <c r="T54" s="6">
        <v>27478</v>
      </c>
      <c r="U54" s="6">
        <v>79062</v>
      </c>
      <c r="V54" s="6">
        <v>0</v>
      </c>
      <c r="W54" s="6">
        <v>0</v>
      </c>
      <c r="X54" s="6">
        <v>9472</v>
      </c>
      <c r="Y54" s="6">
        <v>-5717</v>
      </c>
      <c r="Z54" s="6">
        <v>0</v>
      </c>
      <c r="AA54" s="6">
        <v>-13558</v>
      </c>
      <c r="AB54" s="6">
        <v>-30552</v>
      </c>
      <c r="AC54" s="6">
        <v>-948843</v>
      </c>
      <c r="AD54" s="6">
        <v>0</v>
      </c>
      <c r="AE54" s="6">
        <v>2767002</v>
      </c>
      <c r="AF54" s="6">
        <v>-14004456</v>
      </c>
      <c r="AG54" s="6">
        <v>142273986</v>
      </c>
      <c r="AH54" s="6">
        <v>76668290</v>
      </c>
      <c r="AI54" s="6">
        <v>-7058712</v>
      </c>
      <c r="AJ54" s="7">
        <v>0.92</v>
      </c>
      <c r="AL54" s="2" t="s">
        <v>807</v>
      </c>
      <c r="AM54" s="2">
        <v>1</v>
      </c>
    </row>
    <row r="55" spans="1:39">
      <c r="A55" s="2" t="s">
        <v>662</v>
      </c>
      <c r="B55" s="2" t="s">
        <v>804</v>
      </c>
      <c r="C55" s="2" t="s">
        <v>825</v>
      </c>
      <c r="E55" s="2" t="s">
        <v>663</v>
      </c>
      <c r="F55" s="2" t="s">
        <v>157</v>
      </c>
      <c r="G55" s="2" t="s">
        <v>155</v>
      </c>
      <c r="H55" s="2">
        <v>0</v>
      </c>
      <c r="I55" s="2">
        <v>0.4</v>
      </c>
      <c r="J55" s="6">
        <v>2787253</v>
      </c>
      <c r="K55" s="6">
        <v>13407131</v>
      </c>
      <c r="L55" s="6">
        <v>-10619878</v>
      </c>
      <c r="M55" s="6">
        <v>14691622</v>
      </c>
      <c r="N55" s="6">
        <v>752323</v>
      </c>
      <c r="O55" s="6">
        <v>212482</v>
      </c>
      <c r="P55" s="6">
        <v>525639</v>
      </c>
      <c r="Q55" s="6">
        <v>1719</v>
      </c>
      <c r="R55" s="6">
        <v>0</v>
      </c>
      <c r="S55" s="6">
        <v>10839</v>
      </c>
      <c r="T55" s="6">
        <v>1644</v>
      </c>
      <c r="U55" s="6">
        <v>19130</v>
      </c>
      <c r="V55" s="6">
        <v>-1719</v>
      </c>
      <c r="W55" s="6">
        <v>0</v>
      </c>
      <c r="X55" s="6">
        <v>-2097</v>
      </c>
      <c r="Y55" s="6">
        <v>7306</v>
      </c>
      <c r="Z55" s="6">
        <v>0</v>
      </c>
      <c r="AA55" s="6">
        <v>995</v>
      </c>
      <c r="AB55" s="6">
        <v>-13935</v>
      </c>
      <c r="AC55" s="6">
        <v>-153593</v>
      </c>
      <c r="AD55" s="6">
        <v>0</v>
      </c>
      <c r="AE55" s="2">
        <v>0</v>
      </c>
      <c r="AF55" s="6">
        <v>-2498862</v>
      </c>
      <c r="AG55" s="6">
        <v>12801170</v>
      </c>
      <c r="AH55" s="6">
        <v>2181291</v>
      </c>
      <c r="AI55" s="6">
        <v>-605961</v>
      </c>
      <c r="AJ55" s="7">
        <v>0.78</v>
      </c>
      <c r="AK55" s="2" t="s">
        <v>927</v>
      </c>
      <c r="AL55" s="2" t="s">
        <v>919</v>
      </c>
      <c r="AM55" s="2">
        <v>7.5557999999999997E-3</v>
      </c>
    </row>
    <row r="56" spans="1:39">
      <c r="A56" s="2" t="s">
        <v>660</v>
      </c>
      <c r="B56" s="2" t="s">
        <v>804</v>
      </c>
      <c r="C56" s="2" t="s">
        <v>805</v>
      </c>
      <c r="E56" s="2" t="s">
        <v>661</v>
      </c>
      <c r="F56" s="2" t="s">
        <v>430</v>
      </c>
      <c r="G56" s="2" t="s">
        <v>428</v>
      </c>
      <c r="H56" s="2">
        <v>0</v>
      </c>
      <c r="I56" s="2">
        <v>0.4</v>
      </c>
      <c r="J56" s="6">
        <v>4289784</v>
      </c>
      <c r="K56" s="6">
        <v>20898591</v>
      </c>
      <c r="L56" s="6">
        <v>-16608808</v>
      </c>
      <c r="M56" s="6">
        <v>19902893</v>
      </c>
      <c r="N56" s="6">
        <v>1021032</v>
      </c>
      <c r="O56" s="6">
        <v>287852</v>
      </c>
      <c r="P56" s="6">
        <v>709282</v>
      </c>
      <c r="Q56" s="2">
        <v>693</v>
      </c>
      <c r="R56" s="6">
        <v>0</v>
      </c>
      <c r="S56" s="6">
        <v>18820</v>
      </c>
      <c r="T56" s="6">
        <v>4385</v>
      </c>
      <c r="U56" s="6">
        <v>49927</v>
      </c>
      <c r="V56" s="6">
        <v>988</v>
      </c>
      <c r="W56" s="6">
        <v>0</v>
      </c>
      <c r="X56" s="6">
        <v>-14603</v>
      </c>
      <c r="Y56" s="6">
        <v>-4807</v>
      </c>
      <c r="Z56" s="6">
        <v>0</v>
      </c>
      <c r="AA56" s="6">
        <v>101</v>
      </c>
      <c r="AB56" s="6">
        <v>25695</v>
      </c>
      <c r="AC56" s="6">
        <v>-240210</v>
      </c>
      <c r="AD56" s="6">
        <v>0</v>
      </c>
      <c r="AE56" s="6">
        <v>31752</v>
      </c>
      <c r="AF56" s="6">
        <v>-2031140</v>
      </c>
      <c r="AG56" s="6">
        <v>18678124</v>
      </c>
      <c r="AH56" s="6">
        <v>2069316</v>
      </c>
      <c r="AI56" s="6">
        <v>-2220468</v>
      </c>
      <c r="AJ56" s="7">
        <v>0.48</v>
      </c>
      <c r="AK56" s="2" t="s">
        <v>892</v>
      </c>
      <c r="AL56" s="2" t="s">
        <v>919</v>
      </c>
      <c r="AM56" s="2">
        <v>1.97729E-2</v>
      </c>
    </row>
    <row r="57" spans="1:39">
      <c r="A57" s="2" t="s">
        <v>658</v>
      </c>
      <c r="B57" s="2" t="s">
        <v>804</v>
      </c>
      <c r="C57" s="2" t="s">
        <v>808</v>
      </c>
      <c r="E57" s="2" t="s">
        <v>659</v>
      </c>
      <c r="F57" s="2" t="s">
        <v>606</v>
      </c>
      <c r="G57" s="2" t="s">
        <v>806</v>
      </c>
      <c r="H57" s="2">
        <v>0</v>
      </c>
      <c r="I57" s="2">
        <v>0.4</v>
      </c>
      <c r="J57" s="6">
        <v>3052299</v>
      </c>
      <c r="K57" s="6">
        <v>16610670</v>
      </c>
      <c r="L57" s="6">
        <v>-13558370</v>
      </c>
      <c r="M57" s="6">
        <v>17661850</v>
      </c>
      <c r="N57" s="6">
        <v>824756</v>
      </c>
      <c r="O57" s="6">
        <v>255825</v>
      </c>
      <c r="P57" s="6">
        <v>533350</v>
      </c>
      <c r="Q57" s="6">
        <v>5807</v>
      </c>
      <c r="R57" s="6">
        <v>1448</v>
      </c>
      <c r="S57" s="6">
        <v>25080</v>
      </c>
      <c r="T57" s="6">
        <v>3246</v>
      </c>
      <c r="U57" s="6">
        <v>54241</v>
      </c>
      <c r="V57" s="6">
        <v>2036</v>
      </c>
      <c r="W57" s="6">
        <v>-1291</v>
      </c>
      <c r="X57" s="6">
        <v>-10969</v>
      </c>
      <c r="Y57" s="6">
        <v>7085</v>
      </c>
      <c r="Z57" s="6">
        <v>92075</v>
      </c>
      <c r="AA57" s="6">
        <v>57</v>
      </c>
      <c r="AB57" s="6">
        <v>85</v>
      </c>
      <c r="AC57" s="6">
        <v>-196092</v>
      </c>
      <c r="AD57" s="6">
        <v>0</v>
      </c>
      <c r="AE57" s="2">
        <v>0</v>
      </c>
      <c r="AF57" s="6">
        <v>-158340</v>
      </c>
      <c r="AG57" s="6">
        <v>18275493</v>
      </c>
      <c r="AH57" s="6">
        <v>4717123</v>
      </c>
      <c r="AI57" s="6">
        <v>1664823</v>
      </c>
      <c r="AJ57" s="7">
        <v>1.55</v>
      </c>
      <c r="AK57" s="2" t="s">
        <v>887</v>
      </c>
      <c r="AL57" s="2" t="s">
        <v>919</v>
      </c>
      <c r="AM57" s="2">
        <v>3.2401100000000002E-2</v>
      </c>
    </row>
    <row r="58" spans="1:39">
      <c r="A58" s="2" t="s">
        <v>656</v>
      </c>
      <c r="B58" s="2" t="s">
        <v>804</v>
      </c>
      <c r="C58" s="2" t="s">
        <v>815</v>
      </c>
      <c r="E58" s="2" t="s">
        <v>657</v>
      </c>
      <c r="F58" s="2" t="s">
        <v>534</v>
      </c>
      <c r="G58" s="2" t="s">
        <v>532</v>
      </c>
      <c r="H58" s="2">
        <v>0</v>
      </c>
      <c r="I58" s="2">
        <v>0.4</v>
      </c>
      <c r="J58" s="6">
        <v>2071276</v>
      </c>
      <c r="K58" s="6">
        <v>6095637</v>
      </c>
      <c r="L58" s="6">
        <v>-4024362</v>
      </c>
      <c r="M58" s="6">
        <v>6070648</v>
      </c>
      <c r="N58" s="6">
        <v>459268</v>
      </c>
      <c r="O58" s="6">
        <v>87799</v>
      </c>
      <c r="P58" s="6">
        <v>368218</v>
      </c>
      <c r="Q58" s="2">
        <v>767</v>
      </c>
      <c r="R58" s="6">
        <v>0</v>
      </c>
      <c r="S58" s="6">
        <v>2484</v>
      </c>
      <c r="T58" s="2">
        <v>0</v>
      </c>
      <c r="U58" s="6">
        <v>19133</v>
      </c>
      <c r="V58" s="6">
        <v>2608</v>
      </c>
      <c r="W58" s="6">
        <v>0</v>
      </c>
      <c r="X58" s="6">
        <v>2038</v>
      </c>
      <c r="Y58" s="2">
        <v>10</v>
      </c>
      <c r="Z58" s="6">
        <v>0</v>
      </c>
      <c r="AA58" s="6">
        <v>0</v>
      </c>
      <c r="AB58" s="6">
        <v>-144</v>
      </c>
      <c r="AC58" s="6">
        <v>-58204</v>
      </c>
      <c r="AD58" s="6">
        <v>0</v>
      </c>
      <c r="AE58" s="2">
        <v>0</v>
      </c>
      <c r="AF58" s="6">
        <v>-1015717</v>
      </c>
      <c r="AG58" s="6">
        <v>5479640</v>
      </c>
      <c r="AH58" s="6">
        <v>1455279</v>
      </c>
      <c r="AI58" s="6">
        <v>-615997</v>
      </c>
      <c r="AJ58" s="7">
        <v>0.7</v>
      </c>
      <c r="AK58" s="2" t="s">
        <v>908</v>
      </c>
      <c r="AL58" s="2" t="s">
        <v>919</v>
      </c>
      <c r="AM58" s="2">
        <v>1.03769E-2</v>
      </c>
    </row>
    <row r="59" spans="1:39">
      <c r="A59" s="2" t="s">
        <v>654</v>
      </c>
      <c r="B59" s="2" t="s">
        <v>821</v>
      </c>
      <c r="C59" s="2" t="s">
        <v>815</v>
      </c>
      <c r="E59" s="2" t="s">
        <v>655</v>
      </c>
      <c r="F59" s="2" t="s">
        <v>806</v>
      </c>
      <c r="G59" s="2" t="s">
        <v>728</v>
      </c>
      <c r="H59" s="2">
        <v>0</v>
      </c>
      <c r="I59" s="2">
        <v>0.49</v>
      </c>
      <c r="J59" s="6">
        <v>29444268</v>
      </c>
      <c r="K59" s="6">
        <v>38867385</v>
      </c>
      <c r="L59" s="6">
        <v>-9423117</v>
      </c>
      <c r="M59" s="6">
        <v>41857871</v>
      </c>
      <c r="N59" s="6">
        <v>1851124</v>
      </c>
      <c r="O59" s="6">
        <v>611182</v>
      </c>
      <c r="P59" s="6">
        <v>1186565</v>
      </c>
      <c r="Q59" s="6">
        <v>0</v>
      </c>
      <c r="R59" s="6">
        <v>25447</v>
      </c>
      <c r="S59" s="6">
        <v>20999</v>
      </c>
      <c r="T59" s="6">
        <v>6931</v>
      </c>
      <c r="U59" s="6">
        <v>63247</v>
      </c>
      <c r="V59" s="6">
        <v>0</v>
      </c>
      <c r="W59" s="6">
        <v>25038</v>
      </c>
      <c r="X59" s="6">
        <v>17690</v>
      </c>
      <c r="Y59" s="6">
        <v>-13207</v>
      </c>
      <c r="Z59" s="6">
        <v>0</v>
      </c>
      <c r="AA59" s="6">
        <v>1081</v>
      </c>
      <c r="AB59" s="6">
        <v>-15291</v>
      </c>
      <c r="AC59" s="6">
        <v>-136285</v>
      </c>
      <c r="AD59" s="6">
        <v>0</v>
      </c>
      <c r="AE59" s="6">
        <v>789712</v>
      </c>
      <c r="AF59" s="6">
        <v>-2673440</v>
      </c>
      <c r="AG59" s="6">
        <v>40188116</v>
      </c>
      <c r="AH59" s="6">
        <v>30765000</v>
      </c>
      <c r="AI59" s="6">
        <v>1320731</v>
      </c>
      <c r="AJ59" s="7">
        <v>1.04</v>
      </c>
      <c r="AL59" s="2" t="s">
        <v>807</v>
      </c>
      <c r="AM59" s="2">
        <v>1</v>
      </c>
    </row>
    <row r="60" spans="1:39">
      <c r="A60" s="2" t="s">
        <v>652</v>
      </c>
      <c r="B60" s="2" t="s">
        <v>804</v>
      </c>
      <c r="C60" s="2" t="s">
        <v>809</v>
      </c>
      <c r="E60" s="2" t="s">
        <v>653</v>
      </c>
      <c r="F60" s="2" t="s">
        <v>402</v>
      </c>
      <c r="G60" s="2" t="s">
        <v>400</v>
      </c>
      <c r="H60" s="2">
        <v>0</v>
      </c>
      <c r="I60" s="2">
        <v>0.4</v>
      </c>
      <c r="J60" s="6">
        <v>3928664</v>
      </c>
      <c r="K60" s="6">
        <v>18035230</v>
      </c>
      <c r="L60" s="6">
        <v>-14106566</v>
      </c>
      <c r="M60" s="6">
        <v>17998434</v>
      </c>
      <c r="N60" s="6">
        <v>953201</v>
      </c>
      <c r="O60" s="6">
        <v>262518</v>
      </c>
      <c r="P60" s="6">
        <v>654768</v>
      </c>
      <c r="Q60" s="6">
        <v>5074</v>
      </c>
      <c r="R60" s="6">
        <v>20290</v>
      </c>
      <c r="S60" s="6">
        <v>9536</v>
      </c>
      <c r="T60" s="6">
        <v>1015</v>
      </c>
      <c r="U60" s="6">
        <v>57666</v>
      </c>
      <c r="V60" s="6">
        <v>389</v>
      </c>
      <c r="W60" s="6">
        <v>-5512</v>
      </c>
      <c r="X60" s="6">
        <v>30569</v>
      </c>
      <c r="Y60" s="6">
        <v>1936</v>
      </c>
      <c r="Z60" s="6">
        <v>0</v>
      </c>
      <c r="AA60" s="6">
        <v>-193</v>
      </c>
      <c r="AB60" s="6">
        <v>1247</v>
      </c>
      <c r="AC60" s="6">
        <v>-204021</v>
      </c>
      <c r="AD60" s="6">
        <v>0</v>
      </c>
      <c r="AE60" s="2">
        <v>0</v>
      </c>
      <c r="AF60" s="6">
        <v>-343169</v>
      </c>
      <c r="AG60" s="6">
        <v>18490547</v>
      </c>
      <c r="AH60" s="6">
        <v>4383981</v>
      </c>
      <c r="AI60" s="6">
        <v>455317</v>
      </c>
      <c r="AJ60" s="7">
        <v>1.1200000000000001</v>
      </c>
      <c r="AK60" s="2" t="s">
        <v>906</v>
      </c>
      <c r="AL60" s="2" t="s">
        <v>919</v>
      </c>
      <c r="AM60" s="2">
        <v>2.27884E-2</v>
      </c>
    </row>
    <row r="61" spans="1:39">
      <c r="A61" s="2" t="s">
        <v>650</v>
      </c>
      <c r="B61" s="2" t="s">
        <v>804</v>
      </c>
      <c r="C61" s="2" t="s">
        <v>815</v>
      </c>
      <c r="E61" s="2" t="s">
        <v>651</v>
      </c>
      <c r="F61" s="2" t="s">
        <v>534</v>
      </c>
      <c r="G61" s="2" t="s">
        <v>532</v>
      </c>
      <c r="H61" s="2">
        <v>0</v>
      </c>
      <c r="I61" s="2">
        <v>0.4</v>
      </c>
      <c r="J61" s="6">
        <v>3119069</v>
      </c>
      <c r="K61" s="6">
        <v>31425032</v>
      </c>
      <c r="L61" s="6">
        <v>-28305963</v>
      </c>
      <c r="M61" s="6">
        <v>30922490</v>
      </c>
      <c r="N61" s="6">
        <v>1028638</v>
      </c>
      <c r="O61" s="6">
        <v>447226</v>
      </c>
      <c r="P61" s="6">
        <v>558526</v>
      </c>
      <c r="Q61" s="2">
        <v>0</v>
      </c>
      <c r="R61" s="6">
        <v>847</v>
      </c>
      <c r="S61" s="6">
        <v>15094</v>
      </c>
      <c r="T61" s="6">
        <v>6945</v>
      </c>
      <c r="U61" s="6">
        <v>43087</v>
      </c>
      <c r="V61" s="6">
        <v>0</v>
      </c>
      <c r="W61" s="6">
        <v>-636</v>
      </c>
      <c r="X61" s="6">
        <v>21056</v>
      </c>
      <c r="Y61" s="6">
        <v>-2790</v>
      </c>
      <c r="Z61" s="6">
        <v>0</v>
      </c>
      <c r="AA61" s="6">
        <v>-1170</v>
      </c>
      <c r="AB61" s="6">
        <v>25155</v>
      </c>
      <c r="AC61" s="6">
        <v>-409384</v>
      </c>
      <c r="AD61" s="6">
        <v>0</v>
      </c>
      <c r="AE61" s="6">
        <v>934267</v>
      </c>
      <c r="AF61" s="6">
        <v>-4716498</v>
      </c>
      <c r="AG61" s="6">
        <v>25975681</v>
      </c>
      <c r="AH61" s="6">
        <v>-2330282</v>
      </c>
      <c r="AI61" s="6">
        <v>-5449350</v>
      </c>
      <c r="AJ61" s="7">
        <v>-0.75</v>
      </c>
      <c r="AL61" s="2" t="s">
        <v>807</v>
      </c>
      <c r="AM61" s="2">
        <v>1</v>
      </c>
    </row>
    <row r="62" spans="1:39">
      <c r="A62" s="2" t="s">
        <v>648</v>
      </c>
      <c r="B62" s="2" t="s">
        <v>804</v>
      </c>
      <c r="C62" s="2" t="s">
        <v>822</v>
      </c>
      <c r="E62" s="2" t="s">
        <v>649</v>
      </c>
      <c r="F62" s="2" t="s">
        <v>510</v>
      </c>
      <c r="G62" s="2" t="s">
        <v>806</v>
      </c>
      <c r="H62" s="2">
        <v>0</v>
      </c>
      <c r="I62" s="2">
        <v>0.4</v>
      </c>
      <c r="J62" s="6">
        <v>2600442</v>
      </c>
      <c r="K62" s="6">
        <v>21843775</v>
      </c>
      <c r="L62" s="6">
        <v>-19243334</v>
      </c>
      <c r="M62" s="6">
        <v>22335990</v>
      </c>
      <c r="N62" s="6">
        <v>808923</v>
      </c>
      <c r="O62" s="6">
        <v>323041</v>
      </c>
      <c r="P62" s="6">
        <v>479264</v>
      </c>
      <c r="Q62" s="2">
        <v>203</v>
      </c>
      <c r="R62" s="6">
        <v>0</v>
      </c>
      <c r="S62" s="6">
        <v>6086</v>
      </c>
      <c r="T62" s="2">
        <v>329</v>
      </c>
      <c r="U62" s="6">
        <v>23078</v>
      </c>
      <c r="V62" s="6">
        <v>3352</v>
      </c>
      <c r="W62" s="6">
        <v>0</v>
      </c>
      <c r="X62" s="6">
        <v>22566</v>
      </c>
      <c r="Y62" s="6">
        <v>57</v>
      </c>
      <c r="Z62" s="6">
        <v>0</v>
      </c>
      <c r="AA62" s="6">
        <v>-63</v>
      </c>
      <c r="AB62" s="6">
        <v>-5437</v>
      </c>
      <c r="AC62" s="6">
        <v>-278313</v>
      </c>
      <c r="AD62" s="6">
        <v>0</v>
      </c>
      <c r="AE62" s="6">
        <v>15047</v>
      </c>
      <c r="AF62" s="6">
        <v>-1029503</v>
      </c>
      <c r="AG62" s="6">
        <v>21865604</v>
      </c>
      <c r="AH62" s="6">
        <v>2622270</v>
      </c>
      <c r="AI62" s="6">
        <v>21829</v>
      </c>
      <c r="AJ62" s="7">
        <v>1.01</v>
      </c>
      <c r="AK62" s="2" t="s">
        <v>838</v>
      </c>
      <c r="AL62" s="2" t="s">
        <v>919</v>
      </c>
      <c r="AM62" s="2">
        <v>3.1834800000000003E-2</v>
      </c>
    </row>
    <row r="63" spans="1:39">
      <c r="A63" s="2" t="s">
        <v>646</v>
      </c>
      <c r="B63" s="2" t="s">
        <v>804</v>
      </c>
      <c r="C63" s="2" t="s">
        <v>805</v>
      </c>
      <c r="E63" s="2" t="s">
        <v>647</v>
      </c>
      <c r="F63" s="2" t="s">
        <v>290</v>
      </c>
      <c r="G63" s="2" t="s">
        <v>806</v>
      </c>
      <c r="H63" s="2">
        <v>0</v>
      </c>
      <c r="I63" s="2">
        <v>0.4</v>
      </c>
      <c r="J63" s="6">
        <v>3494939</v>
      </c>
      <c r="K63" s="6">
        <v>27438385</v>
      </c>
      <c r="L63" s="6">
        <v>-23943446</v>
      </c>
      <c r="M63" s="6">
        <v>31194969</v>
      </c>
      <c r="N63" s="6">
        <v>927977</v>
      </c>
      <c r="O63" s="6">
        <v>454699</v>
      </c>
      <c r="P63" s="6">
        <v>460069</v>
      </c>
      <c r="Q63" s="6">
        <v>0</v>
      </c>
      <c r="R63" s="6">
        <v>0</v>
      </c>
      <c r="S63" s="6">
        <v>12111</v>
      </c>
      <c r="T63" s="6">
        <v>1098</v>
      </c>
      <c r="U63" s="6">
        <v>20904</v>
      </c>
      <c r="V63" s="6">
        <v>5793</v>
      </c>
      <c r="W63" s="6">
        <v>20187</v>
      </c>
      <c r="X63" s="6">
        <v>-5460</v>
      </c>
      <c r="Y63" s="2">
        <v>-183</v>
      </c>
      <c r="Z63" s="6">
        <v>0</v>
      </c>
      <c r="AA63" s="6">
        <v>-1098</v>
      </c>
      <c r="AB63" s="6">
        <v>-17081</v>
      </c>
      <c r="AC63" s="6">
        <v>-346290</v>
      </c>
      <c r="AD63" s="6">
        <v>0</v>
      </c>
      <c r="AE63" s="2">
        <v>0</v>
      </c>
      <c r="AF63" s="6">
        <v>-1556266</v>
      </c>
      <c r="AG63" s="6">
        <v>30243452</v>
      </c>
      <c r="AH63" s="6">
        <v>6300006</v>
      </c>
      <c r="AI63" s="6">
        <v>2805067</v>
      </c>
      <c r="AJ63" s="7">
        <v>1.8</v>
      </c>
      <c r="AK63" s="2" t="s">
        <v>931</v>
      </c>
      <c r="AL63" s="2" t="s">
        <v>923</v>
      </c>
      <c r="AM63" s="2">
        <v>4.9009299999999999E-2</v>
      </c>
    </row>
    <row r="64" spans="1:39">
      <c r="A64" s="2" t="s">
        <v>644</v>
      </c>
      <c r="B64" s="2" t="s">
        <v>821</v>
      </c>
      <c r="C64" s="2" t="s">
        <v>808</v>
      </c>
      <c r="E64" s="2" t="s">
        <v>645</v>
      </c>
      <c r="F64" s="2" t="s">
        <v>806</v>
      </c>
      <c r="G64" s="2" t="s">
        <v>642</v>
      </c>
      <c r="H64" s="2">
        <v>0</v>
      </c>
      <c r="I64" s="2">
        <v>0.49</v>
      </c>
      <c r="J64" s="6">
        <v>38928602</v>
      </c>
      <c r="K64" s="6">
        <v>68017888</v>
      </c>
      <c r="L64" s="6">
        <v>-29089285</v>
      </c>
      <c r="M64" s="6">
        <v>68864209</v>
      </c>
      <c r="N64" s="6">
        <v>3319086</v>
      </c>
      <c r="O64" s="6">
        <v>1014115</v>
      </c>
      <c r="P64" s="6">
        <v>2229259</v>
      </c>
      <c r="Q64" s="6">
        <v>23426</v>
      </c>
      <c r="R64" s="6">
        <v>0</v>
      </c>
      <c r="S64" s="6">
        <v>48757</v>
      </c>
      <c r="T64" s="6">
        <v>3529</v>
      </c>
      <c r="U64" s="6">
        <v>109558</v>
      </c>
      <c r="V64" s="6">
        <v>10904</v>
      </c>
      <c r="W64" s="6">
        <v>964</v>
      </c>
      <c r="X64" s="6">
        <v>14379</v>
      </c>
      <c r="Y64" s="6">
        <v>3543</v>
      </c>
      <c r="Z64" s="6">
        <v>0</v>
      </c>
      <c r="AA64" s="6">
        <v>-914</v>
      </c>
      <c r="AB64" s="6">
        <v>25307</v>
      </c>
      <c r="AC64" s="6">
        <v>-420713</v>
      </c>
      <c r="AD64" s="6">
        <v>0</v>
      </c>
      <c r="AE64" s="2">
        <v>0</v>
      </c>
      <c r="AF64" s="6">
        <v>-3722404</v>
      </c>
      <c r="AG64" s="6">
        <v>68203919</v>
      </c>
      <c r="AH64" s="6">
        <v>39114634</v>
      </c>
      <c r="AI64" s="6">
        <v>186032</v>
      </c>
      <c r="AJ64" s="7">
        <v>1</v>
      </c>
      <c r="AK64" s="2" t="s">
        <v>907</v>
      </c>
      <c r="AL64" s="2" t="s">
        <v>919</v>
      </c>
      <c r="AM64" s="2">
        <v>5.3950699999999997E-2</v>
      </c>
    </row>
    <row r="65" spans="1:39">
      <c r="A65" s="2" t="s">
        <v>642</v>
      </c>
      <c r="B65" s="2" t="s">
        <v>921</v>
      </c>
      <c r="C65" s="2">
        <v>0</v>
      </c>
      <c r="E65" s="2" t="s">
        <v>643</v>
      </c>
      <c r="F65" s="2">
        <v>0</v>
      </c>
      <c r="G65" s="2">
        <v>0</v>
      </c>
      <c r="H65" s="2" t="s">
        <v>814</v>
      </c>
      <c r="I65" s="2">
        <v>0.01</v>
      </c>
      <c r="J65" s="6">
        <v>8665979</v>
      </c>
      <c r="K65" s="6">
        <v>4493283</v>
      </c>
      <c r="L65" s="6">
        <v>4172696</v>
      </c>
      <c r="M65" s="6">
        <v>4642599</v>
      </c>
      <c r="N65" s="6">
        <v>174707</v>
      </c>
      <c r="O65" s="6">
        <v>67151</v>
      </c>
      <c r="P65" s="6">
        <v>104118</v>
      </c>
      <c r="Q65" s="2">
        <v>779</v>
      </c>
      <c r="R65" s="2">
        <v>250</v>
      </c>
      <c r="S65" s="6">
        <v>2112</v>
      </c>
      <c r="T65" s="2">
        <v>297</v>
      </c>
      <c r="U65" s="6">
        <v>6941</v>
      </c>
      <c r="V65" s="6">
        <v>188</v>
      </c>
      <c r="W65" s="6">
        <v>-230</v>
      </c>
      <c r="X65" s="2">
        <v>430</v>
      </c>
      <c r="Y65" s="2">
        <v>351</v>
      </c>
      <c r="Z65" s="6">
        <v>70</v>
      </c>
      <c r="AA65" s="6">
        <v>-19</v>
      </c>
      <c r="AB65" s="6">
        <v>1814</v>
      </c>
      <c r="AC65" s="6">
        <v>60349</v>
      </c>
      <c r="AD65" s="6">
        <v>0</v>
      </c>
      <c r="AE65" s="2">
        <v>0</v>
      </c>
      <c r="AF65" s="6">
        <v>-152497</v>
      </c>
      <c r="AG65" s="6">
        <v>4734703</v>
      </c>
      <c r="AH65" s="6">
        <v>8907399</v>
      </c>
      <c r="AI65" s="6">
        <v>241420</v>
      </c>
      <c r="AJ65" s="7">
        <v>1.03</v>
      </c>
      <c r="AL65" s="2" t="s">
        <v>807</v>
      </c>
      <c r="AM65" s="2">
        <v>1</v>
      </c>
    </row>
    <row r="66" spans="1:39">
      <c r="A66" s="2" t="s">
        <v>640</v>
      </c>
      <c r="B66" s="2" t="s">
        <v>821</v>
      </c>
      <c r="C66" s="2" t="s">
        <v>808</v>
      </c>
      <c r="E66" s="2" t="s">
        <v>641</v>
      </c>
      <c r="F66" s="2" t="s">
        <v>806</v>
      </c>
      <c r="G66" s="2" t="s">
        <v>642</v>
      </c>
      <c r="H66" s="2">
        <v>0</v>
      </c>
      <c r="I66" s="2">
        <v>0.49</v>
      </c>
      <c r="J66" s="6">
        <v>48461470</v>
      </c>
      <c r="K66" s="6">
        <v>74285658</v>
      </c>
      <c r="L66" s="6">
        <v>-25824187</v>
      </c>
      <c r="M66" s="6">
        <v>76804287</v>
      </c>
      <c r="N66" s="6">
        <v>2776793</v>
      </c>
      <c r="O66" s="6">
        <v>1110806</v>
      </c>
      <c r="P66" s="6">
        <v>1603354</v>
      </c>
      <c r="Q66" s="6">
        <v>10439</v>
      </c>
      <c r="R66" s="6">
        <v>5468</v>
      </c>
      <c r="S66" s="6">
        <v>41755</v>
      </c>
      <c r="T66" s="6">
        <v>4971</v>
      </c>
      <c r="U66" s="6">
        <v>142098</v>
      </c>
      <c r="V66" s="6">
        <v>-5001</v>
      </c>
      <c r="W66" s="6">
        <v>-5468</v>
      </c>
      <c r="X66" s="6">
        <v>12559</v>
      </c>
      <c r="Y66" s="6">
        <v>1834</v>
      </c>
      <c r="Z66" s="2">
        <v>0</v>
      </c>
      <c r="AA66" s="6">
        <v>995</v>
      </c>
      <c r="AB66" s="6">
        <v>54034</v>
      </c>
      <c r="AC66" s="6">
        <v>-373490</v>
      </c>
      <c r="AD66" s="6">
        <v>0</v>
      </c>
      <c r="AE66" s="2">
        <v>0</v>
      </c>
      <c r="AF66" s="2">
        <v>0</v>
      </c>
      <c r="AG66" s="6">
        <v>79408641</v>
      </c>
      <c r="AH66" s="6">
        <v>53584453</v>
      </c>
      <c r="AI66" s="6">
        <v>5122983</v>
      </c>
      <c r="AJ66" s="7">
        <v>1.1100000000000001</v>
      </c>
      <c r="AK66" s="2" t="s">
        <v>907</v>
      </c>
      <c r="AL66" s="2" t="s">
        <v>919</v>
      </c>
      <c r="AM66" s="2">
        <v>6.7162100000000002E-2</v>
      </c>
    </row>
    <row r="67" spans="1:39">
      <c r="A67" s="2" t="s">
        <v>638</v>
      </c>
      <c r="B67" s="2" t="s">
        <v>804</v>
      </c>
      <c r="C67" s="2" t="s">
        <v>809</v>
      </c>
      <c r="E67" s="2" t="s">
        <v>639</v>
      </c>
      <c r="F67" s="2" t="s">
        <v>594</v>
      </c>
      <c r="G67" s="2" t="s">
        <v>590</v>
      </c>
      <c r="H67" s="2">
        <v>0</v>
      </c>
      <c r="I67" s="2">
        <v>0.4</v>
      </c>
      <c r="J67" s="6">
        <v>3087390</v>
      </c>
      <c r="K67" s="6">
        <v>14228718</v>
      </c>
      <c r="L67" s="6">
        <v>-11141329</v>
      </c>
      <c r="M67" s="6">
        <v>14816238</v>
      </c>
      <c r="N67" s="6">
        <v>831049</v>
      </c>
      <c r="O67" s="6">
        <v>230827</v>
      </c>
      <c r="P67" s="6">
        <v>577351</v>
      </c>
      <c r="Q67" s="6">
        <v>3132</v>
      </c>
      <c r="R67" s="6">
        <v>0</v>
      </c>
      <c r="S67" s="6">
        <v>17142</v>
      </c>
      <c r="T67" s="6">
        <v>2597</v>
      </c>
      <c r="U67" s="6">
        <v>62271</v>
      </c>
      <c r="V67" s="6">
        <v>1968</v>
      </c>
      <c r="W67" s="6">
        <v>0</v>
      </c>
      <c r="X67" s="6">
        <v>-1790</v>
      </c>
      <c r="Y67" s="2">
        <v>-599</v>
      </c>
      <c r="Z67" s="6">
        <v>0</v>
      </c>
      <c r="AA67" s="6">
        <v>-736</v>
      </c>
      <c r="AB67" s="6">
        <v>-12619</v>
      </c>
      <c r="AC67" s="6">
        <v>-161135</v>
      </c>
      <c r="AD67" s="6">
        <v>0</v>
      </c>
      <c r="AE67" s="2">
        <v>0</v>
      </c>
      <c r="AF67" s="6">
        <v>-1851506</v>
      </c>
      <c r="AG67" s="6">
        <v>13683141</v>
      </c>
      <c r="AH67" s="6">
        <v>2541812</v>
      </c>
      <c r="AI67" s="6">
        <v>-545577</v>
      </c>
      <c r="AJ67" s="7">
        <v>0.82</v>
      </c>
      <c r="AK67" s="2" t="s">
        <v>904</v>
      </c>
      <c r="AL67" s="2" t="s">
        <v>919</v>
      </c>
      <c r="AM67" s="2">
        <v>1.6717699999999999E-2</v>
      </c>
    </row>
    <row r="68" spans="1:39">
      <c r="A68" s="2" t="s">
        <v>636</v>
      </c>
      <c r="B68" s="2" t="s">
        <v>804</v>
      </c>
      <c r="C68" s="2" t="s">
        <v>805</v>
      </c>
      <c r="E68" s="2" t="s">
        <v>637</v>
      </c>
      <c r="F68" s="2" t="s">
        <v>39</v>
      </c>
      <c r="G68" s="2" t="s">
        <v>806</v>
      </c>
      <c r="H68" s="2">
        <v>0</v>
      </c>
      <c r="I68" s="2">
        <v>0.4</v>
      </c>
      <c r="J68" s="6">
        <v>2060905</v>
      </c>
      <c r="K68" s="6">
        <v>17489625</v>
      </c>
      <c r="L68" s="6">
        <v>-15428720</v>
      </c>
      <c r="M68" s="6">
        <v>18534232</v>
      </c>
      <c r="N68" s="6">
        <v>946587</v>
      </c>
      <c r="O68" s="6">
        <v>269577</v>
      </c>
      <c r="P68" s="6">
        <v>660950</v>
      </c>
      <c r="Q68" s="6">
        <v>6726</v>
      </c>
      <c r="R68" s="6">
        <v>4058</v>
      </c>
      <c r="S68" s="6">
        <v>4058</v>
      </c>
      <c r="T68" s="6">
        <v>1218</v>
      </c>
      <c r="U68" s="6">
        <v>52661</v>
      </c>
      <c r="V68" s="6">
        <v>-3698</v>
      </c>
      <c r="W68" s="6">
        <v>-4058</v>
      </c>
      <c r="X68" s="2">
        <v>90</v>
      </c>
      <c r="Y68" s="6">
        <v>5648</v>
      </c>
      <c r="Z68" s="6">
        <v>0</v>
      </c>
      <c r="AA68" s="6">
        <v>-1218</v>
      </c>
      <c r="AB68" s="6">
        <v>-11470</v>
      </c>
      <c r="AC68" s="6">
        <v>-223143</v>
      </c>
      <c r="AD68" s="6">
        <v>0</v>
      </c>
      <c r="AE68" s="2">
        <v>0</v>
      </c>
      <c r="AF68" s="6">
        <v>-157152</v>
      </c>
      <c r="AG68" s="6">
        <v>19138479</v>
      </c>
      <c r="AH68" s="6">
        <v>3709759</v>
      </c>
      <c r="AI68" s="6">
        <v>1648854</v>
      </c>
      <c r="AJ68" s="7">
        <v>1.8</v>
      </c>
      <c r="AK68" s="2" t="s">
        <v>903</v>
      </c>
      <c r="AL68" s="2" t="s">
        <v>919</v>
      </c>
      <c r="AM68" s="2">
        <v>2.51224E-2</v>
      </c>
    </row>
    <row r="69" spans="1:39">
      <c r="A69" s="2" t="s">
        <v>634</v>
      </c>
      <c r="B69" s="2" t="s">
        <v>804</v>
      </c>
      <c r="C69" s="2" t="s">
        <v>805</v>
      </c>
      <c r="E69" s="2" t="s">
        <v>635</v>
      </c>
      <c r="F69" s="2" t="s">
        <v>680</v>
      </c>
      <c r="G69" s="2" t="s">
        <v>678</v>
      </c>
      <c r="H69" s="2">
        <v>0</v>
      </c>
      <c r="I69" s="2">
        <v>0.4</v>
      </c>
      <c r="J69" s="6">
        <v>1366555</v>
      </c>
      <c r="K69" s="6">
        <v>8284235</v>
      </c>
      <c r="L69" s="6">
        <v>-6917679</v>
      </c>
      <c r="M69" s="6">
        <v>8701245</v>
      </c>
      <c r="N69" s="6">
        <v>435024</v>
      </c>
      <c r="O69" s="6">
        <v>125844</v>
      </c>
      <c r="P69" s="6">
        <v>307451</v>
      </c>
      <c r="Q69" s="2">
        <v>0</v>
      </c>
      <c r="R69" s="2">
        <v>0</v>
      </c>
      <c r="S69" s="6">
        <v>1729</v>
      </c>
      <c r="T69" s="2">
        <v>0</v>
      </c>
      <c r="U69" s="6">
        <v>77359</v>
      </c>
      <c r="V69" s="2">
        <v>0</v>
      </c>
      <c r="W69" s="6">
        <v>0</v>
      </c>
      <c r="X69" s="2">
        <v>0</v>
      </c>
      <c r="Y69" s="6">
        <v>-3820</v>
      </c>
      <c r="Z69" s="6">
        <v>0</v>
      </c>
      <c r="AA69" s="6">
        <v>978</v>
      </c>
      <c r="AB69" s="6">
        <v>-667</v>
      </c>
      <c r="AC69" s="6">
        <v>-100049</v>
      </c>
      <c r="AD69" s="6">
        <v>0</v>
      </c>
      <c r="AE69" s="6">
        <v>17105</v>
      </c>
      <c r="AF69" s="6">
        <v>-1430392</v>
      </c>
      <c r="AG69" s="6">
        <v>7662573</v>
      </c>
      <c r="AH69" s="6">
        <v>744893</v>
      </c>
      <c r="AI69" s="6">
        <v>-621662</v>
      </c>
      <c r="AJ69" s="7">
        <v>0.55000000000000004</v>
      </c>
      <c r="AK69" s="2" t="s">
        <v>922</v>
      </c>
      <c r="AL69" s="2" t="s">
        <v>919</v>
      </c>
      <c r="AM69" s="2">
        <v>2.65531E-2</v>
      </c>
    </row>
    <row r="70" spans="1:39">
      <c r="A70" s="2" t="s">
        <v>632</v>
      </c>
      <c r="B70" s="2" t="s">
        <v>804</v>
      </c>
      <c r="C70" s="2" t="s">
        <v>808</v>
      </c>
      <c r="E70" s="2" t="s">
        <v>633</v>
      </c>
      <c r="F70" s="2" t="s">
        <v>412</v>
      </c>
      <c r="G70" s="2" t="s">
        <v>410</v>
      </c>
      <c r="H70" s="2">
        <v>0</v>
      </c>
      <c r="I70" s="2">
        <v>0.4</v>
      </c>
      <c r="J70" s="6">
        <v>2691600</v>
      </c>
      <c r="K70" s="6">
        <v>10548262</v>
      </c>
      <c r="L70" s="6">
        <v>-7856662</v>
      </c>
      <c r="M70" s="6">
        <v>11639912</v>
      </c>
      <c r="N70" s="6">
        <v>696802</v>
      </c>
      <c r="O70" s="6">
        <v>168346</v>
      </c>
      <c r="P70" s="6">
        <v>517550</v>
      </c>
      <c r="Q70" s="2">
        <v>0</v>
      </c>
      <c r="R70" s="6">
        <v>0</v>
      </c>
      <c r="S70" s="6">
        <v>4212</v>
      </c>
      <c r="T70" s="6">
        <v>6694</v>
      </c>
      <c r="U70" s="6">
        <v>25606</v>
      </c>
      <c r="V70" s="6">
        <v>0</v>
      </c>
      <c r="W70" s="6">
        <v>0</v>
      </c>
      <c r="X70" s="6">
        <v>-3687</v>
      </c>
      <c r="Y70" s="6">
        <v>1258</v>
      </c>
      <c r="Z70" s="6">
        <v>96</v>
      </c>
      <c r="AA70" s="6">
        <v>-2692</v>
      </c>
      <c r="AB70" s="6">
        <v>2943</v>
      </c>
      <c r="AC70" s="6">
        <v>-113629</v>
      </c>
      <c r="AD70" s="6">
        <v>0</v>
      </c>
      <c r="AE70" s="2">
        <v>0</v>
      </c>
      <c r="AF70" s="6">
        <v>48657</v>
      </c>
      <c r="AG70" s="6">
        <v>12295266</v>
      </c>
      <c r="AH70" s="6">
        <v>4438604</v>
      </c>
      <c r="AI70" s="6">
        <v>1747004</v>
      </c>
      <c r="AJ70" s="7">
        <v>1.65</v>
      </c>
      <c r="AK70" s="2" t="s">
        <v>930</v>
      </c>
      <c r="AL70" s="2" t="s">
        <v>919</v>
      </c>
      <c r="AM70" s="2">
        <v>1.35557E-2</v>
      </c>
    </row>
    <row r="71" spans="1:39">
      <c r="A71" s="2" t="s">
        <v>630</v>
      </c>
      <c r="B71" s="2" t="s">
        <v>804</v>
      </c>
      <c r="C71" s="2" t="s">
        <v>822</v>
      </c>
      <c r="E71" s="2" t="s">
        <v>631</v>
      </c>
      <c r="F71" s="2" t="s">
        <v>584</v>
      </c>
      <c r="G71" s="2" t="s">
        <v>0</v>
      </c>
      <c r="H71" s="2">
        <v>0</v>
      </c>
      <c r="I71" s="2">
        <v>0.4</v>
      </c>
      <c r="J71" s="6">
        <v>911039</v>
      </c>
      <c r="K71" s="6">
        <v>7240888</v>
      </c>
      <c r="L71" s="6">
        <v>-6329849</v>
      </c>
      <c r="M71" s="6">
        <v>7522238</v>
      </c>
      <c r="N71" s="6">
        <v>379952</v>
      </c>
      <c r="O71" s="6">
        <v>113014</v>
      </c>
      <c r="P71" s="6">
        <v>254852</v>
      </c>
      <c r="Q71" s="2">
        <v>834</v>
      </c>
      <c r="R71" s="6">
        <v>0</v>
      </c>
      <c r="S71" s="6">
        <v>8419</v>
      </c>
      <c r="T71" s="6">
        <v>2833</v>
      </c>
      <c r="U71" s="6">
        <v>4800</v>
      </c>
      <c r="V71" s="6">
        <v>-965</v>
      </c>
      <c r="W71" s="6">
        <v>0</v>
      </c>
      <c r="X71" s="6">
        <v>-5166</v>
      </c>
      <c r="Y71" s="6">
        <v>64</v>
      </c>
      <c r="Z71" s="2">
        <v>0</v>
      </c>
      <c r="AA71" s="6">
        <v>-1138</v>
      </c>
      <c r="AB71" s="6">
        <v>1639</v>
      </c>
      <c r="AC71" s="6">
        <v>-91547</v>
      </c>
      <c r="AD71" s="6">
        <v>0</v>
      </c>
      <c r="AE71" s="6">
        <v>303924</v>
      </c>
      <c r="AF71" s="2">
        <v>0</v>
      </c>
      <c r="AG71" s="6">
        <v>7505953</v>
      </c>
      <c r="AH71" s="6">
        <v>1176104</v>
      </c>
      <c r="AI71" s="6">
        <v>265065</v>
      </c>
      <c r="AJ71" s="7">
        <v>1.29</v>
      </c>
      <c r="AL71" s="2" t="s">
        <v>807</v>
      </c>
      <c r="AM71" s="2">
        <v>1</v>
      </c>
    </row>
    <row r="72" spans="1:39">
      <c r="A72" s="2" t="s">
        <v>628</v>
      </c>
      <c r="B72" s="2" t="s">
        <v>924</v>
      </c>
      <c r="C72" s="2" t="s">
        <v>818</v>
      </c>
      <c r="E72" s="2" t="s">
        <v>629</v>
      </c>
      <c r="F72" s="2" t="s">
        <v>514</v>
      </c>
      <c r="G72" s="2" t="s">
        <v>806</v>
      </c>
      <c r="H72" s="2">
        <v>0</v>
      </c>
      <c r="I72" s="2">
        <v>0.3</v>
      </c>
      <c r="J72" s="6">
        <v>15259607</v>
      </c>
      <c r="K72" s="6">
        <v>225132596</v>
      </c>
      <c r="L72" s="6">
        <v>-209872988</v>
      </c>
      <c r="M72" s="6">
        <v>235857563</v>
      </c>
      <c r="N72" s="6">
        <v>3710209</v>
      </c>
      <c r="O72" s="6">
        <v>3570818</v>
      </c>
      <c r="P72" s="6">
        <v>66925</v>
      </c>
      <c r="Q72" s="6">
        <v>0</v>
      </c>
      <c r="R72" s="6">
        <v>42730</v>
      </c>
      <c r="S72" s="6">
        <v>26677</v>
      </c>
      <c r="T72" s="6">
        <v>3059</v>
      </c>
      <c r="U72" s="6">
        <v>4079</v>
      </c>
      <c r="V72" s="6">
        <v>0</v>
      </c>
      <c r="W72" s="6">
        <v>41569</v>
      </c>
      <c r="X72" s="6">
        <v>1988</v>
      </c>
      <c r="Y72" s="6">
        <v>2619</v>
      </c>
      <c r="Z72" s="6">
        <v>0</v>
      </c>
      <c r="AA72" s="6">
        <v>-742</v>
      </c>
      <c r="AB72" s="6">
        <v>-218457</v>
      </c>
      <c r="AC72" s="6">
        <v>-3035353</v>
      </c>
      <c r="AD72" s="6">
        <v>0</v>
      </c>
      <c r="AE72" s="6">
        <v>3422731</v>
      </c>
      <c r="AF72" s="6">
        <v>20217133</v>
      </c>
      <c r="AG72" s="6">
        <v>253157877</v>
      </c>
      <c r="AH72" s="6">
        <v>43284889</v>
      </c>
      <c r="AI72" s="6">
        <v>28025281</v>
      </c>
      <c r="AJ72" s="7">
        <v>2.84</v>
      </c>
      <c r="AL72" s="2" t="s">
        <v>807</v>
      </c>
      <c r="AM72" s="2">
        <v>1</v>
      </c>
    </row>
    <row r="73" spans="1:39">
      <c r="A73" s="2" t="s">
        <v>626</v>
      </c>
      <c r="B73" s="2" t="s">
        <v>921</v>
      </c>
      <c r="C73" s="2">
        <v>0</v>
      </c>
      <c r="E73" s="2" t="s">
        <v>627</v>
      </c>
      <c r="F73" s="2">
        <v>0</v>
      </c>
      <c r="G73" s="2">
        <v>0</v>
      </c>
      <c r="H73" s="2" t="s">
        <v>814</v>
      </c>
      <c r="I73" s="2">
        <v>0.01</v>
      </c>
      <c r="J73" s="6">
        <v>8570770</v>
      </c>
      <c r="K73" s="6">
        <v>2084672</v>
      </c>
      <c r="L73" s="6">
        <v>6486098</v>
      </c>
      <c r="M73" s="6">
        <v>1915784</v>
      </c>
      <c r="N73" s="6">
        <v>81145</v>
      </c>
      <c r="O73" s="6">
        <v>27718</v>
      </c>
      <c r="P73" s="6">
        <v>52117</v>
      </c>
      <c r="Q73" s="2">
        <v>54</v>
      </c>
      <c r="R73" s="2">
        <v>0</v>
      </c>
      <c r="S73" s="6">
        <v>1133</v>
      </c>
      <c r="T73" s="2">
        <v>123</v>
      </c>
      <c r="U73" s="2">
        <v>753</v>
      </c>
      <c r="V73" s="2">
        <v>-9</v>
      </c>
      <c r="W73" s="6">
        <v>674</v>
      </c>
      <c r="X73" s="2">
        <v>-222</v>
      </c>
      <c r="Y73" s="2">
        <v>249</v>
      </c>
      <c r="Z73" s="6">
        <v>0</v>
      </c>
      <c r="AA73" s="6">
        <v>19</v>
      </c>
      <c r="AB73" s="6">
        <v>923</v>
      </c>
      <c r="AC73" s="6">
        <v>93807</v>
      </c>
      <c r="AD73" s="6">
        <v>0</v>
      </c>
      <c r="AE73" s="2">
        <v>0</v>
      </c>
      <c r="AF73" s="6">
        <v>-615347</v>
      </c>
      <c r="AG73" s="6">
        <v>1477776</v>
      </c>
      <c r="AH73" s="6">
        <v>7963875</v>
      </c>
      <c r="AI73" s="6">
        <v>-606896</v>
      </c>
      <c r="AJ73" s="7">
        <v>0.93</v>
      </c>
      <c r="AL73" s="2" t="s">
        <v>807</v>
      </c>
      <c r="AM73" s="2">
        <v>1</v>
      </c>
    </row>
    <row r="74" spans="1:39">
      <c r="A74" s="2" t="s">
        <v>624</v>
      </c>
      <c r="B74" s="2" t="s">
        <v>804</v>
      </c>
      <c r="C74" s="2" t="s">
        <v>815</v>
      </c>
      <c r="E74" s="2" t="s">
        <v>625</v>
      </c>
      <c r="F74" s="2" t="s">
        <v>534</v>
      </c>
      <c r="G74" s="2" t="s">
        <v>532</v>
      </c>
      <c r="H74" s="2">
        <v>0</v>
      </c>
      <c r="I74" s="2">
        <v>0.4</v>
      </c>
      <c r="J74" s="6">
        <v>3959916</v>
      </c>
      <c r="K74" s="6">
        <v>24079021</v>
      </c>
      <c r="L74" s="6">
        <v>-20119106</v>
      </c>
      <c r="M74" s="6">
        <v>25392184</v>
      </c>
      <c r="N74" s="6">
        <v>1074707</v>
      </c>
      <c r="O74" s="6">
        <v>367242</v>
      </c>
      <c r="P74" s="6">
        <v>643367</v>
      </c>
      <c r="Q74" s="6">
        <v>0</v>
      </c>
      <c r="R74" s="6">
        <v>58072</v>
      </c>
      <c r="S74" s="6">
        <v>406</v>
      </c>
      <c r="T74" s="6">
        <v>5620</v>
      </c>
      <c r="U74" s="6">
        <v>48134</v>
      </c>
      <c r="V74" s="6">
        <v>0</v>
      </c>
      <c r="W74" s="6">
        <v>-42554</v>
      </c>
      <c r="X74" s="6">
        <v>1051</v>
      </c>
      <c r="Y74" s="6">
        <v>1945</v>
      </c>
      <c r="Z74" s="6">
        <v>0</v>
      </c>
      <c r="AA74" s="6">
        <v>-2834</v>
      </c>
      <c r="AB74" s="6">
        <v>12538</v>
      </c>
      <c r="AC74" s="6">
        <v>-290979</v>
      </c>
      <c r="AD74" s="6">
        <v>0</v>
      </c>
      <c r="AE74" s="2">
        <v>0</v>
      </c>
      <c r="AF74" s="6">
        <v>-1792252</v>
      </c>
      <c r="AG74" s="6">
        <v>24401940</v>
      </c>
      <c r="AH74" s="6">
        <v>4282834</v>
      </c>
      <c r="AI74" s="6">
        <v>322919</v>
      </c>
      <c r="AJ74" s="7">
        <v>1.08</v>
      </c>
      <c r="AK74" s="2" t="s">
        <v>908</v>
      </c>
      <c r="AL74" s="2" t="s">
        <v>919</v>
      </c>
      <c r="AM74" s="2">
        <v>1.98388E-2</v>
      </c>
    </row>
    <row r="75" spans="1:39">
      <c r="A75" s="2" t="s">
        <v>622</v>
      </c>
      <c r="B75" s="2" t="s">
        <v>804</v>
      </c>
      <c r="C75" s="2" t="s">
        <v>808</v>
      </c>
      <c r="E75" s="2" t="s">
        <v>623</v>
      </c>
      <c r="F75" s="2" t="s">
        <v>606</v>
      </c>
      <c r="G75" s="2" t="s">
        <v>806</v>
      </c>
      <c r="H75" s="2">
        <v>0</v>
      </c>
      <c r="I75" s="2">
        <v>0.4</v>
      </c>
      <c r="J75" s="6">
        <v>2307947</v>
      </c>
      <c r="K75" s="6">
        <v>16647612</v>
      </c>
      <c r="L75" s="6">
        <v>-14339665</v>
      </c>
      <c r="M75" s="6">
        <v>15699707</v>
      </c>
      <c r="N75" s="6">
        <v>541204</v>
      </c>
      <c r="O75" s="6">
        <v>227251</v>
      </c>
      <c r="P75" s="6">
        <v>306533</v>
      </c>
      <c r="Q75" s="2">
        <v>356</v>
      </c>
      <c r="R75" s="6">
        <v>0</v>
      </c>
      <c r="S75" s="6">
        <v>3006</v>
      </c>
      <c r="T75" s="6">
        <v>4058</v>
      </c>
      <c r="U75" s="6">
        <v>8659</v>
      </c>
      <c r="V75" s="6">
        <v>-356</v>
      </c>
      <c r="W75" s="6">
        <v>0</v>
      </c>
      <c r="X75" s="6">
        <v>-1546</v>
      </c>
      <c r="Y75" s="6">
        <v>-2026</v>
      </c>
      <c r="Z75" s="6">
        <v>0</v>
      </c>
      <c r="AA75" s="6">
        <v>-1802</v>
      </c>
      <c r="AB75" s="6">
        <v>16866</v>
      </c>
      <c r="AC75" s="6">
        <v>-207392</v>
      </c>
      <c r="AD75" s="6">
        <v>0</v>
      </c>
      <c r="AE75" s="6">
        <v>255191</v>
      </c>
      <c r="AF75" s="6">
        <v>3205540</v>
      </c>
      <c r="AG75" s="6">
        <v>19003663</v>
      </c>
      <c r="AH75" s="6">
        <v>4663998</v>
      </c>
      <c r="AI75" s="6">
        <v>2356051</v>
      </c>
      <c r="AJ75" s="7">
        <v>2.02</v>
      </c>
      <c r="AL75" s="2" t="s">
        <v>807</v>
      </c>
      <c r="AM75" s="2">
        <v>1</v>
      </c>
    </row>
    <row r="76" spans="1:39">
      <c r="A76" s="2" t="s">
        <v>620</v>
      </c>
      <c r="B76" s="2" t="s">
        <v>804</v>
      </c>
      <c r="C76" s="2" t="s">
        <v>809</v>
      </c>
      <c r="E76" s="2" t="s">
        <v>621</v>
      </c>
      <c r="F76" s="2" t="s">
        <v>310</v>
      </c>
      <c r="G76" s="2" t="s">
        <v>806</v>
      </c>
      <c r="H76" s="2">
        <v>0</v>
      </c>
      <c r="I76" s="2">
        <v>0.4</v>
      </c>
      <c r="J76" s="6">
        <v>1935182</v>
      </c>
      <c r="K76" s="6">
        <v>12511448</v>
      </c>
      <c r="L76" s="6">
        <v>-10576266</v>
      </c>
      <c r="M76" s="6">
        <v>13635405</v>
      </c>
      <c r="N76" s="6">
        <v>455490</v>
      </c>
      <c r="O76" s="6">
        <v>197206</v>
      </c>
      <c r="P76" s="6">
        <v>237994</v>
      </c>
      <c r="Q76" s="2">
        <v>0</v>
      </c>
      <c r="R76" s="6">
        <v>0</v>
      </c>
      <c r="S76" s="6">
        <v>20290</v>
      </c>
      <c r="T76" s="2">
        <v>0</v>
      </c>
      <c r="U76" s="6">
        <v>12125</v>
      </c>
      <c r="V76" s="6">
        <v>0</v>
      </c>
      <c r="W76" s="6">
        <v>0</v>
      </c>
      <c r="X76" s="6">
        <v>-20290</v>
      </c>
      <c r="Y76" s="6">
        <v>3627</v>
      </c>
      <c r="Z76" s="6">
        <v>0</v>
      </c>
      <c r="AA76" s="6">
        <v>0</v>
      </c>
      <c r="AB76" s="6">
        <v>-3960</v>
      </c>
      <c r="AC76" s="6">
        <v>-152963</v>
      </c>
      <c r="AD76" s="6">
        <v>0</v>
      </c>
      <c r="AE76" s="2">
        <v>0</v>
      </c>
      <c r="AF76" s="6">
        <v>-752787</v>
      </c>
      <c r="AG76" s="6">
        <v>13176647</v>
      </c>
      <c r="AH76" s="6">
        <v>2600381</v>
      </c>
      <c r="AI76" s="6">
        <v>665199</v>
      </c>
      <c r="AJ76" s="7">
        <v>1.34</v>
      </c>
      <c r="AK76" s="2" t="s">
        <v>842</v>
      </c>
      <c r="AL76" s="2" t="s">
        <v>919</v>
      </c>
      <c r="AM76" s="2">
        <v>2.0044699999999999E-2</v>
      </c>
    </row>
    <row r="77" spans="1:39">
      <c r="A77" s="2" t="s">
        <v>618</v>
      </c>
      <c r="B77" s="2" t="s">
        <v>821</v>
      </c>
      <c r="C77" s="2" t="s">
        <v>822</v>
      </c>
      <c r="E77" s="2" t="s">
        <v>619</v>
      </c>
      <c r="F77" s="2" t="s">
        <v>806</v>
      </c>
      <c r="G77" s="2" t="s">
        <v>806</v>
      </c>
      <c r="H77" s="2">
        <v>0</v>
      </c>
      <c r="I77" s="2">
        <v>0.5</v>
      </c>
      <c r="J77" s="6">
        <v>102624806</v>
      </c>
      <c r="K77" s="6">
        <v>81594738</v>
      </c>
      <c r="L77" s="6">
        <v>21030068</v>
      </c>
      <c r="M77" s="6">
        <v>75960038</v>
      </c>
      <c r="N77" s="6">
        <v>7347541</v>
      </c>
      <c r="O77" s="6">
        <v>1117554</v>
      </c>
      <c r="P77" s="6">
        <v>6106934</v>
      </c>
      <c r="Q77" s="6">
        <v>14988</v>
      </c>
      <c r="R77" s="6">
        <v>7608</v>
      </c>
      <c r="S77" s="6">
        <v>17329</v>
      </c>
      <c r="T77" s="6">
        <v>83128</v>
      </c>
      <c r="U77" s="6">
        <v>926395</v>
      </c>
      <c r="V77" s="6">
        <v>271</v>
      </c>
      <c r="W77" s="6">
        <v>-4062</v>
      </c>
      <c r="X77" s="6">
        <v>22411</v>
      </c>
      <c r="Y77" s="6">
        <v>3954</v>
      </c>
      <c r="Z77" s="6">
        <v>0</v>
      </c>
      <c r="AA77" s="6">
        <v>-44425</v>
      </c>
      <c r="AB77" s="6">
        <v>26826</v>
      </c>
      <c r="AC77" s="6">
        <v>304154</v>
      </c>
      <c r="AD77" s="6">
        <v>0</v>
      </c>
      <c r="AE77" s="2">
        <v>0</v>
      </c>
      <c r="AF77" s="6">
        <v>31525</v>
      </c>
      <c r="AG77" s="6">
        <v>84574628</v>
      </c>
      <c r="AH77" s="6">
        <v>105604696</v>
      </c>
      <c r="AI77" s="6">
        <v>2979890</v>
      </c>
      <c r="AJ77" s="7">
        <v>1.03</v>
      </c>
      <c r="AL77" s="2" t="s">
        <v>807</v>
      </c>
      <c r="AM77" s="2">
        <v>1</v>
      </c>
    </row>
    <row r="78" spans="1:39">
      <c r="A78" s="2" t="s">
        <v>616</v>
      </c>
      <c r="B78" s="2" t="s">
        <v>804</v>
      </c>
      <c r="C78" s="2" t="s">
        <v>822</v>
      </c>
      <c r="E78" s="2" t="s">
        <v>617</v>
      </c>
      <c r="F78" s="2" t="s">
        <v>510</v>
      </c>
      <c r="G78" s="2" t="s">
        <v>806</v>
      </c>
      <c r="H78" s="2">
        <v>0</v>
      </c>
      <c r="I78" s="2">
        <v>0.4</v>
      </c>
      <c r="J78" s="6">
        <v>1719003</v>
      </c>
      <c r="K78" s="6">
        <v>12028167</v>
      </c>
      <c r="L78" s="6">
        <v>-10309163</v>
      </c>
      <c r="M78" s="6">
        <v>12306013</v>
      </c>
      <c r="N78" s="6">
        <v>806265</v>
      </c>
      <c r="O78" s="6">
        <v>179279</v>
      </c>
      <c r="P78" s="6">
        <v>615221</v>
      </c>
      <c r="Q78" s="6">
        <v>1499</v>
      </c>
      <c r="R78" s="6">
        <v>2874</v>
      </c>
      <c r="S78" s="6">
        <v>1222</v>
      </c>
      <c r="T78" s="6">
        <v>6170</v>
      </c>
      <c r="U78" s="6">
        <v>30839</v>
      </c>
      <c r="V78" s="6">
        <v>6109</v>
      </c>
      <c r="W78" s="6">
        <v>-2661</v>
      </c>
      <c r="X78" s="6">
        <v>8316</v>
      </c>
      <c r="Y78" s="6">
        <v>-1417</v>
      </c>
      <c r="Z78" s="6">
        <v>0</v>
      </c>
      <c r="AA78" s="6">
        <v>-48</v>
      </c>
      <c r="AB78" s="6">
        <v>1134</v>
      </c>
      <c r="AC78" s="6">
        <v>-149099</v>
      </c>
      <c r="AD78" s="6">
        <v>0</v>
      </c>
      <c r="AE78" s="6">
        <v>9946</v>
      </c>
      <c r="AF78" s="6">
        <v>-1155320</v>
      </c>
      <c r="AG78" s="6">
        <v>11840184</v>
      </c>
      <c r="AH78" s="6">
        <v>1531021</v>
      </c>
      <c r="AI78" s="6">
        <v>-187983</v>
      </c>
      <c r="AJ78" s="7">
        <v>0.89</v>
      </c>
      <c r="AK78" s="2" t="s">
        <v>838</v>
      </c>
      <c r="AL78" s="2" t="s">
        <v>919</v>
      </c>
      <c r="AM78" s="2">
        <v>2.1044199999999999E-2</v>
      </c>
    </row>
    <row r="79" spans="1:39">
      <c r="A79" s="2" t="s">
        <v>614</v>
      </c>
      <c r="B79" s="2" t="s">
        <v>926</v>
      </c>
      <c r="C79" s="2" t="s">
        <v>825</v>
      </c>
      <c r="E79" s="2" t="s">
        <v>615</v>
      </c>
      <c r="F79" s="2" t="s">
        <v>806</v>
      </c>
      <c r="G79" s="2" t="s">
        <v>45</v>
      </c>
      <c r="H79" s="2">
        <v>0</v>
      </c>
      <c r="I79" s="2">
        <v>0.49</v>
      </c>
      <c r="J79" s="6">
        <v>74004532</v>
      </c>
      <c r="K79" s="6">
        <v>57913453</v>
      </c>
      <c r="L79" s="6">
        <v>16091079</v>
      </c>
      <c r="M79" s="6">
        <v>58446990</v>
      </c>
      <c r="N79" s="6">
        <v>2291428</v>
      </c>
      <c r="O79" s="6">
        <v>845308</v>
      </c>
      <c r="P79" s="6">
        <v>1391722</v>
      </c>
      <c r="Q79" s="6">
        <v>0</v>
      </c>
      <c r="R79" s="6">
        <v>4545</v>
      </c>
      <c r="S79" s="6">
        <v>46535</v>
      </c>
      <c r="T79" s="6">
        <v>3318</v>
      </c>
      <c r="U79" s="6">
        <v>73498</v>
      </c>
      <c r="V79" s="6">
        <v>842</v>
      </c>
      <c r="W79" s="6">
        <v>36691</v>
      </c>
      <c r="X79" s="6">
        <v>2590</v>
      </c>
      <c r="Y79" s="6">
        <v>-14842</v>
      </c>
      <c r="Z79" s="6">
        <v>0</v>
      </c>
      <c r="AA79" s="6">
        <v>-719</v>
      </c>
      <c r="AB79" s="6">
        <v>28245</v>
      </c>
      <c r="AC79" s="6">
        <v>232722</v>
      </c>
      <c r="AD79" s="6">
        <v>0</v>
      </c>
      <c r="AE79" s="6">
        <v>1447749</v>
      </c>
      <c r="AF79" s="6">
        <v>-355044</v>
      </c>
      <c r="AG79" s="6">
        <v>59294652</v>
      </c>
      <c r="AH79" s="6">
        <v>75385731</v>
      </c>
      <c r="AI79" s="6">
        <v>1381199</v>
      </c>
      <c r="AJ79" s="7">
        <v>1.02</v>
      </c>
      <c r="AK79" s="2" t="s">
        <v>932</v>
      </c>
      <c r="AL79" s="2" t="s">
        <v>919</v>
      </c>
      <c r="AM79" s="2">
        <v>0.50887970000000005</v>
      </c>
    </row>
    <row r="80" spans="1:39">
      <c r="A80" s="2" t="s">
        <v>612</v>
      </c>
      <c r="B80" s="2" t="s">
        <v>804</v>
      </c>
      <c r="C80" s="2" t="s">
        <v>820</v>
      </c>
      <c r="E80" s="2" t="s">
        <v>613</v>
      </c>
      <c r="F80" s="2" t="s">
        <v>316</v>
      </c>
      <c r="G80" s="2" t="s">
        <v>314</v>
      </c>
      <c r="H80" s="2">
        <v>0</v>
      </c>
      <c r="I80" s="2">
        <v>0.4</v>
      </c>
      <c r="J80" s="6">
        <v>1359536</v>
      </c>
      <c r="K80" s="6">
        <v>7235506</v>
      </c>
      <c r="L80" s="6">
        <v>-5875971</v>
      </c>
      <c r="M80" s="6">
        <v>7397654</v>
      </c>
      <c r="N80" s="6">
        <v>591889</v>
      </c>
      <c r="O80" s="6">
        <v>106991</v>
      </c>
      <c r="P80" s="6">
        <v>472664</v>
      </c>
      <c r="Q80" s="6">
        <v>942</v>
      </c>
      <c r="R80" s="6">
        <v>1432</v>
      </c>
      <c r="S80" s="6">
        <v>9860</v>
      </c>
      <c r="T80" s="6">
        <v>0</v>
      </c>
      <c r="U80" s="6">
        <v>46342</v>
      </c>
      <c r="V80" s="2">
        <v>397</v>
      </c>
      <c r="W80" s="6">
        <v>-1432</v>
      </c>
      <c r="X80" s="6">
        <v>-2726</v>
      </c>
      <c r="Y80" s="6">
        <v>-3192</v>
      </c>
      <c r="Z80" s="6">
        <v>2461</v>
      </c>
      <c r="AA80" s="6">
        <v>0</v>
      </c>
      <c r="AB80" s="6">
        <v>-290</v>
      </c>
      <c r="AC80" s="6">
        <v>-84983</v>
      </c>
      <c r="AD80" s="6">
        <v>0</v>
      </c>
      <c r="AE80" s="2">
        <v>0</v>
      </c>
      <c r="AF80" s="6">
        <v>-363751</v>
      </c>
      <c r="AG80" s="6">
        <v>7582369</v>
      </c>
      <c r="AH80" s="6">
        <v>1706398</v>
      </c>
      <c r="AI80" s="6">
        <v>346863</v>
      </c>
      <c r="AJ80" s="7">
        <v>1.26</v>
      </c>
      <c r="AK80" s="2" t="s">
        <v>933</v>
      </c>
      <c r="AL80" s="2" t="s">
        <v>919</v>
      </c>
      <c r="AM80" s="2">
        <v>1.8871499999999999E-2</v>
      </c>
    </row>
    <row r="81" spans="1:39">
      <c r="A81" s="2" t="s">
        <v>610</v>
      </c>
      <c r="B81" s="2" t="s">
        <v>804</v>
      </c>
      <c r="C81" s="2" t="s">
        <v>805</v>
      </c>
      <c r="E81" s="2" t="s">
        <v>611</v>
      </c>
      <c r="F81" s="2" t="s">
        <v>39</v>
      </c>
      <c r="G81" s="2" t="s">
        <v>806</v>
      </c>
      <c r="H81" s="2">
        <v>0</v>
      </c>
      <c r="I81" s="2">
        <v>0.4</v>
      </c>
      <c r="J81" s="6">
        <v>3333946</v>
      </c>
      <c r="K81" s="6">
        <v>45350062</v>
      </c>
      <c r="L81" s="6">
        <v>-42016116</v>
      </c>
      <c r="M81" s="6">
        <v>47801993</v>
      </c>
      <c r="N81" s="6">
        <v>929275</v>
      </c>
      <c r="O81" s="6">
        <v>691495</v>
      </c>
      <c r="P81" s="6">
        <v>161249</v>
      </c>
      <c r="Q81" s="6">
        <v>1162</v>
      </c>
      <c r="R81" s="6">
        <v>44995</v>
      </c>
      <c r="S81" s="6">
        <v>28934</v>
      </c>
      <c r="T81" s="6">
        <v>1440</v>
      </c>
      <c r="U81" s="6">
        <v>8004</v>
      </c>
      <c r="V81" s="6">
        <v>5794</v>
      </c>
      <c r="W81" s="6">
        <v>-33762</v>
      </c>
      <c r="X81" s="6">
        <v>8741</v>
      </c>
      <c r="Y81" s="6">
        <v>4572</v>
      </c>
      <c r="Z81" s="6">
        <v>0</v>
      </c>
      <c r="AA81" s="6">
        <v>71</v>
      </c>
      <c r="AB81" s="6">
        <v>6158</v>
      </c>
      <c r="AC81" s="6">
        <v>-607671</v>
      </c>
      <c r="AD81" s="6">
        <v>0</v>
      </c>
      <c r="AE81" s="6">
        <v>1551107</v>
      </c>
      <c r="AF81" s="6">
        <v>2031564</v>
      </c>
      <c r="AG81" s="6">
        <v>48603632</v>
      </c>
      <c r="AH81" s="6">
        <v>6587515</v>
      </c>
      <c r="AI81" s="6">
        <v>3253570</v>
      </c>
      <c r="AJ81" s="7">
        <v>1.98</v>
      </c>
      <c r="AL81" s="2" t="s">
        <v>807</v>
      </c>
      <c r="AM81" s="2">
        <v>1</v>
      </c>
    </row>
    <row r="82" spans="1:39">
      <c r="A82" s="2" t="s">
        <v>608</v>
      </c>
      <c r="B82" s="2" t="s">
        <v>924</v>
      </c>
      <c r="C82" s="2" t="s">
        <v>818</v>
      </c>
      <c r="E82" s="2" t="s">
        <v>609</v>
      </c>
      <c r="F82" s="2" t="s">
        <v>514</v>
      </c>
      <c r="G82" s="2" t="s">
        <v>806</v>
      </c>
      <c r="H82" s="2">
        <v>0</v>
      </c>
      <c r="I82" s="2">
        <v>0.3</v>
      </c>
      <c r="J82" s="6">
        <v>67764048</v>
      </c>
      <c r="K82" s="6">
        <v>34531775</v>
      </c>
      <c r="L82" s="6">
        <v>33232273</v>
      </c>
      <c r="M82" s="6">
        <v>32731976</v>
      </c>
      <c r="N82" s="6">
        <v>1810986</v>
      </c>
      <c r="O82" s="6">
        <v>473396</v>
      </c>
      <c r="P82" s="6">
        <v>934781</v>
      </c>
      <c r="Q82" s="2">
        <v>0</v>
      </c>
      <c r="R82" s="6">
        <v>0</v>
      </c>
      <c r="S82" s="2">
        <v>240</v>
      </c>
      <c r="T82" s="6">
        <v>402569</v>
      </c>
      <c r="U82" s="6">
        <v>-23395</v>
      </c>
      <c r="V82" s="6">
        <v>41671</v>
      </c>
      <c r="W82" s="6">
        <v>0</v>
      </c>
      <c r="X82" s="6">
        <v>9765</v>
      </c>
      <c r="Y82" s="2">
        <v>0</v>
      </c>
      <c r="Z82" s="6">
        <v>0</v>
      </c>
      <c r="AA82" s="6">
        <v>-402569</v>
      </c>
      <c r="AB82" s="6">
        <v>63340</v>
      </c>
      <c r="AC82" s="6">
        <v>480632</v>
      </c>
      <c r="AD82" s="6">
        <v>0</v>
      </c>
      <c r="AE82" s="2">
        <v>0</v>
      </c>
      <c r="AF82" s="6">
        <v>-5224676</v>
      </c>
      <c r="AG82" s="6">
        <v>29487730</v>
      </c>
      <c r="AH82" s="6">
        <v>62720003</v>
      </c>
      <c r="AI82" s="6">
        <v>-5044045</v>
      </c>
      <c r="AJ82" s="7">
        <v>0.93</v>
      </c>
      <c r="AK82" s="2" t="s">
        <v>934</v>
      </c>
      <c r="AL82" s="2" t="s">
        <v>919</v>
      </c>
      <c r="AM82" s="2">
        <v>0.3701952</v>
      </c>
    </row>
    <row r="83" spans="1:39">
      <c r="A83" s="2" t="s">
        <v>606</v>
      </c>
      <c r="B83" s="2" t="s">
        <v>928</v>
      </c>
      <c r="C83" s="2" t="s">
        <v>808</v>
      </c>
      <c r="E83" s="2" t="s">
        <v>607</v>
      </c>
      <c r="F83" s="2">
        <v>0</v>
      </c>
      <c r="G83" s="2">
        <v>0</v>
      </c>
      <c r="H83" s="2" t="s">
        <v>929</v>
      </c>
      <c r="I83" s="2">
        <v>0.1</v>
      </c>
      <c r="J83" s="6">
        <v>81313274</v>
      </c>
      <c r="K83" s="6">
        <v>19267689</v>
      </c>
      <c r="L83" s="6">
        <v>62045585</v>
      </c>
      <c r="M83" s="6">
        <v>19863843</v>
      </c>
      <c r="N83" s="6">
        <v>1192331</v>
      </c>
      <c r="O83" s="6">
        <v>287287</v>
      </c>
      <c r="P83" s="6">
        <v>883197</v>
      </c>
      <c r="Q83" s="6">
        <v>5318</v>
      </c>
      <c r="R83" s="6">
        <v>679</v>
      </c>
      <c r="S83" s="6">
        <v>11837</v>
      </c>
      <c r="T83" s="6">
        <v>4013</v>
      </c>
      <c r="U83" s="6">
        <v>73579</v>
      </c>
      <c r="V83" s="6">
        <v>-972</v>
      </c>
      <c r="W83" s="6">
        <v>939</v>
      </c>
      <c r="X83" s="6">
        <v>1852</v>
      </c>
      <c r="Y83" s="2">
        <v>808</v>
      </c>
      <c r="Z83" s="6">
        <v>78810</v>
      </c>
      <c r="AA83" s="6">
        <v>-973</v>
      </c>
      <c r="AB83" s="6">
        <v>-4628</v>
      </c>
      <c r="AC83" s="6">
        <v>897353</v>
      </c>
      <c r="AD83" s="6">
        <v>0</v>
      </c>
      <c r="AE83" s="2">
        <v>0</v>
      </c>
      <c r="AF83" s="6">
        <v>3717</v>
      </c>
      <c r="AG83" s="6">
        <v>22106659</v>
      </c>
      <c r="AH83" s="6">
        <v>84152244</v>
      </c>
      <c r="AI83" s="6">
        <v>2838971</v>
      </c>
      <c r="AJ83" s="7">
        <v>1.03</v>
      </c>
      <c r="AK83" s="2" t="s">
        <v>887</v>
      </c>
      <c r="AL83" s="2" t="s">
        <v>923</v>
      </c>
      <c r="AM83" s="2">
        <v>0.86316459999999995</v>
      </c>
    </row>
    <row r="84" spans="1:39">
      <c r="A84" s="2" t="s">
        <v>604</v>
      </c>
      <c r="B84" s="2" t="s">
        <v>804</v>
      </c>
      <c r="C84" s="2" t="s">
        <v>815</v>
      </c>
      <c r="E84" s="2" t="s">
        <v>605</v>
      </c>
      <c r="F84" s="2" t="s">
        <v>460</v>
      </c>
      <c r="G84" s="2" t="s">
        <v>806</v>
      </c>
      <c r="H84" s="2">
        <v>0</v>
      </c>
      <c r="I84" s="2">
        <v>0.4</v>
      </c>
      <c r="J84" s="6">
        <v>2761232</v>
      </c>
      <c r="K84" s="6">
        <v>24849931</v>
      </c>
      <c r="L84" s="6">
        <v>-22088699</v>
      </c>
      <c r="M84" s="6">
        <v>24609380</v>
      </c>
      <c r="N84" s="6">
        <v>812085</v>
      </c>
      <c r="O84" s="6">
        <v>355921</v>
      </c>
      <c r="P84" s="6">
        <v>453065</v>
      </c>
      <c r="Q84" s="6">
        <v>2044</v>
      </c>
      <c r="R84" s="6">
        <v>0</v>
      </c>
      <c r="S84" s="6">
        <v>1055</v>
      </c>
      <c r="T84" s="2">
        <v>0</v>
      </c>
      <c r="U84" s="6">
        <v>-11660</v>
      </c>
      <c r="V84" s="6">
        <v>-2044</v>
      </c>
      <c r="W84" s="6">
        <v>16963</v>
      </c>
      <c r="X84" s="6">
        <v>2223</v>
      </c>
      <c r="Y84" s="6">
        <v>2741</v>
      </c>
      <c r="Z84" s="6">
        <v>0</v>
      </c>
      <c r="AA84" s="6">
        <v>0</v>
      </c>
      <c r="AB84" s="6">
        <v>3892</v>
      </c>
      <c r="AC84" s="6">
        <v>-319465</v>
      </c>
      <c r="AD84" s="6">
        <v>0</v>
      </c>
      <c r="AE84" s="6">
        <v>243173</v>
      </c>
      <c r="AF84" s="6">
        <v>-884536</v>
      </c>
      <c r="AG84" s="6">
        <v>23986406</v>
      </c>
      <c r="AH84" s="6">
        <v>1897707</v>
      </c>
      <c r="AI84" s="6">
        <v>-863525</v>
      </c>
      <c r="AJ84" s="7">
        <v>0.69</v>
      </c>
      <c r="AL84" s="2" t="s">
        <v>807</v>
      </c>
      <c r="AM84" s="2">
        <v>1</v>
      </c>
    </row>
    <row r="85" spans="1:39">
      <c r="A85" s="2" t="s">
        <v>602</v>
      </c>
      <c r="B85" s="2" t="s">
        <v>821</v>
      </c>
      <c r="C85" s="2" t="s">
        <v>845</v>
      </c>
      <c r="E85" s="2" t="s">
        <v>603</v>
      </c>
      <c r="F85" s="2" t="s">
        <v>806</v>
      </c>
      <c r="G85" s="2" t="s">
        <v>576</v>
      </c>
      <c r="H85" s="2">
        <v>0</v>
      </c>
      <c r="I85" s="2">
        <v>0.49</v>
      </c>
      <c r="J85" s="6">
        <v>20963959</v>
      </c>
      <c r="K85" s="6">
        <v>16951761</v>
      </c>
      <c r="L85" s="6">
        <v>4012197</v>
      </c>
      <c r="M85" s="6">
        <v>17379679</v>
      </c>
      <c r="N85" s="6">
        <v>942354</v>
      </c>
      <c r="O85" s="6">
        <v>253040</v>
      </c>
      <c r="P85" s="6">
        <v>603802</v>
      </c>
      <c r="Q85" s="6">
        <v>0</v>
      </c>
      <c r="R85" s="6">
        <v>61788</v>
      </c>
      <c r="S85" s="6">
        <v>23724</v>
      </c>
      <c r="T85" s="2">
        <v>0</v>
      </c>
      <c r="U85" s="6">
        <v>69318</v>
      </c>
      <c r="V85" s="6">
        <v>0</v>
      </c>
      <c r="W85" s="6">
        <v>17916</v>
      </c>
      <c r="X85" s="6">
        <v>19396</v>
      </c>
      <c r="Y85" s="6">
        <v>2547</v>
      </c>
      <c r="Z85" s="6">
        <v>0</v>
      </c>
      <c r="AA85" s="6">
        <v>0</v>
      </c>
      <c r="AB85" s="6">
        <v>-12513</v>
      </c>
      <c r="AC85" s="6">
        <v>58028</v>
      </c>
      <c r="AD85" s="6">
        <v>0</v>
      </c>
      <c r="AE85" s="2">
        <v>0</v>
      </c>
      <c r="AF85" s="6">
        <v>-1240557</v>
      </c>
      <c r="AG85" s="6">
        <v>17236168</v>
      </c>
      <c r="AH85" s="6">
        <v>21248365</v>
      </c>
      <c r="AI85" s="6">
        <v>284406</v>
      </c>
      <c r="AJ85" s="7">
        <v>1.01</v>
      </c>
      <c r="AL85" s="2" t="s">
        <v>807</v>
      </c>
      <c r="AM85" s="2">
        <v>1</v>
      </c>
    </row>
    <row r="86" spans="1:39">
      <c r="A86" s="2" t="s">
        <v>600</v>
      </c>
      <c r="B86" s="2" t="s">
        <v>804</v>
      </c>
      <c r="C86" s="2" t="s">
        <v>805</v>
      </c>
      <c r="E86" s="2" t="s">
        <v>601</v>
      </c>
      <c r="F86" s="2" t="s">
        <v>430</v>
      </c>
      <c r="G86" s="2" t="s">
        <v>428</v>
      </c>
      <c r="H86" s="2">
        <v>0</v>
      </c>
      <c r="I86" s="2">
        <v>0.4</v>
      </c>
      <c r="J86" s="6">
        <v>2485553</v>
      </c>
      <c r="K86" s="6">
        <v>32990197</v>
      </c>
      <c r="L86" s="6">
        <v>-30504644</v>
      </c>
      <c r="M86" s="6">
        <v>34674076</v>
      </c>
      <c r="N86" s="6">
        <v>783473</v>
      </c>
      <c r="O86" s="6">
        <v>501485</v>
      </c>
      <c r="P86" s="6">
        <v>277773</v>
      </c>
      <c r="Q86" s="6">
        <v>3419</v>
      </c>
      <c r="R86" s="2">
        <v>0</v>
      </c>
      <c r="S86" s="6">
        <v>794</v>
      </c>
      <c r="T86" s="2">
        <v>2</v>
      </c>
      <c r="U86" s="6">
        <v>43744</v>
      </c>
      <c r="V86" s="6">
        <v>-1458</v>
      </c>
      <c r="W86" s="6">
        <v>0</v>
      </c>
      <c r="X86" s="2">
        <v>-130</v>
      </c>
      <c r="Y86" s="6">
        <v>-2401</v>
      </c>
      <c r="Z86" s="6">
        <v>0</v>
      </c>
      <c r="AA86" s="6">
        <v>48</v>
      </c>
      <c r="AB86" s="6">
        <v>9642</v>
      </c>
      <c r="AC86" s="6">
        <v>-441183</v>
      </c>
      <c r="AD86" s="6">
        <v>0</v>
      </c>
      <c r="AE86" s="6">
        <v>18398</v>
      </c>
      <c r="AF86" s="6">
        <v>-1250123</v>
      </c>
      <c r="AG86" s="6">
        <v>33797290</v>
      </c>
      <c r="AH86" s="6">
        <v>3292646</v>
      </c>
      <c r="AI86" s="6">
        <v>807093</v>
      </c>
      <c r="AJ86" s="7">
        <v>1.32</v>
      </c>
      <c r="AK86" s="2" t="s">
        <v>892</v>
      </c>
      <c r="AL86" s="2" t="s">
        <v>919</v>
      </c>
      <c r="AM86" s="2">
        <v>1.1456600000000001E-2</v>
      </c>
    </row>
    <row r="87" spans="1:39">
      <c r="A87" s="2" t="s">
        <v>598</v>
      </c>
      <c r="B87" s="2" t="s">
        <v>804</v>
      </c>
      <c r="C87" s="2" t="s">
        <v>809</v>
      </c>
      <c r="E87" s="2" t="s">
        <v>599</v>
      </c>
      <c r="F87" s="2" t="s">
        <v>310</v>
      </c>
      <c r="G87" s="2" t="s">
        <v>806</v>
      </c>
      <c r="H87" s="2">
        <v>0</v>
      </c>
      <c r="I87" s="2">
        <v>0.4</v>
      </c>
      <c r="J87" s="6">
        <v>1938231</v>
      </c>
      <c r="K87" s="6">
        <v>14759868</v>
      </c>
      <c r="L87" s="6">
        <v>-12821637</v>
      </c>
      <c r="M87" s="6">
        <v>17358620</v>
      </c>
      <c r="N87" s="6">
        <v>604189</v>
      </c>
      <c r="O87" s="6">
        <v>257424</v>
      </c>
      <c r="P87" s="6">
        <v>346765</v>
      </c>
      <c r="Q87" s="2">
        <v>0</v>
      </c>
      <c r="R87" s="2">
        <v>0</v>
      </c>
      <c r="S87" s="2">
        <v>0</v>
      </c>
      <c r="T87" s="2">
        <v>0</v>
      </c>
      <c r="U87" s="6">
        <v>23131</v>
      </c>
      <c r="V87" s="6">
        <v>0</v>
      </c>
      <c r="W87" s="6">
        <v>0</v>
      </c>
      <c r="X87" s="2">
        <v>0</v>
      </c>
      <c r="Y87" s="2">
        <v>-32</v>
      </c>
      <c r="Z87" s="6">
        <v>0</v>
      </c>
      <c r="AA87" s="6">
        <v>-131</v>
      </c>
      <c r="AB87" s="6">
        <v>21339</v>
      </c>
      <c r="AC87" s="6">
        <v>-185437</v>
      </c>
      <c r="AD87" s="6">
        <v>0</v>
      </c>
      <c r="AE87" s="2">
        <v>0</v>
      </c>
      <c r="AF87" s="6">
        <v>541817</v>
      </c>
      <c r="AG87" s="6">
        <v>18363496</v>
      </c>
      <c r="AH87" s="6">
        <v>5541859</v>
      </c>
      <c r="AI87" s="6">
        <v>3603628</v>
      </c>
      <c r="AJ87" s="7">
        <v>2.86</v>
      </c>
      <c r="AK87" s="2" t="s">
        <v>842</v>
      </c>
      <c r="AL87" s="2" t="s">
        <v>919</v>
      </c>
      <c r="AM87" s="2">
        <v>2.0076299999999998E-2</v>
      </c>
    </row>
    <row r="88" spans="1:39">
      <c r="A88" s="2" t="s">
        <v>596</v>
      </c>
      <c r="B88" s="2" t="s">
        <v>821</v>
      </c>
      <c r="C88" s="2" t="s">
        <v>809</v>
      </c>
      <c r="E88" s="2" t="s">
        <v>597</v>
      </c>
      <c r="F88" s="2" t="s">
        <v>806</v>
      </c>
      <c r="G88" s="2" t="s">
        <v>590</v>
      </c>
      <c r="H88" s="2">
        <v>0</v>
      </c>
      <c r="I88" s="2">
        <v>0.49</v>
      </c>
      <c r="J88" s="6">
        <v>52824817</v>
      </c>
      <c r="K88" s="6">
        <v>39555084</v>
      </c>
      <c r="L88" s="6">
        <v>13269733</v>
      </c>
      <c r="M88" s="6">
        <v>44500473</v>
      </c>
      <c r="N88" s="6">
        <v>1740866</v>
      </c>
      <c r="O88" s="6">
        <v>655028</v>
      </c>
      <c r="P88" s="6">
        <v>1058106</v>
      </c>
      <c r="Q88" s="6">
        <v>0</v>
      </c>
      <c r="R88" s="6">
        <v>24855</v>
      </c>
      <c r="S88" s="6">
        <v>2877</v>
      </c>
      <c r="T88" s="2">
        <v>0</v>
      </c>
      <c r="U88" s="6">
        <v>52003</v>
      </c>
      <c r="V88" s="6">
        <v>0</v>
      </c>
      <c r="W88" s="6">
        <v>-7476</v>
      </c>
      <c r="X88" s="6">
        <v>5642</v>
      </c>
      <c r="Y88" s="6">
        <v>-7222</v>
      </c>
      <c r="Z88" s="6">
        <v>0</v>
      </c>
      <c r="AA88" s="6">
        <v>-457</v>
      </c>
      <c r="AB88" s="6">
        <v>-24440</v>
      </c>
      <c r="AC88" s="6">
        <v>191918</v>
      </c>
      <c r="AD88" s="6">
        <v>0</v>
      </c>
      <c r="AE88" s="2">
        <v>0</v>
      </c>
      <c r="AF88" s="6">
        <v>-173774</v>
      </c>
      <c r="AG88" s="6">
        <v>46277533</v>
      </c>
      <c r="AH88" s="6">
        <v>59547266</v>
      </c>
      <c r="AI88" s="6">
        <v>6722449</v>
      </c>
      <c r="AJ88" s="7">
        <v>1.1299999999999999</v>
      </c>
      <c r="AK88" s="2" t="s">
        <v>904</v>
      </c>
      <c r="AL88" s="2" t="s">
        <v>923</v>
      </c>
      <c r="AM88" s="2">
        <v>0.28603790000000001</v>
      </c>
    </row>
    <row r="89" spans="1:39">
      <c r="A89" s="2" t="s">
        <v>594</v>
      </c>
      <c r="B89" s="2" t="s">
        <v>928</v>
      </c>
      <c r="C89" s="2" t="s">
        <v>809</v>
      </c>
      <c r="E89" s="2" t="s">
        <v>595</v>
      </c>
      <c r="F89" s="2">
        <v>0</v>
      </c>
      <c r="G89" s="2">
        <v>0</v>
      </c>
      <c r="H89" s="2" t="s">
        <v>929</v>
      </c>
      <c r="I89" s="2">
        <v>0.09</v>
      </c>
      <c r="J89" s="6">
        <v>103300924</v>
      </c>
      <c r="K89" s="6">
        <v>16843675</v>
      </c>
      <c r="L89" s="6">
        <v>86457249</v>
      </c>
      <c r="M89" s="6">
        <v>17997526</v>
      </c>
      <c r="N89" s="6">
        <v>1105030</v>
      </c>
      <c r="O89" s="6">
        <v>260294</v>
      </c>
      <c r="P89" s="6">
        <v>825912</v>
      </c>
      <c r="Q89" s="6">
        <v>1243</v>
      </c>
      <c r="R89" s="6">
        <v>718</v>
      </c>
      <c r="S89" s="6">
        <v>7369</v>
      </c>
      <c r="T89" s="6">
        <v>9494</v>
      </c>
      <c r="U89" s="6">
        <v>78467</v>
      </c>
      <c r="V89" s="6">
        <v>271</v>
      </c>
      <c r="W89" s="6">
        <v>-398</v>
      </c>
      <c r="X89" s="6">
        <v>-1210</v>
      </c>
      <c r="Y89" s="6">
        <v>-1622</v>
      </c>
      <c r="Z89" s="6">
        <v>0</v>
      </c>
      <c r="AA89" s="6">
        <v>-3024</v>
      </c>
      <c r="AB89" s="6">
        <v>-2864</v>
      </c>
      <c r="AC89" s="6">
        <v>1250415</v>
      </c>
      <c r="AD89" s="6">
        <v>0</v>
      </c>
      <c r="AE89" s="2">
        <v>0</v>
      </c>
      <c r="AF89" s="6">
        <v>-787231</v>
      </c>
      <c r="AG89" s="6">
        <v>19635360</v>
      </c>
      <c r="AH89" s="6">
        <v>106092608</v>
      </c>
      <c r="AI89" s="6">
        <v>2791685</v>
      </c>
      <c r="AJ89" s="7">
        <v>1.03</v>
      </c>
      <c r="AK89" s="2" t="s">
        <v>904</v>
      </c>
      <c r="AL89" s="2" t="s">
        <v>919</v>
      </c>
      <c r="AM89" s="2">
        <v>0.55935780000000002</v>
      </c>
    </row>
    <row r="90" spans="1:39">
      <c r="A90" s="2" t="s">
        <v>592</v>
      </c>
      <c r="B90" s="2" t="s">
        <v>804</v>
      </c>
      <c r="C90" s="2" t="s">
        <v>809</v>
      </c>
      <c r="E90" s="2" t="s">
        <v>593</v>
      </c>
      <c r="F90" s="2" t="s">
        <v>594</v>
      </c>
      <c r="G90" s="2" t="s">
        <v>590</v>
      </c>
      <c r="H90" s="2">
        <v>0</v>
      </c>
      <c r="I90" s="2">
        <v>0.4</v>
      </c>
      <c r="J90" s="6">
        <v>1533028</v>
      </c>
      <c r="K90" s="6">
        <v>7038865</v>
      </c>
      <c r="L90" s="6">
        <v>-5505837</v>
      </c>
      <c r="M90" s="6">
        <v>7103647</v>
      </c>
      <c r="N90" s="6">
        <v>657637</v>
      </c>
      <c r="O90" s="6">
        <v>105037</v>
      </c>
      <c r="P90" s="6">
        <v>548490</v>
      </c>
      <c r="Q90" s="2">
        <v>0</v>
      </c>
      <c r="R90" s="2">
        <v>0</v>
      </c>
      <c r="S90" s="6">
        <v>0</v>
      </c>
      <c r="T90" s="6">
        <v>4110</v>
      </c>
      <c r="U90" s="6">
        <v>78047</v>
      </c>
      <c r="V90" s="6">
        <v>0</v>
      </c>
      <c r="W90" s="6">
        <v>0</v>
      </c>
      <c r="X90" s="2">
        <v>0</v>
      </c>
      <c r="Y90" s="6">
        <v>-6136</v>
      </c>
      <c r="Z90" s="6">
        <v>0</v>
      </c>
      <c r="AA90" s="6">
        <v>1</v>
      </c>
      <c r="AB90" s="6">
        <v>-8178</v>
      </c>
      <c r="AC90" s="6">
        <v>-79630</v>
      </c>
      <c r="AD90" s="6">
        <v>0</v>
      </c>
      <c r="AE90" s="2">
        <v>0</v>
      </c>
      <c r="AF90" s="6">
        <v>-263334</v>
      </c>
      <c r="AG90" s="6">
        <v>7482054</v>
      </c>
      <c r="AH90" s="6">
        <v>1976217</v>
      </c>
      <c r="AI90" s="6">
        <v>443189</v>
      </c>
      <c r="AJ90" s="7">
        <v>1.29</v>
      </c>
      <c r="AK90" s="2" t="s">
        <v>904</v>
      </c>
      <c r="AL90" s="2" t="s">
        <v>919</v>
      </c>
      <c r="AM90" s="2">
        <v>8.3011000000000005E-3</v>
      </c>
    </row>
    <row r="91" spans="1:39">
      <c r="A91" s="2" t="s">
        <v>590</v>
      </c>
      <c r="B91" s="2" t="s">
        <v>921</v>
      </c>
      <c r="C91" s="2">
        <v>0</v>
      </c>
      <c r="E91" s="2" t="s">
        <v>591</v>
      </c>
      <c r="F91" s="2">
        <v>0</v>
      </c>
      <c r="G91" s="2">
        <v>0</v>
      </c>
      <c r="H91" s="2" t="s">
        <v>814</v>
      </c>
      <c r="I91" s="2">
        <v>0.01</v>
      </c>
      <c r="J91" s="6">
        <v>8221244</v>
      </c>
      <c r="K91" s="6">
        <v>2678766</v>
      </c>
      <c r="L91" s="6">
        <v>5542478</v>
      </c>
      <c r="M91" s="6">
        <v>2907897</v>
      </c>
      <c r="N91" s="6">
        <v>158076</v>
      </c>
      <c r="O91" s="6">
        <v>42057</v>
      </c>
      <c r="P91" s="6">
        <v>113362</v>
      </c>
      <c r="Q91" s="2">
        <v>138</v>
      </c>
      <c r="R91" s="2">
        <v>587</v>
      </c>
      <c r="S91" s="2">
        <v>877</v>
      </c>
      <c r="T91" s="6">
        <v>1055</v>
      </c>
      <c r="U91" s="6">
        <v>9748</v>
      </c>
      <c r="V91" s="2">
        <v>30</v>
      </c>
      <c r="W91" s="6">
        <v>-196</v>
      </c>
      <c r="X91" s="2">
        <v>-18</v>
      </c>
      <c r="Y91" s="2">
        <v>-328</v>
      </c>
      <c r="Z91" s="6">
        <v>0</v>
      </c>
      <c r="AA91" s="6">
        <v>-345</v>
      </c>
      <c r="AB91" s="6">
        <v>-819</v>
      </c>
      <c r="AC91" s="6">
        <v>80160</v>
      </c>
      <c r="AD91" s="6">
        <v>0</v>
      </c>
      <c r="AE91" s="2">
        <v>0</v>
      </c>
      <c r="AF91" s="6">
        <v>-91016</v>
      </c>
      <c r="AG91" s="6">
        <v>3063189</v>
      </c>
      <c r="AH91" s="6">
        <v>8605667</v>
      </c>
      <c r="AI91" s="6">
        <v>384423</v>
      </c>
      <c r="AJ91" s="7">
        <v>1.05</v>
      </c>
      <c r="AK91" s="2" t="s">
        <v>904</v>
      </c>
      <c r="AL91" s="2" t="s">
        <v>919</v>
      </c>
      <c r="AM91" s="2">
        <v>4.4516699999999999E-2</v>
      </c>
    </row>
    <row r="92" spans="1:39">
      <c r="A92" s="2" t="s">
        <v>588</v>
      </c>
      <c r="B92" s="2" t="s">
        <v>928</v>
      </c>
      <c r="C92" s="2" t="s">
        <v>822</v>
      </c>
      <c r="E92" s="2" t="s">
        <v>589</v>
      </c>
      <c r="F92" s="2">
        <v>0</v>
      </c>
      <c r="G92" s="2">
        <v>0</v>
      </c>
      <c r="H92" s="2" t="s">
        <v>929</v>
      </c>
      <c r="I92" s="2">
        <v>0.09</v>
      </c>
      <c r="J92" s="6">
        <v>93944282</v>
      </c>
      <c r="K92" s="6">
        <v>21834818</v>
      </c>
      <c r="L92" s="6">
        <v>72109464</v>
      </c>
      <c r="M92" s="6">
        <v>22214692</v>
      </c>
      <c r="N92" s="6">
        <v>1574931</v>
      </c>
      <c r="O92" s="6">
        <v>321285</v>
      </c>
      <c r="P92" s="6">
        <v>1225819</v>
      </c>
      <c r="Q92" s="6">
        <v>1469</v>
      </c>
      <c r="R92" s="6">
        <v>5546</v>
      </c>
      <c r="S92" s="6">
        <v>5452</v>
      </c>
      <c r="T92" s="6">
        <v>15360</v>
      </c>
      <c r="U92" s="6">
        <v>65066</v>
      </c>
      <c r="V92" s="6">
        <v>3714</v>
      </c>
      <c r="W92" s="6">
        <v>13180</v>
      </c>
      <c r="X92" s="6">
        <v>1822</v>
      </c>
      <c r="Y92" s="6">
        <v>4909</v>
      </c>
      <c r="Z92" s="6">
        <v>0</v>
      </c>
      <c r="AA92" s="6">
        <v>-5161</v>
      </c>
      <c r="AB92" s="6">
        <v>28992</v>
      </c>
      <c r="AC92" s="6">
        <v>1042905</v>
      </c>
      <c r="AD92" s="6">
        <v>0</v>
      </c>
      <c r="AE92" s="2">
        <v>0</v>
      </c>
      <c r="AF92" s="6">
        <v>-960134</v>
      </c>
      <c r="AG92" s="6">
        <v>23984916</v>
      </c>
      <c r="AH92" s="6">
        <v>96094381</v>
      </c>
      <c r="AI92" s="6">
        <v>2150098</v>
      </c>
      <c r="AJ92" s="7">
        <v>1.02</v>
      </c>
      <c r="AK92" s="2" t="s">
        <v>847</v>
      </c>
      <c r="AL92" s="2" t="s">
        <v>919</v>
      </c>
      <c r="AM92" s="2">
        <v>0.48204259999999999</v>
      </c>
    </row>
    <row r="93" spans="1:39">
      <c r="A93" s="2" t="s">
        <v>586</v>
      </c>
      <c r="B93" s="2" t="s">
        <v>926</v>
      </c>
      <c r="C93" s="2" t="s">
        <v>820</v>
      </c>
      <c r="E93" s="2" t="s">
        <v>587</v>
      </c>
      <c r="F93" s="2" t="s">
        <v>806</v>
      </c>
      <c r="G93" s="2" t="s">
        <v>175</v>
      </c>
      <c r="H93" s="2">
        <v>0</v>
      </c>
      <c r="I93" s="2">
        <v>0.49</v>
      </c>
      <c r="J93" s="6">
        <v>69889452</v>
      </c>
      <c r="K93" s="6">
        <v>42692650</v>
      </c>
      <c r="L93" s="6">
        <v>27196802</v>
      </c>
      <c r="M93" s="6">
        <v>47709292</v>
      </c>
      <c r="N93" s="6">
        <v>2280422</v>
      </c>
      <c r="O93" s="6">
        <v>692225</v>
      </c>
      <c r="P93" s="6">
        <v>1523680</v>
      </c>
      <c r="Q93" s="6">
        <v>13537</v>
      </c>
      <c r="R93" s="6">
        <v>20296</v>
      </c>
      <c r="S93" s="6">
        <v>20803</v>
      </c>
      <c r="T93" s="6">
        <v>9881</v>
      </c>
      <c r="U93" s="6">
        <v>91347</v>
      </c>
      <c r="V93" s="6">
        <v>10982</v>
      </c>
      <c r="W93" s="6">
        <v>70117</v>
      </c>
      <c r="X93" s="6">
        <v>8040</v>
      </c>
      <c r="Y93" s="6">
        <v>25503</v>
      </c>
      <c r="Z93" s="6">
        <v>0</v>
      </c>
      <c r="AA93" s="6">
        <v>356</v>
      </c>
      <c r="AB93" s="6">
        <v>-18638</v>
      </c>
      <c r="AC93" s="6">
        <v>393342</v>
      </c>
      <c r="AD93" s="6">
        <v>0</v>
      </c>
      <c r="AE93" s="2">
        <v>0</v>
      </c>
      <c r="AF93" s="6">
        <v>-623893</v>
      </c>
      <c r="AG93" s="6">
        <v>49946870</v>
      </c>
      <c r="AH93" s="6">
        <v>77143672</v>
      </c>
      <c r="AI93" s="6">
        <v>7254220</v>
      </c>
      <c r="AJ93" s="7">
        <v>1.1000000000000001</v>
      </c>
      <c r="AL93" s="2" t="s">
        <v>807</v>
      </c>
      <c r="AM93" s="2">
        <v>1</v>
      </c>
    </row>
    <row r="94" spans="1:39">
      <c r="A94" s="2" t="s">
        <v>584</v>
      </c>
      <c r="B94" s="2" t="s">
        <v>928</v>
      </c>
      <c r="C94" s="2" t="s">
        <v>822</v>
      </c>
      <c r="E94" s="2" t="s">
        <v>585</v>
      </c>
      <c r="F94" s="2">
        <v>0</v>
      </c>
      <c r="G94" s="2">
        <v>0</v>
      </c>
      <c r="H94" s="2" t="s">
        <v>929</v>
      </c>
      <c r="I94" s="2">
        <v>0.09</v>
      </c>
      <c r="J94" s="6">
        <v>36696942</v>
      </c>
      <c r="K94" s="6">
        <v>10742051</v>
      </c>
      <c r="L94" s="6">
        <v>25954891</v>
      </c>
      <c r="M94" s="6">
        <v>10342437</v>
      </c>
      <c r="N94" s="6">
        <v>739333</v>
      </c>
      <c r="O94" s="6">
        <v>149581</v>
      </c>
      <c r="P94" s="6">
        <v>576344</v>
      </c>
      <c r="Q94" s="6">
        <v>1206</v>
      </c>
      <c r="R94" s="6">
        <v>4924</v>
      </c>
      <c r="S94" s="6">
        <v>3747</v>
      </c>
      <c r="T94" s="6">
        <v>3531</v>
      </c>
      <c r="U94" s="6">
        <v>45085</v>
      </c>
      <c r="V94" s="6">
        <v>626</v>
      </c>
      <c r="W94" s="6">
        <v>4340</v>
      </c>
      <c r="X94" s="6">
        <v>3165</v>
      </c>
      <c r="Y94" s="2">
        <v>-485</v>
      </c>
      <c r="Z94" s="6">
        <v>1394</v>
      </c>
      <c r="AA94" s="6">
        <v>-1593</v>
      </c>
      <c r="AB94" s="6">
        <v>-9512</v>
      </c>
      <c r="AC94" s="6">
        <v>375381</v>
      </c>
      <c r="AD94" s="6">
        <v>0</v>
      </c>
      <c r="AE94" s="2">
        <v>0</v>
      </c>
      <c r="AF94" s="6">
        <v>-609528</v>
      </c>
      <c r="AG94" s="6">
        <v>10890643</v>
      </c>
      <c r="AH94" s="6">
        <v>36845533</v>
      </c>
      <c r="AI94" s="6">
        <v>148591</v>
      </c>
      <c r="AJ94" s="7">
        <v>1</v>
      </c>
      <c r="AL94" s="2" t="s">
        <v>807</v>
      </c>
      <c r="AM94" s="2">
        <v>1</v>
      </c>
    </row>
    <row r="95" spans="1:39">
      <c r="A95" s="2" t="s">
        <v>582</v>
      </c>
      <c r="B95" s="2" t="s">
        <v>804</v>
      </c>
      <c r="C95" s="2" t="s">
        <v>805</v>
      </c>
      <c r="E95" s="2" t="s">
        <v>583</v>
      </c>
      <c r="F95" s="2" t="s">
        <v>430</v>
      </c>
      <c r="G95" s="2" t="s">
        <v>428</v>
      </c>
      <c r="H95" s="2">
        <v>0</v>
      </c>
      <c r="I95" s="2">
        <v>0.4</v>
      </c>
      <c r="J95" s="6">
        <v>3390769</v>
      </c>
      <c r="K95" s="6">
        <v>13995306</v>
      </c>
      <c r="L95" s="6">
        <v>-10604537</v>
      </c>
      <c r="M95" s="6">
        <v>13784800</v>
      </c>
      <c r="N95" s="6">
        <v>754161</v>
      </c>
      <c r="O95" s="6">
        <v>214177</v>
      </c>
      <c r="P95" s="6">
        <v>525608</v>
      </c>
      <c r="Q95" s="6">
        <v>1390</v>
      </c>
      <c r="R95" s="6">
        <v>0</v>
      </c>
      <c r="S95" s="6">
        <v>8522</v>
      </c>
      <c r="T95" s="6">
        <v>4464</v>
      </c>
      <c r="U95" s="6">
        <v>25313</v>
      </c>
      <c r="V95" s="6">
        <v>2467</v>
      </c>
      <c r="W95" s="6">
        <v>11842</v>
      </c>
      <c r="X95" s="6">
        <v>-1099</v>
      </c>
      <c r="Y95" s="6">
        <v>-2117</v>
      </c>
      <c r="Z95" s="6">
        <v>0</v>
      </c>
      <c r="AA95" s="6">
        <v>-1363</v>
      </c>
      <c r="AB95" s="6">
        <v>-10979</v>
      </c>
      <c r="AC95" s="6">
        <v>-153371</v>
      </c>
      <c r="AD95" s="6">
        <v>0</v>
      </c>
      <c r="AE95" s="6">
        <v>287570</v>
      </c>
      <c r="AF95" s="6">
        <v>-723689</v>
      </c>
      <c r="AG95" s="6">
        <v>13398395</v>
      </c>
      <c r="AH95" s="6">
        <v>2793858</v>
      </c>
      <c r="AI95" s="6">
        <v>-596911</v>
      </c>
      <c r="AJ95" s="7">
        <v>0.82</v>
      </c>
      <c r="AL95" s="2" t="s">
        <v>807</v>
      </c>
      <c r="AM95" s="2">
        <v>1</v>
      </c>
    </row>
    <row r="96" spans="1:39">
      <c r="A96" s="2" t="s">
        <v>580</v>
      </c>
      <c r="B96" s="2" t="s">
        <v>926</v>
      </c>
      <c r="C96" s="2" t="s">
        <v>825</v>
      </c>
      <c r="E96" s="2" t="s">
        <v>581</v>
      </c>
      <c r="F96" s="2" t="s">
        <v>806</v>
      </c>
      <c r="G96" s="2" t="s">
        <v>45</v>
      </c>
      <c r="H96" s="2">
        <v>0</v>
      </c>
      <c r="I96" s="2">
        <v>0.49</v>
      </c>
      <c r="J96" s="6">
        <v>63034726</v>
      </c>
      <c r="K96" s="6">
        <v>47737871</v>
      </c>
      <c r="L96" s="6">
        <v>15296855</v>
      </c>
      <c r="M96" s="6">
        <v>45706218</v>
      </c>
      <c r="N96" s="6">
        <v>2596005</v>
      </c>
      <c r="O96" s="6">
        <v>661040</v>
      </c>
      <c r="P96" s="6">
        <v>1840176</v>
      </c>
      <c r="Q96" s="6">
        <v>8176</v>
      </c>
      <c r="R96" s="6">
        <v>49709</v>
      </c>
      <c r="S96" s="6">
        <v>33541</v>
      </c>
      <c r="T96" s="6">
        <v>3363</v>
      </c>
      <c r="U96" s="6">
        <v>75810</v>
      </c>
      <c r="V96" s="6">
        <v>8356</v>
      </c>
      <c r="W96" s="6">
        <v>-46071</v>
      </c>
      <c r="X96" s="6">
        <v>-13482</v>
      </c>
      <c r="Y96" s="6">
        <v>2806</v>
      </c>
      <c r="Z96" s="6">
        <v>0</v>
      </c>
      <c r="AA96" s="6">
        <v>-69</v>
      </c>
      <c r="AB96" s="6">
        <v>-21256</v>
      </c>
      <c r="AC96" s="6">
        <v>221236</v>
      </c>
      <c r="AD96" s="6">
        <v>0</v>
      </c>
      <c r="AE96" s="2">
        <v>0</v>
      </c>
      <c r="AF96" s="6">
        <v>-1729314</v>
      </c>
      <c r="AG96" s="6">
        <v>46800239</v>
      </c>
      <c r="AH96" s="6">
        <v>62097094</v>
      </c>
      <c r="AI96" s="6">
        <v>-937633</v>
      </c>
      <c r="AJ96" s="7">
        <v>0.99</v>
      </c>
      <c r="AL96" s="2" t="s">
        <v>807</v>
      </c>
      <c r="AM96" s="2">
        <v>1</v>
      </c>
    </row>
    <row r="97" spans="1:39">
      <c r="A97" s="2" t="s">
        <v>578</v>
      </c>
      <c r="B97" s="2" t="s">
        <v>821</v>
      </c>
      <c r="C97" s="2" t="s">
        <v>845</v>
      </c>
      <c r="E97" s="2" t="s">
        <v>579</v>
      </c>
      <c r="F97" s="2" t="s">
        <v>806</v>
      </c>
      <c r="G97" s="2" t="s">
        <v>576</v>
      </c>
      <c r="H97" s="2">
        <v>0</v>
      </c>
      <c r="I97" s="2">
        <v>0.49</v>
      </c>
      <c r="J97" s="6">
        <v>116503856</v>
      </c>
      <c r="K97" s="6">
        <v>55508480</v>
      </c>
      <c r="L97" s="6">
        <v>60995376</v>
      </c>
      <c r="M97" s="6">
        <v>54800042</v>
      </c>
      <c r="N97" s="6">
        <v>3254328</v>
      </c>
      <c r="O97" s="6">
        <v>793157</v>
      </c>
      <c r="P97" s="6">
        <v>2432004</v>
      </c>
      <c r="Q97" s="6">
        <v>7397</v>
      </c>
      <c r="R97" s="6">
        <v>0</v>
      </c>
      <c r="S97" s="6">
        <v>16714</v>
      </c>
      <c r="T97" s="6">
        <v>5056</v>
      </c>
      <c r="U97" s="6">
        <v>146861</v>
      </c>
      <c r="V97" s="6">
        <v>17082</v>
      </c>
      <c r="W97" s="6">
        <v>120</v>
      </c>
      <c r="X97" s="6">
        <v>9238</v>
      </c>
      <c r="Y97" s="6">
        <v>11550</v>
      </c>
      <c r="Z97" s="6">
        <v>860</v>
      </c>
      <c r="AA97" s="6">
        <v>11458</v>
      </c>
      <c r="AB97" s="6">
        <v>34196</v>
      </c>
      <c r="AC97" s="6">
        <v>882165</v>
      </c>
      <c r="AD97" s="6">
        <v>0</v>
      </c>
      <c r="AE97" s="2">
        <v>0</v>
      </c>
      <c r="AF97" s="6">
        <v>-3279249</v>
      </c>
      <c r="AG97" s="6">
        <v>55888651</v>
      </c>
      <c r="AH97" s="6">
        <v>116884027</v>
      </c>
      <c r="AI97" s="6">
        <v>380171</v>
      </c>
      <c r="AJ97" s="7">
        <v>1</v>
      </c>
      <c r="AL97" s="2" t="s">
        <v>807</v>
      </c>
      <c r="AM97" s="2">
        <v>1</v>
      </c>
    </row>
    <row r="98" spans="1:39">
      <c r="A98" s="2" t="s">
        <v>576</v>
      </c>
      <c r="B98" s="2" t="s">
        <v>921</v>
      </c>
      <c r="C98" s="2">
        <v>0</v>
      </c>
      <c r="E98" s="2" t="s">
        <v>577</v>
      </c>
      <c r="F98" s="2">
        <v>0</v>
      </c>
      <c r="G98" s="2">
        <v>0</v>
      </c>
      <c r="H98" s="2" t="s">
        <v>814</v>
      </c>
      <c r="I98" s="2">
        <v>0.01</v>
      </c>
      <c r="J98" s="6">
        <v>6518821</v>
      </c>
      <c r="K98" s="6">
        <v>1478780</v>
      </c>
      <c r="L98" s="6">
        <v>5040041</v>
      </c>
      <c r="M98" s="6">
        <v>1473055</v>
      </c>
      <c r="N98" s="6">
        <v>85600</v>
      </c>
      <c r="O98" s="6">
        <v>21305</v>
      </c>
      <c r="P98" s="6">
        <v>61955</v>
      </c>
      <c r="Q98" s="2">
        <v>151</v>
      </c>
      <c r="R98" s="6">
        <v>1261</v>
      </c>
      <c r="S98" s="2">
        <v>825</v>
      </c>
      <c r="T98" s="2">
        <v>103</v>
      </c>
      <c r="U98" s="6">
        <v>3924</v>
      </c>
      <c r="V98" s="2">
        <v>349</v>
      </c>
      <c r="W98" s="6">
        <v>-454</v>
      </c>
      <c r="X98" s="2">
        <v>585</v>
      </c>
      <c r="Y98" s="2">
        <v>288</v>
      </c>
      <c r="Z98" s="6">
        <v>18</v>
      </c>
      <c r="AA98" s="6">
        <v>234</v>
      </c>
      <c r="AB98" s="6">
        <v>402</v>
      </c>
      <c r="AC98" s="6">
        <v>72893</v>
      </c>
      <c r="AD98" s="6">
        <v>0</v>
      </c>
      <c r="AE98" s="2">
        <v>0</v>
      </c>
      <c r="AF98" s="6">
        <v>-92240</v>
      </c>
      <c r="AG98" s="6">
        <v>1544654</v>
      </c>
      <c r="AH98" s="6">
        <v>6584695</v>
      </c>
      <c r="AI98" s="6">
        <v>65874</v>
      </c>
      <c r="AJ98" s="7">
        <v>1.01</v>
      </c>
      <c r="AL98" s="2" t="s">
        <v>807</v>
      </c>
      <c r="AM98" s="2">
        <v>1</v>
      </c>
    </row>
    <row r="99" spans="1:39">
      <c r="A99" s="2" t="s">
        <v>574</v>
      </c>
      <c r="B99" s="2" t="s">
        <v>924</v>
      </c>
      <c r="C99" s="2" t="s">
        <v>818</v>
      </c>
      <c r="E99" s="2" t="s">
        <v>575</v>
      </c>
      <c r="F99" s="2" t="s">
        <v>514</v>
      </c>
      <c r="G99" s="2" t="s">
        <v>806</v>
      </c>
      <c r="H99" s="2">
        <v>0</v>
      </c>
      <c r="I99" s="2">
        <v>0.3</v>
      </c>
      <c r="J99" s="6">
        <v>70565194</v>
      </c>
      <c r="K99" s="6">
        <v>41056341</v>
      </c>
      <c r="L99" s="6">
        <v>29508852</v>
      </c>
      <c r="M99" s="6">
        <v>42905977</v>
      </c>
      <c r="N99" s="6">
        <v>1522528</v>
      </c>
      <c r="O99" s="6">
        <v>620541</v>
      </c>
      <c r="P99" s="6">
        <v>715616</v>
      </c>
      <c r="Q99" s="6">
        <v>4748</v>
      </c>
      <c r="R99" s="6">
        <v>159859</v>
      </c>
      <c r="S99" s="6">
        <v>21764</v>
      </c>
      <c r="T99" s="2">
        <v>0</v>
      </c>
      <c r="U99" s="6">
        <v>110556</v>
      </c>
      <c r="V99" s="6">
        <v>2236</v>
      </c>
      <c r="W99" s="6">
        <v>-174623</v>
      </c>
      <c r="X99" s="2">
        <v>-322</v>
      </c>
      <c r="Y99" s="6">
        <v>-4177</v>
      </c>
      <c r="Z99" s="6">
        <v>0</v>
      </c>
      <c r="AA99" s="6">
        <v>0</v>
      </c>
      <c r="AB99" s="6">
        <v>10994</v>
      </c>
      <c r="AC99" s="6">
        <v>426781</v>
      </c>
      <c r="AD99" s="6">
        <v>0</v>
      </c>
      <c r="AE99" s="2">
        <v>0</v>
      </c>
      <c r="AF99" s="6">
        <v>9454200</v>
      </c>
      <c r="AG99" s="6">
        <v>54254150</v>
      </c>
      <c r="AH99" s="6">
        <v>83763002</v>
      </c>
      <c r="AI99" s="6">
        <v>13197809</v>
      </c>
      <c r="AJ99" s="7">
        <v>1.19</v>
      </c>
      <c r="AL99" s="2" t="s">
        <v>807</v>
      </c>
      <c r="AM99" s="2">
        <v>1</v>
      </c>
    </row>
    <row r="100" spans="1:39">
      <c r="A100" s="2" t="s">
        <v>572</v>
      </c>
      <c r="B100" s="2" t="s">
        <v>804</v>
      </c>
      <c r="C100" s="2" t="s">
        <v>815</v>
      </c>
      <c r="E100" s="2" t="s">
        <v>573</v>
      </c>
      <c r="F100" s="2" t="s">
        <v>668</v>
      </c>
      <c r="G100" s="2" t="s">
        <v>666</v>
      </c>
      <c r="H100" s="2">
        <v>0</v>
      </c>
      <c r="I100" s="2">
        <v>0.4</v>
      </c>
      <c r="J100" s="6">
        <v>2256935</v>
      </c>
      <c r="K100" s="6">
        <v>7039690</v>
      </c>
      <c r="L100" s="6">
        <v>-4782755</v>
      </c>
      <c r="M100" s="6">
        <v>7605140</v>
      </c>
      <c r="N100" s="6">
        <v>443050</v>
      </c>
      <c r="O100" s="6">
        <v>112285</v>
      </c>
      <c r="P100" s="6">
        <v>327747</v>
      </c>
      <c r="Q100" s="2">
        <v>776</v>
      </c>
      <c r="R100" s="6">
        <v>2242</v>
      </c>
      <c r="S100" s="2">
        <v>0</v>
      </c>
      <c r="T100" s="2">
        <v>0</v>
      </c>
      <c r="U100" s="6">
        <v>11236</v>
      </c>
      <c r="V100" s="6">
        <v>-1482</v>
      </c>
      <c r="W100" s="6">
        <v>249</v>
      </c>
      <c r="X100" s="2">
        <v>0</v>
      </c>
      <c r="Y100" s="6">
        <v>990</v>
      </c>
      <c r="Z100" s="6">
        <v>0</v>
      </c>
      <c r="AA100" s="6">
        <v>1400</v>
      </c>
      <c r="AB100" s="6">
        <v>5336</v>
      </c>
      <c r="AC100" s="6">
        <v>-69172</v>
      </c>
      <c r="AD100" s="6">
        <v>0</v>
      </c>
      <c r="AE100" s="6">
        <v>576507</v>
      </c>
      <c r="AF100" s="6">
        <v>316608</v>
      </c>
      <c r="AG100" s="6">
        <v>7736848</v>
      </c>
      <c r="AH100" s="6">
        <v>2954093</v>
      </c>
      <c r="AI100" s="6">
        <v>697158</v>
      </c>
      <c r="AJ100" s="7">
        <v>1.31</v>
      </c>
      <c r="AL100" s="2" t="s">
        <v>807</v>
      </c>
      <c r="AM100" s="2">
        <v>1</v>
      </c>
    </row>
    <row r="101" spans="1:39">
      <c r="A101" s="2" t="s">
        <v>570</v>
      </c>
      <c r="B101" s="2" t="s">
        <v>804</v>
      </c>
      <c r="C101" s="2" t="s">
        <v>822</v>
      </c>
      <c r="E101" s="2" t="s">
        <v>571</v>
      </c>
      <c r="F101" s="2" t="s">
        <v>588</v>
      </c>
      <c r="G101" s="2" t="s">
        <v>274</v>
      </c>
      <c r="H101" s="2">
        <v>0</v>
      </c>
      <c r="I101" s="2">
        <v>0.4</v>
      </c>
      <c r="J101" s="6">
        <v>2441083</v>
      </c>
      <c r="K101" s="6">
        <v>12865957</v>
      </c>
      <c r="L101" s="6">
        <v>-10424873</v>
      </c>
      <c r="M101" s="6">
        <v>13323756</v>
      </c>
      <c r="N101" s="6">
        <v>1096190</v>
      </c>
      <c r="O101" s="6">
        <v>195733</v>
      </c>
      <c r="P101" s="6">
        <v>885159</v>
      </c>
      <c r="Q101" s="6">
        <v>0</v>
      </c>
      <c r="R101" s="2">
        <v>0</v>
      </c>
      <c r="S101" s="6">
        <v>1301</v>
      </c>
      <c r="T101" s="6">
        <v>13997</v>
      </c>
      <c r="U101" s="6">
        <v>84845</v>
      </c>
      <c r="V101" s="6">
        <v>0</v>
      </c>
      <c r="W101" s="6">
        <v>60535</v>
      </c>
      <c r="X101" s="2">
        <v>-303</v>
      </c>
      <c r="Y101" s="6">
        <v>3433</v>
      </c>
      <c r="Z101" s="6">
        <v>0</v>
      </c>
      <c r="AA101" s="6">
        <v>-814</v>
      </c>
      <c r="AB101" s="6">
        <v>6440</v>
      </c>
      <c r="AC101" s="6">
        <v>-150773</v>
      </c>
      <c r="AD101" s="6">
        <v>0</v>
      </c>
      <c r="AE101" s="2">
        <v>0</v>
      </c>
      <c r="AF101" s="6">
        <v>-529798</v>
      </c>
      <c r="AG101" s="6">
        <v>13893511</v>
      </c>
      <c r="AH101" s="6">
        <v>3468638</v>
      </c>
      <c r="AI101" s="6">
        <v>1027554</v>
      </c>
      <c r="AJ101" s="7">
        <v>1.42</v>
      </c>
      <c r="AK101" s="2" t="s">
        <v>847</v>
      </c>
      <c r="AL101" s="2" t="s">
        <v>919</v>
      </c>
      <c r="AM101" s="2">
        <v>1.25256E-2</v>
      </c>
    </row>
    <row r="102" spans="1:39">
      <c r="A102" s="2" t="s">
        <v>568</v>
      </c>
      <c r="B102" s="2" t="s">
        <v>804</v>
      </c>
      <c r="C102" s="2" t="s">
        <v>822</v>
      </c>
      <c r="E102" s="2" t="s">
        <v>569</v>
      </c>
      <c r="F102" s="2" t="s">
        <v>584</v>
      </c>
      <c r="G102" s="2" t="s">
        <v>0</v>
      </c>
      <c r="H102" s="2">
        <v>0</v>
      </c>
      <c r="I102" s="2">
        <v>0.4</v>
      </c>
      <c r="J102" s="6">
        <v>1264084</v>
      </c>
      <c r="K102" s="6">
        <v>8713328</v>
      </c>
      <c r="L102" s="6">
        <v>-7449244</v>
      </c>
      <c r="M102" s="6">
        <v>8753736</v>
      </c>
      <c r="N102" s="6">
        <v>555441</v>
      </c>
      <c r="O102" s="6">
        <v>129755</v>
      </c>
      <c r="P102" s="6">
        <v>422717</v>
      </c>
      <c r="Q102" s="6">
        <v>1139</v>
      </c>
      <c r="R102" s="6">
        <v>0</v>
      </c>
      <c r="S102" s="6">
        <v>0</v>
      </c>
      <c r="T102" s="6">
        <v>1830</v>
      </c>
      <c r="U102" s="6">
        <v>22388</v>
      </c>
      <c r="V102" s="6">
        <v>-831</v>
      </c>
      <c r="W102" s="6">
        <v>3336</v>
      </c>
      <c r="X102" s="6">
        <v>3532</v>
      </c>
      <c r="Y102" s="6">
        <v>1055</v>
      </c>
      <c r="Z102" s="6">
        <v>-519</v>
      </c>
      <c r="AA102" s="6">
        <v>898</v>
      </c>
      <c r="AB102" s="6">
        <v>3240</v>
      </c>
      <c r="AC102" s="6">
        <v>-107737</v>
      </c>
      <c r="AD102" s="6">
        <v>0</v>
      </c>
      <c r="AE102" s="6">
        <v>335410</v>
      </c>
      <c r="AF102" s="6">
        <v>-121252</v>
      </c>
      <c r="AG102" s="6">
        <v>8777877</v>
      </c>
      <c r="AH102" s="6">
        <v>1328633</v>
      </c>
      <c r="AI102" s="6">
        <v>64549</v>
      </c>
      <c r="AJ102" s="7">
        <v>1.05</v>
      </c>
      <c r="AL102" s="2" t="s">
        <v>807</v>
      </c>
      <c r="AM102" s="2">
        <v>1</v>
      </c>
    </row>
    <row r="103" spans="1:39">
      <c r="A103" s="2" t="s">
        <v>566</v>
      </c>
      <c r="B103" s="2" t="s">
        <v>804</v>
      </c>
      <c r="C103" s="2" t="s">
        <v>805</v>
      </c>
      <c r="E103" s="2" t="s">
        <v>567</v>
      </c>
      <c r="F103" s="2" t="s">
        <v>488</v>
      </c>
      <c r="G103" s="2" t="s">
        <v>486</v>
      </c>
      <c r="H103" s="2">
        <v>0</v>
      </c>
      <c r="I103" s="2">
        <v>0.4</v>
      </c>
      <c r="J103" s="6">
        <v>1734932</v>
      </c>
      <c r="K103" s="6">
        <v>11576166</v>
      </c>
      <c r="L103" s="6">
        <v>-9841234</v>
      </c>
      <c r="M103" s="6">
        <v>11847723</v>
      </c>
      <c r="N103" s="6">
        <v>708940</v>
      </c>
      <c r="O103" s="6">
        <v>171351</v>
      </c>
      <c r="P103" s="6">
        <v>517183</v>
      </c>
      <c r="Q103" s="6">
        <v>11328</v>
      </c>
      <c r="R103" s="6">
        <v>0</v>
      </c>
      <c r="S103" s="6">
        <v>6086</v>
      </c>
      <c r="T103" s="6">
        <v>2992</v>
      </c>
      <c r="U103" s="6">
        <v>29331</v>
      </c>
      <c r="V103" s="6">
        <v>4274</v>
      </c>
      <c r="W103" s="6">
        <v>1811</v>
      </c>
      <c r="X103" s="6">
        <v>9361</v>
      </c>
      <c r="Y103" s="6">
        <v>4761</v>
      </c>
      <c r="Z103" s="6">
        <v>-510</v>
      </c>
      <c r="AA103" s="6">
        <v>-5432</v>
      </c>
      <c r="AB103" s="6">
        <v>-13245</v>
      </c>
      <c r="AC103" s="6">
        <v>-142332</v>
      </c>
      <c r="AD103" s="6">
        <v>0</v>
      </c>
      <c r="AE103" s="2">
        <v>0</v>
      </c>
      <c r="AF103" s="6">
        <v>-637387</v>
      </c>
      <c r="AG103" s="6">
        <v>11807295</v>
      </c>
      <c r="AH103" s="6">
        <v>1966061</v>
      </c>
      <c r="AI103" s="6">
        <v>231129</v>
      </c>
      <c r="AJ103" s="7">
        <v>1.1299999999999999</v>
      </c>
      <c r="AL103" s="2" t="s">
        <v>807</v>
      </c>
      <c r="AM103" s="2">
        <v>1</v>
      </c>
    </row>
    <row r="104" spans="1:39">
      <c r="A104" s="2" t="s">
        <v>564</v>
      </c>
      <c r="B104" s="2" t="s">
        <v>804</v>
      </c>
      <c r="C104" s="2" t="s">
        <v>815</v>
      </c>
      <c r="E104" s="2" t="s">
        <v>565</v>
      </c>
      <c r="F104" s="2" t="s">
        <v>460</v>
      </c>
      <c r="G104" s="2" t="s">
        <v>806</v>
      </c>
      <c r="H104" s="2">
        <v>0</v>
      </c>
      <c r="I104" s="2">
        <v>0.4</v>
      </c>
      <c r="J104" s="6">
        <v>2489772</v>
      </c>
      <c r="K104" s="6">
        <v>18065769</v>
      </c>
      <c r="L104" s="6">
        <v>-15575996</v>
      </c>
      <c r="M104" s="6">
        <v>17786792</v>
      </c>
      <c r="N104" s="6">
        <v>838029</v>
      </c>
      <c r="O104" s="6">
        <v>257247</v>
      </c>
      <c r="P104" s="6">
        <v>540199</v>
      </c>
      <c r="Q104" s="6">
        <v>0</v>
      </c>
      <c r="R104" s="6">
        <v>13915</v>
      </c>
      <c r="S104" s="6">
        <v>5601</v>
      </c>
      <c r="T104" s="6">
        <v>21067</v>
      </c>
      <c r="U104" s="6">
        <v>29182</v>
      </c>
      <c r="V104" s="6">
        <v>0</v>
      </c>
      <c r="W104" s="6">
        <v>4086</v>
      </c>
      <c r="X104" s="6">
        <v>9235</v>
      </c>
      <c r="Y104" s="6">
        <v>6882</v>
      </c>
      <c r="Z104" s="6">
        <v>0</v>
      </c>
      <c r="AA104" s="6">
        <v>-20204</v>
      </c>
      <c r="AB104" s="6">
        <v>-1905</v>
      </c>
      <c r="AC104" s="6">
        <v>-225273</v>
      </c>
      <c r="AD104" s="6">
        <v>0</v>
      </c>
      <c r="AE104" s="6">
        <v>20917</v>
      </c>
      <c r="AF104" s="6">
        <v>-2270389</v>
      </c>
      <c r="AG104" s="6">
        <v>16135518</v>
      </c>
      <c r="AH104" s="6">
        <v>559522</v>
      </c>
      <c r="AI104" s="6">
        <v>-1930250</v>
      </c>
      <c r="AJ104" s="7">
        <v>0.22</v>
      </c>
      <c r="AL104" s="2" t="s">
        <v>807</v>
      </c>
      <c r="AM104" s="2">
        <v>1</v>
      </c>
    </row>
    <row r="105" spans="1:39">
      <c r="A105" s="2" t="s">
        <v>562</v>
      </c>
      <c r="B105" s="2" t="s">
        <v>804</v>
      </c>
      <c r="C105" s="2" t="s">
        <v>809</v>
      </c>
      <c r="E105" s="2" t="s">
        <v>563</v>
      </c>
      <c r="F105" s="2" t="s">
        <v>390</v>
      </c>
      <c r="G105" s="2" t="s">
        <v>806</v>
      </c>
      <c r="H105" s="2">
        <v>0</v>
      </c>
      <c r="I105" s="2">
        <v>0.4</v>
      </c>
      <c r="J105" s="6">
        <v>5629318</v>
      </c>
      <c r="K105" s="6">
        <v>12895042</v>
      </c>
      <c r="L105" s="6">
        <v>-7265725</v>
      </c>
      <c r="M105" s="6">
        <v>13512171</v>
      </c>
      <c r="N105" s="6">
        <v>1172179</v>
      </c>
      <c r="O105" s="6">
        <v>196693</v>
      </c>
      <c r="P105" s="6">
        <v>966828</v>
      </c>
      <c r="Q105" s="6">
        <v>4586</v>
      </c>
      <c r="R105" s="2">
        <v>0</v>
      </c>
      <c r="S105" s="6">
        <v>1031</v>
      </c>
      <c r="T105" s="6">
        <v>3041</v>
      </c>
      <c r="U105" s="6">
        <v>66892</v>
      </c>
      <c r="V105" s="6">
        <v>-2754</v>
      </c>
      <c r="W105" s="6">
        <v>0</v>
      </c>
      <c r="X105" s="2">
        <v>-686</v>
      </c>
      <c r="Y105" s="2">
        <v>190</v>
      </c>
      <c r="Z105" s="6">
        <v>0</v>
      </c>
      <c r="AA105" s="6">
        <v>3423</v>
      </c>
      <c r="AB105" s="6">
        <v>13468</v>
      </c>
      <c r="AC105" s="6">
        <v>-105083</v>
      </c>
      <c r="AD105" s="6">
        <v>0</v>
      </c>
      <c r="AE105" s="2">
        <v>0</v>
      </c>
      <c r="AF105" s="6">
        <v>-1579756</v>
      </c>
      <c r="AG105" s="6">
        <v>13080044</v>
      </c>
      <c r="AH105" s="6">
        <v>5814320</v>
      </c>
      <c r="AI105" s="6">
        <v>185002</v>
      </c>
      <c r="AJ105" s="7">
        <v>1.03</v>
      </c>
      <c r="AK105" s="2" t="s">
        <v>863</v>
      </c>
      <c r="AL105" s="2" t="s">
        <v>919</v>
      </c>
      <c r="AM105" s="2">
        <v>4.59245E-2</v>
      </c>
    </row>
    <row r="106" spans="1:39">
      <c r="A106" s="2" t="s">
        <v>560</v>
      </c>
      <c r="B106" s="2" t="s">
        <v>804</v>
      </c>
      <c r="C106" s="2" t="s">
        <v>809</v>
      </c>
      <c r="E106" s="2" t="s">
        <v>561</v>
      </c>
      <c r="F106" s="2" t="s">
        <v>310</v>
      </c>
      <c r="G106" s="2" t="s">
        <v>806</v>
      </c>
      <c r="H106" s="2">
        <v>0</v>
      </c>
      <c r="I106" s="2">
        <v>0.4</v>
      </c>
      <c r="J106" s="6">
        <v>2205518</v>
      </c>
      <c r="K106" s="6">
        <v>8101800</v>
      </c>
      <c r="L106" s="6">
        <v>-5896282</v>
      </c>
      <c r="M106" s="6">
        <v>9262112</v>
      </c>
      <c r="N106" s="6">
        <v>537817</v>
      </c>
      <c r="O106" s="6">
        <v>140754</v>
      </c>
      <c r="P106" s="6">
        <v>390328</v>
      </c>
      <c r="Q106" s="6">
        <v>4920</v>
      </c>
      <c r="R106" s="6">
        <v>1815</v>
      </c>
      <c r="S106" s="6">
        <v>0</v>
      </c>
      <c r="T106" s="2">
        <v>0</v>
      </c>
      <c r="U106" s="6">
        <v>13039</v>
      </c>
      <c r="V106" s="2">
        <v>-673</v>
      </c>
      <c r="W106" s="6">
        <v>-1188</v>
      </c>
      <c r="X106" s="2">
        <v>0</v>
      </c>
      <c r="Y106" s="6">
        <v>-1263</v>
      </c>
      <c r="Z106" s="6">
        <v>0</v>
      </c>
      <c r="AA106" s="6">
        <v>0</v>
      </c>
      <c r="AB106" s="6">
        <v>-931</v>
      </c>
      <c r="AC106" s="6">
        <v>-85277</v>
      </c>
      <c r="AD106" s="6">
        <v>0</v>
      </c>
      <c r="AE106" s="2">
        <v>0</v>
      </c>
      <c r="AF106" s="6">
        <v>-289283</v>
      </c>
      <c r="AG106" s="6">
        <v>9434353</v>
      </c>
      <c r="AH106" s="6">
        <v>3538071</v>
      </c>
      <c r="AI106" s="6">
        <v>1332553</v>
      </c>
      <c r="AJ106" s="7">
        <v>1.6</v>
      </c>
      <c r="AK106" s="2" t="s">
        <v>842</v>
      </c>
      <c r="AL106" s="2" t="s">
        <v>919</v>
      </c>
      <c r="AM106" s="2">
        <v>2.2844900000000001E-2</v>
      </c>
    </row>
    <row r="107" spans="1:39">
      <c r="A107" s="2" t="s">
        <v>558</v>
      </c>
      <c r="B107" s="2" t="s">
        <v>821</v>
      </c>
      <c r="C107" s="2" t="s">
        <v>820</v>
      </c>
      <c r="E107" s="2" t="s">
        <v>559</v>
      </c>
      <c r="F107" s="2" t="s">
        <v>806</v>
      </c>
      <c r="G107" s="2" t="s">
        <v>446</v>
      </c>
      <c r="H107" s="2">
        <v>0</v>
      </c>
      <c r="I107" s="2">
        <v>0.49</v>
      </c>
      <c r="J107" s="6">
        <v>48714432</v>
      </c>
      <c r="K107" s="6">
        <v>42832109</v>
      </c>
      <c r="L107" s="6">
        <v>5882323</v>
      </c>
      <c r="M107" s="6">
        <v>51895733</v>
      </c>
      <c r="N107" s="6">
        <v>2800067</v>
      </c>
      <c r="O107" s="6">
        <v>797539</v>
      </c>
      <c r="P107" s="6">
        <v>1995362</v>
      </c>
      <c r="Q107" s="2">
        <v>0</v>
      </c>
      <c r="R107" s="6">
        <v>0</v>
      </c>
      <c r="S107" s="6">
        <v>0</v>
      </c>
      <c r="T107" s="6">
        <v>7166</v>
      </c>
      <c r="U107" s="6">
        <v>278029</v>
      </c>
      <c r="V107" s="6">
        <v>0</v>
      </c>
      <c r="W107" s="6">
        <v>0</v>
      </c>
      <c r="X107" s="6">
        <v>25991</v>
      </c>
      <c r="Y107" s="6">
        <v>-19451</v>
      </c>
      <c r="Z107" s="6">
        <v>-31</v>
      </c>
      <c r="AA107" s="6">
        <v>-7166</v>
      </c>
      <c r="AB107" s="6">
        <v>5376</v>
      </c>
      <c r="AC107" s="6">
        <v>85075</v>
      </c>
      <c r="AD107" s="6">
        <v>0</v>
      </c>
      <c r="AE107" s="2">
        <v>0</v>
      </c>
      <c r="AF107" s="6">
        <v>1968176</v>
      </c>
      <c r="AG107" s="6">
        <v>57031799</v>
      </c>
      <c r="AH107" s="6">
        <v>62914122</v>
      </c>
      <c r="AI107" s="6">
        <v>14199690</v>
      </c>
      <c r="AJ107" s="7">
        <v>1.29</v>
      </c>
      <c r="AL107" s="2" t="s">
        <v>807</v>
      </c>
      <c r="AM107" s="2">
        <v>1</v>
      </c>
    </row>
    <row r="108" spans="1:39">
      <c r="A108" s="2" t="s">
        <v>556</v>
      </c>
      <c r="B108" s="2" t="s">
        <v>804</v>
      </c>
      <c r="C108" s="2" t="s">
        <v>825</v>
      </c>
      <c r="E108" s="2" t="s">
        <v>557</v>
      </c>
      <c r="F108" s="2" t="s">
        <v>157</v>
      </c>
      <c r="G108" s="2" t="s">
        <v>155</v>
      </c>
      <c r="H108" s="2">
        <v>0</v>
      </c>
      <c r="I108" s="2">
        <v>0.4</v>
      </c>
      <c r="J108" s="6">
        <v>2927949</v>
      </c>
      <c r="K108" s="6">
        <v>21763056</v>
      </c>
      <c r="L108" s="6">
        <v>-18835106</v>
      </c>
      <c r="M108" s="6">
        <v>21837609</v>
      </c>
      <c r="N108" s="6">
        <v>898320</v>
      </c>
      <c r="O108" s="6">
        <v>315833</v>
      </c>
      <c r="P108" s="6">
        <v>579034</v>
      </c>
      <c r="Q108" s="6">
        <v>2363</v>
      </c>
      <c r="R108" s="6">
        <v>473</v>
      </c>
      <c r="S108" s="6">
        <v>617</v>
      </c>
      <c r="T108" s="2">
        <v>0</v>
      </c>
      <c r="U108" s="6">
        <v>4548</v>
      </c>
      <c r="V108" s="6">
        <v>-319</v>
      </c>
      <c r="W108" s="6">
        <v>-473</v>
      </c>
      <c r="X108" s="6">
        <v>3731</v>
      </c>
      <c r="Y108" s="6">
        <v>8402</v>
      </c>
      <c r="Z108" s="6">
        <v>0</v>
      </c>
      <c r="AA108" s="6">
        <v>0</v>
      </c>
      <c r="AB108" s="6">
        <v>12820</v>
      </c>
      <c r="AC108" s="6">
        <v>-272409</v>
      </c>
      <c r="AD108" s="6">
        <v>0</v>
      </c>
      <c r="AE108" s="2">
        <v>0</v>
      </c>
      <c r="AF108" s="6">
        <v>-645913</v>
      </c>
      <c r="AG108" s="6">
        <v>21846316</v>
      </c>
      <c r="AH108" s="6">
        <v>3011210</v>
      </c>
      <c r="AI108" s="6">
        <v>83261</v>
      </c>
      <c r="AJ108" s="7">
        <v>1.03</v>
      </c>
      <c r="AK108" s="2" t="s">
        <v>927</v>
      </c>
      <c r="AL108" s="2" t="s">
        <v>919</v>
      </c>
      <c r="AM108" s="2">
        <v>7.9372000000000002E-3</v>
      </c>
    </row>
    <row r="109" spans="1:39">
      <c r="A109" s="2" t="s">
        <v>554</v>
      </c>
      <c r="B109" s="2" t="s">
        <v>928</v>
      </c>
      <c r="C109" s="2" t="s">
        <v>805</v>
      </c>
      <c r="E109" s="2" t="s">
        <v>555</v>
      </c>
      <c r="F109" s="2">
        <v>0</v>
      </c>
      <c r="G109" s="2">
        <v>0</v>
      </c>
      <c r="H109" s="2" t="s">
        <v>929</v>
      </c>
      <c r="I109" s="2">
        <v>0.09</v>
      </c>
      <c r="J109" s="6">
        <v>68697693</v>
      </c>
      <c r="K109" s="6">
        <v>11395698</v>
      </c>
      <c r="L109" s="6">
        <v>57301995</v>
      </c>
      <c r="M109" s="6">
        <v>11737276</v>
      </c>
      <c r="N109" s="6">
        <v>870523</v>
      </c>
      <c r="O109" s="6">
        <v>169754</v>
      </c>
      <c r="P109" s="6">
        <v>681114</v>
      </c>
      <c r="Q109" s="2">
        <v>223</v>
      </c>
      <c r="R109" s="6">
        <v>9767</v>
      </c>
      <c r="S109" s="6">
        <v>5310</v>
      </c>
      <c r="T109" s="6">
        <v>4355</v>
      </c>
      <c r="U109" s="6">
        <v>58318</v>
      </c>
      <c r="V109" s="6">
        <v>1327</v>
      </c>
      <c r="W109" s="6">
        <v>0</v>
      </c>
      <c r="X109" s="6">
        <v>-1220</v>
      </c>
      <c r="Y109" s="6">
        <v>2633</v>
      </c>
      <c r="Z109" s="6">
        <v>0</v>
      </c>
      <c r="AA109" s="6">
        <v>1564</v>
      </c>
      <c r="AB109" s="6">
        <v>-6449</v>
      </c>
      <c r="AC109" s="6">
        <v>828748</v>
      </c>
      <c r="AD109" s="6">
        <v>0</v>
      </c>
      <c r="AE109" s="2">
        <v>0</v>
      </c>
      <c r="AF109" s="6">
        <v>-514882</v>
      </c>
      <c r="AG109" s="6">
        <v>12977838</v>
      </c>
      <c r="AH109" s="6">
        <v>70279833</v>
      </c>
      <c r="AI109" s="6">
        <v>1582140</v>
      </c>
      <c r="AJ109" s="7">
        <v>1.02</v>
      </c>
      <c r="AK109" s="2" t="s">
        <v>911</v>
      </c>
      <c r="AL109" s="2" t="s">
        <v>919</v>
      </c>
      <c r="AM109" s="2">
        <v>0.76697420000000005</v>
      </c>
    </row>
    <row r="110" spans="1:39">
      <c r="A110" s="2" t="s">
        <v>552</v>
      </c>
      <c r="B110" s="2" t="s">
        <v>921</v>
      </c>
      <c r="C110" s="2">
        <v>0</v>
      </c>
      <c r="E110" s="2" t="s">
        <v>553</v>
      </c>
      <c r="F110" s="2">
        <v>0</v>
      </c>
      <c r="G110" s="2">
        <v>0</v>
      </c>
      <c r="H110" s="2" t="s">
        <v>814</v>
      </c>
      <c r="I110" s="2">
        <v>0.01</v>
      </c>
      <c r="J110" s="6">
        <v>7105108</v>
      </c>
      <c r="K110" s="6">
        <v>2336876</v>
      </c>
      <c r="L110" s="6">
        <v>4768231</v>
      </c>
      <c r="M110" s="6">
        <v>2404790</v>
      </c>
      <c r="N110" s="6">
        <v>148310</v>
      </c>
      <c r="O110" s="6">
        <v>34779</v>
      </c>
      <c r="P110" s="6">
        <v>109614</v>
      </c>
      <c r="Q110" s="2">
        <v>346</v>
      </c>
      <c r="R110" s="6">
        <v>1176</v>
      </c>
      <c r="S110" s="6">
        <v>1901</v>
      </c>
      <c r="T110" s="2">
        <v>494</v>
      </c>
      <c r="U110" s="6">
        <v>8081</v>
      </c>
      <c r="V110" s="6">
        <v>176</v>
      </c>
      <c r="W110" s="6">
        <v>-461</v>
      </c>
      <c r="X110" s="2">
        <v>408</v>
      </c>
      <c r="Y110" s="2">
        <v>96</v>
      </c>
      <c r="Z110" s="6">
        <v>-8</v>
      </c>
      <c r="AA110" s="6">
        <v>226</v>
      </c>
      <c r="AB110" s="6">
        <v>-1029</v>
      </c>
      <c r="AC110" s="6">
        <v>68962</v>
      </c>
      <c r="AD110" s="6">
        <v>0</v>
      </c>
      <c r="AE110" s="2">
        <v>0</v>
      </c>
      <c r="AF110" s="6">
        <v>-79439</v>
      </c>
      <c r="AG110" s="6">
        <v>2550112</v>
      </c>
      <c r="AH110" s="6">
        <v>7318343</v>
      </c>
      <c r="AI110" s="6">
        <v>213236</v>
      </c>
      <c r="AJ110" s="7">
        <v>1.03</v>
      </c>
      <c r="AK110" s="2" t="s">
        <v>911</v>
      </c>
      <c r="AL110" s="2" t="s">
        <v>919</v>
      </c>
      <c r="AM110" s="2">
        <v>7.9324800000000001E-2</v>
      </c>
    </row>
    <row r="111" spans="1:39">
      <c r="A111" s="2" t="s">
        <v>550</v>
      </c>
      <c r="B111" s="2" t="s">
        <v>804</v>
      </c>
      <c r="C111" s="2" t="s">
        <v>805</v>
      </c>
      <c r="E111" s="2" t="s">
        <v>551</v>
      </c>
      <c r="F111" s="2" t="s">
        <v>554</v>
      </c>
      <c r="G111" s="2" t="s">
        <v>552</v>
      </c>
      <c r="H111" s="2">
        <v>0</v>
      </c>
      <c r="I111" s="2">
        <v>0.4</v>
      </c>
      <c r="J111" s="6">
        <v>3342420</v>
      </c>
      <c r="K111" s="6">
        <v>13466289</v>
      </c>
      <c r="L111" s="6">
        <v>-10123870</v>
      </c>
      <c r="M111" s="6">
        <v>13979050</v>
      </c>
      <c r="N111" s="6">
        <v>647925</v>
      </c>
      <c r="O111" s="6">
        <v>202176</v>
      </c>
      <c r="P111" s="6">
        <v>422065</v>
      </c>
      <c r="Q111" s="2">
        <v>0</v>
      </c>
      <c r="R111" s="6">
        <v>0</v>
      </c>
      <c r="S111" s="6">
        <v>19651</v>
      </c>
      <c r="T111" s="6">
        <v>4033</v>
      </c>
      <c r="U111" s="6">
        <v>8197</v>
      </c>
      <c r="V111" s="6">
        <v>0</v>
      </c>
      <c r="W111" s="6">
        <v>0</v>
      </c>
      <c r="X111" s="6">
        <v>-18509</v>
      </c>
      <c r="Y111" s="6">
        <v>10997</v>
      </c>
      <c r="Z111" s="6">
        <v>0</v>
      </c>
      <c r="AA111" s="6">
        <v>102</v>
      </c>
      <c r="AB111" s="6">
        <v>-14344</v>
      </c>
      <c r="AC111" s="6">
        <v>-146420</v>
      </c>
      <c r="AD111" s="6">
        <v>0</v>
      </c>
      <c r="AE111" s="2">
        <v>0</v>
      </c>
      <c r="AF111" s="6">
        <v>-684759</v>
      </c>
      <c r="AG111" s="6">
        <v>13782239</v>
      </c>
      <c r="AH111" s="6">
        <v>3658370</v>
      </c>
      <c r="AI111" s="6">
        <v>315950</v>
      </c>
      <c r="AJ111" s="7">
        <v>1.0900000000000001</v>
      </c>
      <c r="AK111" s="2" t="s">
        <v>911</v>
      </c>
      <c r="AL111" s="2" t="s">
        <v>919</v>
      </c>
      <c r="AM111" s="2">
        <v>3.73164E-2</v>
      </c>
    </row>
    <row r="112" spans="1:39">
      <c r="A112" s="2" t="s">
        <v>548</v>
      </c>
      <c r="B112" s="2" t="s">
        <v>804</v>
      </c>
      <c r="C112" s="2" t="s">
        <v>805</v>
      </c>
      <c r="E112" s="2" t="s">
        <v>549</v>
      </c>
      <c r="F112" s="2" t="s">
        <v>488</v>
      </c>
      <c r="G112" s="2" t="s">
        <v>486</v>
      </c>
      <c r="H112" s="2">
        <v>0</v>
      </c>
      <c r="I112" s="2">
        <v>0.4</v>
      </c>
      <c r="J112" s="6">
        <v>2364479</v>
      </c>
      <c r="K112" s="6">
        <v>22847442</v>
      </c>
      <c r="L112" s="6">
        <v>-20482964</v>
      </c>
      <c r="M112" s="6">
        <v>23846046</v>
      </c>
      <c r="N112" s="6">
        <v>698932</v>
      </c>
      <c r="O112" s="6">
        <v>344881</v>
      </c>
      <c r="P112" s="6">
        <v>352130</v>
      </c>
      <c r="Q112" s="2">
        <v>0</v>
      </c>
      <c r="R112" s="2">
        <v>0</v>
      </c>
      <c r="S112" s="6">
        <v>1596</v>
      </c>
      <c r="T112" s="2">
        <v>325</v>
      </c>
      <c r="U112" s="6">
        <v>5983</v>
      </c>
      <c r="V112" s="6">
        <v>1136</v>
      </c>
      <c r="W112" s="6">
        <v>0</v>
      </c>
      <c r="X112" s="2">
        <v>0</v>
      </c>
      <c r="Y112" s="6">
        <v>-256</v>
      </c>
      <c r="Z112" s="6">
        <v>0</v>
      </c>
      <c r="AA112" s="6">
        <v>-2</v>
      </c>
      <c r="AB112" s="6">
        <v>-5507</v>
      </c>
      <c r="AC112" s="6">
        <v>-296241</v>
      </c>
      <c r="AD112" s="6">
        <v>0</v>
      </c>
      <c r="AE112" s="6">
        <v>486512</v>
      </c>
      <c r="AF112" s="6">
        <v>456285</v>
      </c>
      <c r="AG112" s="6">
        <v>24219864</v>
      </c>
      <c r="AH112" s="6">
        <v>3736900</v>
      </c>
      <c r="AI112" s="6">
        <v>1372421</v>
      </c>
      <c r="AJ112" s="7">
        <v>1.58</v>
      </c>
      <c r="AL112" s="2" t="s">
        <v>807</v>
      </c>
      <c r="AM112" s="2">
        <v>1</v>
      </c>
    </row>
    <row r="113" spans="1:39">
      <c r="A113" s="2" t="s">
        <v>546</v>
      </c>
      <c r="B113" s="2" t="s">
        <v>804</v>
      </c>
      <c r="C113" s="2" t="s">
        <v>808</v>
      </c>
      <c r="E113" s="2" t="s">
        <v>547</v>
      </c>
      <c r="F113" s="2" t="s">
        <v>606</v>
      </c>
      <c r="G113" s="2" t="s">
        <v>806</v>
      </c>
      <c r="H113" s="2">
        <v>0</v>
      </c>
      <c r="I113" s="2">
        <v>0.4</v>
      </c>
      <c r="J113" s="6">
        <v>1570125</v>
      </c>
      <c r="K113" s="6">
        <v>8038163</v>
      </c>
      <c r="L113" s="6">
        <v>-6468038</v>
      </c>
      <c r="M113" s="6">
        <v>8588663</v>
      </c>
      <c r="N113" s="6">
        <v>578998</v>
      </c>
      <c r="O113" s="6">
        <v>124216</v>
      </c>
      <c r="P113" s="6">
        <v>450419</v>
      </c>
      <c r="Q113" s="2">
        <v>0</v>
      </c>
      <c r="R113" s="6">
        <v>0</v>
      </c>
      <c r="S113" s="6">
        <v>2920</v>
      </c>
      <c r="T113" s="6">
        <v>1443</v>
      </c>
      <c r="U113" s="6">
        <v>77277</v>
      </c>
      <c r="V113" s="6">
        <v>0</v>
      </c>
      <c r="W113" s="6">
        <v>0</v>
      </c>
      <c r="X113" s="6">
        <v>4850</v>
      </c>
      <c r="Y113" s="6">
        <v>-1178</v>
      </c>
      <c r="Z113" s="6">
        <v>26467</v>
      </c>
      <c r="AA113" s="6">
        <v>1677</v>
      </c>
      <c r="AB113" s="6">
        <v>-9159</v>
      </c>
      <c r="AC113" s="6">
        <v>-93546</v>
      </c>
      <c r="AD113" s="6">
        <v>0</v>
      </c>
      <c r="AE113" s="2">
        <v>0</v>
      </c>
      <c r="AF113" s="6">
        <v>-821939</v>
      </c>
      <c r="AG113" s="6">
        <v>8352110</v>
      </c>
      <c r="AH113" s="6">
        <v>1884072</v>
      </c>
      <c r="AI113" s="6">
        <v>313947</v>
      </c>
      <c r="AJ113" s="7">
        <v>1.2</v>
      </c>
      <c r="AK113" s="2" t="s">
        <v>887</v>
      </c>
      <c r="AL113" s="2" t="s">
        <v>919</v>
      </c>
      <c r="AM113" s="2">
        <v>1.6667299999999999E-2</v>
      </c>
    </row>
    <row r="114" spans="1:39">
      <c r="A114" s="2" t="s">
        <v>544</v>
      </c>
      <c r="B114" s="2" t="s">
        <v>804</v>
      </c>
      <c r="C114" s="2" t="s">
        <v>805</v>
      </c>
      <c r="E114" s="2" t="s">
        <v>545</v>
      </c>
      <c r="F114" s="2" t="s">
        <v>133</v>
      </c>
      <c r="G114" s="2" t="s">
        <v>806</v>
      </c>
      <c r="H114" s="2">
        <v>0</v>
      </c>
      <c r="I114" s="2">
        <v>0.4</v>
      </c>
      <c r="J114" s="6">
        <v>2130854</v>
      </c>
      <c r="K114" s="6">
        <v>21051781</v>
      </c>
      <c r="L114" s="6">
        <v>-18920927</v>
      </c>
      <c r="M114" s="6">
        <v>22596692</v>
      </c>
      <c r="N114" s="6">
        <v>715520</v>
      </c>
      <c r="O114" s="6">
        <v>326812</v>
      </c>
      <c r="P114" s="6">
        <v>384765</v>
      </c>
      <c r="Q114" s="2">
        <v>0</v>
      </c>
      <c r="R114" s="6">
        <v>0</v>
      </c>
      <c r="S114" s="6">
        <v>3187</v>
      </c>
      <c r="T114" s="2">
        <v>756</v>
      </c>
      <c r="U114" s="6">
        <v>59078</v>
      </c>
      <c r="V114" s="6">
        <v>189</v>
      </c>
      <c r="W114" s="6">
        <v>-187</v>
      </c>
      <c r="X114" s="6">
        <v>4217</v>
      </c>
      <c r="Y114" s="6">
        <v>-507</v>
      </c>
      <c r="Z114" s="6">
        <v>894</v>
      </c>
      <c r="AA114" s="6">
        <v>-830</v>
      </c>
      <c r="AB114" s="6">
        <v>-13831</v>
      </c>
      <c r="AC114" s="6">
        <v>-273650</v>
      </c>
      <c r="AD114" s="6">
        <v>0</v>
      </c>
      <c r="AE114" s="6">
        <v>504221</v>
      </c>
      <c r="AF114" s="6">
        <v>-449370</v>
      </c>
      <c r="AG114" s="6">
        <v>22133994</v>
      </c>
      <c r="AH114" s="6">
        <v>3213067</v>
      </c>
      <c r="AI114" s="6">
        <v>1082213</v>
      </c>
      <c r="AJ114" s="7">
        <v>1.51</v>
      </c>
      <c r="AL114" s="2" t="s">
        <v>807</v>
      </c>
      <c r="AM114" s="2">
        <v>1</v>
      </c>
    </row>
    <row r="115" spans="1:39">
      <c r="A115" s="2" t="s">
        <v>542</v>
      </c>
      <c r="B115" s="2" t="s">
        <v>924</v>
      </c>
      <c r="C115" s="2" t="s">
        <v>818</v>
      </c>
      <c r="E115" s="2" t="s">
        <v>543</v>
      </c>
      <c r="F115" s="2" t="s">
        <v>514</v>
      </c>
      <c r="G115" s="2" t="s">
        <v>806</v>
      </c>
      <c r="H115" s="2">
        <v>0</v>
      </c>
      <c r="I115" s="2">
        <v>0.3</v>
      </c>
      <c r="J115" s="6">
        <v>67873763</v>
      </c>
      <c r="K115" s="6">
        <v>32302516</v>
      </c>
      <c r="L115" s="6">
        <v>35571247</v>
      </c>
      <c r="M115" s="6">
        <v>33073391</v>
      </c>
      <c r="N115" s="6">
        <v>1106935</v>
      </c>
      <c r="O115" s="6">
        <v>478334</v>
      </c>
      <c r="P115" s="6">
        <v>611087</v>
      </c>
      <c r="Q115" s="2">
        <v>0</v>
      </c>
      <c r="R115" s="2">
        <v>0</v>
      </c>
      <c r="S115" s="6">
        <v>15163</v>
      </c>
      <c r="T115" s="6">
        <v>2351</v>
      </c>
      <c r="U115" s="6">
        <v>-15288</v>
      </c>
      <c r="V115" s="6">
        <v>0</v>
      </c>
      <c r="W115" s="6">
        <v>0</v>
      </c>
      <c r="X115" s="2">
        <v>-360</v>
      </c>
      <c r="Y115" s="6">
        <v>3983</v>
      </c>
      <c r="Z115" s="6">
        <v>0</v>
      </c>
      <c r="AA115" s="6">
        <v>-133</v>
      </c>
      <c r="AB115" s="6">
        <v>23089</v>
      </c>
      <c r="AC115" s="6">
        <v>514460</v>
      </c>
      <c r="AD115" s="6">
        <v>0</v>
      </c>
      <c r="AE115" s="2">
        <v>0</v>
      </c>
      <c r="AF115" s="6">
        <v>-1351695</v>
      </c>
      <c r="AG115" s="6">
        <v>33354382</v>
      </c>
      <c r="AH115" s="6">
        <v>68925629</v>
      </c>
      <c r="AI115" s="6">
        <v>1051866</v>
      </c>
      <c r="AJ115" s="7">
        <v>1.02</v>
      </c>
      <c r="AL115" s="2" t="s">
        <v>807</v>
      </c>
      <c r="AM115" s="2">
        <v>1</v>
      </c>
    </row>
    <row r="116" spans="1:39">
      <c r="A116" s="2" t="s">
        <v>540</v>
      </c>
      <c r="B116" s="2" t="s">
        <v>804</v>
      </c>
      <c r="C116" s="2" t="s">
        <v>815</v>
      </c>
      <c r="E116" s="2" t="s">
        <v>541</v>
      </c>
      <c r="F116" s="2" t="s">
        <v>534</v>
      </c>
      <c r="G116" s="2" t="s">
        <v>532</v>
      </c>
      <c r="H116" s="2">
        <v>0</v>
      </c>
      <c r="I116" s="2">
        <v>0.4</v>
      </c>
      <c r="J116" s="6">
        <v>3047809</v>
      </c>
      <c r="K116" s="6">
        <v>13362731</v>
      </c>
      <c r="L116" s="6">
        <v>-10314922</v>
      </c>
      <c r="M116" s="6">
        <v>14294287</v>
      </c>
      <c r="N116" s="6">
        <v>752157</v>
      </c>
      <c r="O116" s="6">
        <v>206736</v>
      </c>
      <c r="P116" s="6">
        <v>520146</v>
      </c>
      <c r="Q116" s="6">
        <v>2931</v>
      </c>
      <c r="R116" s="6">
        <v>5395</v>
      </c>
      <c r="S116" s="6">
        <v>1236</v>
      </c>
      <c r="T116" s="6">
        <v>15713</v>
      </c>
      <c r="U116" s="6">
        <v>60473</v>
      </c>
      <c r="V116" s="6">
        <v>-2059</v>
      </c>
      <c r="W116" s="6">
        <v>-4447</v>
      </c>
      <c r="X116" s="6">
        <v>1484</v>
      </c>
      <c r="Y116" s="6">
        <v>-1535</v>
      </c>
      <c r="Z116" s="6">
        <v>0</v>
      </c>
      <c r="AA116" s="6">
        <v>-3849</v>
      </c>
      <c r="AB116" s="6">
        <v>384</v>
      </c>
      <c r="AC116" s="6">
        <v>-149183</v>
      </c>
      <c r="AD116" s="12">
        <v>0</v>
      </c>
      <c r="AE116" s="6">
        <v>0</v>
      </c>
      <c r="AF116" s="6">
        <v>-544345</v>
      </c>
      <c r="AG116" s="6">
        <v>14403367</v>
      </c>
      <c r="AH116" s="6">
        <v>4088445</v>
      </c>
      <c r="AI116" s="6">
        <v>1040636</v>
      </c>
      <c r="AJ116" s="7">
        <v>1.34</v>
      </c>
      <c r="AK116" s="2" t="s">
        <v>908</v>
      </c>
      <c r="AL116" s="2" t="s">
        <v>919</v>
      </c>
      <c r="AM116" s="2">
        <v>1.52692E-2</v>
      </c>
    </row>
    <row r="117" spans="1:39">
      <c r="A117" s="2" t="s">
        <v>538</v>
      </c>
      <c r="B117" s="2" t="s">
        <v>804</v>
      </c>
      <c r="C117" s="2" t="s">
        <v>805</v>
      </c>
      <c r="E117" s="2" t="s">
        <v>539</v>
      </c>
      <c r="F117" s="2" t="s">
        <v>133</v>
      </c>
      <c r="G117" s="2" t="s">
        <v>806</v>
      </c>
      <c r="H117" s="2">
        <v>0</v>
      </c>
      <c r="I117" s="2">
        <v>0.4</v>
      </c>
      <c r="J117" s="6">
        <v>1299304</v>
      </c>
      <c r="K117" s="6">
        <v>9557647</v>
      </c>
      <c r="L117" s="6">
        <v>-8258343</v>
      </c>
      <c r="M117" s="6">
        <v>9610096</v>
      </c>
      <c r="N117" s="6">
        <v>362212</v>
      </c>
      <c r="O117" s="6">
        <v>138989</v>
      </c>
      <c r="P117" s="6">
        <v>218811</v>
      </c>
      <c r="Q117" s="6">
        <v>0</v>
      </c>
      <c r="R117" s="6">
        <v>0</v>
      </c>
      <c r="S117" s="6">
        <v>4412</v>
      </c>
      <c r="T117" s="6">
        <v>0</v>
      </c>
      <c r="U117" s="6">
        <v>14628</v>
      </c>
      <c r="V117" s="6">
        <v>0</v>
      </c>
      <c r="W117" s="6">
        <v>-11662</v>
      </c>
      <c r="X117" s="6">
        <v>-4512</v>
      </c>
      <c r="Y117" s="6">
        <v>807</v>
      </c>
      <c r="Z117" s="6">
        <v>0</v>
      </c>
      <c r="AA117" s="6">
        <v>1037</v>
      </c>
      <c r="AB117" s="6">
        <v>-4811</v>
      </c>
      <c r="AC117" s="6">
        <v>-119439</v>
      </c>
      <c r="AD117" s="6">
        <v>0</v>
      </c>
      <c r="AE117" s="2">
        <v>0</v>
      </c>
      <c r="AF117" s="6">
        <v>-121124</v>
      </c>
      <c r="AG117" s="6">
        <v>9727232</v>
      </c>
      <c r="AH117" s="6">
        <v>1468890</v>
      </c>
      <c r="AI117" s="6">
        <v>169585</v>
      </c>
      <c r="AJ117" s="7">
        <v>1.1299999999999999</v>
      </c>
      <c r="AL117" s="2" t="s">
        <v>807</v>
      </c>
      <c r="AM117" s="2">
        <v>1</v>
      </c>
    </row>
    <row r="118" spans="1:39">
      <c r="A118" s="2" t="s">
        <v>536</v>
      </c>
      <c r="B118" s="2" t="s">
        <v>804</v>
      </c>
      <c r="C118" s="2" t="s">
        <v>809</v>
      </c>
      <c r="E118" s="2" t="s">
        <v>537</v>
      </c>
      <c r="F118" s="2" t="s">
        <v>594</v>
      </c>
      <c r="G118" s="2" t="s">
        <v>590</v>
      </c>
      <c r="H118" s="2">
        <v>0</v>
      </c>
      <c r="I118" s="2">
        <v>0.4</v>
      </c>
      <c r="J118" s="6">
        <v>3042179</v>
      </c>
      <c r="K118" s="6">
        <v>9666658</v>
      </c>
      <c r="L118" s="6">
        <v>-6624478</v>
      </c>
      <c r="M118" s="6">
        <v>10545740</v>
      </c>
      <c r="N118" s="6">
        <v>673225</v>
      </c>
      <c r="O118" s="6">
        <v>152521</v>
      </c>
      <c r="P118" s="6">
        <v>520704</v>
      </c>
      <c r="Q118" s="6">
        <v>0</v>
      </c>
      <c r="R118" s="6">
        <v>0</v>
      </c>
      <c r="S118" s="6">
        <v>0</v>
      </c>
      <c r="T118" s="2">
        <v>0</v>
      </c>
      <c r="U118" s="6">
        <v>20522</v>
      </c>
      <c r="V118" s="6">
        <v>0</v>
      </c>
      <c r="W118" s="6">
        <v>304</v>
      </c>
      <c r="X118" s="6">
        <v>4234</v>
      </c>
      <c r="Y118" s="6">
        <v>3211</v>
      </c>
      <c r="Z118" s="6">
        <v>0</v>
      </c>
      <c r="AA118" s="6">
        <v>532</v>
      </c>
      <c r="AB118" s="6">
        <v>-14567</v>
      </c>
      <c r="AC118" s="6">
        <v>-95809</v>
      </c>
      <c r="AD118" s="6">
        <v>0</v>
      </c>
      <c r="AE118" s="2">
        <v>0</v>
      </c>
      <c r="AF118" s="6">
        <v>-72815</v>
      </c>
      <c r="AG118" s="6">
        <v>11064577</v>
      </c>
      <c r="AH118" s="6">
        <v>4440099</v>
      </c>
      <c r="AI118" s="6">
        <v>1397920</v>
      </c>
      <c r="AJ118" s="7">
        <v>1.46</v>
      </c>
      <c r="AK118" s="2" t="s">
        <v>904</v>
      </c>
      <c r="AL118" s="2" t="s">
        <v>919</v>
      </c>
      <c r="AM118" s="2">
        <v>1.6472899999999999E-2</v>
      </c>
    </row>
    <row r="119" spans="1:39">
      <c r="A119" s="2" t="s">
        <v>534</v>
      </c>
      <c r="B119" s="2" t="s">
        <v>928</v>
      </c>
      <c r="C119" s="2" t="s">
        <v>815</v>
      </c>
      <c r="E119" s="2" t="s">
        <v>535</v>
      </c>
      <c r="F119" s="2">
        <v>0</v>
      </c>
      <c r="G119" s="2">
        <v>0</v>
      </c>
      <c r="H119" s="2" t="s">
        <v>929</v>
      </c>
      <c r="I119" s="2">
        <v>0.09</v>
      </c>
      <c r="J119" s="6">
        <v>161654554</v>
      </c>
      <c r="K119" s="6">
        <v>43050505</v>
      </c>
      <c r="L119" s="6">
        <v>118604049</v>
      </c>
      <c r="M119" s="6">
        <v>44458134</v>
      </c>
      <c r="N119" s="6">
        <v>1981160</v>
      </c>
      <c r="O119" s="6">
        <v>642992</v>
      </c>
      <c r="P119" s="6">
        <v>1299901</v>
      </c>
      <c r="Q119" s="6">
        <v>1730</v>
      </c>
      <c r="R119" s="6">
        <v>15388</v>
      </c>
      <c r="S119" s="6">
        <v>10382</v>
      </c>
      <c r="T119" s="6">
        <v>10767</v>
      </c>
      <c r="U119" s="6">
        <v>94672</v>
      </c>
      <c r="V119" s="6">
        <v>1992</v>
      </c>
      <c r="W119" s="6">
        <v>-8551</v>
      </c>
      <c r="X119" s="6">
        <v>5529</v>
      </c>
      <c r="Y119" s="6">
        <v>829</v>
      </c>
      <c r="Z119" s="6">
        <v>0</v>
      </c>
      <c r="AA119" s="6">
        <v>-2193</v>
      </c>
      <c r="AB119" s="6">
        <v>19669</v>
      </c>
      <c r="AC119" s="6">
        <v>1715348</v>
      </c>
      <c r="AD119" s="6">
        <v>0</v>
      </c>
      <c r="AE119" s="2">
        <v>0</v>
      </c>
      <c r="AF119" s="6">
        <v>-2443681</v>
      </c>
      <c r="AG119" s="6">
        <v>45822908</v>
      </c>
      <c r="AH119" s="6">
        <v>164426957</v>
      </c>
      <c r="AI119" s="6">
        <v>2772403</v>
      </c>
      <c r="AJ119" s="7">
        <v>1.02</v>
      </c>
      <c r="AK119" s="2" t="s">
        <v>908</v>
      </c>
      <c r="AL119" s="2" t="s">
        <v>923</v>
      </c>
      <c r="AM119" s="2">
        <v>0.80987339999999997</v>
      </c>
    </row>
    <row r="120" spans="1:39">
      <c r="A120" s="2" t="s">
        <v>532</v>
      </c>
      <c r="B120" s="2" t="s">
        <v>921</v>
      </c>
      <c r="C120" s="2">
        <v>0</v>
      </c>
      <c r="E120" s="2" t="s">
        <v>533</v>
      </c>
      <c r="F120" s="2">
        <v>0</v>
      </c>
      <c r="G120" s="2">
        <v>0</v>
      </c>
      <c r="H120" s="2" t="s">
        <v>814</v>
      </c>
      <c r="I120" s="2">
        <v>0.01</v>
      </c>
      <c r="J120" s="6">
        <v>15118100</v>
      </c>
      <c r="K120" s="6">
        <v>6355426</v>
      </c>
      <c r="L120" s="6">
        <v>8762673</v>
      </c>
      <c r="M120" s="6">
        <v>6534844</v>
      </c>
      <c r="N120" s="6">
        <v>280331</v>
      </c>
      <c r="O120" s="6">
        <v>94512</v>
      </c>
      <c r="P120" s="6">
        <v>180929</v>
      </c>
      <c r="Q120" s="6">
        <v>431</v>
      </c>
      <c r="R120" s="6">
        <v>1710</v>
      </c>
      <c r="S120" s="6">
        <v>1356</v>
      </c>
      <c r="T120" s="6">
        <v>1393</v>
      </c>
      <c r="U120" s="6">
        <v>11826</v>
      </c>
      <c r="V120" s="6">
        <v>407</v>
      </c>
      <c r="W120" s="6">
        <v>-923</v>
      </c>
      <c r="X120" s="6">
        <v>1909</v>
      </c>
      <c r="Y120" s="2">
        <v>401</v>
      </c>
      <c r="Z120" s="6">
        <v>0</v>
      </c>
      <c r="AA120" s="6">
        <v>-320</v>
      </c>
      <c r="AB120" s="6">
        <v>1667</v>
      </c>
      <c r="AC120" s="6">
        <v>126733</v>
      </c>
      <c r="AD120" s="6">
        <v>0</v>
      </c>
      <c r="AE120" s="2">
        <v>0</v>
      </c>
      <c r="AF120" s="6">
        <v>-327395</v>
      </c>
      <c r="AG120" s="6">
        <v>6629480</v>
      </c>
      <c r="AH120" s="6">
        <v>15392153</v>
      </c>
      <c r="AI120" s="6">
        <v>274054</v>
      </c>
      <c r="AJ120" s="7">
        <v>1.02</v>
      </c>
      <c r="AK120" s="2" t="s">
        <v>908</v>
      </c>
      <c r="AL120" s="2" t="s">
        <v>919</v>
      </c>
      <c r="AM120" s="2">
        <v>7.5740199999999994E-2</v>
      </c>
    </row>
    <row r="121" spans="1:39">
      <c r="A121" s="2" t="s">
        <v>530</v>
      </c>
      <c r="B121" s="2" t="s">
        <v>804</v>
      </c>
      <c r="C121" s="2" t="s">
        <v>822</v>
      </c>
      <c r="E121" s="2" t="s">
        <v>531</v>
      </c>
      <c r="F121" s="2" t="s">
        <v>588</v>
      </c>
      <c r="G121" s="2" t="s">
        <v>274</v>
      </c>
      <c r="H121" s="2">
        <v>0</v>
      </c>
      <c r="I121" s="2">
        <v>0.4</v>
      </c>
      <c r="J121" s="6">
        <v>3779737</v>
      </c>
      <c r="K121" s="6">
        <v>30370607</v>
      </c>
      <c r="L121" s="6">
        <v>-26590870</v>
      </c>
      <c r="M121" s="6">
        <v>31668493</v>
      </c>
      <c r="N121" s="6">
        <v>917779</v>
      </c>
      <c r="O121" s="6">
        <v>458015</v>
      </c>
      <c r="P121" s="6">
        <v>441342</v>
      </c>
      <c r="Q121" s="6">
        <v>2793</v>
      </c>
      <c r="R121" s="6">
        <v>0</v>
      </c>
      <c r="S121" s="6">
        <v>6230</v>
      </c>
      <c r="T121" s="6">
        <v>9399</v>
      </c>
      <c r="U121" s="6">
        <v>40908</v>
      </c>
      <c r="V121" s="6">
        <v>2365</v>
      </c>
      <c r="W121" s="6">
        <v>-13</v>
      </c>
      <c r="X121" s="6">
        <v>382</v>
      </c>
      <c r="Y121" s="6">
        <v>1158</v>
      </c>
      <c r="Z121" s="6">
        <v>0</v>
      </c>
      <c r="AA121" s="6">
        <v>-4811</v>
      </c>
      <c r="AB121" s="6">
        <v>-4865</v>
      </c>
      <c r="AC121" s="6">
        <v>-384579</v>
      </c>
      <c r="AD121" s="6">
        <v>0</v>
      </c>
      <c r="AE121" s="2">
        <v>0</v>
      </c>
      <c r="AF121" s="6">
        <v>-309576</v>
      </c>
      <c r="AG121" s="6">
        <v>31927241</v>
      </c>
      <c r="AH121" s="6">
        <v>5336371</v>
      </c>
      <c r="AI121" s="6">
        <v>1556635</v>
      </c>
      <c r="AJ121" s="7">
        <v>1.41</v>
      </c>
      <c r="AK121" s="2" t="s">
        <v>847</v>
      </c>
      <c r="AL121" s="2" t="s">
        <v>919</v>
      </c>
      <c r="AM121" s="2">
        <v>1.9394399999999999E-2</v>
      </c>
    </row>
    <row r="122" spans="1:39">
      <c r="A122" s="2" t="s">
        <v>528</v>
      </c>
      <c r="B122" s="2" t="s">
        <v>804</v>
      </c>
      <c r="C122" s="2" t="s">
        <v>805</v>
      </c>
      <c r="E122" s="2" t="s">
        <v>529</v>
      </c>
      <c r="F122" s="2" t="s">
        <v>488</v>
      </c>
      <c r="G122" s="2" t="s">
        <v>486</v>
      </c>
      <c r="H122" s="2">
        <v>0</v>
      </c>
      <c r="I122" s="2">
        <v>0.4</v>
      </c>
      <c r="J122" s="6">
        <v>1765033</v>
      </c>
      <c r="K122" s="6">
        <v>17039769</v>
      </c>
      <c r="L122" s="6">
        <v>-15274736</v>
      </c>
      <c r="M122" s="6">
        <v>16120513</v>
      </c>
      <c r="N122" s="6">
        <v>624054</v>
      </c>
      <c r="O122" s="6">
        <v>238583</v>
      </c>
      <c r="P122" s="6">
        <v>365560</v>
      </c>
      <c r="Q122" s="6">
        <v>2310</v>
      </c>
      <c r="R122" s="6">
        <v>5476</v>
      </c>
      <c r="S122" s="6">
        <v>9673</v>
      </c>
      <c r="T122" s="6">
        <v>2452</v>
      </c>
      <c r="U122" s="6">
        <v>14493</v>
      </c>
      <c r="V122" s="6">
        <v>898</v>
      </c>
      <c r="W122" s="6">
        <v>-5476</v>
      </c>
      <c r="X122" s="6">
        <v>-5652</v>
      </c>
      <c r="Y122" s="6">
        <v>7589</v>
      </c>
      <c r="Z122" s="6">
        <v>0</v>
      </c>
      <c r="AA122" s="6">
        <v>-13528</v>
      </c>
      <c r="AB122" s="6">
        <v>11481</v>
      </c>
      <c r="AC122" s="6">
        <v>-220916</v>
      </c>
      <c r="AD122" s="6">
        <v>0</v>
      </c>
      <c r="AE122" s="6">
        <v>272782</v>
      </c>
      <c r="AF122" s="6">
        <v>-1493540</v>
      </c>
      <c r="AG122" s="6">
        <v>14767134</v>
      </c>
      <c r="AH122" s="6">
        <v>-507601</v>
      </c>
      <c r="AI122" s="6">
        <v>-2272635</v>
      </c>
      <c r="AJ122" s="7">
        <v>-0.28999999999999998</v>
      </c>
      <c r="AL122" s="2" t="s">
        <v>807</v>
      </c>
      <c r="AM122" s="2">
        <v>1</v>
      </c>
    </row>
    <row r="123" spans="1:39">
      <c r="A123" s="2" t="s">
        <v>526</v>
      </c>
      <c r="B123" s="2" t="s">
        <v>804</v>
      </c>
      <c r="C123" s="2" t="s">
        <v>815</v>
      </c>
      <c r="E123" s="2" t="s">
        <v>527</v>
      </c>
      <c r="F123" s="2" t="s">
        <v>668</v>
      </c>
      <c r="G123" s="2" t="s">
        <v>666</v>
      </c>
      <c r="H123" s="2">
        <v>0</v>
      </c>
      <c r="I123" s="2">
        <v>0.4</v>
      </c>
      <c r="J123" s="6">
        <v>3387897</v>
      </c>
      <c r="K123" s="6">
        <v>9777464</v>
      </c>
      <c r="L123" s="6">
        <v>-6389567</v>
      </c>
      <c r="M123" s="6">
        <v>10241276</v>
      </c>
      <c r="N123" s="6">
        <v>641899</v>
      </c>
      <c r="O123" s="6">
        <v>151000</v>
      </c>
      <c r="P123" s="6">
        <v>489869</v>
      </c>
      <c r="Q123" s="6">
        <v>487</v>
      </c>
      <c r="R123" s="6">
        <v>0</v>
      </c>
      <c r="S123" s="6">
        <v>313</v>
      </c>
      <c r="T123" s="6">
        <v>230</v>
      </c>
      <c r="U123" s="6">
        <v>37287</v>
      </c>
      <c r="V123" s="6">
        <v>-1</v>
      </c>
      <c r="W123" s="6">
        <v>884</v>
      </c>
      <c r="X123" s="6">
        <v>-200</v>
      </c>
      <c r="Y123" s="6">
        <v>-1976</v>
      </c>
      <c r="Z123" s="6">
        <v>0</v>
      </c>
      <c r="AA123" s="6">
        <v>5693</v>
      </c>
      <c r="AB123" s="6">
        <v>-1133</v>
      </c>
      <c r="AC123" s="6">
        <v>-92411</v>
      </c>
      <c r="AD123" s="6">
        <v>0</v>
      </c>
      <c r="AE123" s="6">
        <v>444125</v>
      </c>
      <c r="AF123" s="6">
        <v>-240258</v>
      </c>
      <c r="AG123" s="6">
        <v>10146935</v>
      </c>
      <c r="AH123" s="6">
        <v>3757367</v>
      </c>
      <c r="AI123" s="6">
        <v>369471</v>
      </c>
      <c r="AJ123" s="7">
        <v>1.1100000000000001</v>
      </c>
      <c r="AL123" s="2" t="s">
        <v>807</v>
      </c>
      <c r="AM123" s="2">
        <v>1</v>
      </c>
    </row>
    <row r="124" spans="1:39">
      <c r="A124" s="2" t="s">
        <v>524</v>
      </c>
      <c r="B124" s="2" t="s">
        <v>804</v>
      </c>
      <c r="C124" s="2" t="s">
        <v>815</v>
      </c>
      <c r="E124" s="2" t="s">
        <v>525</v>
      </c>
      <c r="F124" s="2" t="s">
        <v>139</v>
      </c>
      <c r="G124" s="2" t="s">
        <v>806</v>
      </c>
      <c r="H124" s="2">
        <v>0</v>
      </c>
      <c r="I124" s="2">
        <v>0.4</v>
      </c>
      <c r="J124" s="6">
        <v>1834120</v>
      </c>
      <c r="K124" s="6">
        <v>8857597</v>
      </c>
      <c r="L124" s="6">
        <v>-7023477</v>
      </c>
      <c r="M124" s="6">
        <v>8905362</v>
      </c>
      <c r="N124" s="6">
        <v>428090</v>
      </c>
      <c r="O124" s="6">
        <v>130226</v>
      </c>
      <c r="P124" s="6">
        <v>296214</v>
      </c>
      <c r="Q124" s="6">
        <v>1650</v>
      </c>
      <c r="R124" s="2">
        <v>0</v>
      </c>
      <c r="S124" s="6">
        <v>0</v>
      </c>
      <c r="T124" s="2">
        <v>0</v>
      </c>
      <c r="U124" s="6">
        <v>5192</v>
      </c>
      <c r="V124" s="6">
        <v>-578</v>
      </c>
      <c r="W124" s="6">
        <v>0</v>
      </c>
      <c r="X124" s="6">
        <v>4062</v>
      </c>
      <c r="Y124" s="6">
        <v>-1459</v>
      </c>
      <c r="Z124" s="6">
        <v>0</v>
      </c>
      <c r="AA124" s="6">
        <v>626</v>
      </c>
      <c r="AB124" s="6">
        <v>7860</v>
      </c>
      <c r="AC124" s="6">
        <v>-101579</v>
      </c>
      <c r="AD124" s="6">
        <v>0</v>
      </c>
      <c r="AE124" s="6">
        <v>23084</v>
      </c>
      <c r="AF124" s="6">
        <v>-184092</v>
      </c>
      <c r="AG124" s="6">
        <v>9040400</v>
      </c>
      <c r="AH124" s="6">
        <v>2016923</v>
      </c>
      <c r="AI124" s="6">
        <v>182803</v>
      </c>
      <c r="AJ124" s="7">
        <v>1.1000000000000001</v>
      </c>
      <c r="AK124" s="2" t="s">
        <v>816</v>
      </c>
      <c r="AL124" s="2" t="s">
        <v>919</v>
      </c>
      <c r="AM124" s="2">
        <v>1.6303600000000001E-2</v>
      </c>
    </row>
    <row r="125" spans="1:39">
      <c r="A125" s="2" t="s">
        <v>522</v>
      </c>
      <c r="B125" s="2" t="s">
        <v>804</v>
      </c>
      <c r="C125" s="2" t="s">
        <v>822</v>
      </c>
      <c r="E125" s="2" t="s">
        <v>523</v>
      </c>
      <c r="F125" s="2" t="s">
        <v>510</v>
      </c>
      <c r="G125" s="2" t="s">
        <v>806</v>
      </c>
      <c r="H125" s="2">
        <v>0</v>
      </c>
      <c r="I125" s="2">
        <v>0.4</v>
      </c>
      <c r="J125" s="6">
        <v>2372313</v>
      </c>
      <c r="K125" s="6">
        <v>4742686</v>
      </c>
      <c r="L125" s="6">
        <v>-2370373</v>
      </c>
      <c r="M125" s="6">
        <v>4905101</v>
      </c>
      <c r="N125" s="6">
        <v>573636</v>
      </c>
      <c r="O125" s="6">
        <v>72914</v>
      </c>
      <c r="P125" s="6">
        <v>486414</v>
      </c>
      <c r="Q125" s="6">
        <v>838</v>
      </c>
      <c r="R125" s="6">
        <v>0</v>
      </c>
      <c r="S125" s="6">
        <v>2077</v>
      </c>
      <c r="T125" s="6">
        <v>11393</v>
      </c>
      <c r="U125" s="6">
        <v>55346</v>
      </c>
      <c r="V125" s="6">
        <v>1570</v>
      </c>
      <c r="W125" s="6">
        <v>144</v>
      </c>
      <c r="X125" s="6">
        <v>-1293</v>
      </c>
      <c r="Y125" s="6">
        <v>-6593</v>
      </c>
      <c r="Z125" s="6">
        <v>0</v>
      </c>
      <c r="AA125" s="6">
        <v>-4828</v>
      </c>
      <c r="AB125" s="6">
        <v>-2232</v>
      </c>
      <c r="AC125" s="6">
        <v>-34282</v>
      </c>
      <c r="AD125" s="6">
        <v>0</v>
      </c>
      <c r="AE125" s="6">
        <v>13727</v>
      </c>
      <c r="AF125" s="6">
        <v>-648743</v>
      </c>
      <c r="AG125" s="6">
        <v>4824099</v>
      </c>
      <c r="AH125" s="6">
        <v>2453726</v>
      </c>
      <c r="AI125" s="6">
        <v>81413</v>
      </c>
      <c r="AJ125" s="7">
        <v>1.03</v>
      </c>
      <c r="AK125" s="2" t="s">
        <v>838</v>
      </c>
      <c r="AL125" s="2" t="s">
        <v>919</v>
      </c>
      <c r="AM125" s="2">
        <v>2.9042100000000001E-2</v>
      </c>
    </row>
    <row r="126" spans="1:39">
      <c r="A126" s="2" t="s">
        <v>520</v>
      </c>
      <c r="B126" s="2" t="s">
        <v>804</v>
      </c>
      <c r="C126" s="2" t="s">
        <v>808</v>
      </c>
      <c r="E126" s="2" t="s">
        <v>521</v>
      </c>
      <c r="F126" s="2" t="s">
        <v>412</v>
      </c>
      <c r="G126" s="2" t="s">
        <v>410</v>
      </c>
      <c r="H126" s="2">
        <v>0</v>
      </c>
      <c r="I126" s="2">
        <v>0.4</v>
      </c>
      <c r="J126" s="6">
        <v>1771178</v>
      </c>
      <c r="K126" s="6">
        <v>10018086</v>
      </c>
      <c r="L126" s="6">
        <v>-8246908</v>
      </c>
      <c r="M126" s="6">
        <v>9587226</v>
      </c>
      <c r="N126" s="6">
        <v>579994</v>
      </c>
      <c r="O126" s="6">
        <v>138658</v>
      </c>
      <c r="P126" s="6">
        <v>434908</v>
      </c>
      <c r="Q126" s="6">
        <v>1152</v>
      </c>
      <c r="R126" s="6">
        <v>406</v>
      </c>
      <c r="S126" s="6">
        <v>406</v>
      </c>
      <c r="T126" s="6">
        <v>4464</v>
      </c>
      <c r="U126" s="6">
        <v>56986</v>
      </c>
      <c r="V126" s="6">
        <v>0</v>
      </c>
      <c r="W126" s="6">
        <v>8309</v>
      </c>
      <c r="X126" s="6">
        <v>2119</v>
      </c>
      <c r="Y126" s="6">
        <v>628</v>
      </c>
      <c r="Z126" s="6">
        <v>0</v>
      </c>
      <c r="AA126" s="6">
        <v>-2701</v>
      </c>
      <c r="AB126" s="6">
        <v>42057</v>
      </c>
      <c r="AC126" s="6">
        <v>-119273</v>
      </c>
      <c r="AD126" s="6">
        <v>0</v>
      </c>
      <c r="AE126" s="6">
        <v>1464194</v>
      </c>
      <c r="AF126" s="6">
        <v>-655925</v>
      </c>
      <c r="AG126" s="6">
        <v>8035226</v>
      </c>
      <c r="AH126" s="6">
        <v>-211682</v>
      </c>
      <c r="AI126" s="6">
        <v>-1982861</v>
      </c>
      <c r="AJ126" s="7">
        <v>-0.12</v>
      </c>
      <c r="AL126" s="2" t="s">
        <v>807</v>
      </c>
      <c r="AM126" s="2">
        <v>1</v>
      </c>
    </row>
    <row r="127" spans="1:39">
      <c r="A127" s="2" t="s">
        <v>518</v>
      </c>
      <c r="B127" s="2" t="s">
        <v>926</v>
      </c>
      <c r="C127" s="2" t="s">
        <v>845</v>
      </c>
      <c r="E127" s="2" t="s">
        <v>519</v>
      </c>
      <c r="F127" s="2" t="s">
        <v>806</v>
      </c>
      <c r="G127" s="2" t="s">
        <v>87</v>
      </c>
      <c r="H127" s="2">
        <v>0</v>
      </c>
      <c r="I127" s="2">
        <v>0.49</v>
      </c>
      <c r="J127" s="6">
        <v>53510148</v>
      </c>
      <c r="K127" s="6">
        <v>43558755</v>
      </c>
      <c r="L127" s="6">
        <v>9951393</v>
      </c>
      <c r="M127" s="6">
        <v>46408675</v>
      </c>
      <c r="N127" s="6">
        <v>1814786</v>
      </c>
      <c r="O127" s="6">
        <v>677814</v>
      </c>
      <c r="P127" s="6">
        <v>1082588</v>
      </c>
      <c r="Q127" s="6">
        <v>1464</v>
      </c>
      <c r="R127" s="6">
        <v>0</v>
      </c>
      <c r="S127" s="6">
        <v>33876</v>
      </c>
      <c r="T127" s="6">
        <v>19044</v>
      </c>
      <c r="U127" s="6">
        <v>-3851</v>
      </c>
      <c r="V127" s="6">
        <v>-2802</v>
      </c>
      <c r="W127" s="6">
        <v>0</v>
      </c>
      <c r="X127" s="6">
        <v>-20018</v>
      </c>
      <c r="Y127" s="6">
        <v>-1481</v>
      </c>
      <c r="Z127" s="6">
        <v>0</v>
      </c>
      <c r="AA127" s="6">
        <v>-3645</v>
      </c>
      <c r="AB127" s="6">
        <v>-43007</v>
      </c>
      <c r="AC127" s="6">
        <v>143925</v>
      </c>
      <c r="AD127" s="6">
        <v>0</v>
      </c>
      <c r="AE127" s="6">
        <v>0</v>
      </c>
      <c r="AF127" s="6">
        <v>-2941440</v>
      </c>
      <c r="AG127" s="6">
        <v>45351142</v>
      </c>
      <c r="AH127" s="6">
        <v>55302535</v>
      </c>
      <c r="AI127" s="6">
        <v>1792387</v>
      </c>
      <c r="AJ127" s="7">
        <v>1.03</v>
      </c>
      <c r="AL127" s="2" t="s">
        <v>807</v>
      </c>
      <c r="AM127" s="2">
        <v>1</v>
      </c>
    </row>
    <row r="128" spans="1:39">
      <c r="A128" s="2" t="s">
        <v>516</v>
      </c>
      <c r="B128" s="2" t="s">
        <v>804</v>
      </c>
      <c r="C128" s="2" t="s">
        <v>809</v>
      </c>
      <c r="E128" s="2" t="s">
        <v>517</v>
      </c>
      <c r="F128" s="2" t="s">
        <v>302</v>
      </c>
      <c r="G128" s="2" t="s">
        <v>300</v>
      </c>
      <c r="H128" s="2">
        <v>0</v>
      </c>
      <c r="I128" s="2">
        <v>0.4</v>
      </c>
      <c r="J128" s="6">
        <v>2815510</v>
      </c>
      <c r="K128" s="6">
        <v>8343376</v>
      </c>
      <c r="L128" s="6">
        <v>-5527866</v>
      </c>
      <c r="M128" s="6">
        <v>8847997</v>
      </c>
      <c r="N128" s="6">
        <v>471608</v>
      </c>
      <c r="O128" s="6">
        <v>129025</v>
      </c>
      <c r="P128" s="6">
        <v>341060</v>
      </c>
      <c r="Q128" s="6">
        <v>0</v>
      </c>
      <c r="R128" s="6">
        <v>0</v>
      </c>
      <c r="S128" s="6">
        <v>0</v>
      </c>
      <c r="T128" s="6">
        <v>1523</v>
      </c>
      <c r="U128" s="6">
        <v>11458</v>
      </c>
      <c r="V128" s="6">
        <v>0</v>
      </c>
      <c r="W128" s="6">
        <v>-774</v>
      </c>
      <c r="X128" s="6">
        <v>-62</v>
      </c>
      <c r="Y128" s="6">
        <v>396</v>
      </c>
      <c r="Z128" s="6">
        <v>0</v>
      </c>
      <c r="AA128" s="6">
        <v>-374</v>
      </c>
      <c r="AB128" s="6">
        <v>-1285</v>
      </c>
      <c r="AC128" s="6">
        <v>-79948</v>
      </c>
      <c r="AD128" s="6">
        <v>0</v>
      </c>
      <c r="AE128" s="2">
        <v>0</v>
      </c>
      <c r="AF128" s="6">
        <v>-547127</v>
      </c>
      <c r="AG128" s="6">
        <v>8701889</v>
      </c>
      <c r="AH128" s="6">
        <v>3174022</v>
      </c>
      <c r="AI128" s="6">
        <v>358512</v>
      </c>
      <c r="AJ128" s="7">
        <v>1.1299999999999999</v>
      </c>
      <c r="AK128" s="2" t="s">
        <v>920</v>
      </c>
      <c r="AL128" s="2" t="s">
        <v>919</v>
      </c>
      <c r="AM128" s="2">
        <v>2.3199500000000001E-2</v>
      </c>
    </row>
    <row r="129" spans="1:39">
      <c r="A129" s="2" t="s">
        <v>514</v>
      </c>
      <c r="B129" s="2" t="s">
        <v>853</v>
      </c>
      <c r="C129" s="2">
        <v>0</v>
      </c>
      <c r="E129" s="2" t="s">
        <v>515</v>
      </c>
      <c r="F129" s="2">
        <v>0</v>
      </c>
      <c r="G129" s="2">
        <v>0</v>
      </c>
      <c r="H129" s="2" t="s">
        <v>929</v>
      </c>
      <c r="I129" s="2">
        <v>0.2</v>
      </c>
      <c r="J129" s="6">
        <v>988435868</v>
      </c>
      <c r="K129" s="6">
        <v>1347050508</v>
      </c>
      <c r="L129" s="6">
        <v>-358614640</v>
      </c>
      <c r="M129" s="6">
        <v>1373415590</v>
      </c>
      <c r="N129" s="6">
        <v>33793792</v>
      </c>
      <c r="O129" s="6">
        <v>19863450</v>
      </c>
      <c r="P129" s="6">
        <v>12771577</v>
      </c>
      <c r="Q129" s="6">
        <v>20604</v>
      </c>
      <c r="R129" s="6">
        <v>392323</v>
      </c>
      <c r="S129" s="6">
        <v>236398</v>
      </c>
      <c r="T129" s="6">
        <v>509440</v>
      </c>
      <c r="U129" s="6">
        <v>898141</v>
      </c>
      <c r="V129" s="6">
        <v>29056</v>
      </c>
      <c r="W129" s="6">
        <v>7174</v>
      </c>
      <c r="X129" s="6">
        <v>89099</v>
      </c>
      <c r="Y129" s="6">
        <v>98010</v>
      </c>
      <c r="Z129" s="6">
        <v>-144</v>
      </c>
      <c r="AA129" s="6">
        <v>-450606</v>
      </c>
      <c r="AB129" s="6">
        <v>402972</v>
      </c>
      <c r="AC129" s="6">
        <v>-5186575</v>
      </c>
      <c r="AD129" s="6">
        <v>0</v>
      </c>
      <c r="AE129" s="6">
        <v>13576244</v>
      </c>
      <c r="AF129" s="6">
        <v>-78740569</v>
      </c>
      <c r="AG129" s="6">
        <v>1310779696</v>
      </c>
      <c r="AH129" s="6">
        <v>952165056</v>
      </c>
      <c r="AI129" s="6">
        <v>-36270812</v>
      </c>
      <c r="AJ129" s="7">
        <v>0.96</v>
      </c>
      <c r="AL129" s="2" t="s">
        <v>807</v>
      </c>
      <c r="AM129" s="2">
        <v>1</v>
      </c>
    </row>
    <row r="130" spans="1:39">
      <c r="A130" s="2" t="s">
        <v>512</v>
      </c>
      <c r="B130" s="2" t="s">
        <v>804</v>
      </c>
      <c r="C130" s="2" t="s">
        <v>822</v>
      </c>
      <c r="E130" s="2" t="s">
        <v>513</v>
      </c>
      <c r="F130" s="2" t="s">
        <v>510</v>
      </c>
      <c r="G130" s="2" t="s">
        <v>806</v>
      </c>
      <c r="H130" s="2">
        <v>0</v>
      </c>
      <c r="I130" s="2">
        <v>0.4</v>
      </c>
      <c r="J130" s="6">
        <v>3390318</v>
      </c>
      <c r="K130" s="6">
        <v>20031685</v>
      </c>
      <c r="L130" s="6">
        <v>-16641367</v>
      </c>
      <c r="M130" s="6">
        <v>21893735</v>
      </c>
      <c r="N130" s="6">
        <v>752122</v>
      </c>
      <c r="O130" s="6">
        <v>316645</v>
      </c>
      <c r="P130" s="6">
        <v>396637</v>
      </c>
      <c r="Q130" s="6">
        <v>0</v>
      </c>
      <c r="R130" s="6">
        <v>38626</v>
      </c>
      <c r="S130" s="6">
        <v>214</v>
      </c>
      <c r="T130" s="2">
        <v>0</v>
      </c>
      <c r="U130" s="6">
        <v>25752</v>
      </c>
      <c r="V130" s="6">
        <v>1846</v>
      </c>
      <c r="W130" s="6">
        <v>-34077</v>
      </c>
      <c r="X130" s="6">
        <v>6470</v>
      </c>
      <c r="Y130" s="6">
        <v>4555</v>
      </c>
      <c r="Z130" s="6">
        <v>0</v>
      </c>
      <c r="AA130" s="6">
        <v>3874</v>
      </c>
      <c r="AB130" s="6">
        <v>-19188</v>
      </c>
      <c r="AC130" s="6">
        <v>-240681</v>
      </c>
      <c r="AD130" s="6">
        <v>0</v>
      </c>
      <c r="AE130" s="6">
        <v>19617</v>
      </c>
      <c r="AF130" s="6">
        <v>-644645</v>
      </c>
      <c r="AG130" s="6">
        <v>21730146</v>
      </c>
      <c r="AH130" s="6">
        <v>5088779</v>
      </c>
      <c r="AI130" s="6">
        <v>1698462</v>
      </c>
      <c r="AJ130" s="7">
        <v>1.5</v>
      </c>
      <c r="AK130" s="2" t="s">
        <v>838</v>
      </c>
      <c r="AL130" s="2" t="s">
        <v>919</v>
      </c>
      <c r="AM130" s="2">
        <v>4.1504600000000003E-2</v>
      </c>
    </row>
    <row r="131" spans="1:39">
      <c r="A131" s="2" t="s">
        <v>510</v>
      </c>
      <c r="B131" s="2" t="s">
        <v>928</v>
      </c>
      <c r="C131" s="2" t="s">
        <v>822</v>
      </c>
      <c r="E131" s="2" t="s">
        <v>511</v>
      </c>
      <c r="F131" s="2">
        <v>0</v>
      </c>
      <c r="G131" s="2">
        <v>0</v>
      </c>
      <c r="H131" s="2" t="s">
        <v>929</v>
      </c>
      <c r="I131" s="2">
        <v>0.1</v>
      </c>
      <c r="J131" s="6">
        <v>69342675</v>
      </c>
      <c r="K131" s="6">
        <v>20631711</v>
      </c>
      <c r="L131" s="6">
        <v>48710964</v>
      </c>
      <c r="M131" s="6">
        <v>21543306</v>
      </c>
      <c r="N131" s="6">
        <v>1056053</v>
      </c>
      <c r="O131" s="6">
        <v>311576</v>
      </c>
      <c r="P131" s="6">
        <v>723938</v>
      </c>
      <c r="Q131" s="6">
        <v>635</v>
      </c>
      <c r="R131" s="6">
        <v>10374</v>
      </c>
      <c r="S131" s="6">
        <v>4635</v>
      </c>
      <c r="T131" s="6">
        <v>4895</v>
      </c>
      <c r="U131" s="6">
        <v>48580</v>
      </c>
      <c r="V131" s="6">
        <v>3219</v>
      </c>
      <c r="W131" s="6">
        <v>-9148</v>
      </c>
      <c r="X131" s="6">
        <v>7259</v>
      </c>
      <c r="Y131" s="6">
        <v>-2134</v>
      </c>
      <c r="Z131" s="6">
        <v>0</v>
      </c>
      <c r="AA131" s="6">
        <v>-408</v>
      </c>
      <c r="AB131" s="6">
        <v>-10346</v>
      </c>
      <c r="AC131" s="6">
        <v>704497</v>
      </c>
      <c r="AD131" s="6">
        <v>0</v>
      </c>
      <c r="AE131" s="6">
        <v>401229</v>
      </c>
      <c r="AF131" s="6">
        <v>-1916023</v>
      </c>
      <c r="AG131" s="6">
        <v>21023627</v>
      </c>
      <c r="AH131" s="6">
        <v>69734590</v>
      </c>
      <c r="AI131" s="6">
        <v>391915</v>
      </c>
      <c r="AJ131" s="7">
        <v>1.01</v>
      </c>
      <c r="AK131" s="2" t="s">
        <v>838</v>
      </c>
      <c r="AL131" s="2" t="s">
        <v>919</v>
      </c>
      <c r="AM131" s="2">
        <v>0.84889919999999996</v>
      </c>
    </row>
    <row r="132" spans="1:39">
      <c r="A132" s="2" t="s">
        <v>508</v>
      </c>
      <c r="B132" s="2" t="s">
        <v>804</v>
      </c>
      <c r="C132" s="2" t="s">
        <v>805</v>
      </c>
      <c r="E132" s="2" t="s">
        <v>509</v>
      </c>
      <c r="F132" s="2" t="s">
        <v>488</v>
      </c>
      <c r="G132" s="2" t="s">
        <v>486</v>
      </c>
      <c r="H132" s="2">
        <v>0</v>
      </c>
      <c r="I132" s="2">
        <v>0.4</v>
      </c>
      <c r="J132" s="6">
        <v>2292471</v>
      </c>
      <c r="K132" s="6">
        <v>5813235</v>
      </c>
      <c r="L132" s="6">
        <v>-3520764</v>
      </c>
      <c r="M132" s="6">
        <v>6359421</v>
      </c>
      <c r="N132" s="6">
        <v>388407</v>
      </c>
      <c r="O132" s="6">
        <v>93286</v>
      </c>
      <c r="P132" s="6">
        <v>293715</v>
      </c>
      <c r="Q132" s="6">
        <v>0</v>
      </c>
      <c r="R132" s="6">
        <v>0</v>
      </c>
      <c r="S132" s="6">
        <v>1406</v>
      </c>
      <c r="T132" s="2">
        <v>0</v>
      </c>
      <c r="U132" s="6">
        <v>4563</v>
      </c>
      <c r="V132" s="6">
        <v>0</v>
      </c>
      <c r="W132" s="6">
        <v>1023</v>
      </c>
      <c r="X132" s="6">
        <v>2535</v>
      </c>
      <c r="Y132" s="6">
        <v>3056</v>
      </c>
      <c r="Z132" s="6">
        <v>0</v>
      </c>
      <c r="AA132" s="6">
        <v>28</v>
      </c>
      <c r="AB132" s="6">
        <v>4221</v>
      </c>
      <c r="AC132" s="6">
        <v>-50920</v>
      </c>
      <c r="AD132" s="6">
        <v>0</v>
      </c>
      <c r="AE132" s="6">
        <v>611626</v>
      </c>
      <c r="AF132" s="6">
        <v>-143575</v>
      </c>
      <c r="AG132" s="6">
        <v>5957133</v>
      </c>
      <c r="AH132" s="6">
        <v>2436369</v>
      </c>
      <c r="AI132" s="6">
        <v>143898</v>
      </c>
      <c r="AJ132" s="7">
        <v>1.06</v>
      </c>
      <c r="AL132" s="2" t="s">
        <v>807</v>
      </c>
      <c r="AM132" s="2">
        <v>1</v>
      </c>
    </row>
    <row r="133" spans="1:39">
      <c r="A133" s="2" t="s">
        <v>506</v>
      </c>
      <c r="B133" s="2" t="s">
        <v>804</v>
      </c>
      <c r="C133" s="2" t="s">
        <v>805</v>
      </c>
      <c r="E133" s="2" t="s">
        <v>507</v>
      </c>
      <c r="F133" s="2" t="s">
        <v>430</v>
      </c>
      <c r="G133" s="2" t="s">
        <v>428</v>
      </c>
      <c r="H133" s="2">
        <v>0</v>
      </c>
      <c r="I133" s="2">
        <v>0.4</v>
      </c>
      <c r="J133" s="6">
        <v>2713347</v>
      </c>
      <c r="K133" s="6">
        <v>9165810</v>
      </c>
      <c r="L133" s="6">
        <v>-6452463</v>
      </c>
      <c r="M133" s="6">
        <v>9776864</v>
      </c>
      <c r="N133" s="6">
        <v>487596</v>
      </c>
      <c r="O133" s="6">
        <v>141401</v>
      </c>
      <c r="P133" s="6">
        <v>340961</v>
      </c>
      <c r="Q133" s="6">
        <v>1041</v>
      </c>
      <c r="R133" s="6">
        <v>0</v>
      </c>
      <c r="S133" s="6">
        <v>4193</v>
      </c>
      <c r="T133" s="2">
        <v>0</v>
      </c>
      <c r="U133" s="6">
        <v>21198</v>
      </c>
      <c r="V133" s="6">
        <v>198</v>
      </c>
      <c r="W133" s="6">
        <v>0</v>
      </c>
      <c r="X133" s="6">
        <v>-2602</v>
      </c>
      <c r="Y133" s="6">
        <v>-1745</v>
      </c>
      <c r="Z133" s="6">
        <v>0</v>
      </c>
      <c r="AA133" s="6">
        <v>0</v>
      </c>
      <c r="AB133" s="6">
        <v>-3114</v>
      </c>
      <c r="AC133" s="6">
        <v>-93321</v>
      </c>
      <c r="AD133" s="6">
        <v>0</v>
      </c>
      <c r="AE133" s="6">
        <v>20084</v>
      </c>
      <c r="AF133" s="6">
        <v>-350818</v>
      </c>
      <c r="AG133" s="6">
        <v>9814173</v>
      </c>
      <c r="AH133" s="6">
        <v>3361710</v>
      </c>
      <c r="AI133" s="6">
        <v>648363</v>
      </c>
      <c r="AJ133" s="7">
        <v>1.24</v>
      </c>
      <c r="AK133" s="2" t="s">
        <v>892</v>
      </c>
      <c r="AL133" s="2" t="s">
        <v>919</v>
      </c>
      <c r="AM133" s="2">
        <v>1.25066E-2</v>
      </c>
    </row>
    <row r="134" spans="1:39">
      <c r="A134" s="2" t="s">
        <v>504</v>
      </c>
      <c r="B134" s="2" t="s">
        <v>804</v>
      </c>
      <c r="C134" s="2" t="s">
        <v>815</v>
      </c>
      <c r="E134" s="2" t="s">
        <v>505</v>
      </c>
      <c r="F134" s="2" t="s">
        <v>342</v>
      </c>
      <c r="G134" s="2" t="s">
        <v>806</v>
      </c>
      <c r="H134" s="2">
        <v>0</v>
      </c>
      <c r="I134" s="2">
        <v>0.4</v>
      </c>
      <c r="J134" s="6">
        <v>3514927</v>
      </c>
      <c r="K134" s="6">
        <v>12244086</v>
      </c>
      <c r="L134" s="6">
        <v>-8729158</v>
      </c>
      <c r="M134" s="6">
        <v>12459451</v>
      </c>
      <c r="N134" s="6">
        <v>764255</v>
      </c>
      <c r="O134" s="6">
        <v>188067</v>
      </c>
      <c r="P134" s="6">
        <v>570390</v>
      </c>
      <c r="Q134" s="6">
        <v>0</v>
      </c>
      <c r="R134" s="6">
        <v>0</v>
      </c>
      <c r="S134" s="2">
        <v>0</v>
      </c>
      <c r="T134" s="6">
        <v>5798</v>
      </c>
      <c r="U134" s="6">
        <v>17361</v>
      </c>
      <c r="V134" s="6">
        <v>5984</v>
      </c>
      <c r="W134" s="6">
        <v>9967</v>
      </c>
      <c r="X134" s="6">
        <v>1292</v>
      </c>
      <c r="Y134" s="6">
        <v>814</v>
      </c>
      <c r="Z134" s="6">
        <v>0</v>
      </c>
      <c r="AA134" s="6">
        <v>-193</v>
      </c>
      <c r="AB134" s="6">
        <v>6989</v>
      </c>
      <c r="AC134" s="6">
        <v>-126248</v>
      </c>
      <c r="AD134" s="6">
        <v>0</v>
      </c>
      <c r="AE134" s="6">
        <v>789964</v>
      </c>
      <c r="AF134" s="6">
        <v>-270563</v>
      </c>
      <c r="AG134" s="6">
        <v>12079145</v>
      </c>
      <c r="AH134" s="6">
        <v>3349986</v>
      </c>
      <c r="AI134" s="6">
        <v>-164941</v>
      </c>
      <c r="AJ134" s="7">
        <v>0.95</v>
      </c>
      <c r="AL134" s="2" t="s">
        <v>807</v>
      </c>
      <c r="AM134" s="2">
        <v>1</v>
      </c>
    </row>
    <row r="135" spans="1:39">
      <c r="A135" s="2" t="s">
        <v>502</v>
      </c>
      <c r="B135" s="2" t="s">
        <v>921</v>
      </c>
      <c r="C135" s="2">
        <v>0</v>
      </c>
      <c r="E135" s="2" t="s">
        <v>503</v>
      </c>
      <c r="F135" s="2">
        <v>0</v>
      </c>
      <c r="G135" s="2">
        <v>0</v>
      </c>
      <c r="H135" s="2" t="s">
        <v>814</v>
      </c>
      <c r="I135" s="2">
        <v>0.01</v>
      </c>
      <c r="J135" s="6">
        <v>29319335</v>
      </c>
      <c r="K135" s="6">
        <v>10492418</v>
      </c>
      <c r="L135" s="6">
        <v>18826917</v>
      </c>
      <c r="M135" s="6">
        <v>10765049</v>
      </c>
      <c r="N135" s="6">
        <v>491385</v>
      </c>
      <c r="O135" s="6">
        <v>155694</v>
      </c>
      <c r="P135" s="6">
        <v>324870</v>
      </c>
      <c r="Q135" s="6">
        <v>810</v>
      </c>
      <c r="R135" s="6">
        <v>314</v>
      </c>
      <c r="S135" s="6">
        <v>8462</v>
      </c>
      <c r="T135" s="6">
        <v>1235</v>
      </c>
      <c r="U135" s="6">
        <v>29504</v>
      </c>
      <c r="V135" s="6">
        <v>-207</v>
      </c>
      <c r="W135" s="6">
        <v>5417</v>
      </c>
      <c r="X135" s="6">
        <v>1696</v>
      </c>
      <c r="Y135" s="6">
        <v>3014</v>
      </c>
      <c r="Z135" s="6">
        <v>3267</v>
      </c>
      <c r="AA135" s="6">
        <v>-596</v>
      </c>
      <c r="AB135" s="6">
        <v>-532</v>
      </c>
      <c r="AC135" s="6">
        <v>272290</v>
      </c>
      <c r="AD135" s="6">
        <v>0</v>
      </c>
      <c r="AE135" s="6">
        <v>0</v>
      </c>
      <c r="AF135" s="6">
        <v>-373707</v>
      </c>
      <c r="AG135" s="6">
        <v>11196580</v>
      </c>
      <c r="AH135" s="6">
        <v>30023497</v>
      </c>
      <c r="AI135" s="6">
        <v>704162</v>
      </c>
      <c r="AJ135" s="7">
        <v>1.02</v>
      </c>
      <c r="AL135" s="2" t="s">
        <v>807</v>
      </c>
      <c r="AM135" s="2">
        <v>1</v>
      </c>
    </row>
    <row r="136" spans="1:39">
      <c r="A136" s="2" t="s">
        <v>500</v>
      </c>
      <c r="B136" s="2" t="s">
        <v>924</v>
      </c>
      <c r="C136" s="2" t="s">
        <v>818</v>
      </c>
      <c r="E136" s="2" t="s">
        <v>501</v>
      </c>
      <c r="F136" s="2" t="s">
        <v>514</v>
      </c>
      <c r="G136" s="2" t="s">
        <v>806</v>
      </c>
      <c r="H136" s="2">
        <v>0</v>
      </c>
      <c r="I136" s="2">
        <v>0.3</v>
      </c>
      <c r="J136" s="6">
        <v>76405657</v>
      </c>
      <c r="K136" s="6">
        <v>18667324</v>
      </c>
      <c r="L136" s="6">
        <v>57738333</v>
      </c>
      <c r="M136" s="6">
        <v>20667616</v>
      </c>
      <c r="N136" s="6">
        <v>842927</v>
      </c>
      <c r="O136" s="6">
        <v>298912</v>
      </c>
      <c r="P136" s="6">
        <v>517602</v>
      </c>
      <c r="Q136" s="6">
        <v>0</v>
      </c>
      <c r="R136" s="6">
        <v>24348</v>
      </c>
      <c r="S136" s="6">
        <v>0</v>
      </c>
      <c r="T136" s="6">
        <v>2065</v>
      </c>
      <c r="U136" s="6">
        <v>42349</v>
      </c>
      <c r="V136" s="2">
        <v>0</v>
      </c>
      <c r="W136" s="6">
        <v>-15782</v>
      </c>
      <c r="X136" s="6">
        <v>-2713</v>
      </c>
      <c r="Y136" s="6">
        <v>-423</v>
      </c>
      <c r="Z136" s="6">
        <v>0</v>
      </c>
      <c r="AA136" s="6">
        <v>-1617</v>
      </c>
      <c r="AB136" s="6">
        <v>45719</v>
      </c>
      <c r="AC136" s="6">
        <v>835059</v>
      </c>
      <c r="AD136" s="6">
        <v>0</v>
      </c>
      <c r="AE136" s="2">
        <v>0</v>
      </c>
      <c r="AF136" s="6">
        <v>-980700</v>
      </c>
      <c r="AG136" s="6">
        <v>21432435</v>
      </c>
      <c r="AH136" s="6">
        <v>79170767</v>
      </c>
      <c r="AI136" s="6">
        <v>2765110</v>
      </c>
      <c r="AJ136" s="7">
        <v>1.04</v>
      </c>
      <c r="AL136" s="2" t="s">
        <v>807</v>
      </c>
      <c r="AM136" s="2">
        <v>1</v>
      </c>
    </row>
    <row r="137" spans="1:39">
      <c r="A137" s="2" t="s">
        <v>498</v>
      </c>
      <c r="B137" s="2" t="s">
        <v>804</v>
      </c>
      <c r="C137" s="2" t="s">
        <v>805</v>
      </c>
      <c r="E137" s="2" t="s">
        <v>499</v>
      </c>
      <c r="F137" s="2" t="s">
        <v>133</v>
      </c>
      <c r="G137" s="2" t="s">
        <v>806</v>
      </c>
      <c r="H137" s="2">
        <v>0</v>
      </c>
      <c r="I137" s="2">
        <v>0.4</v>
      </c>
      <c r="J137" s="6">
        <v>2680141</v>
      </c>
      <c r="K137" s="6">
        <v>30973726</v>
      </c>
      <c r="L137" s="6">
        <v>-28293585</v>
      </c>
      <c r="M137" s="6">
        <v>33119866</v>
      </c>
      <c r="N137" s="6">
        <v>855032</v>
      </c>
      <c r="O137" s="6">
        <v>479006</v>
      </c>
      <c r="P137" s="6">
        <v>369241</v>
      </c>
      <c r="Q137" s="6">
        <v>1460</v>
      </c>
      <c r="R137" s="6">
        <v>0</v>
      </c>
      <c r="S137" s="6">
        <v>1912</v>
      </c>
      <c r="T137" s="6">
        <v>3413</v>
      </c>
      <c r="U137" s="6">
        <v>35071</v>
      </c>
      <c r="V137" s="6">
        <v>-678</v>
      </c>
      <c r="W137" s="6">
        <v>0</v>
      </c>
      <c r="X137" s="6">
        <v>68456</v>
      </c>
      <c r="Y137" s="2">
        <v>-683</v>
      </c>
      <c r="Z137" s="6">
        <v>0</v>
      </c>
      <c r="AA137" s="6">
        <v>1902</v>
      </c>
      <c r="AB137" s="6">
        <v>21022</v>
      </c>
      <c r="AC137" s="6">
        <v>-409205</v>
      </c>
      <c r="AD137" s="6">
        <v>0</v>
      </c>
      <c r="AE137" s="2">
        <v>0</v>
      </c>
      <c r="AF137" s="6">
        <v>-1512784</v>
      </c>
      <c r="AG137" s="6">
        <v>32177999</v>
      </c>
      <c r="AH137" s="6">
        <v>3884414</v>
      </c>
      <c r="AI137" s="6">
        <v>1204273</v>
      </c>
      <c r="AJ137" s="7">
        <v>1.45</v>
      </c>
      <c r="AK137" s="2" t="s">
        <v>934</v>
      </c>
      <c r="AL137" s="2" t="s">
        <v>919</v>
      </c>
      <c r="AM137" s="2">
        <v>1.4641599999999999E-2</v>
      </c>
    </row>
    <row r="138" spans="1:39">
      <c r="A138" s="2" t="s">
        <v>496</v>
      </c>
      <c r="B138" s="2" t="s">
        <v>924</v>
      </c>
      <c r="C138" s="2" t="s">
        <v>818</v>
      </c>
      <c r="E138" s="2" t="s">
        <v>497</v>
      </c>
      <c r="F138" s="2" t="s">
        <v>514</v>
      </c>
      <c r="G138" s="2" t="s">
        <v>806</v>
      </c>
      <c r="H138" s="2">
        <v>0</v>
      </c>
      <c r="I138" s="2">
        <v>0.3</v>
      </c>
      <c r="J138" s="6">
        <v>101618552</v>
      </c>
      <c r="K138" s="6">
        <v>26470699</v>
      </c>
      <c r="L138" s="6">
        <v>75147853</v>
      </c>
      <c r="M138" s="6">
        <v>27646805</v>
      </c>
      <c r="N138" s="6">
        <v>1402243</v>
      </c>
      <c r="O138" s="6">
        <v>399850</v>
      </c>
      <c r="P138" s="6">
        <v>973884</v>
      </c>
      <c r="Q138" s="6">
        <v>0</v>
      </c>
      <c r="R138" s="6">
        <v>0</v>
      </c>
      <c r="S138" s="6">
        <v>1326</v>
      </c>
      <c r="T138" s="6">
        <v>27183</v>
      </c>
      <c r="U138" s="6">
        <v>-82793</v>
      </c>
      <c r="V138" s="6">
        <v>0</v>
      </c>
      <c r="W138" s="6">
        <v>4245</v>
      </c>
      <c r="X138" s="6">
        <v>-715</v>
      </c>
      <c r="Y138" s="6">
        <v>34498</v>
      </c>
      <c r="Z138" s="6">
        <v>0</v>
      </c>
      <c r="AA138" s="6">
        <v>-10019</v>
      </c>
      <c r="AB138" s="6">
        <v>-1114</v>
      </c>
      <c r="AC138" s="6">
        <v>1086849</v>
      </c>
      <c r="AD138" s="6">
        <v>0</v>
      </c>
      <c r="AE138" s="2">
        <v>0</v>
      </c>
      <c r="AF138" s="6">
        <v>-3248130</v>
      </c>
      <c r="AG138" s="6">
        <v>26831869</v>
      </c>
      <c r="AH138" s="6">
        <v>101979722</v>
      </c>
      <c r="AI138" s="6">
        <v>361170</v>
      </c>
      <c r="AJ138" s="7">
        <v>1</v>
      </c>
      <c r="AL138" s="2" t="s">
        <v>807</v>
      </c>
      <c r="AM138" s="2">
        <v>1</v>
      </c>
    </row>
    <row r="139" spans="1:39">
      <c r="A139" s="2" t="s">
        <v>494</v>
      </c>
      <c r="B139" s="2" t="s">
        <v>821</v>
      </c>
      <c r="C139" s="2" t="s">
        <v>808</v>
      </c>
      <c r="E139" s="2" t="s">
        <v>495</v>
      </c>
      <c r="F139" s="2" t="s">
        <v>806</v>
      </c>
      <c r="G139" s="2" t="s">
        <v>642</v>
      </c>
      <c r="H139" s="2">
        <v>0</v>
      </c>
      <c r="I139" s="2">
        <v>0.49</v>
      </c>
      <c r="J139" s="6">
        <v>33041612</v>
      </c>
      <c r="K139" s="6">
        <v>25530456</v>
      </c>
      <c r="L139" s="6">
        <v>7511156</v>
      </c>
      <c r="M139" s="6">
        <v>25681261</v>
      </c>
      <c r="N139" s="6">
        <v>887201</v>
      </c>
      <c r="O139" s="6">
        <v>373693</v>
      </c>
      <c r="P139" s="6">
        <v>496170</v>
      </c>
      <c r="Q139" s="6">
        <v>4329</v>
      </c>
      <c r="R139" s="2">
        <v>0</v>
      </c>
      <c r="S139" s="6">
        <v>13009</v>
      </c>
      <c r="T139" s="6">
        <v>0</v>
      </c>
      <c r="U139" s="6">
        <v>39369</v>
      </c>
      <c r="V139" s="6">
        <v>3248</v>
      </c>
      <c r="W139" s="6">
        <v>0</v>
      </c>
      <c r="X139" s="6">
        <v>-5833</v>
      </c>
      <c r="Y139" s="6">
        <v>5471</v>
      </c>
      <c r="Z139" s="6">
        <v>0</v>
      </c>
      <c r="AA139" s="6">
        <v>0</v>
      </c>
      <c r="AB139" s="6">
        <v>50121</v>
      </c>
      <c r="AC139" s="6">
        <v>108632</v>
      </c>
      <c r="AD139" s="6">
        <v>0</v>
      </c>
      <c r="AE139" s="2">
        <v>0</v>
      </c>
      <c r="AF139" s="6">
        <v>0</v>
      </c>
      <c r="AG139" s="6">
        <v>26769470</v>
      </c>
      <c r="AH139" s="6">
        <v>34280626</v>
      </c>
      <c r="AI139" s="6">
        <v>1239015</v>
      </c>
      <c r="AJ139" s="7">
        <v>1.04</v>
      </c>
      <c r="AK139" s="2" t="s">
        <v>935</v>
      </c>
      <c r="AL139" s="2" t="s">
        <v>919</v>
      </c>
      <c r="AM139" s="2">
        <v>0.31766280000000002</v>
      </c>
    </row>
    <row r="140" spans="1:39">
      <c r="A140" s="2" t="s">
        <v>492</v>
      </c>
      <c r="B140" s="2" t="s">
        <v>804</v>
      </c>
      <c r="C140" s="2" t="s">
        <v>820</v>
      </c>
      <c r="E140" s="2" t="s">
        <v>493</v>
      </c>
      <c r="F140" s="2" t="s">
        <v>316</v>
      </c>
      <c r="G140" s="2" t="s">
        <v>314</v>
      </c>
      <c r="H140" s="2">
        <v>0</v>
      </c>
      <c r="I140" s="2">
        <v>0.4</v>
      </c>
      <c r="J140" s="6">
        <v>1910557</v>
      </c>
      <c r="K140" s="6">
        <v>10845541</v>
      </c>
      <c r="L140" s="6">
        <v>-8934984</v>
      </c>
      <c r="M140" s="6">
        <v>10978303</v>
      </c>
      <c r="N140" s="6">
        <v>754050</v>
      </c>
      <c r="O140" s="6">
        <v>158777</v>
      </c>
      <c r="P140" s="6">
        <v>572348</v>
      </c>
      <c r="Q140" s="6">
        <v>5882</v>
      </c>
      <c r="R140" s="6">
        <v>8116</v>
      </c>
      <c r="S140" s="6">
        <v>8116</v>
      </c>
      <c r="T140" s="2">
        <v>811</v>
      </c>
      <c r="U140" s="6">
        <v>46474</v>
      </c>
      <c r="V140" s="6">
        <v>843</v>
      </c>
      <c r="W140" s="6">
        <v>-8116</v>
      </c>
      <c r="X140" s="6">
        <v>-7298</v>
      </c>
      <c r="Y140" s="6">
        <v>5218</v>
      </c>
      <c r="Z140" s="2">
        <v>126</v>
      </c>
      <c r="AA140" s="6">
        <v>-547</v>
      </c>
      <c r="AB140" s="6">
        <v>-1188</v>
      </c>
      <c r="AC140" s="6">
        <v>-129225</v>
      </c>
      <c r="AD140" s="6">
        <v>0</v>
      </c>
      <c r="AE140" s="2">
        <v>0</v>
      </c>
      <c r="AF140" s="6">
        <v>-85978</v>
      </c>
      <c r="AG140" s="6">
        <v>11552662</v>
      </c>
      <c r="AH140" s="6">
        <v>2617678</v>
      </c>
      <c r="AI140" s="6">
        <v>707121</v>
      </c>
      <c r="AJ140" s="7">
        <v>1.37</v>
      </c>
      <c r="AK140" s="2" t="s">
        <v>933</v>
      </c>
      <c r="AL140" s="2" t="s">
        <v>919</v>
      </c>
      <c r="AM140" s="2">
        <v>2.6520100000000001E-2</v>
      </c>
    </row>
    <row r="141" spans="1:39">
      <c r="A141" s="2" t="s">
        <v>490</v>
      </c>
      <c r="B141" s="2" t="s">
        <v>924</v>
      </c>
      <c r="C141" s="2" t="s">
        <v>818</v>
      </c>
      <c r="E141" s="2" t="s">
        <v>491</v>
      </c>
      <c r="F141" s="2" t="s">
        <v>514</v>
      </c>
      <c r="G141" s="2" t="s">
        <v>806</v>
      </c>
      <c r="H141" s="2">
        <v>0</v>
      </c>
      <c r="I141" s="2">
        <v>0.3</v>
      </c>
      <c r="J141" s="6">
        <v>56609471</v>
      </c>
      <c r="K141" s="6">
        <v>59570955</v>
      </c>
      <c r="L141" s="6">
        <v>-2961485</v>
      </c>
      <c r="M141" s="6">
        <v>56055837</v>
      </c>
      <c r="N141" s="6">
        <v>1273901</v>
      </c>
      <c r="O141" s="6">
        <v>810725</v>
      </c>
      <c r="P141" s="6">
        <v>348499</v>
      </c>
      <c r="Q141" s="6">
        <v>0</v>
      </c>
      <c r="R141" s="6">
        <v>107288</v>
      </c>
      <c r="S141" s="6">
        <v>7389</v>
      </c>
      <c r="T141" s="2">
        <v>0</v>
      </c>
      <c r="U141" s="6">
        <v>67481</v>
      </c>
      <c r="V141" s="6">
        <v>0</v>
      </c>
      <c r="W141" s="6">
        <v>-107288</v>
      </c>
      <c r="X141" s="6">
        <v>12109</v>
      </c>
      <c r="Y141" s="6">
        <v>19092</v>
      </c>
      <c r="Z141" s="6">
        <v>0</v>
      </c>
      <c r="AA141" s="6">
        <v>0</v>
      </c>
      <c r="AB141" s="6">
        <v>44032</v>
      </c>
      <c r="AC141" s="6">
        <v>-42831</v>
      </c>
      <c r="AD141" s="6">
        <v>0</v>
      </c>
      <c r="AE141" s="2">
        <v>0</v>
      </c>
      <c r="AF141" s="6">
        <v>2900082</v>
      </c>
      <c r="AG141" s="6">
        <v>60222415</v>
      </c>
      <c r="AH141" s="6">
        <v>57260930</v>
      </c>
      <c r="AI141" s="6">
        <v>651459</v>
      </c>
      <c r="AJ141" s="7">
        <v>1.01</v>
      </c>
      <c r="AL141" s="2" t="s">
        <v>807</v>
      </c>
      <c r="AM141" s="2">
        <v>1</v>
      </c>
    </row>
    <row r="142" spans="1:39">
      <c r="A142" s="2" t="s">
        <v>488</v>
      </c>
      <c r="B142" s="2" t="s">
        <v>928</v>
      </c>
      <c r="C142" s="2" t="s">
        <v>805</v>
      </c>
      <c r="E142" s="2" t="s">
        <v>489</v>
      </c>
      <c r="F142" s="2">
        <v>0</v>
      </c>
      <c r="G142" s="2">
        <v>0</v>
      </c>
      <c r="H142" s="2" t="s">
        <v>929</v>
      </c>
      <c r="I142" s="2">
        <v>0.09</v>
      </c>
      <c r="J142" s="6">
        <v>110054216</v>
      </c>
      <c r="K142" s="6">
        <v>43833816</v>
      </c>
      <c r="L142" s="6">
        <v>66220400</v>
      </c>
      <c r="M142" s="6">
        <v>45522750</v>
      </c>
      <c r="N142" s="6">
        <v>1772665</v>
      </c>
      <c r="O142" s="6">
        <v>661510</v>
      </c>
      <c r="P142" s="6">
        <v>1069127</v>
      </c>
      <c r="Q142" s="6">
        <v>6708</v>
      </c>
      <c r="R142" s="6">
        <v>3515</v>
      </c>
      <c r="S142" s="6">
        <v>26934</v>
      </c>
      <c r="T142" s="6">
        <v>4871</v>
      </c>
      <c r="U142" s="6">
        <v>61615</v>
      </c>
      <c r="V142" s="6">
        <v>4183</v>
      </c>
      <c r="W142" s="6">
        <v>5241</v>
      </c>
      <c r="X142" s="6">
        <v>177</v>
      </c>
      <c r="Y142" s="6">
        <v>6548</v>
      </c>
      <c r="Z142" s="6">
        <v>-115</v>
      </c>
      <c r="AA142" s="6">
        <v>-5623</v>
      </c>
      <c r="AB142" s="6">
        <v>-7104</v>
      </c>
      <c r="AC142" s="6">
        <v>957733</v>
      </c>
      <c r="AD142" s="6">
        <v>0</v>
      </c>
      <c r="AE142" s="2">
        <v>0</v>
      </c>
      <c r="AF142" s="6">
        <v>-1231965</v>
      </c>
      <c r="AG142" s="6">
        <v>47086105</v>
      </c>
      <c r="AH142" s="6">
        <v>113306505</v>
      </c>
      <c r="AI142" s="6">
        <v>3252289</v>
      </c>
      <c r="AJ142" s="7">
        <v>1.03</v>
      </c>
      <c r="AL142" s="2" t="s">
        <v>807</v>
      </c>
      <c r="AM142" s="2">
        <v>1</v>
      </c>
    </row>
    <row r="143" spans="1:39">
      <c r="A143" s="2" t="s">
        <v>486</v>
      </c>
      <c r="B143" s="2" t="s">
        <v>921</v>
      </c>
      <c r="C143" s="2">
        <v>0</v>
      </c>
      <c r="E143" s="2" t="s">
        <v>487</v>
      </c>
      <c r="F143" s="2">
        <v>0</v>
      </c>
      <c r="G143" s="2">
        <v>0</v>
      </c>
      <c r="H143" s="2" t="s">
        <v>814</v>
      </c>
      <c r="I143" s="2">
        <v>0.01</v>
      </c>
      <c r="J143" s="6">
        <v>13331578</v>
      </c>
      <c r="K143" s="6">
        <v>6685519</v>
      </c>
      <c r="L143" s="6">
        <v>6646059</v>
      </c>
      <c r="M143" s="6">
        <v>6841207</v>
      </c>
      <c r="N143" s="6">
        <v>260630</v>
      </c>
      <c r="O143" s="6">
        <v>98943</v>
      </c>
      <c r="P143" s="6">
        <v>155686</v>
      </c>
      <c r="Q143" s="6">
        <v>1100</v>
      </c>
      <c r="R143" s="6">
        <v>391</v>
      </c>
      <c r="S143" s="6">
        <v>3867</v>
      </c>
      <c r="T143" s="6">
        <v>643</v>
      </c>
      <c r="U143" s="6">
        <v>8060</v>
      </c>
      <c r="V143" s="6">
        <v>315</v>
      </c>
      <c r="W143" s="6">
        <v>849</v>
      </c>
      <c r="X143" s="6">
        <v>1025</v>
      </c>
      <c r="Y143" s="6">
        <v>717</v>
      </c>
      <c r="Z143" s="6">
        <v>-13</v>
      </c>
      <c r="AA143" s="6">
        <v>-603</v>
      </c>
      <c r="AB143" s="6">
        <v>262</v>
      </c>
      <c r="AC143" s="6">
        <v>96121</v>
      </c>
      <c r="AD143" s="6">
        <v>0</v>
      </c>
      <c r="AE143" s="2">
        <v>0</v>
      </c>
      <c r="AF143" s="6">
        <v>-81791</v>
      </c>
      <c r="AG143" s="6">
        <v>7126779</v>
      </c>
      <c r="AH143" s="6">
        <v>13772838</v>
      </c>
      <c r="AI143" s="6">
        <v>441259</v>
      </c>
      <c r="AJ143" s="7">
        <v>1.03</v>
      </c>
      <c r="AL143" s="2" t="s">
        <v>807</v>
      </c>
      <c r="AM143" s="2">
        <v>1</v>
      </c>
    </row>
    <row r="144" spans="1:39">
      <c r="A144" s="2" t="s">
        <v>484</v>
      </c>
      <c r="B144" s="2" t="s">
        <v>804</v>
      </c>
      <c r="C144" s="2" t="s">
        <v>809</v>
      </c>
      <c r="E144" s="2" t="s">
        <v>485</v>
      </c>
      <c r="F144" s="2" t="s">
        <v>402</v>
      </c>
      <c r="G144" s="2" t="s">
        <v>400</v>
      </c>
      <c r="H144" s="2">
        <v>0</v>
      </c>
      <c r="I144" s="2">
        <v>0.4</v>
      </c>
      <c r="J144" s="6">
        <v>1620400</v>
      </c>
      <c r="K144" s="6">
        <v>13633724</v>
      </c>
      <c r="L144" s="6">
        <v>-12013324</v>
      </c>
      <c r="M144" s="6">
        <v>15058932</v>
      </c>
      <c r="N144" s="6">
        <v>589901</v>
      </c>
      <c r="O144" s="6">
        <v>217794</v>
      </c>
      <c r="P144" s="6">
        <v>363553</v>
      </c>
      <c r="Q144" s="6">
        <v>1059</v>
      </c>
      <c r="R144" s="6">
        <v>6086</v>
      </c>
      <c r="S144" s="6">
        <v>0</v>
      </c>
      <c r="T144" s="6">
        <v>1409</v>
      </c>
      <c r="U144" s="6">
        <v>53133</v>
      </c>
      <c r="V144" s="6">
        <v>1132</v>
      </c>
      <c r="W144" s="6">
        <v>-8173</v>
      </c>
      <c r="X144" s="6">
        <v>0</v>
      </c>
      <c r="Y144" s="2">
        <v>435</v>
      </c>
      <c r="Z144" s="6">
        <v>0</v>
      </c>
      <c r="AA144" s="6">
        <v>-42</v>
      </c>
      <c r="AB144" s="6">
        <v>15064</v>
      </c>
      <c r="AC144" s="6">
        <v>-173746</v>
      </c>
      <c r="AD144" s="6">
        <v>0</v>
      </c>
      <c r="AE144" s="2">
        <v>0</v>
      </c>
      <c r="AF144" s="6">
        <v>-932554</v>
      </c>
      <c r="AG144" s="6">
        <v>14604082</v>
      </c>
      <c r="AH144" s="6">
        <v>2590758</v>
      </c>
      <c r="AI144" s="6">
        <v>970358</v>
      </c>
      <c r="AJ144" s="7">
        <v>1.6</v>
      </c>
      <c r="AK144" s="2" t="s">
        <v>906</v>
      </c>
      <c r="AL144" s="2" t="s">
        <v>919</v>
      </c>
      <c r="AM144" s="2">
        <v>9.3991999999999999E-3</v>
      </c>
    </row>
    <row r="145" spans="1:39">
      <c r="A145" s="2" t="s">
        <v>482</v>
      </c>
      <c r="B145" s="2" t="s">
        <v>924</v>
      </c>
      <c r="C145" s="2" t="s">
        <v>818</v>
      </c>
      <c r="E145" s="2" t="s">
        <v>483</v>
      </c>
      <c r="F145" s="2" t="s">
        <v>514</v>
      </c>
      <c r="G145" s="2" t="s">
        <v>806</v>
      </c>
      <c r="H145" s="2">
        <v>0</v>
      </c>
      <c r="I145" s="2">
        <v>0.3</v>
      </c>
      <c r="J145" s="6">
        <v>75035197</v>
      </c>
      <c r="K145" s="6">
        <v>19815486</v>
      </c>
      <c r="L145" s="6">
        <v>55219711</v>
      </c>
      <c r="M145" s="6">
        <v>19836657</v>
      </c>
      <c r="N145" s="6">
        <v>981246</v>
      </c>
      <c r="O145" s="6">
        <v>286894</v>
      </c>
      <c r="P145" s="6">
        <v>663190</v>
      </c>
      <c r="Q145" s="6">
        <v>0</v>
      </c>
      <c r="R145" s="6">
        <v>25525</v>
      </c>
      <c r="S145" s="6">
        <v>5637</v>
      </c>
      <c r="T145" s="6">
        <v>0</v>
      </c>
      <c r="U145" s="6">
        <v>69117</v>
      </c>
      <c r="V145" s="6">
        <v>3190</v>
      </c>
      <c r="W145" s="6">
        <v>2126</v>
      </c>
      <c r="X145" s="2">
        <v>128</v>
      </c>
      <c r="Y145" s="6">
        <v>-8454</v>
      </c>
      <c r="Z145" s="6">
        <v>0</v>
      </c>
      <c r="AA145" s="6">
        <v>0</v>
      </c>
      <c r="AB145" s="6">
        <v>8899</v>
      </c>
      <c r="AC145" s="6">
        <v>798632</v>
      </c>
      <c r="AD145" s="6">
        <v>0</v>
      </c>
      <c r="AE145" s="2">
        <v>0</v>
      </c>
      <c r="AF145" s="6">
        <v>-2789424</v>
      </c>
      <c r="AG145" s="6">
        <v>18902117</v>
      </c>
      <c r="AH145" s="6">
        <v>74121828</v>
      </c>
      <c r="AI145" s="6">
        <v>-913368</v>
      </c>
      <c r="AJ145" s="7">
        <v>0.99</v>
      </c>
      <c r="AL145" s="2" t="s">
        <v>807</v>
      </c>
      <c r="AM145" s="2">
        <v>1</v>
      </c>
    </row>
    <row r="146" spans="1:39">
      <c r="A146" s="2" t="s">
        <v>480</v>
      </c>
      <c r="B146" s="2" t="s">
        <v>804</v>
      </c>
      <c r="C146" s="2" t="s">
        <v>815</v>
      </c>
      <c r="E146" s="2" t="s">
        <v>481</v>
      </c>
      <c r="F146" s="2" t="s">
        <v>534</v>
      </c>
      <c r="G146" s="2" t="s">
        <v>532</v>
      </c>
      <c r="H146" s="2">
        <v>0</v>
      </c>
      <c r="I146" s="2">
        <v>0.4</v>
      </c>
      <c r="J146" s="6">
        <v>2853712</v>
      </c>
      <c r="K146" s="6">
        <v>18703024</v>
      </c>
      <c r="L146" s="6">
        <v>-15849312</v>
      </c>
      <c r="M146" s="6">
        <v>19144793</v>
      </c>
      <c r="N146" s="6">
        <v>477194</v>
      </c>
      <c r="O146" s="6">
        <v>276888</v>
      </c>
      <c r="P146" s="6">
        <v>198221</v>
      </c>
      <c r="Q146" s="6">
        <v>0</v>
      </c>
      <c r="R146" s="6">
        <v>0</v>
      </c>
      <c r="S146" s="6">
        <v>0</v>
      </c>
      <c r="T146" s="6">
        <v>2085</v>
      </c>
      <c r="U146" s="6">
        <v>18594</v>
      </c>
      <c r="V146" s="6">
        <v>0</v>
      </c>
      <c r="W146" s="6">
        <v>-185</v>
      </c>
      <c r="X146" s="2">
        <v>0</v>
      </c>
      <c r="Y146" s="6">
        <v>997</v>
      </c>
      <c r="Z146" s="6">
        <v>0</v>
      </c>
      <c r="AA146" s="6">
        <v>0</v>
      </c>
      <c r="AB146" s="6">
        <v>-1934</v>
      </c>
      <c r="AC146" s="6">
        <v>-229226</v>
      </c>
      <c r="AD146" s="6">
        <v>0</v>
      </c>
      <c r="AE146" s="6">
        <v>251969</v>
      </c>
      <c r="AF146" s="6">
        <v>1060182</v>
      </c>
      <c r="AG146" s="6">
        <v>20218446</v>
      </c>
      <c r="AH146" s="6">
        <v>4369134</v>
      </c>
      <c r="AI146" s="6">
        <v>1515423</v>
      </c>
      <c r="AJ146" s="7">
        <v>1.53</v>
      </c>
      <c r="AL146" s="2" t="s">
        <v>807</v>
      </c>
      <c r="AM146" s="2">
        <v>1</v>
      </c>
    </row>
    <row r="147" spans="1:39">
      <c r="A147" s="2" t="s">
        <v>478</v>
      </c>
      <c r="B147" s="2" t="s">
        <v>804</v>
      </c>
      <c r="C147" s="2" t="s">
        <v>820</v>
      </c>
      <c r="E147" s="2" t="s">
        <v>479</v>
      </c>
      <c r="F147" s="2" t="s">
        <v>316</v>
      </c>
      <c r="G147" s="2" t="s">
        <v>314</v>
      </c>
      <c r="H147" s="2">
        <v>0</v>
      </c>
      <c r="I147" s="2">
        <v>0.4</v>
      </c>
      <c r="J147" s="6">
        <v>3425121</v>
      </c>
      <c r="K147" s="6">
        <v>24524026</v>
      </c>
      <c r="L147" s="6">
        <v>-21098905</v>
      </c>
      <c r="M147" s="6">
        <v>24751572</v>
      </c>
      <c r="N147" s="6">
        <v>1384263</v>
      </c>
      <c r="O147" s="6">
        <v>357977</v>
      </c>
      <c r="P147" s="6">
        <v>996571</v>
      </c>
      <c r="Q147" s="2">
        <v>724</v>
      </c>
      <c r="R147" s="6">
        <v>14070</v>
      </c>
      <c r="S147" s="6">
        <v>6636</v>
      </c>
      <c r="T147" s="6">
        <v>8285</v>
      </c>
      <c r="U147" s="6">
        <v>109481</v>
      </c>
      <c r="V147" s="6">
        <v>2066</v>
      </c>
      <c r="W147" s="6">
        <v>47024</v>
      </c>
      <c r="X147" s="6">
        <v>17030</v>
      </c>
      <c r="Y147" s="6">
        <v>1878</v>
      </c>
      <c r="Z147" s="6">
        <v>-2184</v>
      </c>
      <c r="AA147" s="6">
        <v>-9342</v>
      </c>
      <c r="AB147" s="6">
        <v>4028</v>
      </c>
      <c r="AC147" s="6">
        <v>-305149</v>
      </c>
      <c r="AD147" s="6">
        <v>0</v>
      </c>
      <c r="AE147" s="6">
        <v>0</v>
      </c>
      <c r="AF147" s="6">
        <v>-593200</v>
      </c>
      <c r="AG147" s="6">
        <v>25407467</v>
      </c>
      <c r="AH147" s="6">
        <v>4308561</v>
      </c>
      <c r="AI147" s="6">
        <v>883440</v>
      </c>
      <c r="AJ147" s="7">
        <v>1.26</v>
      </c>
      <c r="AK147" s="2" t="s">
        <v>830</v>
      </c>
      <c r="AL147" s="2" t="s">
        <v>919</v>
      </c>
      <c r="AM147" s="2">
        <v>7.1282000000000003E-3</v>
      </c>
    </row>
    <row r="148" spans="1:39">
      <c r="A148" s="2" t="s">
        <v>476</v>
      </c>
      <c r="B148" s="2" t="s">
        <v>924</v>
      </c>
      <c r="C148" s="2" t="s">
        <v>818</v>
      </c>
      <c r="E148" s="2" t="s">
        <v>477</v>
      </c>
      <c r="F148" s="2" t="s">
        <v>514</v>
      </c>
      <c r="G148" s="2" t="s">
        <v>806</v>
      </c>
      <c r="H148" s="2">
        <v>0</v>
      </c>
      <c r="I148" s="2">
        <v>0.3</v>
      </c>
      <c r="J148" s="6">
        <v>36310369</v>
      </c>
      <c r="K148" s="6">
        <v>15196945</v>
      </c>
      <c r="L148" s="6">
        <v>21113424</v>
      </c>
      <c r="M148" s="6">
        <v>13188877</v>
      </c>
      <c r="N148" s="6">
        <v>666125</v>
      </c>
      <c r="O148" s="6">
        <v>190748</v>
      </c>
      <c r="P148" s="6">
        <v>475377</v>
      </c>
      <c r="Q148" s="6">
        <v>0</v>
      </c>
      <c r="R148" s="6">
        <v>0</v>
      </c>
      <c r="S148" s="6">
        <v>0</v>
      </c>
      <c r="T148" s="6">
        <v>0</v>
      </c>
      <c r="U148" s="6">
        <v>45750</v>
      </c>
      <c r="V148" s="6">
        <v>0</v>
      </c>
      <c r="W148" s="6">
        <v>0</v>
      </c>
      <c r="X148" s="6">
        <v>0</v>
      </c>
      <c r="Y148" s="6">
        <v>5346</v>
      </c>
      <c r="Z148" s="6">
        <v>0</v>
      </c>
      <c r="AA148" s="6">
        <v>0</v>
      </c>
      <c r="AB148" s="6">
        <v>7450</v>
      </c>
      <c r="AC148" s="6">
        <v>305359</v>
      </c>
      <c r="AD148" s="6">
        <v>0</v>
      </c>
      <c r="AE148" s="2">
        <v>0</v>
      </c>
      <c r="AF148" s="6">
        <v>-604847</v>
      </c>
      <c r="AG148" s="6">
        <v>13614060</v>
      </c>
      <c r="AH148" s="6">
        <v>34727484</v>
      </c>
      <c r="AI148" s="6">
        <v>-1582884</v>
      </c>
      <c r="AJ148" s="7">
        <v>0.96</v>
      </c>
      <c r="AL148" s="2" t="s">
        <v>807</v>
      </c>
      <c r="AM148" s="2">
        <v>1</v>
      </c>
    </row>
    <row r="149" spans="1:39">
      <c r="A149" s="2" t="s">
        <v>474</v>
      </c>
      <c r="B149" s="2" t="s">
        <v>804</v>
      </c>
      <c r="C149" s="2" t="s">
        <v>805</v>
      </c>
      <c r="E149" s="2" t="s">
        <v>475</v>
      </c>
      <c r="F149" s="2" t="s">
        <v>488</v>
      </c>
      <c r="G149" s="2" t="s">
        <v>486</v>
      </c>
      <c r="H149" s="2">
        <v>0</v>
      </c>
      <c r="I149" s="2">
        <v>0.4</v>
      </c>
      <c r="J149" s="6">
        <v>1264832</v>
      </c>
      <c r="K149" s="6">
        <v>11919477</v>
      </c>
      <c r="L149" s="6">
        <v>-10654645</v>
      </c>
      <c r="M149" s="6">
        <v>11912730</v>
      </c>
      <c r="N149" s="6">
        <v>397986</v>
      </c>
      <c r="O149" s="6">
        <v>172292</v>
      </c>
      <c r="P149" s="6">
        <v>225247</v>
      </c>
      <c r="Q149" s="2">
        <v>0</v>
      </c>
      <c r="R149" s="2">
        <v>0</v>
      </c>
      <c r="S149" s="6">
        <v>447</v>
      </c>
      <c r="T149" s="2">
        <v>0</v>
      </c>
      <c r="U149" s="6">
        <v>42389</v>
      </c>
      <c r="V149" s="6">
        <v>0</v>
      </c>
      <c r="W149" s="6">
        <v>0</v>
      </c>
      <c r="X149" s="6">
        <v>8057</v>
      </c>
      <c r="Y149" s="6">
        <v>3869</v>
      </c>
      <c r="Z149" s="6">
        <v>0</v>
      </c>
      <c r="AA149" s="6">
        <v>280</v>
      </c>
      <c r="AB149" s="6">
        <v>-6814</v>
      </c>
      <c r="AC149" s="6">
        <v>-154096</v>
      </c>
      <c r="AD149" s="6">
        <v>106678</v>
      </c>
      <c r="AE149" s="2">
        <v>0</v>
      </c>
      <c r="AF149" s="6">
        <v>-278434</v>
      </c>
      <c r="AG149" s="6">
        <v>12032645</v>
      </c>
      <c r="AH149" s="6">
        <v>1377999</v>
      </c>
      <c r="AI149" s="6">
        <v>113168</v>
      </c>
      <c r="AJ149" s="7">
        <v>1.0900000000000001</v>
      </c>
      <c r="AL149" s="2" t="s">
        <v>807</v>
      </c>
      <c r="AM149" s="2">
        <v>1</v>
      </c>
    </row>
    <row r="150" spans="1:39">
      <c r="A150" s="2" t="s">
        <v>472</v>
      </c>
      <c r="B150" s="2" t="s">
        <v>821</v>
      </c>
      <c r="C150" s="2" t="s">
        <v>845</v>
      </c>
      <c r="E150" s="2" t="s">
        <v>473</v>
      </c>
      <c r="F150" s="2" t="s">
        <v>806</v>
      </c>
      <c r="G150" s="2" t="s">
        <v>626</v>
      </c>
      <c r="H150" s="2">
        <v>0</v>
      </c>
      <c r="I150" s="2">
        <v>0.49</v>
      </c>
      <c r="J150" s="6">
        <v>26074435</v>
      </c>
      <c r="K150" s="6">
        <v>18564782</v>
      </c>
      <c r="L150" s="6">
        <v>7509654</v>
      </c>
      <c r="M150" s="6">
        <v>15873092</v>
      </c>
      <c r="N150" s="6">
        <v>733384</v>
      </c>
      <c r="O150" s="6">
        <v>231266</v>
      </c>
      <c r="P150" s="6">
        <v>498183</v>
      </c>
      <c r="Q150" s="6">
        <v>2626</v>
      </c>
      <c r="R150" s="6">
        <v>0</v>
      </c>
      <c r="S150" s="6">
        <v>0</v>
      </c>
      <c r="T150" s="6">
        <v>1309</v>
      </c>
      <c r="U150" s="6">
        <v>47444</v>
      </c>
      <c r="V150" s="6">
        <v>-412</v>
      </c>
      <c r="W150" s="6">
        <v>0</v>
      </c>
      <c r="X150" s="6">
        <v>19820</v>
      </c>
      <c r="Y150" s="6">
        <v>-1592</v>
      </c>
      <c r="Z150" s="6">
        <v>0</v>
      </c>
      <c r="AA150" s="6">
        <v>2803</v>
      </c>
      <c r="AB150" s="6">
        <v>12687</v>
      </c>
      <c r="AC150" s="6">
        <v>108611</v>
      </c>
      <c r="AD150" s="6">
        <v>0</v>
      </c>
      <c r="AE150" s="2">
        <v>0</v>
      </c>
      <c r="AF150" s="6">
        <v>-20501075</v>
      </c>
      <c r="AG150" s="6">
        <v>-3705238</v>
      </c>
      <c r="AH150" s="6">
        <v>3804415</v>
      </c>
      <c r="AI150" s="6">
        <v>-22270020</v>
      </c>
      <c r="AJ150" s="7">
        <v>0.15</v>
      </c>
      <c r="AL150" s="2" t="s">
        <v>807</v>
      </c>
      <c r="AM150" s="2">
        <v>1</v>
      </c>
    </row>
    <row r="151" spans="1:39">
      <c r="A151" s="2" t="s">
        <v>470</v>
      </c>
      <c r="B151" s="2" t="s">
        <v>804</v>
      </c>
      <c r="C151" s="2" t="s">
        <v>805</v>
      </c>
      <c r="E151" s="2" t="s">
        <v>471</v>
      </c>
      <c r="F151" s="2" t="s">
        <v>554</v>
      </c>
      <c r="G151" s="2" t="s">
        <v>552</v>
      </c>
      <c r="H151" s="2">
        <v>0</v>
      </c>
      <c r="I151" s="2">
        <v>0.4</v>
      </c>
      <c r="J151" s="6">
        <v>3495559</v>
      </c>
      <c r="K151" s="6">
        <v>8866168</v>
      </c>
      <c r="L151" s="6">
        <v>-5370609</v>
      </c>
      <c r="M151" s="6">
        <v>8546717</v>
      </c>
      <c r="N151" s="6">
        <v>683540</v>
      </c>
      <c r="O151" s="6">
        <v>123610</v>
      </c>
      <c r="P151" s="6">
        <v>510307</v>
      </c>
      <c r="Q151" s="6">
        <v>0</v>
      </c>
      <c r="R151" s="6">
        <v>43411</v>
      </c>
      <c r="S151" s="6">
        <v>0</v>
      </c>
      <c r="T151" s="6">
        <v>6212</v>
      </c>
      <c r="U151" s="6">
        <v>54714</v>
      </c>
      <c r="V151" s="6">
        <v>0</v>
      </c>
      <c r="W151" s="6">
        <v>-1</v>
      </c>
      <c r="X151" s="6">
        <v>1473</v>
      </c>
      <c r="Y151" s="6">
        <v>-3704</v>
      </c>
      <c r="Z151" s="6">
        <v>0</v>
      </c>
      <c r="AA151" s="6">
        <v>-1586</v>
      </c>
      <c r="AB151" s="6">
        <v>-3019</v>
      </c>
      <c r="AC151" s="6">
        <v>-77674</v>
      </c>
      <c r="AD151" s="6">
        <v>0</v>
      </c>
      <c r="AE151" s="2">
        <v>0</v>
      </c>
      <c r="AF151" s="6">
        <v>-638660</v>
      </c>
      <c r="AG151" s="6">
        <v>8561800</v>
      </c>
      <c r="AH151" s="6">
        <v>3191191</v>
      </c>
      <c r="AI151" s="6">
        <v>-304368</v>
      </c>
      <c r="AJ151" s="7">
        <v>0.91</v>
      </c>
      <c r="AK151" s="2" t="s">
        <v>911</v>
      </c>
      <c r="AL151" s="2" t="s">
        <v>919</v>
      </c>
      <c r="AM151" s="2">
        <v>3.9026100000000001E-2</v>
      </c>
    </row>
    <row r="152" spans="1:39">
      <c r="A152" s="2" t="s">
        <v>468</v>
      </c>
      <c r="B152" s="2" t="s">
        <v>804</v>
      </c>
      <c r="C152" s="2" t="s">
        <v>805</v>
      </c>
      <c r="E152" s="2" t="s">
        <v>469</v>
      </c>
      <c r="F152" s="2" t="s">
        <v>488</v>
      </c>
      <c r="G152" s="2" t="s">
        <v>486</v>
      </c>
      <c r="H152" s="2">
        <v>0</v>
      </c>
      <c r="I152" s="2">
        <v>0.4</v>
      </c>
      <c r="J152" s="6">
        <v>3063874</v>
      </c>
      <c r="K152" s="6">
        <v>12907880</v>
      </c>
      <c r="L152" s="6">
        <v>-9844007</v>
      </c>
      <c r="M152" s="6">
        <v>13899621</v>
      </c>
      <c r="N152" s="6">
        <v>631662</v>
      </c>
      <c r="O152" s="6">
        <v>201028</v>
      </c>
      <c r="P152" s="6">
        <v>426673</v>
      </c>
      <c r="Q152" s="6">
        <v>1114</v>
      </c>
      <c r="R152" s="6">
        <v>0</v>
      </c>
      <c r="S152" s="6">
        <v>0</v>
      </c>
      <c r="T152" s="6">
        <v>2847</v>
      </c>
      <c r="U152" s="6">
        <v>13447</v>
      </c>
      <c r="V152" s="6">
        <v>-977</v>
      </c>
      <c r="W152" s="6">
        <v>0</v>
      </c>
      <c r="X152" s="6">
        <v>5885</v>
      </c>
      <c r="Y152" s="6">
        <v>644</v>
      </c>
      <c r="Z152" s="6">
        <v>0</v>
      </c>
      <c r="AA152" s="6">
        <v>-1501</v>
      </c>
      <c r="AB152" s="6">
        <v>-7531</v>
      </c>
      <c r="AC152" s="6">
        <v>-142372</v>
      </c>
      <c r="AD152" s="6">
        <v>0</v>
      </c>
      <c r="AE152" s="6">
        <v>456371</v>
      </c>
      <c r="AF152" s="6">
        <v>167369</v>
      </c>
      <c r="AG152" s="6">
        <v>14109876</v>
      </c>
      <c r="AH152" s="6">
        <v>4265869</v>
      </c>
      <c r="AI152" s="6">
        <v>1201996</v>
      </c>
      <c r="AJ152" s="7">
        <v>1.39</v>
      </c>
      <c r="AL152" s="2" t="s">
        <v>807</v>
      </c>
      <c r="AM152" s="2">
        <v>1</v>
      </c>
    </row>
    <row r="153" spans="1:39">
      <c r="A153" s="2" t="s">
        <v>466</v>
      </c>
      <c r="B153" s="2" t="s">
        <v>924</v>
      </c>
      <c r="C153" s="2" t="s">
        <v>818</v>
      </c>
      <c r="E153" s="2" t="s">
        <v>467</v>
      </c>
      <c r="F153" s="2" t="s">
        <v>514</v>
      </c>
      <c r="G153" s="2" t="s">
        <v>806</v>
      </c>
      <c r="H153" s="2">
        <v>0</v>
      </c>
      <c r="I153" s="2">
        <v>0.3</v>
      </c>
      <c r="J153" s="6">
        <v>31626618</v>
      </c>
      <c r="K153" s="6">
        <v>22164451</v>
      </c>
      <c r="L153" s="6">
        <v>9462167</v>
      </c>
      <c r="M153" s="6">
        <v>22513105</v>
      </c>
      <c r="N153" s="6">
        <v>889283</v>
      </c>
      <c r="O153" s="6">
        <v>325603</v>
      </c>
      <c r="P153" s="6">
        <v>556325</v>
      </c>
      <c r="Q153" s="6">
        <v>0</v>
      </c>
      <c r="R153" s="6">
        <v>5332</v>
      </c>
      <c r="S153" s="6">
        <v>2023</v>
      </c>
      <c r="T153" s="6">
        <v>0</v>
      </c>
      <c r="U153" s="6">
        <v>20208</v>
      </c>
      <c r="V153" s="6">
        <v>0</v>
      </c>
      <c r="W153" s="6">
        <v>-5682</v>
      </c>
      <c r="X153" s="6">
        <v>20754</v>
      </c>
      <c r="Y153" s="6">
        <v>7043</v>
      </c>
      <c r="Z153" s="6">
        <v>0</v>
      </c>
      <c r="AA153" s="6">
        <v>589</v>
      </c>
      <c r="AB153" s="6">
        <v>240</v>
      </c>
      <c r="AC153" s="6">
        <v>136850</v>
      </c>
      <c r="AD153" s="6">
        <v>0</v>
      </c>
      <c r="AE153" s="6">
        <v>91654</v>
      </c>
      <c r="AF153" s="6">
        <v>-1863460</v>
      </c>
      <c r="AG153" s="6">
        <v>21627276</v>
      </c>
      <c r="AH153" s="6">
        <v>31089443</v>
      </c>
      <c r="AI153" s="6">
        <v>-537175</v>
      </c>
      <c r="AJ153" s="7">
        <v>0.98</v>
      </c>
      <c r="AK153" s="2" t="s">
        <v>925</v>
      </c>
      <c r="AL153" s="2" t="s">
        <v>919</v>
      </c>
      <c r="AM153" s="2">
        <v>0.26346710000000001</v>
      </c>
    </row>
    <row r="154" spans="1:39">
      <c r="A154" s="2" t="s">
        <v>464</v>
      </c>
      <c r="B154" s="2" t="s">
        <v>921</v>
      </c>
      <c r="C154" s="2">
        <v>0</v>
      </c>
      <c r="E154" s="2" t="s">
        <v>465</v>
      </c>
      <c r="F154" s="2">
        <v>0</v>
      </c>
      <c r="G154" s="2">
        <v>0</v>
      </c>
      <c r="H154" s="2" t="s">
        <v>814</v>
      </c>
      <c r="I154" s="2">
        <v>0.01</v>
      </c>
      <c r="J154" s="6">
        <v>5205285</v>
      </c>
      <c r="K154" s="6">
        <v>2360659</v>
      </c>
      <c r="L154" s="6">
        <v>2844626</v>
      </c>
      <c r="M154" s="6">
        <v>2380839</v>
      </c>
      <c r="N154" s="6">
        <v>134844</v>
      </c>
      <c r="O154" s="6">
        <v>34433</v>
      </c>
      <c r="P154" s="6">
        <v>96886</v>
      </c>
      <c r="Q154" s="6">
        <v>239</v>
      </c>
      <c r="R154" s="6">
        <v>1282</v>
      </c>
      <c r="S154" s="6">
        <v>1265</v>
      </c>
      <c r="T154" s="2">
        <v>739</v>
      </c>
      <c r="U154" s="6">
        <v>4574</v>
      </c>
      <c r="V154" s="2">
        <v>-20</v>
      </c>
      <c r="W154" s="6">
        <v>-1166</v>
      </c>
      <c r="X154" s="6">
        <v>477</v>
      </c>
      <c r="Y154" s="6">
        <v>193</v>
      </c>
      <c r="Z154" s="6">
        <v>-1</v>
      </c>
      <c r="AA154" s="6">
        <v>-187</v>
      </c>
      <c r="AB154" s="6">
        <v>37</v>
      </c>
      <c r="AC154" s="6">
        <v>41141</v>
      </c>
      <c r="AD154" s="6">
        <v>0</v>
      </c>
      <c r="AE154" s="6">
        <v>0</v>
      </c>
      <c r="AF154" s="6">
        <v>-274159</v>
      </c>
      <c r="AG154" s="6">
        <v>2286572</v>
      </c>
      <c r="AH154" s="6">
        <v>5131199</v>
      </c>
      <c r="AI154" s="6">
        <v>-74087</v>
      </c>
      <c r="AJ154" s="7">
        <v>0.99</v>
      </c>
      <c r="AL154" s="2" t="s">
        <v>807</v>
      </c>
      <c r="AM154" s="2">
        <v>1</v>
      </c>
    </row>
    <row r="155" spans="1:39">
      <c r="A155" s="2" t="s">
        <v>462</v>
      </c>
      <c r="B155" s="2" t="s">
        <v>821</v>
      </c>
      <c r="C155" s="2" t="s">
        <v>825</v>
      </c>
      <c r="E155" s="2" t="s">
        <v>463</v>
      </c>
      <c r="F155" s="2" t="s">
        <v>806</v>
      </c>
      <c r="G155" s="2" t="s">
        <v>464</v>
      </c>
      <c r="H155" s="2">
        <v>0</v>
      </c>
      <c r="I155" s="2">
        <v>0.49</v>
      </c>
      <c r="J155" s="6">
        <v>29872373</v>
      </c>
      <c r="K155" s="6">
        <v>23001440</v>
      </c>
      <c r="L155" s="6">
        <v>6870933</v>
      </c>
      <c r="M155" s="6">
        <v>23358248</v>
      </c>
      <c r="N155" s="6">
        <v>1893024</v>
      </c>
      <c r="O155" s="6">
        <v>344357</v>
      </c>
      <c r="P155" s="6">
        <v>1486530</v>
      </c>
      <c r="Q155" s="6">
        <v>0</v>
      </c>
      <c r="R155" s="6">
        <v>24855</v>
      </c>
      <c r="S155" s="6">
        <v>12427</v>
      </c>
      <c r="T155" s="6">
        <v>24855</v>
      </c>
      <c r="U155" s="6">
        <v>-12760</v>
      </c>
      <c r="V155" s="2">
        <v>0</v>
      </c>
      <c r="W155" s="6">
        <v>-26874</v>
      </c>
      <c r="X155" s="6">
        <v>14448</v>
      </c>
      <c r="Y155" s="6">
        <v>-9258</v>
      </c>
      <c r="Z155" s="6">
        <v>0</v>
      </c>
      <c r="AA155" s="6">
        <v>-5530</v>
      </c>
      <c r="AB155" s="6">
        <v>-4662</v>
      </c>
      <c r="AC155" s="6">
        <v>99373</v>
      </c>
      <c r="AD155" s="6">
        <v>0</v>
      </c>
      <c r="AE155" s="2">
        <v>0</v>
      </c>
      <c r="AF155" s="6">
        <v>-2525822</v>
      </c>
      <c r="AG155" s="6">
        <v>22780187</v>
      </c>
      <c r="AH155" s="6">
        <v>29651120</v>
      </c>
      <c r="AI155" s="6">
        <v>-221253</v>
      </c>
      <c r="AJ155" s="7">
        <v>0.99</v>
      </c>
      <c r="AL155" s="2" t="s">
        <v>807</v>
      </c>
      <c r="AM155" s="2">
        <v>1</v>
      </c>
    </row>
    <row r="156" spans="1:39">
      <c r="A156" s="2" t="s">
        <v>460</v>
      </c>
      <c r="B156" s="2" t="s">
        <v>928</v>
      </c>
      <c r="C156" s="2" t="s">
        <v>815</v>
      </c>
      <c r="E156" s="2" t="s">
        <v>461</v>
      </c>
      <c r="F156" s="2">
        <v>0</v>
      </c>
      <c r="G156" s="2">
        <v>0</v>
      </c>
      <c r="H156" s="2" t="s">
        <v>929</v>
      </c>
      <c r="I156" s="2">
        <v>0.1</v>
      </c>
      <c r="J156" s="6">
        <v>113539993</v>
      </c>
      <c r="K156" s="6">
        <v>49309481</v>
      </c>
      <c r="L156" s="6">
        <v>64230512</v>
      </c>
      <c r="M156" s="6">
        <v>49846638</v>
      </c>
      <c r="N156" s="6">
        <v>1623369</v>
      </c>
      <c r="O156" s="6">
        <v>720924</v>
      </c>
      <c r="P156" s="6">
        <v>857238</v>
      </c>
      <c r="Q156" s="6">
        <v>754</v>
      </c>
      <c r="R156" s="6">
        <v>19262</v>
      </c>
      <c r="S156" s="6">
        <v>16642</v>
      </c>
      <c r="T156" s="6">
        <v>8549</v>
      </c>
      <c r="U156" s="6">
        <v>47249</v>
      </c>
      <c r="V156" s="6">
        <v>-150</v>
      </c>
      <c r="W156" s="6">
        <v>-2729</v>
      </c>
      <c r="X156" s="6">
        <v>35848</v>
      </c>
      <c r="Y156" s="6">
        <v>5170</v>
      </c>
      <c r="Z156" s="6">
        <v>0</v>
      </c>
      <c r="AA156" s="6">
        <v>-5304</v>
      </c>
      <c r="AB156" s="6">
        <v>3592</v>
      </c>
      <c r="AC156" s="6">
        <v>928954</v>
      </c>
      <c r="AD156" s="6">
        <v>0</v>
      </c>
      <c r="AE156" s="6">
        <v>311602</v>
      </c>
      <c r="AF156" s="6">
        <v>-2053828</v>
      </c>
      <c r="AG156" s="6">
        <v>50117206</v>
      </c>
      <c r="AH156" s="6">
        <v>114347718</v>
      </c>
      <c r="AI156" s="6">
        <v>807725</v>
      </c>
      <c r="AJ156" s="7">
        <v>1.01</v>
      </c>
      <c r="AK156" s="2" t="s">
        <v>909</v>
      </c>
      <c r="AL156" s="2" t="s">
        <v>923</v>
      </c>
      <c r="AM156" s="2">
        <v>0.90708160000000004</v>
      </c>
    </row>
    <row r="157" spans="1:39">
      <c r="A157" s="2" t="s">
        <v>458</v>
      </c>
      <c r="B157" s="2" t="s">
        <v>804</v>
      </c>
      <c r="C157" s="2" t="s">
        <v>815</v>
      </c>
      <c r="E157" s="2" t="s">
        <v>459</v>
      </c>
      <c r="F157" s="2" t="s">
        <v>460</v>
      </c>
      <c r="G157" s="2" t="s">
        <v>806</v>
      </c>
      <c r="H157" s="2">
        <v>0</v>
      </c>
      <c r="I157" s="2">
        <v>0.4</v>
      </c>
      <c r="J157" s="6">
        <v>2491833</v>
      </c>
      <c r="K157" s="6">
        <v>17708916</v>
      </c>
      <c r="L157" s="6">
        <v>-15217082</v>
      </c>
      <c r="M157" s="6">
        <v>18841600</v>
      </c>
      <c r="N157" s="6">
        <v>618969</v>
      </c>
      <c r="O157" s="6">
        <v>272502</v>
      </c>
      <c r="P157" s="6">
        <v>325523</v>
      </c>
      <c r="Q157" s="6">
        <v>0</v>
      </c>
      <c r="R157" s="6">
        <v>0</v>
      </c>
      <c r="S157" s="6">
        <v>19666</v>
      </c>
      <c r="T157" s="6">
        <v>1278</v>
      </c>
      <c r="U157" s="6">
        <v>34606</v>
      </c>
      <c r="V157" s="6">
        <v>0</v>
      </c>
      <c r="W157" s="6">
        <v>0</v>
      </c>
      <c r="X157" s="6">
        <v>-2333</v>
      </c>
      <c r="Y157" s="6">
        <v>567</v>
      </c>
      <c r="Z157" s="6">
        <v>0</v>
      </c>
      <c r="AA157" s="6">
        <v>-348</v>
      </c>
      <c r="AB157" s="6">
        <v>12851</v>
      </c>
      <c r="AC157" s="6">
        <v>-220082</v>
      </c>
      <c r="AD157" s="6">
        <v>0</v>
      </c>
      <c r="AE157" s="6">
        <v>6839</v>
      </c>
      <c r="AF157" s="6">
        <v>78406</v>
      </c>
      <c r="AG157" s="6">
        <v>19357398</v>
      </c>
      <c r="AH157" s="6">
        <v>4140315</v>
      </c>
      <c r="AI157" s="6">
        <v>1648482</v>
      </c>
      <c r="AJ157" s="7">
        <v>1.66</v>
      </c>
      <c r="AK157" s="2" t="s">
        <v>909</v>
      </c>
      <c r="AL157" s="2" t="s">
        <v>919</v>
      </c>
      <c r="AM157" s="2">
        <v>1.9907500000000002E-2</v>
      </c>
    </row>
    <row r="158" spans="1:39">
      <c r="A158" s="2" t="s">
        <v>456</v>
      </c>
      <c r="B158" s="2" t="s">
        <v>804</v>
      </c>
      <c r="C158" s="2" t="s">
        <v>809</v>
      </c>
      <c r="E158" s="2" t="s">
        <v>457</v>
      </c>
      <c r="F158" s="2" t="s">
        <v>594</v>
      </c>
      <c r="G158" s="2" t="s">
        <v>590</v>
      </c>
      <c r="H158" s="2">
        <v>0</v>
      </c>
      <c r="I158" s="2">
        <v>0.4</v>
      </c>
      <c r="J158" s="6">
        <v>2166893</v>
      </c>
      <c r="K158" s="6">
        <v>9415473</v>
      </c>
      <c r="L158" s="6">
        <v>-7248580</v>
      </c>
      <c r="M158" s="6">
        <v>9743394</v>
      </c>
      <c r="N158" s="6">
        <v>701433</v>
      </c>
      <c r="O158" s="6">
        <v>140917</v>
      </c>
      <c r="P158" s="6">
        <v>529658</v>
      </c>
      <c r="Q158" s="2">
        <v>0</v>
      </c>
      <c r="R158" s="6">
        <v>0</v>
      </c>
      <c r="S158" s="6">
        <v>6535</v>
      </c>
      <c r="T158" s="6">
        <v>24323</v>
      </c>
      <c r="U158" s="6">
        <v>46787</v>
      </c>
      <c r="V158" s="6">
        <v>0</v>
      </c>
      <c r="W158" s="6">
        <v>0</v>
      </c>
      <c r="X158" s="6">
        <v>-2294</v>
      </c>
      <c r="Y158" s="6">
        <v>-3879</v>
      </c>
      <c r="Z158" s="6">
        <v>0</v>
      </c>
      <c r="AA158" s="6">
        <v>-14319</v>
      </c>
      <c r="AB158" s="6">
        <v>2403</v>
      </c>
      <c r="AC158" s="6">
        <v>-104835</v>
      </c>
      <c r="AD158" s="6">
        <v>0</v>
      </c>
      <c r="AE158" s="6">
        <v>0</v>
      </c>
      <c r="AF158" s="6">
        <v>-586775</v>
      </c>
      <c r="AG158" s="6">
        <v>9781915</v>
      </c>
      <c r="AH158" s="6">
        <v>2533335</v>
      </c>
      <c r="AI158" s="6">
        <v>366442</v>
      </c>
      <c r="AJ158" s="7">
        <v>1.17</v>
      </c>
      <c r="AK158" s="2" t="s">
        <v>904</v>
      </c>
      <c r="AL158" s="2" t="s">
        <v>919</v>
      </c>
      <c r="AM158" s="2">
        <v>1.17334E-2</v>
      </c>
    </row>
    <row r="159" spans="1:39">
      <c r="A159" s="2" t="s">
        <v>454</v>
      </c>
      <c r="B159" s="2" t="s">
        <v>924</v>
      </c>
      <c r="C159" s="2" t="s">
        <v>818</v>
      </c>
      <c r="E159" s="2" t="s">
        <v>455</v>
      </c>
      <c r="F159" s="2" t="s">
        <v>514</v>
      </c>
      <c r="G159" s="2" t="s">
        <v>806</v>
      </c>
      <c r="H159" s="2">
        <v>0</v>
      </c>
      <c r="I159" s="2">
        <v>0.3</v>
      </c>
      <c r="J159" s="6">
        <v>43216087</v>
      </c>
      <c r="K159" s="6">
        <v>104006556</v>
      </c>
      <c r="L159" s="6">
        <v>-60790469</v>
      </c>
      <c r="M159" s="6">
        <v>112407182</v>
      </c>
      <c r="N159" s="6">
        <v>2287049</v>
      </c>
      <c r="O159" s="6">
        <v>1625724</v>
      </c>
      <c r="P159" s="6">
        <v>518309</v>
      </c>
      <c r="Q159" s="2">
        <v>0</v>
      </c>
      <c r="R159" s="6">
        <v>0</v>
      </c>
      <c r="S159" s="6">
        <v>30434</v>
      </c>
      <c r="T159" s="6">
        <v>112582</v>
      </c>
      <c r="U159" s="6">
        <v>80874</v>
      </c>
      <c r="V159" s="6">
        <v>6104</v>
      </c>
      <c r="W159" s="6">
        <v>0</v>
      </c>
      <c r="X159" s="6">
        <v>12850</v>
      </c>
      <c r="Y159" s="6">
        <v>20801</v>
      </c>
      <c r="Z159" s="6">
        <v>0</v>
      </c>
      <c r="AA159" s="6">
        <v>-112582</v>
      </c>
      <c r="AB159" s="6">
        <v>2178</v>
      </c>
      <c r="AC159" s="6">
        <v>-879201</v>
      </c>
      <c r="AD159" s="6">
        <v>0</v>
      </c>
      <c r="AE159" s="6">
        <v>4604021</v>
      </c>
      <c r="AF159" s="6">
        <v>-2250000</v>
      </c>
      <c r="AG159" s="6">
        <v>106971234</v>
      </c>
      <c r="AH159" s="6">
        <v>46180765</v>
      </c>
      <c r="AI159" s="6">
        <v>2964678</v>
      </c>
      <c r="AJ159" s="7">
        <v>1.07</v>
      </c>
      <c r="AL159" s="2" t="s">
        <v>807</v>
      </c>
      <c r="AM159" s="2">
        <v>1</v>
      </c>
    </row>
    <row r="160" spans="1:39">
      <c r="A160" s="2" t="s">
        <v>452</v>
      </c>
      <c r="B160" s="2" t="s">
        <v>804</v>
      </c>
      <c r="C160" s="2" t="s">
        <v>809</v>
      </c>
      <c r="E160" s="2" t="s">
        <v>453</v>
      </c>
      <c r="F160" s="2" t="s">
        <v>402</v>
      </c>
      <c r="G160" s="2" t="s">
        <v>400</v>
      </c>
      <c r="H160" s="2">
        <v>0</v>
      </c>
      <c r="I160" s="2">
        <v>0.4</v>
      </c>
      <c r="J160" s="6">
        <v>2378358</v>
      </c>
      <c r="K160" s="6">
        <v>11420344</v>
      </c>
      <c r="L160" s="6">
        <v>-9041986</v>
      </c>
      <c r="M160" s="6">
        <v>13313880</v>
      </c>
      <c r="N160" s="6">
        <v>687898</v>
      </c>
      <c r="O160" s="6">
        <v>196656</v>
      </c>
      <c r="P160" s="6">
        <v>476193</v>
      </c>
      <c r="Q160" s="6">
        <v>5075</v>
      </c>
      <c r="R160" s="6">
        <v>7442</v>
      </c>
      <c r="S160" s="6">
        <v>2446</v>
      </c>
      <c r="T160" s="6">
        <v>86</v>
      </c>
      <c r="U160" s="6">
        <v>35802</v>
      </c>
      <c r="V160" s="6">
        <v>-6104</v>
      </c>
      <c r="W160" s="6">
        <v>43827</v>
      </c>
      <c r="X160" s="6">
        <v>-2446</v>
      </c>
      <c r="Y160" s="6">
        <v>1399</v>
      </c>
      <c r="Z160" s="6">
        <v>0</v>
      </c>
      <c r="AA160" s="6">
        <v>116</v>
      </c>
      <c r="AB160" s="6">
        <v>-10371</v>
      </c>
      <c r="AC160" s="6">
        <v>-130773</v>
      </c>
      <c r="AD160" s="6">
        <v>0</v>
      </c>
      <c r="AE160" s="6">
        <v>0</v>
      </c>
      <c r="AF160" s="6">
        <v>-546253</v>
      </c>
      <c r="AG160" s="6">
        <v>13386975</v>
      </c>
      <c r="AH160" s="6">
        <v>4344990</v>
      </c>
      <c r="AI160" s="6">
        <v>1966631</v>
      </c>
      <c r="AJ160" s="7">
        <v>1.83</v>
      </c>
      <c r="AK160" s="2" t="s">
        <v>906</v>
      </c>
      <c r="AL160" s="2" t="s">
        <v>919</v>
      </c>
      <c r="AM160" s="2">
        <v>1.37958E-2</v>
      </c>
    </row>
    <row r="161" spans="1:39">
      <c r="A161" s="2" t="s">
        <v>450</v>
      </c>
      <c r="B161" s="2" t="s">
        <v>804</v>
      </c>
      <c r="C161" s="2" t="s">
        <v>805</v>
      </c>
      <c r="E161" s="2" t="s">
        <v>451</v>
      </c>
      <c r="F161" s="2" t="s">
        <v>39</v>
      </c>
      <c r="G161" s="2" t="s">
        <v>806</v>
      </c>
      <c r="H161" s="2">
        <v>0</v>
      </c>
      <c r="I161" s="2">
        <v>0.4</v>
      </c>
      <c r="J161" s="6">
        <v>1878080</v>
      </c>
      <c r="K161" s="6">
        <v>15950479</v>
      </c>
      <c r="L161" s="6">
        <v>-14072399</v>
      </c>
      <c r="M161" s="6">
        <v>16563080</v>
      </c>
      <c r="N161" s="6">
        <v>852271</v>
      </c>
      <c r="O161" s="6">
        <v>239549</v>
      </c>
      <c r="P161" s="6">
        <v>575880</v>
      </c>
      <c r="Q161" s="6">
        <v>0</v>
      </c>
      <c r="R161" s="6">
        <v>36301</v>
      </c>
      <c r="S161" s="6">
        <v>0</v>
      </c>
      <c r="T161" s="2">
        <v>541</v>
      </c>
      <c r="U161" s="6">
        <v>79603</v>
      </c>
      <c r="V161" s="6">
        <v>1178</v>
      </c>
      <c r="W161" s="6">
        <v>-3884</v>
      </c>
      <c r="X161" s="6">
        <v>17021</v>
      </c>
      <c r="Y161" s="6">
        <v>-2056</v>
      </c>
      <c r="Z161" s="6">
        <v>0</v>
      </c>
      <c r="AA161" s="6">
        <v>120</v>
      </c>
      <c r="AB161" s="6">
        <v>-894</v>
      </c>
      <c r="AC161" s="6">
        <v>-203526</v>
      </c>
      <c r="AD161" s="6">
        <v>0</v>
      </c>
      <c r="AE161" s="6">
        <v>622454</v>
      </c>
      <c r="AF161" s="6">
        <v>-640000</v>
      </c>
      <c r="AG161" s="6">
        <v>16040459</v>
      </c>
      <c r="AH161" s="6">
        <v>1968060</v>
      </c>
      <c r="AI161" s="6">
        <v>89979</v>
      </c>
      <c r="AJ161" s="7">
        <v>1.05</v>
      </c>
      <c r="AL161" s="2" t="s">
        <v>807</v>
      </c>
      <c r="AM161" s="2">
        <v>1</v>
      </c>
    </row>
    <row r="162" spans="1:39">
      <c r="A162" s="2" t="s">
        <v>448</v>
      </c>
      <c r="B162" s="2" t="s">
        <v>924</v>
      </c>
      <c r="C162" s="2" t="s">
        <v>818</v>
      </c>
      <c r="E162" s="2" t="s">
        <v>449</v>
      </c>
      <c r="F162" s="2" t="s">
        <v>514</v>
      </c>
      <c r="G162" s="2" t="s">
        <v>806</v>
      </c>
      <c r="H162" s="2">
        <v>0</v>
      </c>
      <c r="I162" s="2">
        <v>0.3</v>
      </c>
      <c r="J162" s="6">
        <v>45119639</v>
      </c>
      <c r="K162" s="6">
        <v>44588565</v>
      </c>
      <c r="L162" s="6">
        <v>531075</v>
      </c>
      <c r="M162" s="6">
        <v>48391053</v>
      </c>
      <c r="N162" s="6">
        <v>1237763</v>
      </c>
      <c r="O162" s="6">
        <v>699871</v>
      </c>
      <c r="P162" s="6">
        <v>432039</v>
      </c>
      <c r="Q162" s="6">
        <v>0</v>
      </c>
      <c r="R162" s="6">
        <v>96437</v>
      </c>
      <c r="S162" s="6">
        <v>9416</v>
      </c>
      <c r="T162" s="2">
        <v>0</v>
      </c>
      <c r="U162" s="6">
        <v>96929</v>
      </c>
      <c r="V162" s="6">
        <v>0</v>
      </c>
      <c r="W162" s="6">
        <v>-91543</v>
      </c>
      <c r="X162" s="6">
        <v>-3382</v>
      </c>
      <c r="Y162" s="6">
        <v>3842</v>
      </c>
      <c r="Z162" s="6">
        <v>0</v>
      </c>
      <c r="AA162" s="6">
        <v>583</v>
      </c>
      <c r="AB162" s="6">
        <v>-49502</v>
      </c>
      <c r="AC162" s="6">
        <v>7681</v>
      </c>
      <c r="AD162" s="6">
        <v>0</v>
      </c>
      <c r="AE162" s="6">
        <v>0</v>
      </c>
      <c r="AF162" s="6">
        <v>-3162549</v>
      </c>
      <c r="AG162" s="6">
        <v>46430875</v>
      </c>
      <c r="AH162" s="6">
        <v>46961949</v>
      </c>
      <c r="AI162" s="6">
        <v>1842310</v>
      </c>
      <c r="AJ162" s="7">
        <v>1.04</v>
      </c>
      <c r="AL162" s="2" t="s">
        <v>807</v>
      </c>
      <c r="AM162" s="2">
        <v>1</v>
      </c>
    </row>
    <row r="163" spans="1:39">
      <c r="A163" s="2" t="s">
        <v>446</v>
      </c>
      <c r="B163" s="2" t="s">
        <v>921</v>
      </c>
      <c r="C163" s="2">
        <v>0</v>
      </c>
      <c r="E163" s="2" t="s">
        <v>447</v>
      </c>
      <c r="F163" s="2">
        <v>0</v>
      </c>
      <c r="G163" s="2">
        <v>0</v>
      </c>
      <c r="H163" s="2" t="s">
        <v>814</v>
      </c>
      <c r="I163" s="2">
        <v>0.01</v>
      </c>
      <c r="J163" s="6">
        <v>11699557</v>
      </c>
      <c r="K163" s="6">
        <v>3248413</v>
      </c>
      <c r="L163" s="6">
        <v>8451144</v>
      </c>
      <c r="M163" s="6">
        <v>3579898</v>
      </c>
      <c r="N163" s="6">
        <v>162800</v>
      </c>
      <c r="O163" s="6">
        <v>51804</v>
      </c>
      <c r="P163" s="6">
        <v>106745</v>
      </c>
      <c r="Q163" s="6">
        <v>585</v>
      </c>
      <c r="R163" s="6">
        <v>1039</v>
      </c>
      <c r="S163" s="6">
        <v>2309</v>
      </c>
      <c r="T163" s="2">
        <v>318</v>
      </c>
      <c r="U163" s="6">
        <v>9373</v>
      </c>
      <c r="V163" s="6">
        <v>-226</v>
      </c>
      <c r="W163" s="6">
        <v>-574</v>
      </c>
      <c r="X163" s="6">
        <v>-106</v>
      </c>
      <c r="Y163" s="6">
        <v>-440</v>
      </c>
      <c r="Z163" s="6">
        <v>-1</v>
      </c>
      <c r="AA163" s="6">
        <v>-145</v>
      </c>
      <c r="AB163" s="6">
        <v>-2671</v>
      </c>
      <c r="AC163" s="6">
        <v>122227</v>
      </c>
      <c r="AD163" s="6">
        <v>0</v>
      </c>
      <c r="AE163" s="2">
        <v>0</v>
      </c>
      <c r="AF163" s="6">
        <v>-14020</v>
      </c>
      <c r="AG163" s="6">
        <v>3856115</v>
      </c>
      <c r="AH163" s="6">
        <v>12307259</v>
      </c>
      <c r="AI163" s="6">
        <v>607703</v>
      </c>
      <c r="AJ163" s="7">
        <v>1.05</v>
      </c>
      <c r="AL163" s="2" t="s">
        <v>807</v>
      </c>
      <c r="AM163" s="2">
        <v>1</v>
      </c>
    </row>
    <row r="164" spans="1:39">
      <c r="A164" s="2" t="s">
        <v>444</v>
      </c>
      <c r="B164" s="2" t="s">
        <v>804</v>
      </c>
      <c r="C164" s="2" t="s">
        <v>815</v>
      </c>
      <c r="E164" s="2" t="s">
        <v>445</v>
      </c>
      <c r="F164" s="2" t="s">
        <v>668</v>
      </c>
      <c r="G164" s="2" t="s">
        <v>666</v>
      </c>
      <c r="H164" s="2">
        <v>0</v>
      </c>
      <c r="I164" s="2">
        <v>0.4</v>
      </c>
      <c r="J164" s="6">
        <v>4194820</v>
      </c>
      <c r="K164" s="6">
        <v>23182263</v>
      </c>
      <c r="L164" s="6">
        <v>-18987444</v>
      </c>
      <c r="M164" s="6">
        <v>24172841</v>
      </c>
      <c r="N164" s="6">
        <v>1012324</v>
      </c>
      <c r="O164" s="6">
        <v>365095</v>
      </c>
      <c r="P164" s="6">
        <v>626140</v>
      </c>
      <c r="Q164" s="6">
        <v>15003</v>
      </c>
      <c r="R164" s="6">
        <v>4058</v>
      </c>
      <c r="S164" s="6">
        <v>2028</v>
      </c>
      <c r="T164" s="2">
        <v>0</v>
      </c>
      <c r="U164" s="6">
        <v>27132</v>
      </c>
      <c r="V164" s="6">
        <v>-9121</v>
      </c>
      <c r="W164" s="6">
        <v>-4058</v>
      </c>
      <c r="X164" s="6">
        <v>14161</v>
      </c>
      <c r="Y164" s="6">
        <v>2464</v>
      </c>
      <c r="Z164" s="6">
        <v>0</v>
      </c>
      <c r="AA164" s="6">
        <v>0</v>
      </c>
      <c r="AB164" s="6">
        <v>1685</v>
      </c>
      <c r="AC164" s="6">
        <v>-274612</v>
      </c>
      <c r="AD164" s="6">
        <v>0</v>
      </c>
      <c r="AE164" s="6">
        <v>842215</v>
      </c>
      <c r="AF164" s="6">
        <v>-3619224</v>
      </c>
      <c r="AG164" s="6">
        <v>20481377</v>
      </c>
      <c r="AH164" s="6">
        <v>1493934</v>
      </c>
      <c r="AI164" s="6">
        <v>-2700886</v>
      </c>
      <c r="AJ164" s="7">
        <v>0.36</v>
      </c>
      <c r="AL164" s="2" t="s">
        <v>807</v>
      </c>
      <c r="AM164" s="2">
        <v>1</v>
      </c>
    </row>
    <row r="165" spans="1:39">
      <c r="A165" s="2" t="s">
        <v>442</v>
      </c>
      <c r="B165" s="2" t="s">
        <v>804</v>
      </c>
      <c r="C165" s="2" t="s">
        <v>808</v>
      </c>
      <c r="E165" s="2" t="s">
        <v>443</v>
      </c>
      <c r="F165" s="2" t="s">
        <v>412</v>
      </c>
      <c r="G165" s="2" t="s">
        <v>410</v>
      </c>
      <c r="H165" s="2">
        <v>0</v>
      </c>
      <c r="I165" s="2">
        <v>0.4</v>
      </c>
      <c r="J165" s="6">
        <v>3295314</v>
      </c>
      <c r="K165" s="6">
        <v>8358552</v>
      </c>
      <c r="L165" s="6">
        <v>-5063238</v>
      </c>
      <c r="M165" s="6">
        <v>7828210</v>
      </c>
      <c r="N165" s="6">
        <v>630128</v>
      </c>
      <c r="O165" s="6">
        <v>113218</v>
      </c>
      <c r="P165" s="6">
        <v>515811</v>
      </c>
      <c r="Q165" s="6">
        <v>0</v>
      </c>
      <c r="R165" s="6">
        <v>0</v>
      </c>
      <c r="S165" s="6">
        <v>1099</v>
      </c>
      <c r="T165" s="2">
        <v>0</v>
      </c>
      <c r="U165" s="6">
        <v>19457</v>
      </c>
      <c r="V165" s="6">
        <v>1428</v>
      </c>
      <c r="W165" s="6">
        <v>0</v>
      </c>
      <c r="X165" s="6">
        <v>6522</v>
      </c>
      <c r="Y165" s="6">
        <v>-6084</v>
      </c>
      <c r="Z165" s="6">
        <v>0</v>
      </c>
      <c r="AA165" s="6">
        <v>373</v>
      </c>
      <c r="AB165" s="6">
        <v>8829</v>
      </c>
      <c r="AC165" s="6">
        <v>-73229</v>
      </c>
      <c r="AD165" s="6">
        <v>0</v>
      </c>
      <c r="AE165" s="6">
        <v>0</v>
      </c>
      <c r="AF165" s="6">
        <v>-44282</v>
      </c>
      <c r="AG165" s="6">
        <v>8371352</v>
      </c>
      <c r="AH165" s="6">
        <v>3308114</v>
      </c>
      <c r="AI165" s="6">
        <v>12800</v>
      </c>
      <c r="AJ165" s="7">
        <v>1</v>
      </c>
      <c r="AK165" s="2" t="s">
        <v>930</v>
      </c>
      <c r="AL165" s="2" t="s">
        <v>919</v>
      </c>
      <c r="AM165" s="2">
        <v>1.6596099999999999E-2</v>
      </c>
    </row>
    <row r="166" spans="1:39">
      <c r="A166" s="2" t="s">
        <v>440</v>
      </c>
      <c r="B166" s="2" t="s">
        <v>804</v>
      </c>
      <c r="C166" s="2" t="s">
        <v>815</v>
      </c>
      <c r="E166" s="2" t="s">
        <v>441</v>
      </c>
      <c r="F166" s="2" t="s">
        <v>139</v>
      </c>
      <c r="G166" s="2" t="s">
        <v>806</v>
      </c>
      <c r="H166" s="2">
        <v>0</v>
      </c>
      <c r="I166" s="2">
        <v>0.4</v>
      </c>
      <c r="J166" s="6">
        <v>3987666</v>
      </c>
      <c r="K166" s="6">
        <v>22064267</v>
      </c>
      <c r="L166" s="6">
        <v>-18076601</v>
      </c>
      <c r="M166" s="6">
        <v>23054756</v>
      </c>
      <c r="N166" s="6">
        <v>895265</v>
      </c>
      <c r="O166" s="6">
        <v>334609</v>
      </c>
      <c r="P166" s="6">
        <v>517184</v>
      </c>
      <c r="Q166" s="6">
        <v>4262</v>
      </c>
      <c r="R166" s="6">
        <v>0</v>
      </c>
      <c r="S166" s="6">
        <v>35944</v>
      </c>
      <c r="T166" s="6">
        <v>3266</v>
      </c>
      <c r="U166" s="6">
        <v>-1694</v>
      </c>
      <c r="V166" s="6">
        <v>6307</v>
      </c>
      <c r="W166" s="6">
        <v>135329</v>
      </c>
      <c r="X166" s="6">
        <v>-11174</v>
      </c>
      <c r="Y166" s="6">
        <v>4139</v>
      </c>
      <c r="Z166" s="6">
        <v>0</v>
      </c>
      <c r="AA166" s="6">
        <v>-4832</v>
      </c>
      <c r="AB166" s="6">
        <v>-3297</v>
      </c>
      <c r="AC166" s="6">
        <v>-261438</v>
      </c>
      <c r="AD166" s="6">
        <v>0</v>
      </c>
      <c r="AE166" s="6">
        <v>50188</v>
      </c>
      <c r="AF166" s="6">
        <v>-483082</v>
      </c>
      <c r="AG166" s="6">
        <v>23280090</v>
      </c>
      <c r="AH166" s="6">
        <v>5203489</v>
      </c>
      <c r="AI166" s="6">
        <v>1215823</v>
      </c>
      <c r="AJ166" s="7">
        <v>1.3</v>
      </c>
      <c r="AK166" s="2" t="s">
        <v>816</v>
      </c>
      <c r="AL166" s="2" t="s">
        <v>919</v>
      </c>
      <c r="AM166" s="2">
        <v>3.5446699999999998E-2</v>
      </c>
    </row>
    <row r="167" spans="1:39">
      <c r="A167" s="2" t="s">
        <v>438</v>
      </c>
      <c r="B167" s="2" t="s">
        <v>821</v>
      </c>
      <c r="C167" s="2" t="s">
        <v>805</v>
      </c>
      <c r="E167" s="2" t="s">
        <v>439</v>
      </c>
      <c r="F167" s="2" t="s">
        <v>806</v>
      </c>
      <c r="G167" s="2" t="s">
        <v>806</v>
      </c>
      <c r="H167" s="2">
        <v>0</v>
      </c>
      <c r="I167" s="2">
        <v>0.5</v>
      </c>
      <c r="J167" s="6">
        <v>29990602</v>
      </c>
      <c r="K167" s="6">
        <v>17437748</v>
      </c>
      <c r="L167" s="6">
        <v>12552854</v>
      </c>
      <c r="M167" s="6">
        <v>17815778</v>
      </c>
      <c r="N167" s="6">
        <v>1573580</v>
      </c>
      <c r="O167" s="6">
        <v>259368</v>
      </c>
      <c r="P167" s="6">
        <v>1296500</v>
      </c>
      <c r="Q167" s="6">
        <v>2496</v>
      </c>
      <c r="R167" s="6">
        <v>2536</v>
      </c>
      <c r="S167" s="6">
        <v>7608</v>
      </c>
      <c r="T167" s="6">
        <v>5072</v>
      </c>
      <c r="U167" s="6">
        <v>163668</v>
      </c>
      <c r="V167" s="6">
        <v>6150</v>
      </c>
      <c r="W167" s="6">
        <v>-2898</v>
      </c>
      <c r="X167" s="6">
        <v>-3414</v>
      </c>
      <c r="Y167" s="6">
        <v>-4292</v>
      </c>
      <c r="Z167" s="6">
        <v>0</v>
      </c>
      <c r="AA167" s="6">
        <v>-3119</v>
      </c>
      <c r="AB167" s="6">
        <v>-4184</v>
      </c>
      <c r="AC167" s="6">
        <v>181550</v>
      </c>
      <c r="AD167" s="6">
        <v>0</v>
      </c>
      <c r="AE167" s="6">
        <v>0</v>
      </c>
      <c r="AF167" s="6">
        <v>-2032850</v>
      </c>
      <c r="AG167" s="6">
        <v>17689969</v>
      </c>
      <c r="AH167" s="6">
        <v>30242822</v>
      </c>
      <c r="AI167" s="6">
        <v>252220</v>
      </c>
      <c r="AJ167" s="7">
        <v>1.01</v>
      </c>
      <c r="AL167" s="2" t="s">
        <v>807</v>
      </c>
      <c r="AM167" s="2">
        <v>1</v>
      </c>
    </row>
    <row r="168" spans="1:39">
      <c r="A168" s="2" t="s">
        <v>436</v>
      </c>
      <c r="B168" s="2" t="s">
        <v>821</v>
      </c>
      <c r="C168" s="2" t="s">
        <v>822</v>
      </c>
      <c r="E168" s="2" t="s">
        <v>437</v>
      </c>
      <c r="F168" s="2" t="s">
        <v>806</v>
      </c>
      <c r="G168" s="2" t="s">
        <v>806</v>
      </c>
      <c r="H168" s="2">
        <v>0</v>
      </c>
      <c r="I168" s="2">
        <v>0.5</v>
      </c>
      <c r="J168" s="6">
        <v>1395113</v>
      </c>
      <c r="K168" s="6">
        <v>892865</v>
      </c>
      <c r="L168" s="6">
        <v>502248</v>
      </c>
      <c r="M168" s="6">
        <v>839421</v>
      </c>
      <c r="N168" s="6">
        <v>97984</v>
      </c>
      <c r="O168" s="6">
        <v>12140</v>
      </c>
      <c r="P168" s="6">
        <v>85844</v>
      </c>
      <c r="Q168" s="6">
        <v>0</v>
      </c>
      <c r="R168" s="6">
        <v>0</v>
      </c>
      <c r="S168" s="6">
        <v>0</v>
      </c>
      <c r="T168" s="6">
        <v>0</v>
      </c>
      <c r="U168" s="6">
        <v>7571</v>
      </c>
      <c r="V168" s="6">
        <v>0</v>
      </c>
      <c r="W168" s="6">
        <v>0</v>
      </c>
      <c r="X168" s="6">
        <v>0</v>
      </c>
      <c r="Y168" s="6">
        <v>0</v>
      </c>
      <c r="Z168" s="6">
        <v>0</v>
      </c>
      <c r="AA168" s="6">
        <v>0</v>
      </c>
      <c r="AB168" s="6">
        <v>-1732</v>
      </c>
      <c r="AC168" s="6">
        <v>7264</v>
      </c>
      <c r="AD168" s="6">
        <v>0</v>
      </c>
      <c r="AE168" s="2">
        <v>0</v>
      </c>
      <c r="AF168" s="6">
        <v>-26561</v>
      </c>
      <c r="AG168" s="6">
        <v>923947</v>
      </c>
      <c r="AH168" s="6">
        <v>1426195</v>
      </c>
      <c r="AI168" s="6">
        <v>31082</v>
      </c>
      <c r="AJ168" s="7">
        <v>1.02</v>
      </c>
      <c r="AL168" s="2" t="s">
        <v>807</v>
      </c>
      <c r="AM168" s="2">
        <v>1</v>
      </c>
    </row>
    <row r="169" spans="1:39">
      <c r="A169" s="2" t="s">
        <v>434</v>
      </c>
      <c r="B169" s="2" t="s">
        <v>924</v>
      </c>
      <c r="C169" s="2" t="s">
        <v>818</v>
      </c>
      <c r="E169" s="2" t="s">
        <v>435</v>
      </c>
      <c r="F169" s="2" t="s">
        <v>514</v>
      </c>
      <c r="G169" s="2" t="s">
        <v>806</v>
      </c>
      <c r="H169" s="2">
        <v>0</v>
      </c>
      <c r="I169" s="2">
        <v>0.3</v>
      </c>
      <c r="J169" s="6">
        <v>78022869</v>
      </c>
      <c r="K169" s="6">
        <v>57472999</v>
      </c>
      <c r="L169" s="6">
        <v>20549870</v>
      </c>
      <c r="M169" s="6">
        <v>57760202</v>
      </c>
      <c r="N169" s="6">
        <v>1549463</v>
      </c>
      <c r="O169" s="6">
        <v>836272</v>
      </c>
      <c r="P169" s="6">
        <v>528769</v>
      </c>
      <c r="Q169" s="2">
        <v>0</v>
      </c>
      <c r="R169" s="6">
        <v>70661</v>
      </c>
      <c r="S169" s="2">
        <v>345</v>
      </c>
      <c r="T169" s="6">
        <v>113416</v>
      </c>
      <c r="U169" s="6">
        <v>35458</v>
      </c>
      <c r="V169" s="6">
        <v>0</v>
      </c>
      <c r="W169" s="6">
        <v>-64879</v>
      </c>
      <c r="X169" s="6">
        <v>15094</v>
      </c>
      <c r="Y169" s="6">
        <v>13316</v>
      </c>
      <c r="Z169" s="6">
        <v>0</v>
      </c>
      <c r="AA169" s="6">
        <v>-113416</v>
      </c>
      <c r="AB169" s="6">
        <v>27620</v>
      </c>
      <c r="AC169" s="6">
        <v>297209</v>
      </c>
      <c r="AD169" s="6">
        <v>0</v>
      </c>
      <c r="AE169" s="2">
        <v>0</v>
      </c>
      <c r="AF169" s="6">
        <v>0</v>
      </c>
      <c r="AG169" s="6">
        <v>59520067</v>
      </c>
      <c r="AH169" s="6">
        <v>80069937</v>
      </c>
      <c r="AI169" s="6">
        <v>2047068</v>
      </c>
      <c r="AJ169" s="7">
        <v>1.03</v>
      </c>
      <c r="AL169" s="2" t="s">
        <v>807</v>
      </c>
      <c r="AM169" s="2">
        <v>1</v>
      </c>
    </row>
    <row r="170" spans="1:39">
      <c r="A170" s="2" t="s">
        <v>432</v>
      </c>
      <c r="B170" s="2" t="s">
        <v>924</v>
      </c>
      <c r="C170" s="2" t="s">
        <v>818</v>
      </c>
      <c r="E170" s="2" t="s">
        <v>433</v>
      </c>
      <c r="F170" s="2" t="s">
        <v>514</v>
      </c>
      <c r="G170" s="2" t="s">
        <v>806</v>
      </c>
      <c r="H170" s="2">
        <v>0</v>
      </c>
      <c r="I170" s="2">
        <v>0.3</v>
      </c>
      <c r="J170" s="6">
        <v>48257259</v>
      </c>
      <c r="K170" s="6">
        <v>84290321</v>
      </c>
      <c r="L170" s="6">
        <v>-36033062</v>
      </c>
      <c r="M170" s="6">
        <v>82199136</v>
      </c>
      <c r="N170" s="6">
        <v>1482775</v>
      </c>
      <c r="O170" s="6">
        <v>1188830</v>
      </c>
      <c r="P170" s="6">
        <v>259549</v>
      </c>
      <c r="Q170" s="6">
        <v>472</v>
      </c>
      <c r="R170" s="6">
        <v>0</v>
      </c>
      <c r="S170" s="6">
        <v>33477</v>
      </c>
      <c r="T170" s="6">
        <v>447</v>
      </c>
      <c r="U170" s="6">
        <v>45231</v>
      </c>
      <c r="V170" s="6">
        <v>-5</v>
      </c>
      <c r="W170" s="6">
        <v>0</v>
      </c>
      <c r="X170" s="6">
        <v>42554</v>
      </c>
      <c r="Y170" s="6">
        <v>924</v>
      </c>
      <c r="Z170" s="2">
        <v>0</v>
      </c>
      <c r="AA170" s="6">
        <v>1888</v>
      </c>
      <c r="AB170" s="6">
        <v>26950</v>
      </c>
      <c r="AC170" s="6">
        <v>-521139</v>
      </c>
      <c r="AD170" s="6">
        <v>0</v>
      </c>
      <c r="AE170" s="6">
        <v>64567</v>
      </c>
      <c r="AF170" s="2">
        <v>0</v>
      </c>
      <c r="AG170" s="6">
        <v>83213747</v>
      </c>
      <c r="AH170" s="6">
        <v>47180685</v>
      </c>
      <c r="AI170" s="6">
        <v>-1076574</v>
      </c>
      <c r="AJ170" s="7">
        <v>0.98</v>
      </c>
      <c r="AL170" s="2" t="s">
        <v>807</v>
      </c>
      <c r="AM170" s="2">
        <v>1</v>
      </c>
    </row>
    <row r="171" spans="1:39">
      <c r="A171" s="2" t="s">
        <v>430</v>
      </c>
      <c r="B171" s="2" t="s">
        <v>928</v>
      </c>
      <c r="C171" s="2" t="s">
        <v>805</v>
      </c>
      <c r="E171" s="2" t="s">
        <v>431</v>
      </c>
      <c r="F171" s="2">
        <v>0</v>
      </c>
      <c r="G171" s="2">
        <v>0</v>
      </c>
      <c r="H171" s="2" t="s">
        <v>929</v>
      </c>
      <c r="I171" s="2">
        <v>0.09</v>
      </c>
      <c r="J171" s="6">
        <v>171961079</v>
      </c>
      <c r="K171" s="6">
        <v>47997531</v>
      </c>
      <c r="L171" s="6">
        <v>123963548</v>
      </c>
      <c r="M171" s="6">
        <v>49387874</v>
      </c>
      <c r="N171" s="6">
        <v>2207249</v>
      </c>
      <c r="O171" s="6">
        <v>729120</v>
      </c>
      <c r="P171" s="6">
        <v>1405123</v>
      </c>
      <c r="Q171" s="6">
        <v>8073</v>
      </c>
      <c r="R171" s="6">
        <v>34286</v>
      </c>
      <c r="S171" s="6">
        <v>23332</v>
      </c>
      <c r="T171" s="6">
        <v>7315</v>
      </c>
      <c r="U171" s="6">
        <v>103970</v>
      </c>
      <c r="V171" s="6">
        <v>-1273</v>
      </c>
      <c r="W171" s="6">
        <v>9611</v>
      </c>
      <c r="X171" s="6">
        <v>-2955</v>
      </c>
      <c r="Y171" s="6">
        <v>-7737</v>
      </c>
      <c r="Z171" s="2">
        <v>-53</v>
      </c>
      <c r="AA171" s="6">
        <v>-2420</v>
      </c>
      <c r="AB171" s="6">
        <v>2768</v>
      </c>
      <c r="AC171" s="6">
        <v>1792861</v>
      </c>
      <c r="AD171" s="6">
        <v>0</v>
      </c>
      <c r="AE171" s="6">
        <v>1272826</v>
      </c>
      <c r="AF171" s="6">
        <v>-2136530</v>
      </c>
      <c r="AG171" s="6">
        <v>50080539</v>
      </c>
      <c r="AH171" s="6">
        <v>174044087</v>
      </c>
      <c r="AI171" s="6">
        <v>2083008</v>
      </c>
      <c r="AJ171" s="7">
        <v>1.01</v>
      </c>
      <c r="AK171" s="2" t="s">
        <v>892</v>
      </c>
      <c r="AL171" s="2" t="s">
        <v>919</v>
      </c>
      <c r="AM171" s="2">
        <v>0.7926185</v>
      </c>
    </row>
    <row r="172" spans="1:39">
      <c r="A172" s="2" t="s">
        <v>428</v>
      </c>
      <c r="B172" s="2" t="s">
        <v>921</v>
      </c>
      <c r="C172" s="2">
        <v>0</v>
      </c>
      <c r="E172" s="2" t="s">
        <v>429</v>
      </c>
      <c r="F172" s="2">
        <v>0</v>
      </c>
      <c r="G172" s="2">
        <v>0</v>
      </c>
      <c r="H172" s="2" t="s">
        <v>814</v>
      </c>
      <c r="I172" s="2">
        <v>0.01</v>
      </c>
      <c r="J172" s="6">
        <v>13639096</v>
      </c>
      <c r="K172" s="6">
        <v>6224733</v>
      </c>
      <c r="L172" s="6">
        <v>7414363</v>
      </c>
      <c r="M172" s="6">
        <v>6401866</v>
      </c>
      <c r="N172" s="6">
        <v>280805</v>
      </c>
      <c r="O172" s="6">
        <v>92960</v>
      </c>
      <c r="P172" s="6">
        <v>177209</v>
      </c>
      <c r="Q172" s="6">
        <v>1043</v>
      </c>
      <c r="R172" s="6">
        <v>5698</v>
      </c>
      <c r="S172" s="6">
        <v>2897</v>
      </c>
      <c r="T172" s="6">
        <v>998</v>
      </c>
      <c r="U172" s="6">
        <v>12486</v>
      </c>
      <c r="V172" s="6">
        <v>25</v>
      </c>
      <c r="W172" s="6">
        <v>-1450</v>
      </c>
      <c r="X172" s="6">
        <v>-437</v>
      </c>
      <c r="Y172" s="6">
        <v>-209</v>
      </c>
      <c r="Z172" s="6">
        <v>-6</v>
      </c>
      <c r="AA172" s="6">
        <v>-454</v>
      </c>
      <c r="AB172" s="6">
        <v>301</v>
      </c>
      <c r="AC172" s="6">
        <v>107233</v>
      </c>
      <c r="AD172" s="6">
        <v>0</v>
      </c>
      <c r="AE172" s="6">
        <v>100954</v>
      </c>
      <c r="AF172" s="6">
        <v>-325764</v>
      </c>
      <c r="AG172" s="6">
        <v>6373441</v>
      </c>
      <c r="AH172" s="6">
        <v>13787804</v>
      </c>
      <c r="AI172" s="6">
        <v>148708</v>
      </c>
      <c r="AJ172" s="7">
        <v>1.01</v>
      </c>
      <c r="AK172" s="2" t="s">
        <v>892</v>
      </c>
      <c r="AL172" s="2" t="s">
        <v>919</v>
      </c>
      <c r="AM172" s="2">
        <v>6.2866599999999995E-2</v>
      </c>
    </row>
    <row r="173" spans="1:39">
      <c r="A173" s="2" t="s">
        <v>426</v>
      </c>
      <c r="B173" s="2" t="s">
        <v>804</v>
      </c>
      <c r="C173" s="2" t="s">
        <v>809</v>
      </c>
      <c r="E173" s="2" t="s">
        <v>427</v>
      </c>
      <c r="F173" s="2" t="s">
        <v>310</v>
      </c>
      <c r="G173" s="2" t="s">
        <v>806</v>
      </c>
      <c r="H173" s="2">
        <v>0</v>
      </c>
      <c r="I173" s="2">
        <v>0.4</v>
      </c>
      <c r="J173" s="6">
        <v>2310233</v>
      </c>
      <c r="K173" s="6">
        <v>11373681</v>
      </c>
      <c r="L173" s="6">
        <v>-9063448</v>
      </c>
      <c r="M173" s="6">
        <v>13086650</v>
      </c>
      <c r="N173" s="6">
        <v>552572</v>
      </c>
      <c r="O173" s="6">
        <v>192423</v>
      </c>
      <c r="P173" s="6">
        <v>348091</v>
      </c>
      <c r="Q173" s="6">
        <v>4958</v>
      </c>
      <c r="R173" s="6">
        <v>1014</v>
      </c>
      <c r="S173" s="6">
        <v>6086</v>
      </c>
      <c r="T173" s="2">
        <v>0</v>
      </c>
      <c r="U173" s="6">
        <v>10789</v>
      </c>
      <c r="V173" s="6">
        <v>-3141</v>
      </c>
      <c r="W173" s="6">
        <v>5089</v>
      </c>
      <c r="X173" s="6">
        <v>-3906</v>
      </c>
      <c r="Y173" s="6">
        <v>592</v>
      </c>
      <c r="Z173" s="6">
        <v>0</v>
      </c>
      <c r="AA173" s="6">
        <v>0</v>
      </c>
      <c r="AB173" s="6">
        <v>-11790</v>
      </c>
      <c r="AC173" s="6">
        <v>-131083</v>
      </c>
      <c r="AD173" s="6">
        <v>0</v>
      </c>
      <c r="AE173" s="6">
        <v>0</v>
      </c>
      <c r="AF173" s="6">
        <v>-518308</v>
      </c>
      <c r="AG173" s="6">
        <v>12987464</v>
      </c>
      <c r="AH173" s="6">
        <v>3924016</v>
      </c>
      <c r="AI173" s="6">
        <v>1613783</v>
      </c>
      <c r="AJ173" s="7">
        <v>1.7</v>
      </c>
      <c r="AK173" s="2" t="s">
        <v>842</v>
      </c>
      <c r="AL173" s="2" t="s">
        <v>923</v>
      </c>
      <c r="AM173" s="2">
        <v>2.3929599999999999E-2</v>
      </c>
    </row>
    <row r="174" spans="1:39">
      <c r="A174" s="2" t="s">
        <v>424</v>
      </c>
      <c r="B174" s="2" t="s">
        <v>804</v>
      </c>
      <c r="C174" s="2" t="s">
        <v>815</v>
      </c>
      <c r="E174" s="2" t="s">
        <v>425</v>
      </c>
      <c r="F174" s="2" t="s">
        <v>342</v>
      </c>
      <c r="G174" s="2" t="s">
        <v>806</v>
      </c>
      <c r="H174" s="2">
        <v>0</v>
      </c>
      <c r="I174" s="2">
        <v>0.4</v>
      </c>
      <c r="J174" s="6">
        <v>5025478</v>
      </c>
      <c r="K174" s="6">
        <v>16845312</v>
      </c>
      <c r="L174" s="6">
        <v>-11819834</v>
      </c>
      <c r="M174" s="6">
        <v>17196666</v>
      </c>
      <c r="N174" s="6">
        <v>979657</v>
      </c>
      <c r="O174" s="6">
        <v>259694</v>
      </c>
      <c r="P174" s="6">
        <v>706103</v>
      </c>
      <c r="Q174" s="6">
        <v>584</v>
      </c>
      <c r="R174" s="6">
        <v>2810</v>
      </c>
      <c r="S174" s="6">
        <v>882</v>
      </c>
      <c r="T174" s="6">
        <v>9584</v>
      </c>
      <c r="U174" s="6">
        <v>103055</v>
      </c>
      <c r="V174" s="6">
        <v>9417</v>
      </c>
      <c r="W174" s="6">
        <v>9305</v>
      </c>
      <c r="X174" s="6">
        <v>3148</v>
      </c>
      <c r="Y174" s="6">
        <v>-1371</v>
      </c>
      <c r="Z174" s="6">
        <v>0</v>
      </c>
      <c r="AA174" s="6">
        <v>-363</v>
      </c>
      <c r="AB174" s="6">
        <v>24090</v>
      </c>
      <c r="AC174" s="6">
        <v>-170948</v>
      </c>
      <c r="AD174" s="6">
        <v>0</v>
      </c>
      <c r="AE174" s="2">
        <v>0</v>
      </c>
      <c r="AF174" s="6">
        <v>-832000</v>
      </c>
      <c r="AG174" s="6">
        <v>17320656</v>
      </c>
      <c r="AH174" s="6">
        <v>5500822</v>
      </c>
      <c r="AI174" s="6">
        <v>475344</v>
      </c>
      <c r="AJ174" s="7">
        <v>1.0900000000000001</v>
      </c>
      <c r="AK174" s="2" t="s">
        <v>831</v>
      </c>
      <c r="AL174" s="2" t="s">
        <v>919</v>
      </c>
      <c r="AM174" s="2">
        <v>3.0561499999999998E-2</v>
      </c>
    </row>
    <row r="175" spans="1:39">
      <c r="A175" s="2" t="s">
        <v>422</v>
      </c>
      <c r="B175" s="2" t="s">
        <v>821</v>
      </c>
      <c r="C175" s="2" t="s">
        <v>820</v>
      </c>
      <c r="E175" s="2" t="s">
        <v>423</v>
      </c>
      <c r="F175" s="2" t="s">
        <v>806</v>
      </c>
      <c r="G175" s="2" t="s">
        <v>446</v>
      </c>
      <c r="H175" s="2">
        <v>0</v>
      </c>
      <c r="I175" s="2">
        <v>0.49</v>
      </c>
      <c r="J175" s="6">
        <v>74662018</v>
      </c>
      <c r="K175" s="6">
        <v>43281282</v>
      </c>
      <c r="L175" s="6">
        <v>31380736</v>
      </c>
      <c r="M175" s="6">
        <v>46818412</v>
      </c>
      <c r="N175" s="6">
        <v>2251205</v>
      </c>
      <c r="O175" s="6">
        <v>677346</v>
      </c>
      <c r="P175" s="6">
        <v>1463175</v>
      </c>
      <c r="Q175" s="6">
        <v>994</v>
      </c>
      <c r="R175" s="6">
        <v>44738</v>
      </c>
      <c r="S175" s="6">
        <v>59651</v>
      </c>
      <c r="T175" s="6">
        <v>5301</v>
      </c>
      <c r="U175" s="6">
        <v>71221</v>
      </c>
      <c r="V175" s="6">
        <v>-994</v>
      </c>
      <c r="W175" s="6">
        <v>-44738</v>
      </c>
      <c r="X175" s="6">
        <v>-35578</v>
      </c>
      <c r="Y175" s="6">
        <v>7217</v>
      </c>
      <c r="Z175" s="6">
        <v>0</v>
      </c>
      <c r="AA175" s="6">
        <v>444</v>
      </c>
      <c r="AB175" s="6">
        <v>-76229</v>
      </c>
      <c r="AC175" s="6">
        <v>453854</v>
      </c>
      <c r="AD175" s="6">
        <v>0</v>
      </c>
      <c r="AE175" s="2">
        <v>0</v>
      </c>
      <c r="AF175" s="6">
        <v>33085</v>
      </c>
      <c r="AG175" s="6">
        <v>49477899</v>
      </c>
      <c r="AH175" s="6">
        <v>80858635</v>
      </c>
      <c r="AI175" s="6">
        <v>6196617</v>
      </c>
      <c r="AJ175" s="7">
        <v>1.08</v>
      </c>
      <c r="AL175" s="2" t="s">
        <v>807</v>
      </c>
      <c r="AM175" s="2">
        <v>1</v>
      </c>
    </row>
    <row r="176" spans="1:39">
      <c r="A176" s="2" t="s">
        <v>420</v>
      </c>
      <c r="B176" s="2" t="s">
        <v>924</v>
      </c>
      <c r="C176" s="2" t="s">
        <v>818</v>
      </c>
      <c r="E176" s="2" t="s">
        <v>421</v>
      </c>
      <c r="F176" s="2" t="s">
        <v>514</v>
      </c>
      <c r="G176" s="2" t="s">
        <v>806</v>
      </c>
      <c r="H176" s="2">
        <v>0</v>
      </c>
      <c r="I176" s="2">
        <v>0.3</v>
      </c>
      <c r="J176" s="6">
        <v>20193517</v>
      </c>
      <c r="K176" s="6">
        <v>24686725</v>
      </c>
      <c r="L176" s="6">
        <v>-4493208</v>
      </c>
      <c r="M176" s="6">
        <v>24970869</v>
      </c>
      <c r="N176" s="6">
        <v>733143</v>
      </c>
      <c r="O176" s="6">
        <v>361149</v>
      </c>
      <c r="P176" s="6">
        <v>370472</v>
      </c>
      <c r="Q176" s="6">
        <v>1522</v>
      </c>
      <c r="R176" s="6">
        <v>0</v>
      </c>
      <c r="S176" s="6">
        <v>0</v>
      </c>
      <c r="T176" s="6">
        <v>0</v>
      </c>
      <c r="U176" s="6">
        <v>-8198</v>
      </c>
      <c r="V176" s="6">
        <v>-542</v>
      </c>
      <c r="W176" s="6">
        <v>4534</v>
      </c>
      <c r="X176" s="6">
        <v>0</v>
      </c>
      <c r="Y176" s="6">
        <v>11193</v>
      </c>
      <c r="Z176" s="6">
        <v>0</v>
      </c>
      <c r="AA176" s="6">
        <v>0</v>
      </c>
      <c r="AB176" s="6">
        <v>-2071</v>
      </c>
      <c r="AC176" s="6">
        <v>-64984</v>
      </c>
      <c r="AD176" s="6">
        <v>0</v>
      </c>
      <c r="AE176" s="6">
        <v>93567</v>
      </c>
      <c r="AF176" s="6">
        <v>-1686788</v>
      </c>
      <c r="AG176" s="6">
        <v>23863589</v>
      </c>
      <c r="AH176" s="6">
        <v>19370380</v>
      </c>
      <c r="AI176" s="6">
        <v>-823136</v>
      </c>
      <c r="AJ176" s="7">
        <v>0.96</v>
      </c>
      <c r="AL176" s="2" t="s">
        <v>807</v>
      </c>
      <c r="AM176" s="2">
        <v>1</v>
      </c>
    </row>
    <row r="177" spans="1:39">
      <c r="A177" s="2" t="s">
        <v>418</v>
      </c>
      <c r="B177" s="2" t="s">
        <v>926</v>
      </c>
      <c r="C177" s="2" t="s">
        <v>820</v>
      </c>
      <c r="E177" s="2" t="s">
        <v>419</v>
      </c>
      <c r="F177" s="2" t="s">
        <v>806</v>
      </c>
      <c r="G177" s="2" t="s">
        <v>37</v>
      </c>
      <c r="H177" s="2">
        <v>0</v>
      </c>
      <c r="I177" s="2">
        <v>0.49</v>
      </c>
      <c r="J177" s="6">
        <v>75666133</v>
      </c>
      <c r="K177" s="6">
        <v>54236887</v>
      </c>
      <c r="L177" s="6">
        <v>21429247</v>
      </c>
      <c r="M177" s="6">
        <v>51441249</v>
      </c>
      <c r="N177" s="6">
        <v>4257801</v>
      </c>
      <c r="O177" s="6">
        <v>743985</v>
      </c>
      <c r="P177" s="6">
        <v>3407606</v>
      </c>
      <c r="Q177" s="6">
        <v>27210</v>
      </c>
      <c r="R177" s="2">
        <v>0</v>
      </c>
      <c r="S177" s="6">
        <v>79000</v>
      </c>
      <c r="T177" s="2">
        <v>0</v>
      </c>
      <c r="U177" s="6">
        <v>-102862</v>
      </c>
      <c r="V177" s="6">
        <v>4578</v>
      </c>
      <c r="W177" s="6">
        <v>0</v>
      </c>
      <c r="X177" s="6">
        <v>-49591</v>
      </c>
      <c r="Y177" s="6">
        <v>34979</v>
      </c>
      <c r="Z177" s="6">
        <v>495</v>
      </c>
      <c r="AA177" s="6">
        <v>5637</v>
      </c>
      <c r="AB177" s="6">
        <v>-7129</v>
      </c>
      <c r="AC177" s="6">
        <v>309927</v>
      </c>
      <c r="AD177" s="6">
        <v>0</v>
      </c>
      <c r="AE177" s="6">
        <v>0</v>
      </c>
      <c r="AF177" s="6">
        <v>-4213703</v>
      </c>
      <c r="AG177" s="6">
        <v>51681381</v>
      </c>
      <c r="AH177" s="6">
        <v>73110628</v>
      </c>
      <c r="AI177" s="6">
        <v>-2555505</v>
      </c>
      <c r="AJ177" s="7">
        <v>0.97</v>
      </c>
      <c r="AK177" s="2" t="s">
        <v>830</v>
      </c>
      <c r="AL177" s="2" t="s">
        <v>919</v>
      </c>
      <c r="AM177" s="2">
        <v>0.15747369999999999</v>
      </c>
    </row>
    <row r="178" spans="1:39">
      <c r="A178" s="2" t="s">
        <v>416</v>
      </c>
      <c r="B178" s="2" t="s">
        <v>926</v>
      </c>
      <c r="C178" s="2" t="s">
        <v>808</v>
      </c>
      <c r="E178" s="2" t="s">
        <v>417</v>
      </c>
      <c r="F178" s="2" t="s">
        <v>806</v>
      </c>
      <c r="G178" s="2" t="s">
        <v>368</v>
      </c>
      <c r="H178" s="2">
        <v>0</v>
      </c>
      <c r="I178" s="2">
        <v>0.49</v>
      </c>
      <c r="J178" s="6">
        <v>57096017</v>
      </c>
      <c r="K178" s="6">
        <v>20252148</v>
      </c>
      <c r="L178" s="6">
        <v>36843869</v>
      </c>
      <c r="M178" s="6">
        <v>20221907</v>
      </c>
      <c r="N178" s="6">
        <v>831020</v>
      </c>
      <c r="O178" s="6">
        <v>292466</v>
      </c>
      <c r="P178" s="6">
        <v>484112</v>
      </c>
      <c r="Q178" s="6">
        <v>6075</v>
      </c>
      <c r="R178" s="6">
        <v>32311</v>
      </c>
      <c r="S178" s="6">
        <v>15410</v>
      </c>
      <c r="T178" s="2">
        <v>646</v>
      </c>
      <c r="U178" s="6">
        <v>26449</v>
      </c>
      <c r="V178" s="6">
        <v>-1028</v>
      </c>
      <c r="W178" s="6">
        <v>-28855</v>
      </c>
      <c r="X178" s="6">
        <v>5375</v>
      </c>
      <c r="Y178" s="6">
        <v>7013</v>
      </c>
      <c r="Z178" s="6">
        <v>0</v>
      </c>
      <c r="AA178" s="6">
        <v>-646</v>
      </c>
      <c r="AB178" s="6">
        <v>9621</v>
      </c>
      <c r="AC178" s="6">
        <v>532866</v>
      </c>
      <c r="AD178" s="6">
        <v>0</v>
      </c>
      <c r="AE178" s="2">
        <v>0</v>
      </c>
      <c r="AF178" s="6">
        <v>-5235964</v>
      </c>
      <c r="AG178" s="6">
        <v>16367758</v>
      </c>
      <c r="AH178" s="6">
        <v>53211627</v>
      </c>
      <c r="AI178" s="6">
        <v>-3884390</v>
      </c>
      <c r="AJ178" s="7">
        <v>0.93</v>
      </c>
      <c r="AL178" s="2" t="s">
        <v>807</v>
      </c>
      <c r="AM178" s="2">
        <v>1</v>
      </c>
    </row>
    <row r="179" spans="1:39">
      <c r="A179" s="2" t="s">
        <v>414</v>
      </c>
      <c r="B179" s="2" t="s">
        <v>924</v>
      </c>
      <c r="C179" s="2" t="s">
        <v>818</v>
      </c>
      <c r="E179" s="2" t="s">
        <v>415</v>
      </c>
      <c r="F179" s="2" t="s">
        <v>514</v>
      </c>
      <c r="G179" s="2" t="s">
        <v>806</v>
      </c>
      <c r="H179" s="2">
        <v>0</v>
      </c>
      <c r="I179" s="2">
        <v>0.3</v>
      </c>
      <c r="J179" s="6">
        <v>102068437</v>
      </c>
      <c r="K179" s="6">
        <v>36155688</v>
      </c>
      <c r="L179" s="6">
        <v>65912749</v>
      </c>
      <c r="M179" s="6">
        <v>36944176</v>
      </c>
      <c r="N179" s="6">
        <v>1419379</v>
      </c>
      <c r="O179" s="6">
        <v>534317</v>
      </c>
      <c r="P179" s="6">
        <v>876466</v>
      </c>
      <c r="Q179" s="6">
        <v>0</v>
      </c>
      <c r="R179" s="6">
        <v>7676</v>
      </c>
      <c r="S179" s="6">
        <v>920</v>
      </c>
      <c r="T179" s="2">
        <v>0</v>
      </c>
      <c r="U179" s="6">
        <v>47083</v>
      </c>
      <c r="V179" s="6">
        <v>0</v>
      </c>
      <c r="W179" s="6">
        <v>-4879</v>
      </c>
      <c r="X179" s="6">
        <v>4807</v>
      </c>
      <c r="Y179" s="6">
        <v>-4401</v>
      </c>
      <c r="Z179" s="6">
        <v>0</v>
      </c>
      <c r="AA179" s="6">
        <v>7797</v>
      </c>
      <c r="AB179" s="6">
        <v>-26156</v>
      </c>
      <c r="AC179" s="6">
        <v>953284</v>
      </c>
      <c r="AD179" s="6">
        <v>0</v>
      </c>
      <c r="AE179" s="2">
        <v>0</v>
      </c>
      <c r="AF179" s="6">
        <v>-4179187</v>
      </c>
      <c r="AG179" s="6">
        <v>35161903</v>
      </c>
      <c r="AH179" s="6">
        <v>101074652</v>
      </c>
      <c r="AI179" s="6">
        <v>-993785</v>
      </c>
      <c r="AJ179" s="7">
        <v>0.99</v>
      </c>
      <c r="AL179" s="2" t="s">
        <v>807</v>
      </c>
      <c r="AM179" s="2">
        <v>1</v>
      </c>
    </row>
    <row r="180" spans="1:39">
      <c r="A180" s="2" t="s">
        <v>412</v>
      </c>
      <c r="B180" s="2" t="s">
        <v>928</v>
      </c>
      <c r="C180" s="2" t="s">
        <v>808</v>
      </c>
      <c r="E180" s="2" t="s">
        <v>413</v>
      </c>
      <c r="F180" s="2">
        <v>0</v>
      </c>
      <c r="G180" s="2">
        <v>0</v>
      </c>
      <c r="H180" s="2" t="s">
        <v>929</v>
      </c>
      <c r="I180" s="2">
        <v>0.09</v>
      </c>
      <c r="J180" s="6">
        <v>173407869</v>
      </c>
      <c r="K180" s="6">
        <v>33335448</v>
      </c>
      <c r="L180" s="6">
        <v>140072421</v>
      </c>
      <c r="M180" s="6">
        <v>33839809</v>
      </c>
      <c r="N180" s="6">
        <v>1966140</v>
      </c>
      <c r="O180" s="6">
        <v>489419</v>
      </c>
      <c r="P180" s="6">
        <v>1423521</v>
      </c>
      <c r="Q180" s="6">
        <v>7715</v>
      </c>
      <c r="R180" s="6">
        <v>5608</v>
      </c>
      <c r="S180" s="6">
        <v>27402</v>
      </c>
      <c r="T180" s="6">
        <v>12475</v>
      </c>
      <c r="U180" s="6">
        <v>79072</v>
      </c>
      <c r="V180" s="6">
        <v>6187</v>
      </c>
      <c r="W180" s="6">
        <v>-3152</v>
      </c>
      <c r="X180" s="6">
        <v>-9205</v>
      </c>
      <c r="Y180" s="6">
        <v>-4479</v>
      </c>
      <c r="Z180" s="6">
        <v>50022</v>
      </c>
      <c r="AA180" s="6">
        <v>-6591</v>
      </c>
      <c r="AB180" s="6">
        <v>48717</v>
      </c>
      <c r="AC180" s="6">
        <v>2025841</v>
      </c>
      <c r="AD180" s="6">
        <v>0</v>
      </c>
      <c r="AE180" s="2">
        <v>0</v>
      </c>
      <c r="AF180" s="6">
        <v>-2333553</v>
      </c>
      <c r="AG180" s="6">
        <v>35658808</v>
      </c>
      <c r="AH180" s="6">
        <v>175731229</v>
      </c>
      <c r="AI180" s="6">
        <v>2323360</v>
      </c>
      <c r="AJ180" s="7">
        <v>1.01</v>
      </c>
      <c r="AK180" s="2" t="s">
        <v>930</v>
      </c>
      <c r="AL180" s="2" t="s">
        <v>919</v>
      </c>
      <c r="AM180" s="2">
        <v>0.87333179999999999</v>
      </c>
    </row>
    <row r="181" spans="1:39">
      <c r="A181" s="2" t="s">
        <v>410</v>
      </c>
      <c r="B181" s="2" t="s">
        <v>921</v>
      </c>
      <c r="C181" s="2">
        <v>0</v>
      </c>
      <c r="E181" s="2" t="s">
        <v>411</v>
      </c>
      <c r="F181" s="2">
        <v>0</v>
      </c>
      <c r="G181" s="2">
        <v>0</v>
      </c>
      <c r="H181" s="2" t="s">
        <v>814</v>
      </c>
      <c r="I181" s="2">
        <v>0.01</v>
      </c>
      <c r="J181" s="6">
        <v>14351462</v>
      </c>
      <c r="K181" s="6">
        <v>4677282</v>
      </c>
      <c r="L181" s="6">
        <v>9674179</v>
      </c>
      <c r="M181" s="6">
        <v>4718469</v>
      </c>
      <c r="N181" s="6">
        <v>295349</v>
      </c>
      <c r="O181" s="6">
        <v>68242</v>
      </c>
      <c r="P181" s="6">
        <v>217282</v>
      </c>
      <c r="Q181" s="6">
        <v>1215</v>
      </c>
      <c r="R181" s="6">
        <v>1638</v>
      </c>
      <c r="S181" s="6">
        <v>5435</v>
      </c>
      <c r="T181" s="6">
        <v>1537</v>
      </c>
      <c r="U181" s="6">
        <v>11240</v>
      </c>
      <c r="V181" s="6">
        <v>543</v>
      </c>
      <c r="W181" s="6">
        <v>783</v>
      </c>
      <c r="X181" s="6">
        <v>-1699</v>
      </c>
      <c r="Y181" s="6">
        <v>-587</v>
      </c>
      <c r="Z181" s="6">
        <v>5557</v>
      </c>
      <c r="AA181" s="6">
        <v>-857</v>
      </c>
      <c r="AB181" s="6">
        <v>5578</v>
      </c>
      <c r="AC181" s="6">
        <v>139916</v>
      </c>
      <c r="AD181" s="6">
        <v>0</v>
      </c>
      <c r="AE181" s="2">
        <v>0</v>
      </c>
      <c r="AF181" s="6">
        <v>-284984</v>
      </c>
      <c r="AG181" s="6">
        <v>4889308</v>
      </c>
      <c r="AH181" s="6">
        <v>14563487</v>
      </c>
      <c r="AI181" s="6">
        <v>212025</v>
      </c>
      <c r="AJ181" s="7">
        <v>1.01</v>
      </c>
      <c r="AL181" s="2" t="s">
        <v>807</v>
      </c>
      <c r="AM181" s="2">
        <v>1</v>
      </c>
    </row>
    <row r="182" spans="1:39">
      <c r="A182" s="2" t="s">
        <v>408</v>
      </c>
      <c r="B182" s="2" t="s">
        <v>804</v>
      </c>
      <c r="C182" s="2" t="s">
        <v>808</v>
      </c>
      <c r="E182" s="2" t="s">
        <v>409</v>
      </c>
      <c r="F182" s="2" t="s">
        <v>412</v>
      </c>
      <c r="G182" s="2" t="s">
        <v>410</v>
      </c>
      <c r="H182" s="2">
        <v>0</v>
      </c>
      <c r="I182" s="2">
        <v>0.4</v>
      </c>
      <c r="J182" s="6">
        <v>5250189</v>
      </c>
      <c r="K182" s="6">
        <v>25177826</v>
      </c>
      <c r="L182" s="6">
        <v>-19927638</v>
      </c>
      <c r="M182" s="6">
        <v>24073711</v>
      </c>
      <c r="N182" s="6">
        <v>1071639</v>
      </c>
      <c r="O182" s="6">
        <v>361625</v>
      </c>
      <c r="P182" s="6">
        <v>682798</v>
      </c>
      <c r="Q182" s="6">
        <v>5151</v>
      </c>
      <c r="R182" s="6">
        <v>6151</v>
      </c>
      <c r="S182" s="6">
        <v>7780</v>
      </c>
      <c r="T182" s="6">
        <v>8134</v>
      </c>
      <c r="U182" s="6">
        <v>18909</v>
      </c>
      <c r="V182" s="6">
        <v>26265</v>
      </c>
      <c r="W182" s="6">
        <v>-5359</v>
      </c>
      <c r="X182" s="6">
        <v>-5850</v>
      </c>
      <c r="Y182" s="6">
        <v>-3855</v>
      </c>
      <c r="Z182" s="6">
        <v>173768</v>
      </c>
      <c r="AA182" s="6">
        <v>-1510</v>
      </c>
      <c r="AB182" s="6">
        <v>138773</v>
      </c>
      <c r="AC182" s="6">
        <v>-288210</v>
      </c>
      <c r="AD182" s="6">
        <v>0</v>
      </c>
      <c r="AE182" s="6">
        <v>4673263</v>
      </c>
      <c r="AF182" s="6">
        <v>-5733238</v>
      </c>
      <c r="AG182" s="6">
        <v>14791780</v>
      </c>
      <c r="AH182" s="6">
        <v>-5135857</v>
      </c>
      <c r="AI182" s="6">
        <v>-10386046</v>
      </c>
      <c r="AJ182" s="7">
        <v>-0.98</v>
      </c>
      <c r="AL182" s="2" t="s">
        <v>807</v>
      </c>
      <c r="AM182" s="2">
        <v>1</v>
      </c>
    </row>
    <row r="183" spans="1:39">
      <c r="A183" s="2" t="s">
        <v>406</v>
      </c>
      <c r="B183" s="2" t="s">
        <v>926</v>
      </c>
      <c r="C183" s="2" t="s">
        <v>820</v>
      </c>
      <c r="E183" s="2" t="s">
        <v>407</v>
      </c>
      <c r="F183" s="2" t="s">
        <v>806</v>
      </c>
      <c r="G183" s="2" t="s">
        <v>37</v>
      </c>
      <c r="H183" s="2">
        <v>0</v>
      </c>
      <c r="I183" s="2">
        <v>0.49</v>
      </c>
      <c r="J183" s="6">
        <v>144996537</v>
      </c>
      <c r="K183" s="6">
        <v>178147389</v>
      </c>
      <c r="L183" s="6">
        <v>-33150852</v>
      </c>
      <c r="M183" s="6">
        <v>192389672</v>
      </c>
      <c r="N183" s="6">
        <v>7121640</v>
      </c>
      <c r="O183" s="6">
        <v>2795717</v>
      </c>
      <c r="P183" s="6">
        <v>4165786</v>
      </c>
      <c r="Q183" s="6">
        <v>9942</v>
      </c>
      <c r="R183" s="6">
        <v>24855</v>
      </c>
      <c r="S183" s="6">
        <v>100485</v>
      </c>
      <c r="T183" s="6">
        <v>24855</v>
      </c>
      <c r="U183" s="6">
        <v>236687</v>
      </c>
      <c r="V183" s="6">
        <v>-7507</v>
      </c>
      <c r="W183" s="6">
        <v>23320</v>
      </c>
      <c r="X183" s="6">
        <v>24127</v>
      </c>
      <c r="Y183" s="6">
        <v>-82</v>
      </c>
      <c r="Z183" s="6">
        <v>96533</v>
      </c>
      <c r="AA183" s="6">
        <v>-6039</v>
      </c>
      <c r="AB183" s="6">
        <v>-189533</v>
      </c>
      <c r="AC183" s="6">
        <v>-479454</v>
      </c>
      <c r="AD183" s="6">
        <v>0</v>
      </c>
      <c r="AE183" s="6">
        <v>0</v>
      </c>
      <c r="AF183" s="6">
        <v>-23035065</v>
      </c>
      <c r="AG183" s="6">
        <v>176174299</v>
      </c>
      <c r="AH183" s="6">
        <v>143023446</v>
      </c>
      <c r="AI183" s="6">
        <v>-1973091</v>
      </c>
      <c r="AJ183" s="7">
        <v>0.99</v>
      </c>
      <c r="AK183" s="2" t="s">
        <v>830</v>
      </c>
      <c r="AL183" s="2" t="s">
        <v>923</v>
      </c>
      <c r="AM183" s="2">
        <v>0.30176170000000002</v>
      </c>
    </row>
    <row r="184" spans="1:39">
      <c r="A184" s="2" t="s">
        <v>404</v>
      </c>
      <c r="B184" s="2" t="s">
        <v>821</v>
      </c>
      <c r="C184" s="2" t="s">
        <v>809</v>
      </c>
      <c r="E184" s="2" t="s">
        <v>405</v>
      </c>
      <c r="F184" s="2" t="s">
        <v>806</v>
      </c>
      <c r="G184" s="2" t="s">
        <v>400</v>
      </c>
      <c r="H184" s="2">
        <v>0</v>
      </c>
      <c r="I184" s="2">
        <v>0.49</v>
      </c>
      <c r="J184" s="6">
        <v>92732302</v>
      </c>
      <c r="K184" s="6">
        <v>48515563</v>
      </c>
      <c r="L184" s="6">
        <v>44216739</v>
      </c>
      <c r="M184" s="6">
        <v>51058666</v>
      </c>
      <c r="N184" s="6">
        <v>2996760</v>
      </c>
      <c r="O184" s="6">
        <v>738452</v>
      </c>
      <c r="P184" s="6">
        <v>2151500</v>
      </c>
      <c r="Q184" s="6">
        <v>17398</v>
      </c>
      <c r="R184" s="6">
        <v>34796</v>
      </c>
      <c r="S184" s="6">
        <v>54429</v>
      </c>
      <c r="T184" s="6">
        <v>185</v>
      </c>
      <c r="U184" s="6">
        <v>187995</v>
      </c>
      <c r="V184" s="6">
        <v>4923</v>
      </c>
      <c r="W184" s="6">
        <v>-34436</v>
      </c>
      <c r="X184" s="6">
        <v>-30298</v>
      </c>
      <c r="Y184" s="6">
        <v>-37238</v>
      </c>
      <c r="Z184" s="6">
        <v>0</v>
      </c>
      <c r="AA184" s="6">
        <v>1524</v>
      </c>
      <c r="AB184" s="6">
        <v>10513</v>
      </c>
      <c r="AC184" s="6">
        <v>639498</v>
      </c>
      <c r="AD184" s="6">
        <v>0</v>
      </c>
      <c r="AE184" s="2">
        <v>0</v>
      </c>
      <c r="AF184" s="6">
        <v>-5193464</v>
      </c>
      <c r="AG184" s="6">
        <v>49604443</v>
      </c>
      <c r="AH184" s="6">
        <v>93821182</v>
      </c>
      <c r="AI184" s="6">
        <v>1088880</v>
      </c>
      <c r="AJ184" s="7">
        <v>1.01</v>
      </c>
      <c r="AK184" s="2" t="s">
        <v>906</v>
      </c>
      <c r="AL184" s="2" t="s">
        <v>919</v>
      </c>
      <c r="AM184" s="2">
        <v>0.53789889999999996</v>
      </c>
    </row>
    <row r="185" spans="1:39">
      <c r="A185" s="2" t="s">
        <v>402</v>
      </c>
      <c r="B185" s="2" t="s">
        <v>928</v>
      </c>
      <c r="C185" s="2" t="s">
        <v>809</v>
      </c>
      <c r="E185" s="2" t="s">
        <v>403</v>
      </c>
      <c r="F185" s="2">
        <v>0</v>
      </c>
      <c r="G185" s="2">
        <v>0</v>
      </c>
      <c r="H185" s="2" t="s">
        <v>929</v>
      </c>
      <c r="I185" s="2">
        <v>0.09</v>
      </c>
      <c r="J185" s="6">
        <v>56626625</v>
      </c>
      <c r="K185" s="6">
        <v>19883788</v>
      </c>
      <c r="L185" s="6">
        <v>36742837</v>
      </c>
      <c r="M185" s="6">
        <v>21204874</v>
      </c>
      <c r="N185" s="6">
        <v>916675</v>
      </c>
      <c r="O185" s="6">
        <v>306682</v>
      </c>
      <c r="P185" s="6">
        <v>591925</v>
      </c>
      <c r="Q185" s="6">
        <v>4365</v>
      </c>
      <c r="R185" s="6">
        <v>8102</v>
      </c>
      <c r="S185" s="6">
        <v>3609</v>
      </c>
      <c r="T185" s="6">
        <v>1992</v>
      </c>
      <c r="U185" s="6">
        <v>47745</v>
      </c>
      <c r="V185" s="6">
        <v>922</v>
      </c>
      <c r="W185" s="6">
        <v>17082</v>
      </c>
      <c r="X185" s="6">
        <v>6748</v>
      </c>
      <c r="Y185" s="6">
        <v>1709</v>
      </c>
      <c r="Z185" s="6">
        <v>0</v>
      </c>
      <c r="AA185" s="6">
        <v>-982</v>
      </c>
      <c r="AB185" s="6">
        <v>3966</v>
      </c>
      <c r="AC185" s="6">
        <v>531405</v>
      </c>
      <c r="AD185" s="6">
        <v>0</v>
      </c>
      <c r="AE185" s="2">
        <v>0</v>
      </c>
      <c r="AF185" s="6">
        <v>-868214</v>
      </c>
      <c r="AG185" s="6">
        <v>21861930</v>
      </c>
      <c r="AH185" s="6">
        <v>58604767</v>
      </c>
      <c r="AI185" s="6">
        <v>1978142</v>
      </c>
      <c r="AJ185" s="7">
        <v>1.03</v>
      </c>
      <c r="AK185" s="2" t="s">
        <v>906</v>
      </c>
      <c r="AL185" s="2" t="s">
        <v>923</v>
      </c>
      <c r="AM185" s="2">
        <v>0.32846589999999998</v>
      </c>
    </row>
    <row r="186" spans="1:39">
      <c r="A186" s="2" t="s">
        <v>400</v>
      </c>
      <c r="B186" s="2" t="s">
        <v>921</v>
      </c>
      <c r="C186" s="2">
        <v>0</v>
      </c>
      <c r="E186" s="2" t="s">
        <v>401</v>
      </c>
      <c r="F186" s="2">
        <v>0</v>
      </c>
      <c r="G186" s="2">
        <v>0</v>
      </c>
      <c r="H186" s="2" t="s">
        <v>814</v>
      </c>
      <c r="I186" s="2">
        <v>0.01</v>
      </c>
      <c r="J186" s="6">
        <v>8243618</v>
      </c>
      <c r="K186" s="6">
        <v>3298872</v>
      </c>
      <c r="L186" s="6">
        <v>4944746</v>
      </c>
      <c r="M186" s="6">
        <v>3503926</v>
      </c>
      <c r="N186" s="6">
        <v>169875</v>
      </c>
      <c r="O186" s="6">
        <v>50677</v>
      </c>
      <c r="P186" s="6">
        <v>114937</v>
      </c>
      <c r="Q186" s="6">
        <v>840</v>
      </c>
      <c r="R186" s="6">
        <v>1610</v>
      </c>
      <c r="S186" s="6">
        <v>1586</v>
      </c>
      <c r="T186" s="6">
        <v>225</v>
      </c>
      <c r="U186" s="6">
        <v>9530</v>
      </c>
      <c r="V186" s="6">
        <v>203</v>
      </c>
      <c r="W186" s="6">
        <v>1283</v>
      </c>
      <c r="X186" s="6">
        <v>146</v>
      </c>
      <c r="Y186" s="6">
        <v>-660</v>
      </c>
      <c r="Z186" s="6">
        <v>0</v>
      </c>
      <c r="AA186" s="6">
        <v>52</v>
      </c>
      <c r="AB186" s="6">
        <v>661</v>
      </c>
      <c r="AC186" s="6">
        <v>71515</v>
      </c>
      <c r="AD186" s="6">
        <v>0</v>
      </c>
      <c r="AE186" s="2">
        <v>0</v>
      </c>
      <c r="AF186" s="6">
        <v>-200812</v>
      </c>
      <c r="AG186" s="6">
        <v>3555719</v>
      </c>
      <c r="AH186" s="6">
        <v>8500465</v>
      </c>
      <c r="AI186" s="6">
        <v>256847</v>
      </c>
      <c r="AJ186" s="7">
        <v>1.03</v>
      </c>
      <c r="AK186" s="2" t="s">
        <v>906</v>
      </c>
      <c r="AL186" s="2" t="s">
        <v>919</v>
      </c>
      <c r="AM186" s="2">
        <v>4.7817600000000002E-2</v>
      </c>
    </row>
    <row r="187" spans="1:39">
      <c r="A187" s="2" t="s">
        <v>398</v>
      </c>
      <c r="B187" s="2" t="s">
        <v>804</v>
      </c>
      <c r="C187" s="2" t="s">
        <v>805</v>
      </c>
      <c r="E187" s="2" t="s">
        <v>399</v>
      </c>
      <c r="F187" s="2" t="s">
        <v>554</v>
      </c>
      <c r="G187" s="2" t="s">
        <v>552</v>
      </c>
      <c r="H187" s="2">
        <v>0</v>
      </c>
      <c r="I187" s="2">
        <v>0.4</v>
      </c>
      <c r="J187" s="6">
        <v>2052630</v>
      </c>
      <c r="K187" s="6">
        <v>9451874</v>
      </c>
      <c r="L187" s="6">
        <v>-7399244</v>
      </c>
      <c r="M187" s="6">
        <v>10333682</v>
      </c>
      <c r="N187" s="6">
        <v>650749</v>
      </c>
      <c r="O187" s="6">
        <v>149454</v>
      </c>
      <c r="P187" s="6">
        <v>501295</v>
      </c>
      <c r="Q187" s="6">
        <v>0</v>
      </c>
      <c r="R187" s="6">
        <v>0</v>
      </c>
      <c r="S187" s="6">
        <v>0</v>
      </c>
      <c r="T187" s="2">
        <v>0</v>
      </c>
      <c r="U187" s="6">
        <v>30403</v>
      </c>
      <c r="V187" s="2">
        <v>0</v>
      </c>
      <c r="W187" s="6">
        <v>0</v>
      </c>
      <c r="X187" s="6">
        <v>3937</v>
      </c>
      <c r="Y187" s="6">
        <v>-2072</v>
      </c>
      <c r="Z187" s="6">
        <v>0</v>
      </c>
      <c r="AA187" s="6">
        <v>11956</v>
      </c>
      <c r="AB187" s="6">
        <v>-6872</v>
      </c>
      <c r="AC187" s="6">
        <v>-107014</v>
      </c>
      <c r="AD187" s="6">
        <v>0</v>
      </c>
      <c r="AE187" s="2">
        <v>0</v>
      </c>
      <c r="AF187" s="6">
        <v>-639762</v>
      </c>
      <c r="AG187" s="6">
        <v>10275007</v>
      </c>
      <c r="AH187" s="6">
        <v>2875763</v>
      </c>
      <c r="AI187" s="6">
        <v>823133</v>
      </c>
      <c r="AJ187" s="7">
        <v>1.4</v>
      </c>
      <c r="AK187" s="2" t="s">
        <v>911</v>
      </c>
      <c r="AL187" s="2" t="s">
        <v>919</v>
      </c>
      <c r="AM187" s="2">
        <v>2.2916499999999999E-2</v>
      </c>
    </row>
    <row r="188" spans="1:39">
      <c r="A188" s="2" t="s">
        <v>396</v>
      </c>
      <c r="B188" s="2" t="s">
        <v>924</v>
      </c>
      <c r="C188" s="2" t="s">
        <v>818</v>
      </c>
      <c r="E188" s="2" t="s">
        <v>397</v>
      </c>
      <c r="F188" s="2" t="s">
        <v>514</v>
      </c>
      <c r="G188" s="2" t="s">
        <v>806</v>
      </c>
      <c r="H188" s="2">
        <v>0</v>
      </c>
      <c r="I188" s="2">
        <v>0.3</v>
      </c>
      <c r="J188" s="6">
        <v>87082712</v>
      </c>
      <c r="K188" s="6">
        <v>15514938</v>
      </c>
      <c r="L188" s="6">
        <v>71567775</v>
      </c>
      <c r="M188" s="6">
        <v>16982478</v>
      </c>
      <c r="N188" s="6">
        <v>973372</v>
      </c>
      <c r="O188" s="6">
        <v>245614</v>
      </c>
      <c r="P188" s="6">
        <v>724530</v>
      </c>
      <c r="Q188" s="2">
        <v>0</v>
      </c>
      <c r="R188" s="6">
        <v>0</v>
      </c>
      <c r="S188" s="6">
        <v>3228</v>
      </c>
      <c r="T188" s="2">
        <v>0</v>
      </c>
      <c r="U188" s="6">
        <v>62454</v>
      </c>
      <c r="V188" s="6">
        <v>0</v>
      </c>
      <c r="W188" s="6">
        <v>22329</v>
      </c>
      <c r="X188" s="6">
        <v>-189</v>
      </c>
      <c r="Y188" s="6">
        <v>1667</v>
      </c>
      <c r="Z188" s="6">
        <v>0</v>
      </c>
      <c r="AA188" s="6">
        <v>0</v>
      </c>
      <c r="AB188" s="6">
        <v>-19196</v>
      </c>
      <c r="AC188" s="6">
        <v>1035071</v>
      </c>
      <c r="AD188" s="6">
        <v>0</v>
      </c>
      <c r="AE188" s="2">
        <v>0</v>
      </c>
      <c r="AF188" s="6">
        <v>-1344191</v>
      </c>
      <c r="AG188" s="6">
        <v>17713795</v>
      </c>
      <c r="AH188" s="6">
        <v>89281570</v>
      </c>
      <c r="AI188" s="6">
        <v>2198857</v>
      </c>
      <c r="AJ188" s="7">
        <v>1.03</v>
      </c>
      <c r="AL188" s="2" t="s">
        <v>807</v>
      </c>
      <c r="AM188" s="2">
        <v>1</v>
      </c>
    </row>
    <row r="189" spans="1:39">
      <c r="A189" s="2" t="s">
        <v>394</v>
      </c>
      <c r="B189" s="2" t="s">
        <v>804</v>
      </c>
      <c r="C189" s="2" t="s">
        <v>825</v>
      </c>
      <c r="E189" s="2" t="s">
        <v>395</v>
      </c>
      <c r="F189" s="2" t="s">
        <v>157</v>
      </c>
      <c r="G189" s="2" t="s">
        <v>155</v>
      </c>
      <c r="H189" s="2">
        <v>0</v>
      </c>
      <c r="I189" s="2">
        <v>0.4</v>
      </c>
      <c r="J189" s="6">
        <v>1937216</v>
      </c>
      <c r="K189" s="6">
        <v>13206622</v>
      </c>
      <c r="L189" s="6">
        <v>-11269405</v>
      </c>
      <c r="M189" s="6">
        <v>13507317</v>
      </c>
      <c r="N189" s="6">
        <v>573650</v>
      </c>
      <c r="O189" s="6">
        <v>195354</v>
      </c>
      <c r="P189" s="6">
        <v>358776</v>
      </c>
      <c r="Q189" s="6">
        <v>13834</v>
      </c>
      <c r="R189" s="2">
        <v>0</v>
      </c>
      <c r="S189" s="6">
        <v>0</v>
      </c>
      <c r="T189" s="6">
        <v>5686</v>
      </c>
      <c r="U189" s="6">
        <v>32359</v>
      </c>
      <c r="V189" s="6">
        <v>-12642</v>
      </c>
      <c r="W189" s="6">
        <v>0</v>
      </c>
      <c r="X189" s="6">
        <v>1468</v>
      </c>
      <c r="Y189" s="6">
        <v>-4105</v>
      </c>
      <c r="Z189" s="6">
        <v>0</v>
      </c>
      <c r="AA189" s="6">
        <v>-901</v>
      </c>
      <c r="AB189" s="6">
        <v>8651</v>
      </c>
      <c r="AC189" s="6">
        <v>-162987</v>
      </c>
      <c r="AD189" s="6">
        <v>0</v>
      </c>
      <c r="AE189" s="2">
        <v>0</v>
      </c>
      <c r="AF189" s="6">
        <v>-585443</v>
      </c>
      <c r="AG189" s="6">
        <v>13357367</v>
      </c>
      <c r="AH189" s="6">
        <v>2087961</v>
      </c>
      <c r="AI189" s="6">
        <v>150745</v>
      </c>
      <c r="AJ189" s="7">
        <v>1.08</v>
      </c>
      <c r="AK189" s="2" t="s">
        <v>927</v>
      </c>
      <c r="AL189" s="2" t="s">
        <v>919</v>
      </c>
      <c r="AM189" s="2">
        <v>5.2515000000000001E-3</v>
      </c>
    </row>
    <row r="190" spans="1:39">
      <c r="A190" s="2" t="s">
        <v>392</v>
      </c>
      <c r="B190" s="2" t="s">
        <v>804</v>
      </c>
      <c r="C190" s="2" t="s">
        <v>809</v>
      </c>
      <c r="E190" s="2" t="s">
        <v>393</v>
      </c>
      <c r="F190" s="2" t="s">
        <v>390</v>
      </c>
      <c r="G190" s="2" t="s">
        <v>806</v>
      </c>
      <c r="H190" s="2">
        <v>0</v>
      </c>
      <c r="I190" s="2">
        <v>0.4</v>
      </c>
      <c r="J190" s="6">
        <v>3490682</v>
      </c>
      <c r="K190" s="6">
        <v>16426800</v>
      </c>
      <c r="L190" s="6">
        <v>-12936118</v>
      </c>
      <c r="M190" s="6">
        <v>17284691</v>
      </c>
      <c r="N190" s="6">
        <v>767884</v>
      </c>
      <c r="O190" s="6">
        <v>249985</v>
      </c>
      <c r="P190" s="6">
        <v>390770</v>
      </c>
      <c r="Q190" s="6">
        <v>1637</v>
      </c>
      <c r="R190" s="6">
        <v>71758</v>
      </c>
      <c r="S190" s="6">
        <v>53734</v>
      </c>
      <c r="T190" s="6">
        <v>0</v>
      </c>
      <c r="U190" s="6">
        <v>25184</v>
      </c>
      <c r="V190" s="6">
        <v>3453</v>
      </c>
      <c r="W190" s="6">
        <v>-60258</v>
      </c>
      <c r="X190" s="6">
        <v>-23979</v>
      </c>
      <c r="Y190" s="6">
        <v>1829</v>
      </c>
      <c r="Z190" s="6">
        <v>0</v>
      </c>
      <c r="AA190" s="6">
        <v>0</v>
      </c>
      <c r="AB190" s="6">
        <v>-11894</v>
      </c>
      <c r="AC190" s="6">
        <v>-187093</v>
      </c>
      <c r="AD190" s="6">
        <v>0</v>
      </c>
      <c r="AE190" s="2">
        <v>0</v>
      </c>
      <c r="AF190" s="6">
        <v>-1386496</v>
      </c>
      <c r="AG190" s="6">
        <v>16413321</v>
      </c>
      <c r="AH190" s="6">
        <v>3477204</v>
      </c>
      <c r="AI190" s="6">
        <v>-13478</v>
      </c>
      <c r="AJ190" s="7">
        <v>1</v>
      </c>
      <c r="AK190" s="2" t="s">
        <v>863</v>
      </c>
      <c r="AL190" s="2" t="s">
        <v>923</v>
      </c>
      <c r="AM190" s="2">
        <v>2.8477300000000001E-2</v>
      </c>
    </row>
    <row r="191" spans="1:39">
      <c r="A191" s="2" t="s">
        <v>390</v>
      </c>
      <c r="B191" s="2" t="s">
        <v>928</v>
      </c>
      <c r="C191" s="2" t="s">
        <v>809</v>
      </c>
      <c r="E191" s="2" t="s">
        <v>391</v>
      </c>
      <c r="F191" s="2">
        <v>0</v>
      </c>
      <c r="G191" s="2">
        <v>0</v>
      </c>
      <c r="H191" s="2" t="s">
        <v>929</v>
      </c>
      <c r="I191" s="2">
        <v>0.1</v>
      </c>
      <c r="J191" s="6">
        <v>102009912</v>
      </c>
      <c r="K191" s="6">
        <v>19584137</v>
      </c>
      <c r="L191" s="6">
        <v>82425775</v>
      </c>
      <c r="M191" s="6">
        <v>20488510</v>
      </c>
      <c r="N191" s="6">
        <v>1225932</v>
      </c>
      <c r="O191" s="6">
        <v>298893</v>
      </c>
      <c r="P191" s="6">
        <v>865964</v>
      </c>
      <c r="Q191" s="6">
        <v>3007</v>
      </c>
      <c r="R191" s="6">
        <v>29577</v>
      </c>
      <c r="S191" s="6">
        <v>26782</v>
      </c>
      <c r="T191" s="6">
        <v>1709</v>
      </c>
      <c r="U191" s="6">
        <v>57783</v>
      </c>
      <c r="V191" s="6">
        <v>1721</v>
      </c>
      <c r="W191" s="6">
        <v>-20836</v>
      </c>
      <c r="X191" s="6">
        <v>-13855</v>
      </c>
      <c r="Y191" s="6">
        <v>1672</v>
      </c>
      <c r="Z191" s="6">
        <v>-27</v>
      </c>
      <c r="AA191" s="6">
        <v>892</v>
      </c>
      <c r="AB191" s="6">
        <v>-6611</v>
      </c>
      <c r="AC191" s="6">
        <v>1192108</v>
      </c>
      <c r="AD191" s="6">
        <v>0</v>
      </c>
      <c r="AE191" s="2">
        <v>0</v>
      </c>
      <c r="AF191" s="6">
        <v>-1804128</v>
      </c>
      <c r="AG191" s="6">
        <v>21123161</v>
      </c>
      <c r="AH191" s="6">
        <v>103548936</v>
      </c>
      <c r="AI191" s="6">
        <v>1539024</v>
      </c>
      <c r="AJ191" s="7">
        <v>1.02</v>
      </c>
      <c r="AK191" s="2" t="s">
        <v>863</v>
      </c>
      <c r="AL191" s="2" t="s">
        <v>919</v>
      </c>
      <c r="AM191" s="2">
        <v>0.83220669999999997</v>
      </c>
    </row>
    <row r="192" spans="1:39">
      <c r="A192" s="2" t="s">
        <v>388</v>
      </c>
      <c r="B192" s="2" t="s">
        <v>926</v>
      </c>
      <c r="C192" s="2" t="s">
        <v>808</v>
      </c>
      <c r="E192" s="2" t="s">
        <v>389</v>
      </c>
      <c r="F192" s="2" t="s">
        <v>806</v>
      </c>
      <c r="G192" s="2" t="s">
        <v>368</v>
      </c>
      <c r="H192" s="2">
        <v>0</v>
      </c>
      <c r="I192" s="2">
        <v>0.49</v>
      </c>
      <c r="J192" s="6">
        <v>161719106</v>
      </c>
      <c r="K192" s="6">
        <v>96598872</v>
      </c>
      <c r="L192" s="6">
        <v>65120234</v>
      </c>
      <c r="M192" s="6">
        <v>95257772</v>
      </c>
      <c r="N192" s="6">
        <v>4047220</v>
      </c>
      <c r="O192" s="6">
        <v>1381117</v>
      </c>
      <c r="P192" s="6">
        <v>2459769</v>
      </c>
      <c r="Q192" s="6">
        <v>49693</v>
      </c>
      <c r="R192" s="6">
        <v>24855</v>
      </c>
      <c r="S192" s="6">
        <v>108085</v>
      </c>
      <c r="T192" s="6">
        <v>23701</v>
      </c>
      <c r="U192" s="6">
        <v>202135</v>
      </c>
      <c r="V192" s="6">
        <v>-25345</v>
      </c>
      <c r="W192" s="6">
        <v>-24855</v>
      </c>
      <c r="X192" s="6">
        <v>-37103</v>
      </c>
      <c r="Y192" s="6">
        <v>-15549</v>
      </c>
      <c r="Z192" s="6">
        <v>0</v>
      </c>
      <c r="AA192" s="6">
        <v>-13454</v>
      </c>
      <c r="AB192" s="6">
        <v>-123030</v>
      </c>
      <c r="AC192" s="6">
        <v>941822</v>
      </c>
      <c r="AD192" s="6">
        <v>0</v>
      </c>
      <c r="AE192" s="2">
        <v>0</v>
      </c>
      <c r="AF192" s="6">
        <v>-9028577</v>
      </c>
      <c r="AG192" s="6">
        <v>91181036</v>
      </c>
      <c r="AH192" s="6">
        <v>156301270</v>
      </c>
      <c r="AI192" s="6">
        <v>-5417836</v>
      </c>
      <c r="AJ192" s="7">
        <v>0.97</v>
      </c>
      <c r="AL192" s="2" t="s">
        <v>807</v>
      </c>
      <c r="AM192" s="2">
        <v>1</v>
      </c>
    </row>
    <row r="193" spans="1:39">
      <c r="A193" s="2" t="s">
        <v>386</v>
      </c>
      <c r="B193" s="2" t="s">
        <v>821</v>
      </c>
      <c r="C193" s="2" t="s">
        <v>815</v>
      </c>
      <c r="E193" s="2" t="s">
        <v>387</v>
      </c>
      <c r="F193" s="2" t="s">
        <v>806</v>
      </c>
      <c r="G193" s="2" t="s">
        <v>728</v>
      </c>
      <c r="H193" s="2">
        <v>0</v>
      </c>
      <c r="I193" s="2">
        <v>0.49</v>
      </c>
      <c r="J193" s="6">
        <v>44601343</v>
      </c>
      <c r="K193" s="6">
        <v>33760268</v>
      </c>
      <c r="L193" s="6">
        <v>10841075</v>
      </c>
      <c r="M193" s="6">
        <v>33283851</v>
      </c>
      <c r="N193" s="6">
        <v>1807885</v>
      </c>
      <c r="O193" s="6">
        <v>481378</v>
      </c>
      <c r="P193" s="6">
        <v>789207</v>
      </c>
      <c r="Q193" s="6">
        <v>2753</v>
      </c>
      <c r="R193" s="6">
        <v>1730</v>
      </c>
      <c r="S193" s="6">
        <v>3150</v>
      </c>
      <c r="T193" s="6">
        <v>529667</v>
      </c>
      <c r="U193" s="6">
        <v>-412</v>
      </c>
      <c r="V193" s="6">
        <v>-2753</v>
      </c>
      <c r="W193" s="6">
        <v>-1838</v>
      </c>
      <c r="X193" s="6">
        <v>53271</v>
      </c>
      <c r="Y193" s="6">
        <v>20139</v>
      </c>
      <c r="Z193" s="6">
        <v>0</v>
      </c>
      <c r="AA193" s="6">
        <v>-529667</v>
      </c>
      <c r="AB193" s="6">
        <v>36744</v>
      </c>
      <c r="AC193" s="6">
        <v>156792</v>
      </c>
      <c r="AD193" s="6">
        <v>0</v>
      </c>
      <c r="AE193" s="2">
        <v>0</v>
      </c>
      <c r="AF193" s="6">
        <v>428458</v>
      </c>
      <c r="AG193" s="6">
        <v>35252470</v>
      </c>
      <c r="AH193" s="6">
        <v>46093546</v>
      </c>
      <c r="AI193" s="6">
        <v>1492202</v>
      </c>
      <c r="AJ193" s="7">
        <v>1.03</v>
      </c>
      <c r="AL193" s="2" t="s">
        <v>807</v>
      </c>
      <c r="AM193" s="2">
        <v>1</v>
      </c>
    </row>
    <row r="194" spans="1:39">
      <c r="A194" s="2" t="s">
        <v>384</v>
      </c>
      <c r="B194" s="2" t="s">
        <v>804</v>
      </c>
      <c r="C194" s="2" t="s">
        <v>805</v>
      </c>
      <c r="E194" s="2" t="s">
        <v>385</v>
      </c>
      <c r="F194" s="2" t="s">
        <v>430</v>
      </c>
      <c r="G194" s="2" t="s">
        <v>428</v>
      </c>
      <c r="H194" s="2">
        <v>0</v>
      </c>
      <c r="I194" s="2">
        <v>0.4</v>
      </c>
      <c r="J194" s="6">
        <v>2983341</v>
      </c>
      <c r="K194" s="6">
        <v>22637041</v>
      </c>
      <c r="L194" s="6">
        <v>-19653700</v>
      </c>
      <c r="M194" s="6">
        <v>24058778</v>
      </c>
      <c r="N194" s="6">
        <v>871516</v>
      </c>
      <c r="O194" s="6">
        <v>347958</v>
      </c>
      <c r="P194" s="6">
        <v>500809</v>
      </c>
      <c r="Q194" s="6">
        <v>3371</v>
      </c>
      <c r="R194" s="6">
        <v>0</v>
      </c>
      <c r="S194" s="6">
        <v>14558</v>
      </c>
      <c r="T194" s="6">
        <v>4820</v>
      </c>
      <c r="U194" s="6">
        <v>-19307</v>
      </c>
      <c r="V194" s="6">
        <v>-2572</v>
      </c>
      <c r="W194" s="6">
        <v>0</v>
      </c>
      <c r="X194" s="6">
        <v>2949</v>
      </c>
      <c r="Y194" s="6">
        <v>884</v>
      </c>
      <c r="Z194" s="6">
        <v>0</v>
      </c>
      <c r="AA194" s="6">
        <v>-4741</v>
      </c>
      <c r="AB194" s="6">
        <v>-18655</v>
      </c>
      <c r="AC194" s="6">
        <v>-284248</v>
      </c>
      <c r="AD194" s="6">
        <v>0</v>
      </c>
      <c r="AE194" s="6">
        <v>22082</v>
      </c>
      <c r="AF194" s="6">
        <v>1015093</v>
      </c>
      <c r="AG194" s="6">
        <v>25597615</v>
      </c>
      <c r="AH194" s="6">
        <v>5943915</v>
      </c>
      <c r="AI194" s="6">
        <v>2960574</v>
      </c>
      <c r="AJ194" s="7">
        <v>1.99</v>
      </c>
      <c r="AK194" s="2" t="s">
        <v>892</v>
      </c>
      <c r="AL194" s="2" t="s">
        <v>923</v>
      </c>
      <c r="AM194" s="2">
        <v>1.37511E-2</v>
      </c>
    </row>
    <row r="195" spans="1:39">
      <c r="A195" s="2" t="s">
        <v>382</v>
      </c>
      <c r="B195" s="2" t="s">
        <v>804</v>
      </c>
      <c r="C195" s="2" t="s">
        <v>815</v>
      </c>
      <c r="E195" s="2" t="s">
        <v>383</v>
      </c>
      <c r="F195" s="2" t="s">
        <v>534</v>
      </c>
      <c r="G195" s="2" t="s">
        <v>532</v>
      </c>
      <c r="H195" s="2">
        <v>0</v>
      </c>
      <c r="I195" s="2">
        <v>0.4</v>
      </c>
      <c r="J195" s="6">
        <v>1402505</v>
      </c>
      <c r="K195" s="6">
        <v>5251513</v>
      </c>
      <c r="L195" s="6">
        <v>-3849007</v>
      </c>
      <c r="M195" s="6">
        <v>5511458</v>
      </c>
      <c r="N195" s="6">
        <v>478199</v>
      </c>
      <c r="O195" s="6">
        <v>86719</v>
      </c>
      <c r="P195" s="6">
        <v>387392</v>
      </c>
      <c r="Q195" s="6">
        <v>795</v>
      </c>
      <c r="R195" s="6">
        <v>0</v>
      </c>
      <c r="S195" s="6">
        <v>0</v>
      </c>
      <c r="T195" s="6">
        <v>3293</v>
      </c>
      <c r="U195" s="6">
        <v>14459</v>
      </c>
      <c r="V195" s="6">
        <v>1607</v>
      </c>
      <c r="W195" s="6">
        <v>0</v>
      </c>
      <c r="X195" s="6">
        <v>0</v>
      </c>
      <c r="Y195" s="6">
        <v>-357</v>
      </c>
      <c r="Z195" s="6">
        <v>0</v>
      </c>
      <c r="AA195" s="6">
        <v>-974</v>
      </c>
      <c r="AB195" s="6">
        <v>2921</v>
      </c>
      <c r="AC195" s="6">
        <v>-55667</v>
      </c>
      <c r="AD195" s="6">
        <v>0</v>
      </c>
      <c r="AE195" s="6">
        <v>0</v>
      </c>
      <c r="AF195" s="6">
        <v>271924</v>
      </c>
      <c r="AG195" s="6">
        <v>6223570</v>
      </c>
      <c r="AH195" s="6">
        <v>2374562</v>
      </c>
      <c r="AI195" s="6">
        <v>972057</v>
      </c>
      <c r="AJ195" s="7">
        <v>1.69</v>
      </c>
      <c r="AK195" s="2" t="s">
        <v>908</v>
      </c>
      <c r="AL195" s="2" t="s">
        <v>919</v>
      </c>
      <c r="AM195" s="2">
        <v>7.0264000000000004E-3</v>
      </c>
    </row>
    <row r="196" spans="1:39">
      <c r="A196" s="2" t="s">
        <v>380</v>
      </c>
      <c r="B196" s="2" t="s">
        <v>804</v>
      </c>
      <c r="C196" s="2" t="s">
        <v>825</v>
      </c>
      <c r="E196" s="2" t="s">
        <v>381</v>
      </c>
      <c r="F196" s="2" t="s">
        <v>13</v>
      </c>
      <c r="G196" s="2" t="s">
        <v>464</v>
      </c>
      <c r="H196" s="2">
        <v>0</v>
      </c>
      <c r="I196" s="2">
        <v>0.4</v>
      </c>
      <c r="J196" s="6">
        <v>1673300</v>
      </c>
      <c r="K196" s="6">
        <v>6521697</v>
      </c>
      <c r="L196" s="6">
        <v>-4848398</v>
      </c>
      <c r="M196" s="6">
        <v>6107423</v>
      </c>
      <c r="N196" s="6">
        <v>529075</v>
      </c>
      <c r="O196" s="6">
        <v>88330</v>
      </c>
      <c r="P196" s="6">
        <v>434527</v>
      </c>
      <c r="Q196" s="6">
        <v>2881</v>
      </c>
      <c r="R196" s="2">
        <v>0</v>
      </c>
      <c r="S196" s="6">
        <v>1689</v>
      </c>
      <c r="T196" s="6">
        <v>1648</v>
      </c>
      <c r="U196" s="6">
        <v>45983</v>
      </c>
      <c r="V196" s="6">
        <v>466</v>
      </c>
      <c r="W196" s="6">
        <v>3906</v>
      </c>
      <c r="X196" s="6">
        <v>-1023</v>
      </c>
      <c r="Y196" s="6">
        <v>-7694</v>
      </c>
      <c r="Z196" s="6">
        <v>0</v>
      </c>
      <c r="AA196" s="6">
        <v>-1172</v>
      </c>
      <c r="AB196" s="6">
        <v>1458</v>
      </c>
      <c r="AC196" s="6">
        <v>-70121</v>
      </c>
      <c r="AD196" s="6">
        <v>0</v>
      </c>
      <c r="AE196" s="6">
        <v>61215</v>
      </c>
      <c r="AF196" s="6">
        <v>-2407365</v>
      </c>
      <c r="AG196" s="6">
        <v>4139721</v>
      </c>
      <c r="AH196" s="6">
        <v>-708677</v>
      </c>
      <c r="AI196" s="6">
        <v>-2381977</v>
      </c>
      <c r="AJ196" s="7">
        <v>-0.42</v>
      </c>
      <c r="AL196" s="2" t="s">
        <v>807</v>
      </c>
      <c r="AM196" s="2">
        <v>1</v>
      </c>
    </row>
    <row r="197" spans="1:39">
      <c r="A197" s="2" t="s">
        <v>378</v>
      </c>
      <c r="B197" s="2" t="s">
        <v>926</v>
      </c>
      <c r="C197" s="2" t="s">
        <v>808</v>
      </c>
      <c r="E197" s="2" t="s">
        <v>379</v>
      </c>
      <c r="F197" s="2" t="s">
        <v>806</v>
      </c>
      <c r="G197" s="2" t="s">
        <v>502</v>
      </c>
      <c r="H197" s="2">
        <v>0</v>
      </c>
      <c r="I197" s="2">
        <v>0.49</v>
      </c>
      <c r="J197" s="6">
        <v>163604983</v>
      </c>
      <c r="K197" s="6">
        <v>156030414</v>
      </c>
      <c r="L197" s="6">
        <v>7574569</v>
      </c>
      <c r="M197" s="6">
        <v>151418368</v>
      </c>
      <c r="N197" s="6">
        <v>5075849</v>
      </c>
      <c r="O197" s="6">
        <v>2212111</v>
      </c>
      <c r="P197" s="6">
        <v>2776702</v>
      </c>
      <c r="Q197" s="6">
        <v>0</v>
      </c>
      <c r="R197" s="6">
        <v>0</v>
      </c>
      <c r="S197" s="6">
        <v>87036</v>
      </c>
      <c r="T197" s="6">
        <v>0</v>
      </c>
      <c r="U197" s="6">
        <v>283278</v>
      </c>
      <c r="V197" s="6">
        <v>0</v>
      </c>
      <c r="W197" s="6">
        <v>35352</v>
      </c>
      <c r="X197" s="6">
        <v>82762</v>
      </c>
      <c r="Y197" s="6">
        <v>96266</v>
      </c>
      <c r="Z197" s="6">
        <v>0</v>
      </c>
      <c r="AA197" s="6">
        <v>10325</v>
      </c>
      <c r="AB197" s="6">
        <v>198862</v>
      </c>
      <c r="AC197" s="6">
        <v>109550</v>
      </c>
      <c r="AD197" s="6">
        <v>0</v>
      </c>
      <c r="AE197" s="6">
        <v>0</v>
      </c>
      <c r="AF197" s="6">
        <v>-31048</v>
      </c>
      <c r="AG197" s="6">
        <v>157279564</v>
      </c>
      <c r="AH197" s="6">
        <v>164854133</v>
      </c>
      <c r="AI197" s="6">
        <v>1249150</v>
      </c>
      <c r="AJ197" s="7">
        <v>1.01</v>
      </c>
      <c r="AK197" s="2" t="s">
        <v>907</v>
      </c>
      <c r="AL197" s="2" t="s">
        <v>923</v>
      </c>
      <c r="AM197" s="2">
        <v>0.2267381</v>
      </c>
    </row>
    <row r="198" spans="1:39">
      <c r="A198" s="2" t="s">
        <v>376</v>
      </c>
      <c r="B198" s="2" t="s">
        <v>804</v>
      </c>
      <c r="C198" s="2" t="s">
        <v>809</v>
      </c>
      <c r="E198" s="2" t="s">
        <v>377</v>
      </c>
      <c r="F198" s="2" t="s">
        <v>302</v>
      </c>
      <c r="G198" s="2" t="s">
        <v>300</v>
      </c>
      <c r="H198" s="2">
        <v>0</v>
      </c>
      <c r="I198" s="2">
        <v>0.4</v>
      </c>
      <c r="J198" s="6">
        <v>3415486</v>
      </c>
      <c r="K198" s="6">
        <v>10891508</v>
      </c>
      <c r="L198" s="6">
        <v>-7476022</v>
      </c>
      <c r="M198" s="6">
        <v>11048358</v>
      </c>
      <c r="N198" s="6">
        <v>541522</v>
      </c>
      <c r="O198" s="6">
        <v>159790</v>
      </c>
      <c r="P198" s="6">
        <v>378451</v>
      </c>
      <c r="Q198" s="6">
        <v>1163</v>
      </c>
      <c r="R198" s="6">
        <v>0</v>
      </c>
      <c r="S198" s="6">
        <v>2118</v>
      </c>
      <c r="T198" s="2">
        <v>0</v>
      </c>
      <c r="U198" s="6">
        <v>33192</v>
      </c>
      <c r="V198" s="6">
        <v>4265</v>
      </c>
      <c r="W198" s="6">
        <v>12874</v>
      </c>
      <c r="X198" s="6">
        <v>5828</v>
      </c>
      <c r="Y198" s="6">
        <v>-1176</v>
      </c>
      <c r="Z198" s="6">
        <v>0</v>
      </c>
      <c r="AA198" s="6">
        <v>0</v>
      </c>
      <c r="AB198" s="6">
        <v>23009</v>
      </c>
      <c r="AC198" s="6">
        <v>-108124</v>
      </c>
      <c r="AD198" s="6">
        <v>0</v>
      </c>
      <c r="AE198" s="2">
        <v>0</v>
      </c>
      <c r="AF198" s="6">
        <v>-975834</v>
      </c>
      <c r="AG198" s="6">
        <v>10583914</v>
      </c>
      <c r="AH198" s="6">
        <v>3107892</v>
      </c>
      <c r="AI198" s="6">
        <v>-307594</v>
      </c>
      <c r="AJ198" s="7">
        <v>0.91</v>
      </c>
      <c r="AK198" s="2" t="s">
        <v>920</v>
      </c>
      <c r="AL198" s="2" t="s">
        <v>919</v>
      </c>
      <c r="AM198" s="2">
        <v>2.81433E-2</v>
      </c>
    </row>
    <row r="199" spans="1:39">
      <c r="A199" s="2" t="s">
        <v>374</v>
      </c>
      <c r="B199" s="2" t="s">
        <v>821</v>
      </c>
      <c r="C199" s="2" t="s">
        <v>805</v>
      </c>
      <c r="E199" s="2" t="s">
        <v>375</v>
      </c>
      <c r="F199" s="2" t="s">
        <v>806</v>
      </c>
      <c r="G199" s="2" t="s">
        <v>428</v>
      </c>
      <c r="H199" s="2">
        <v>0</v>
      </c>
      <c r="I199" s="2">
        <v>0.49</v>
      </c>
      <c r="J199" s="6">
        <v>44124822</v>
      </c>
      <c r="K199" s="6">
        <v>43692029</v>
      </c>
      <c r="L199" s="6">
        <v>432793</v>
      </c>
      <c r="M199" s="6">
        <v>44801926</v>
      </c>
      <c r="N199" s="6">
        <v>1804823</v>
      </c>
      <c r="O199" s="6">
        <v>647962</v>
      </c>
      <c r="P199" s="6">
        <v>1033224</v>
      </c>
      <c r="Q199" s="6">
        <v>7130</v>
      </c>
      <c r="R199" s="6">
        <v>92534</v>
      </c>
      <c r="S199" s="6">
        <v>14885</v>
      </c>
      <c r="T199" s="6">
        <v>9088</v>
      </c>
      <c r="U199" s="6">
        <v>45688</v>
      </c>
      <c r="V199" s="6">
        <v>8201</v>
      </c>
      <c r="W199" s="6">
        <v>-123378</v>
      </c>
      <c r="X199" s="6">
        <v>-5407</v>
      </c>
      <c r="Y199" s="6">
        <v>31969</v>
      </c>
      <c r="Z199" s="6">
        <v>0</v>
      </c>
      <c r="AA199" s="6">
        <v>-9088</v>
      </c>
      <c r="AB199" s="6">
        <v>-6486</v>
      </c>
      <c r="AC199" s="6">
        <v>6259</v>
      </c>
      <c r="AD199" s="6">
        <v>0</v>
      </c>
      <c r="AE199" s="2">
        <v>0</v>
      </c>
      <c r="AF199" s="6">
        <v>-4330238</v>
      </c>
      <c r="AG199" s="6">
        <v>42224269</v>
      </c>
      <c r="AH199" s="6">
        <v>42657062</v>
      </c>
      <c r="AI199" s="6">
        <v>-1467760</v>
      </c>
      <c r="AJ199" s="7">
        <v>0.97</v>
      </c>
      <c r="AL199" s="2" t="s">
        <v>807</v>
      </c>
      <c r="AM199" s="2">
        <v>1</v>
      </c>
    </row>
    <row r="200" spans="1:39">
      <c r="A200" s="2" t="s">
        <v>372</v>
      </c>
      <c r="B200" s="2" t="s">
        <v>804</v>
      </c>
      <c r="C200" s="2" t="s">
        <v>809</v>
      </c>
      <c r="E200" s="2" t="s">
        <v>373</v>
      </c>
      <c r="F200" s="2" t="s">
        <v>402</v>
      </c>
      <c r="G200" s="2" t="s">
        <v>400</v>
      </c>
      <c r="H200" s="2">
        <v>0</v>
      </c>
      <c r="I200" s="2">
        <v>0.4</v>
      </c>
      <c r="J200" s="6">
        <v>1215026</v>
      </c>
      <c r="K200" s="6">
        <v>5203610</v>
      </c>
      <c r="L200" s="6">
        <v>-3988585</v>
      </c>
      <c r="M200" s="6">
        <v>5448770</v>
      </c>
      <c r="N200" s="6">
        <v>359724</v>
      </c>
      <c r="O200" s="6">
        <v>80106</v>
      </c>
      <c r="P200" s="6">
        <v>274036</v>
      </c>
      <c r="Q200" s="6">
        <v>713</v>
      </c>
      <c r="R200" s="6">
        <v>0</v>
      </c>
      <c r="S200" s="6">
        <v>0</v>
      </c>
      <c r="T200" s="6">
        <v>4869</v>
      </c>
      <c r="U200" s="6">
        <v>-26574</v>
      </c>
      <c r="V200" s="6">
        <v>3094</v>
      </c>
      <c r="W200" s="6">
        <v>0</v>
      </c>
      <c r="X200" s="6">
        <v>5325</v>
      </c>
      <c r="Y200" s="6">
        <v>510</v>
      </c>
      <c r="Z200" s="6">
        <v>0</v>
      </c>
      <c r="AA200" s="6">
        <v>-4869</v>
      </c>
      <c r="AB200" s="6">
        <v>1899</v>
      </c>
      <c r="AC200" s="6">
        <v>-57686</v>
      </c>
      <c r="AD200" s="6">
        <v>0</v>
      </c>
      <c r="AE200" s="2">
        <v>0</v>
      </c>
      <c r="AF200" s="6">
        <v>-72386</v>
      </c>
      <c r="AG200" s="6">
        <v>5657807</v>
      </c>
      <c r="AH200" s="6">
        <v>1669222</v>
      </c>
      <c r="AI200" s="6">
        <v>454197</v>
      </c>
      <c r="AJ200" s="7">
        <v>1.37</v>
      </c>
      <c r="AK200" s="2" t="s">
        <v>906</v>
      </c>
      <c r="AL200" s="2" t="s">
        <v>919</v>
      </c>
      <c r="AM200" s="2">
        <v>7.0477999999999999E-3</v>
      </c>
    </row>
    <row r="201" spans="1:39">
      <c r="A201" s="2" t="s">
        <v>370</v>
      </c>
      <c r="B201" s="2" t="s">
        <v>804</v>
      </c>
      <c r="C201" s="2" t="s">
        <v>822</v>
      </c>
      <c r="E201" s="2" t="s">
        <v>371</v>
      </c>
      <c r="F201" s="2" t="s">
        <v>207</v>
      </c>
      <c r="G201" s="2" t="s">
        <v>274</v>
      </c>
      <c r="H201" s="2">
        <v>0</v>
      </c>
      <c r="I201" s="2">
        <v>0.4</v>
      </c>
      <c r="J201" s="6">
        <v>2659911</v>
      </c>
      <c r="K201" s="6">
        <v>12702510</v>
      </c>
      <c r="L201" s="6">
        <v>-10042598</v>
      </c>
      <c r="M201" s="6">
        <v>13139324</v>
      </c>
      <c r="N201" s="6">
        <v>837128</v>
      </c>
      <c r="O201" s="6">
        <v>192214</v>
      </c>
      <c r="P201" s="6">
        <v>642546</v>
      </c>
      <c r="Q201" s="2">
        <v>0</v>
      </c>
      <c r="R201" s="6">
        <v>0</v>
      </c>
      <c r="S201" s="2">
        <v>587</v>
      </c>
      <c r="T201" s="6">
        <v>1781</v>
      </c>
      <c r="U201" s="6">
        <v>65936</v>
      </c>
      <c r="V201" s="6">
        <v>0</v>
      </c>
      <c r="W201" s="6">
        <v>2528</v>
      </c>
      <c r="X201" s="6">
        <v>2065</v>
      </c>
      <c r="Y201" s="2">
        <v>28</v>
      </c>
      <c r="Z201" s="6">
        <v>0</v>
      </c>
      <c r="AA201" s="6">
        <v>3</v>
      </c>
      <c r="AB201" s="6">
        <v>-8011</v>
      </c>
      <c r="AC201" s="6">
        <v>-145244</v>
      </c>
      <c r="AD201" s="6">
        <v>0</v>
      </c>
      <c r="AE201" s="6">
        <v>15524</v>
      </c>
      <c r="AF201" s="6">
        <v>-938208</v>
      </c>
      <c r="AG201" s="6">
        <v>12940025</v>
      </c>
      <c r="AH201" s="6">
        <v>2897427</v>
      </c>
      <c r="AI201" s="6">
        <v>237515</v>
      </c>
      <c r="AJ201" s="7">
        <v>1.0900000000000001</v>
      </c>
      <c r="AK201" s="2" t="s">
        <v>905</v>
      </c>
      <c r="AL201" s="2" t="s">
        <v>919</v>
      </c>
      <c r="AM201" s="2">
        <v>2.1275599999999999E-2</v>
      </c>
    </row>
    <row r="202" spans="1:39">
      <c r="A202" s="2" t="s">
        <v>368</v>
      </c>
      <c r="B202" s="2" t="s">
        <v>921</v>
      </c>
      <c r="C202" s="2">
        <v>0</v>
      </c>
      <c r="E202" s="2" t="s">
        <v>369</v>
      </c>
      <c r="F202" s="2">
        <v>0</v>
      </c>
      <c r="G202" s="2">
        <v>0</v>
      </c>
      <c r="H202" s="2" t="s">
        <v>814</v>
      </c>
      <c r="I202" s="2">
        <v>0.01</v>
      </c>
      <c r="J202" s="6">
        <v>18428132</v>
      </c>
      <c r="K202" s="6">
        <v>4263110</v>
      </c>
      <c r="L202" s="6">
        <v>14165022</v>
      </c>
      <c r="M202" s="6">
        <v>4238175</v>
      </c>
      <c r="N202" s="6">
        <v>201460</v>
      </c>
      <c r="O202" s="6">
        <v>61296</v>
      </c>
      <c r="P202" s="6">
        <v>133207</v>
      </c>
      <c r="Q202" s="6">
        <v>1259</v>
      </c>
      <c r="R202" s="6">
        <v>2627</v>
      </c>
      <c r="S202" s="6">
        <v>2418</v>
      </c>
      <c r="T202" s="6">
        <v>653</v>
      </c>
      <c r="U202" s="6">
        <v>7343</v>
      </c>
      <c r="V202" s="6">
        <v>-265</v>
      </c>
      <c r="W202" s="6">
        <v>-1893</v>
      </c>
      <c r="X202" s="6">
        <v>953</v>
      </c>
      <c r="Y202" s="6">
        <v>-124</v>
      </c>
      <c r="Z202" s="6">
        <v>-40</v>
      </c>
      <c r="AA202" s="6">
        <v>-255</v>
      </c>
      <c r="AB202" s="6">
        <v>-2245</v>
      </c>
      <c r="AC202" s="6">
        <v>204866</v>
      </c>
      <c r="AD202" s="6">
        <v>0</v>
      </c>
      <c r="AE202" s="6">
        <v>0</v>
      </c>
      <c r="AF202" s="6">
        <v>-315144</v>
      </c>
      <c r="AG202" s="6">
        <v>4332831</v>
      </c>
      <c r="AH202" s="6">
        <v>18497853</v>
      </c>
      <c r="AI202" s="6">
        <v>69721</v>
      </c>
      <c r="AJ202" s="7">
        <v>1</v>
      </c>
      <c r="AL202" s="2" t="s">
        <v>807</v>
      </c>
      <c r="AM202" s="2">
        <v>1</v>
      </c>
    </row>
    <row r="203" spans="1:39">
      <c r="A203" s="2" t="s">
        <v>366</v>
      </c>
      <c r="B203" s="2" t="s">
        <v>924</v>
      </c>
      <c r="C203" s="2" t="s">
        <v>818</v>
      </c>
      <c r="E203" s="2" t="s">
        <v>367</v>
      </c>
      <c r="F203" s="2" t="s">
        <v>514</v>
      </c>
      <c r="G203" s="2" t="s">
        <v>806</v>
      </c>
      <c r="H203" s="2">
        <v>0</v>
      </c>
      <c r="I203" s="2">
        <v>0.3</v>
      </c>
      <c r="J203" s="6">
        <v>32910673</v>
      </c>
      <c r="K203" s="6">
        <v>25004312</v>
      </c>
      <c r="L203" s="6">
        <v>7906361</v>
      </c>
      <c r="M203" s="6">
        <v>26323675</v>
      </c>
      <c r="N203" s="6">
        <v>821816</v>
      </c>
      <c r="O203" s="6">
        <v>380714</v>
      </c>
      <c r="P203" s="6">
        <v>423064</v>
      </c>
      <c r="Q203" s="6">
        <v>8547</v>
      </c>
      <c r="R203" s="6">
        <v>0</v>
      </c>
      <c r="S203" s="6">
        <v>7578</v>
      </c>
      <c r="T203" s="6">
        <v>1913</v>
      </c>
      <c r="U203" s="6">
        <v>11166</v>
      </c>
      <c r="V203" s="6">
        <v>-8547</v>
      </c>
      <c r="W203" s="6">
        <v>0</v>
      </c>
      <c r="X203" s="6">
        <v>4675</v>
      </c>
      <c r="Y203" s="2">
        <v>376</v>
      </c>
      <c r="Z203" s="6">
        <v>0</v>
      </c>
      <c r="AA203" s="6">
        <v>-22</v>
      </c>
      <c r="AB203" s="6">
        <v>-8917</v>
      </c>
      <c r="AC203" s="6">
        <v>114348</v>
      </c>
      <c r="AD203" s="6">
        <v>0</v>
      </c>
      <c r="AE203" s="2">
        <v>0</v>
      </c>
      <c r="AF203" s="6">
        <v>-1720767</v>
      </c>
      <c r="AG203" s="6">
        <v>25537803</v>
      </c>
      <c r="AH203" s="6">
        <v>33444164</v>
      </c>
      <c r="AI203" s="6">
        <v>533491</v>
      </c>
      <c r="AJ203" s="7">
        <v>1.02</v>
      </c>
      <c r="AL203" s="2" t="s">
        <v>807</v>
      </c>
      <c r="AM203" s="2">
        <v>1</v>
      </c>
    </row>
    <row r="204" spans="1:39">
      <c r="A204" s="2" t="s">
        <v>364</v>
      </c>
      <c r="B204" s="2" t="s">
        <v>804</v>
      </c>
      <c r="C204" s="2" t="s">
        <v>822</v>
      </c>
      <c r="E204" s="2" t="s">
        <v>365</v>
      </c>
      <c r="F204" s="2" t="s">
        <v>588</v>
      </c>
      <c r="G204" s="2" t="s">
        <v>274</v>
      </c>
      <c r="H204" s="2">
        <v>0</v>
      </c>
      <c r="I204" s="2">
        <v>0.4</v>
      </c>
      <c r="J204" s="6">
        <v>2025370</v>
      </c>
      <c r="K204" s="6">
        <v>6121923</v>
      </c>
      <c r="L204" s="6">
        <v>-4096553</v>
      </c>
      <c r="M204" s="6">
        <v>6106512</v>
      </c>
      <c r="N204" s="6">
        <v>567756</v>
      </c>
      <c r="O204" s="6">
        <v>90169</v>
      </c>
      <c r="P204" s="6">
        <v>459143</v>
      </c>
      <c r="Q204" s="6">
        <v>2110</v>
      </c>
      <c r="R204" s="6">
        <v>12478</v>
      </c>
      <c r="S204" s="6">
        <v>3856</v>
      </c>
      <c r="T204" s="6">
        <v>0</v>
      </c>
      <c r="U204" s="6">
        <v>9499</v>
      </c>
      <c r="V204" s="6">
        <v>1302</v>
      </c>
      <c r="W204" s="6">
        <v>-7370</v>
      </c>
      <c r="X204" s="6">
        <v>4980</v>
      </c>
      <c r="Y204" s="2">
        <v>0</v>
      </c>
      <c r="Z204" s="6">
        <v>0</v>
      </c>
      <c r="AA204" s="6">
        <v>0</v>
      </c>
      <c r="AB204" s="6">
        <v>1006</v>
      </c>
      <c r="AC204" s="6">
        <v>-59248</v>
      </c>
      <c r="AD204" s="6">
        <v>0</v>
      </c>
      <c r="AE204" s="2">
        <v>0</v>
      </c>
      <c r="AF204" s="6">
        <v>-536402</v>
      </c>
      <c r="AG204" s="6">
        <v>6088035</v>
      </c>
      <c r="AH204" s="6">
        <v>1991482</v>
      </c>
      <c r="AI204" s="6">
        <v>-33888</v>
      </c>
      <c r="AJ204" s="7">
        <v>0.98</v>
      </c>
      <c r="AK204" s="2" t="s">
        <v>847</v>
      </c>
      <c r="AL204" s="2" t="s">
        <v>919</v>
      </c>
      <c r="AM204" s="2">
        <v>1.0392500000000001E-2</v>
      </c>
    </row>
    <row r="205" spans="1:39">
      <c r="A205" s="2" t="s">
        <v>362</v>
      </c>
      <c r="B205" s="2" t="s">
        <v>804</v>
      </c>
      <c r="C205" s="2" t="s">
        <v>815</v>
      </c>
      <c r="E205" s="2" t="s">
        <v>363</v>
      </c>
      <c r="F205" s="2" t="s">
        <v>139</v>
      </c>
      <c r="G205" s="2" t="s">
        <v>806</v>
      </c>
      <c r="H205" s="2">
        <v>0</v>
      </c>
      <c r="I205" s="2">
        <v>0.4</v>
      </c>
      <c r="J205" s="6">
        <v>2081308</v>
      </c>
      <c r="K205" s="6">
        <v>8696516</v>
      </c>
      <c r="L205" s="6">
        <v>-6615208</v>
      </c>
      <c r="M205" s="6">
        <v>8910389</v>
      </c>
      <c r="N205" s="6">
        <v>568840</v>
      </c>
      <c r="O205" s="6">
        <v>130500</v>
      </c>
      <c r="P205" s="6">
        <v>433500</v>
      </c>
      <c r="Q205" s="6">
        <v>3385</v>
      </c>
      <c r="R205" s="6">
        <v>0</v>
      </c>
      <c r="S205" s="6">
        <v>1386</v>
      </c>
      <c r="T205" s="2">
        <v>69</v>
      </c>
      <c r="U205" s="6">
        <v>24202</v>
      </c>
      <c r="V205" s="6">
        <v>1848</v>
      </c>
      <c r="W205" s="6">
        <v>3047</v>
      </c>
      <c r="X205" s="6">
        <v>1469</v>
      </c>
      <c r="Y205" s="6">
        <v>-2660</v>
      </c>
      <c r="Z205" s="6">
        <v>0</v>
      </c>
      <c r="AA205" s="6">
        <v>-69</v>
      </c>
      <c r="AB205" s="6">
        <v>582</v>
      </c>
      <c r="AC205" s="6">
        <v>-95675</v>
      </c>
      <c r="AD205" s="6">
        <v>0</v>
      </c>
      <c r="AE205" s="6">
        <v>26195</v>
      </c>
      <c r="AF205" s="6">
        <v>-257372</v>
      </c>
      <c r="AG205" s="6">
        <v>9128406</v>
      </c>
      <c r="AH205" s="6">
        <v>2513198</v>
      </c>
      <c r="AI205" s="6">
        <v>431890</v>
      </c>
      <c r="AJ205" s="7">
        <v>1.21</v>
      </c>
      <c r="AK205" s="2" t="s">
        <v>816</v>
      </c>
      <c r="AL205" s="2" t="s">
        <v>919</v>
      </c>
      <c r="AM205" s="2">
        <v>1.8500900000000001E-2</v>
      </c>
    </row>
    <row r="206" spans="1:39">
      <c r="A206" s="2" t="s">
        <v>360</v>
      </c>
      <c r="B206" s="2" t="s">
        <v>804</v>
      </c>
      <c r="C206" s="2" t="s">
        <v>805</v>
      </c>
      <c r="E206" s="2" t="s">
        <v>361</v>
      </c>
      <c r="F206" s="2" t="s">
        <v>39</v>
      </c>
      <c r="G206" s="2" t="s">
        <v>806</v>
      </c>
      <c r="H206" s="2">
        <v>0</v>
      </c>
      <c r="I206" s="2">
        <v>0.4</v>
      </c>
      <c r="J206" s="6">
        <v>1960572</v>
      </c>
      <c r="K206" s="6">
        <v>16951507</v>
      </c>
      <c r="L206" s="6">
        <v>-14990935</v>
      </c>
      <c r="M206" s="6">
        <v>17633296</v>
      </c>
      <c r="N206" s="6">
        <v>787233</v>
      </c>
      <c r="O206" s="6">
        <v>255027</v>
      </c>
      <c r="P206" s="6">
        <v>517694</v>
      </c>
      <c r="Q206" s="6">
        <v>0</v>
      </c>
      <c r="R206" s="6">
        <v>10003</v>
      </c>
      <c r="S206" s="6">
        <v>1203</v>
      </c>
      <c r="T206" s="6">
        <v>3306</v>
      </c>
      <c r="U206" s="6">
        <v>50245</v>
      </c>
      <c r="V206" s="6">
        <v>0</v>
      </c>
      <c r="W206" s="6">
        <v>-2000</v>
      </c>
      <c r="X206" s="6">
        <v>10554</v>
      </c>
      <c r="Y206" s="6">
        <v>5343</v>
      </c>
      <c r="Z206" s="6">
        <v>0</v>
      </c>
      <c r="AA206" s="6">
        <v>98</v>
      </c>
      <c r="AB206" s="6">
        <v>-13249</v>
      </c>
      <c r="AC206" s="6">
        <v>-216811</v>
      </c>
      <c r="AD206" s="6">
        <v>0</v>
      </c>
      <c r="AE206" s="6">
        <v>176814</v>
      </c>
      <c r="AF206" s="6">
        <v>-697031</v>
      </c>
      <c r="AG206" s="6">
        <v>17380864</v>
      </c>
      <c r="AH206" s="6">
        <v>2389929</v>
      </c>
      <c r="AI206" s="6">
        <v>429357</v>
      </c>
      <c r="AJ206" s="7">
        <v>1.22</v>
      </c>
      <c r="AL206" s="2" t="s">
        <v>807</v>
      </c>
      <c r="AM206" s="2">
        <v>1</v>
      </c>
    </row>
    <row r="207" spans="1:39">
      <c r="A207" s="2" t="s">
        <v>358</v>
      </c>
      <c r="B207" s="2" t="s">
        <v>821</v>
      </c>
      <c r="C207" s="2" t="s">
        <v>845</v>
      </c>
      <c r="E207" s="2" t="s">
        <v>359</v>
      </c>
      <c r="F207" s="2" t="s">
        <v>806</v>
      </c>
      <c r="G207" s="2" t="s">
        <v>626</v>
      </c>
      <c r="H207" s="2">
        <v>0</v>
      </c>
      <c r="I207" s="2">
        <v>0.49</v>
      </c>
      <c r="J207" s="6">
        <v>42114849</v>
      </c>
      <c r="K207" s="6">
        <v>20304479</v>
      </c>
      <c r="L207" s="6">
        <v>21810370</v>
      </c>
      <c r="M207" s="6">
        <v>19942927</v>
      </c>
      <c r="N207" s="6">
        <v>957785</v>
      </c>
      <c r="O207" s="6">
        <v>288431</v>
      </c>
      <c r="P207" s="6">
        <v>621637</v>
      </c>
      <c r="Q207" s="6">
        <v>0</v>
      </c>
      <c r="R207" s="6">
        <v>0</v>
      </c>
      <c r="S207" s="6">
        <v>47717</v>
      </c>
      <c r="T207" s="6">
        <v>0</v>
      </c>
      <c r="U207" s="6">
        <v>-14291</v>
      </c>
      <c r="V207" s="6">
        <v>0</v>
      </c>
      <c r="W207" s="6">
        <v>0</v>
      </c>
      <c r="X207" s="6">
        <v>-11216</v>
      </c>
      <c r="Y207" s="6">
        <v>7808</v>
      </c>
      <c r="Z207" s="6">
        <v>0</v>
      </c>
      <c r="AA207" s="6">
        <v>2872</v>
      </c>
      <c r="AB207" s="6">
        <v>-7821</v>
      </c>
      <c r="AC207" s="6">
        <v>315439</v>
      </c>
      <c r="AD207" s="6">
        <v>0</v>
      </c>
      <c r="AE207" s="6">
        <v>0</v>
      </c>
      <c r="AF207" s="6">
        <v>-666349</v>
      </c>
      <c r="AG207" s="6">
        <v>20527154</v>
      </c>
      <c r="AH207" s="6">
        <v>42337525</v>
      </c>
      <c r="AI207" s="6">
        <v>222675</v>
      </c>
      <c r="AJ207" s="7">
        <v>1.01</v>
      </c>
      <c r="AL207" s="2" t="s">
        <v>807</v>
      </c>
      <c r="AM207" s="2">
        <v>1</v>
      </c>
    </row>
    <row r="208" spans="1:39">
      <c r="A208" s="2" t="s">
        <v>356</v>
      </c>
      <c r="B208" s="2" t="s">
        <v>821</v>
      </c>
      <c r="C208" s="2" t="s">
        <v>805</v>
      </c>
      <c r="E208" s="2" t="s">
        <v>357</v>
      </c>
      <c r="F208" s="2" t="s">
        <v>806</v>
      </c>
      <c r="G208" s="2" t="s">
        <v>678</v>
      </c>
      <c r="H208" s="2">
        <v>0</v>
      </c>
      <c r="I208" s="2">
        <v>0.49</v>
      </c>
      <c r="J208" s="6">
        <v>42529292</v>
      </c>
      <c r="K208" s="6">
        <v>70441661</v>
      </c>
      <c r="L208" s="6">
        <v>-27912369</v>
      </c>
      <c r="M208" s="6">
        <v>77327403</v>
      </c>
      <c r="N208" s="6">
        <v>2048613</v>
      </c>
      <c r="O208" s="6">
        <v>1121006</v>
      </c>
      <c r="P208" s="6">
        <v>897878</v>
      </c>
      <c r="Q208" s="2">
        <v>0</v>
      </c>
      <c r="R208" s="6">
        <v>19883</v>
      </c>
      <c r="S208" s="6">
        <v>9846</v>
      </c>
      <c r="T208" s="2">
        <v>0</v>
      </c>
      <c r="U208" s="6">
        <v>126986</v>
      </c>
      <c r="V208" s="6">
        <v>8576</v>
      </c>
      <c r="W208" s="6">
        <v>-11307</v>
      </c>
      <c r="X208" s="6">
        <v>7180</v>
      </c>
      <c r="Y208" s="6">
        <v>4610</v>
      </c>
      <c r="Z208" s="6">
        <v>0</v>
      </c>
      <c r="AA208" s="6">
        <v>496</v>
      </c>
      <c r="AB208" s="6">
        <v>14010</v>
      </c>
      <c r="AC208" s="6">
        <v>-403691</v>
      </c>
      <c r="AD208" s="6">
        <v>0</v>
      </c>
      <c r="AE208" s="6">
        <v>3517807</v>
      </c>
      <c r="AF208" s="6">
        <v>-5662155</v>
      </c>
      <c r="AG208" s="6">
        <v>69942914</v>
      </c>
      <c r="AH208" s="6">
        <v>42030545</v>
      </c>
      <c r="AI208" s="6">
        <v>-498747</v>
      </c>
      <c r="AJ208" s="7">
        <v>0.99</v>
      </c>
      <c r="AL208" s="2" t="s">
        <v>807</v>
      </c>
      <c r="AM208" s="2">
        <v>1</v>
      </c>
    </row>
    <row r="209" spans="1:39">
      <c r="A209" s="2" t="s">
        <v>354</v>
      </c>
      <c r="B209" s="2" t="s">
        <v>804</v>
      </c>
      <c r="C209" s="2" t="s">
        <v>805</v>
      </c>
      <c r="E209" s="2" t="s">
        <v>355</v>
      </c>
      <c r="F209" s="2" t="s">
        <v>133</v>
      </c>
      <c r="G209" s="2" t="s">
        <v>806</v>
      </c>
      <c r="H209" s="2">
        <v>0</v>
      </c>
      <c r="I209" s="2">
        <v>0.4</v>
      </c>
      <c r="J209" s="6">
        <v>1177118</v>
      </c>
      <c r="K209" s="6">
        <v>14608522</v>
      </c>
      <c r="L209" s="6">
        <v>-13431404</v>
      </c>
      <c r="M209" s="6">
        <v>15652652</v>
      </c>
      <c r="N209" s="6">
        <v>612258</v>
      </c>
      <c r="O209" s="6">
        <v>226381</v>
      </c>
      <c r="P209" s="6">
        <v>374823</v>
      </c>
      <c r="Q209" s="6">
        <v>7635</v>
      </c>
      <c r="R209" s="6">
        <v>0</v>
      </c>
      <c r="S209" s="6">
        <v>2725</v>
      </c>
      <c r="T209" s="2">
        <v>694</v>
      </c>
      <c r="U209" s="6">
        <v>65921</v>
      </c>
      <c r="V209" s="6">
        <v>-3151</v>
      </c>
      <c r="W209" s="6">
        <v>0</v>
      </c>
      <c r="X209" s="6">
        <v>-2624</v>
      </c>
      <c r="Y209" s="6">
        <v>4765</v>
      </c>
      <c r="Z209" s="6">
        <v>0</v>
      </c>
      <c r="AA209" s="6">
        <v>-692</v>
      </c>
      <c r="AB209" s="6">
        <v>-23899</v>
      </c>
      <c r="AC209" s="6">
        <v>-194256</v>
      </c>
      <c r="AD209" s="6">
        <v>78615</v>
      </c>
      <c r="AE209" s="6">
        <v>0</v>
      </c>
      <c r="AF209" s="6">
        <v>-651958</v>
      </c>
      <c r="AG209" s="6">
        <v>15537631</v>
      </c>
      <c r="AH209" s="6">
        <v>2106227</v>
      </c>
      <c r="AI209" s="6">
        <v>929109</v>
      </c>
      <c r="AJ209" s="7">
        <v>1.79</v>
      </c>
      <c r="AL209" s="2" t="s">
        <v>807</v>
      </c>
      <c r="AM209" s="2">
        <v>1</v>
      </c>
    </row>
    <row r="210" spans="1:39">
      <c r="A210" s="2" t="s">
        <v>352</v>
      </c>
      <c r="B210" s="2" t="s">
        <v>804</v>
      </c>
      <c r="C210" s="2" t="s">
        <v>805</v>
      </c>
      <c r="E210" s="2" t="s">
        <v>353</v>
      </c>
      <c r="F210" s="2" t="s">
        <v>488</v>
      </c>
      <c r="G210" s="2" t="s">
        <v>486</v>
      </c>
      <c r="H210" s="2">
        <v>0</v>
      </c>
      <c r="I210" s="2">
        <v>0.4</v>
      </c>
      <c r="J210" s="6">
        <v>3658352</v>
      </c>
      <c r="K210" s="6">
        <v>26040981</v>
      </c>
      <c r="L210" s="6">
        <v>-22382630</v>
      </c>
      <c r="M210" s="6">
        <v>26244924</v>
      </c>
      <c r="N210" s="6">
        <v>1314271</v>
      </c>
      <c r="O210" s="6">
        <v>379892</v>
      </c>
      <c r="P210" s="6">
        <v>879969</v>
      </c>
      <c r="Q210" s="6">
        <v>4058</v>
      </c>
      <c r="R210" s="6">
        <v>10144</v>
      </c>
      <c r="S210" s="6">
        <v>36521</v>
      </c>
      <c r="T210" s="6">
        <v>3687</v>
      </c>
      <c r="U210" s="6">
        <v>69216</v>
      </c>
      <c r="V210" s="6">
        <v>206</v>
      </c>
      <c r="W210" s="6">
        <v>8280</v>
      </c>
      <c r="X210" s="6">
        <v>-20637</v>
      </c>
      <c r="Y210" s="6">
        <v>-3631</v>
      </c>
      <c r="Z210" s="6">
        <v>0</v>
      </c>
      <c r="AA210" s="6">
        <v>-371</v>
      </c>
      <c r="AB210" s="6">
        <v>8021</v>
      </c>
      <c r="AC210" s="6">
        <v>-323716</v>
      </c>
      <c r="AD210" s="6">
        <v>0</v>
      </c>
      <c r="AE210" s="6">
        <v>863304</v>
      </c>
      <c r="AF210" s="6">
        <v>-370634</v>
      </c>
      <c r="AG210" s="6">
        <v>26062625</v>
      </c>
      <c r="AH210" s="6">
        <v>3679996</v>
      </c>
      <c r="AI210" s="6">
        <v>21644</v>
      </c>
      <c r="AJ210" s="7">
        <v>1.01</v>
      </c>
      <c r="AL210" s="2" t="s">
        <v>807</v>
      </c>
      <c r="AM210" s="2">
        <v>1</v>
      </c>
    </row>
    <row r="211" spans="1:39">
      <c r="A211" s="2" t="s">
        <v>350</v>
      </c>
      <c r="B211" s="2" t="s">
        <v>804</v>
      </c>
      <c r="C211" s="2" t="s">
        <v>809</v>
      </c>
      <c r="E211" s="2" t="s">
        <v>351</v>
      </c>
      <c r="F211" s="2" t="s">
        <v>302</v>
      </c>
      <c r="G211" s="2" t="s">
        <v>300</v>
      </c>
      <c r="H211" s="2">
        <v>0</v>
      </c>
      <c r="I211" s="2">
        <v>0.4</v>
      </c>
      <c r="J211" s="6">
        <v>3365803</v>
      </c>
      <c r="K211" s="6">
        <v>13901249</v>
      </c>
      <c r="L211" s="6">
        <v>-10535446</v>
      </c>
      <c r="M211" s="6">
        <v>15420078</v>
      </c>
      <c r="N211" s="6">
        <v>757563</v>
      </c>
      <c r="O211" s="6">
        <v>224175</v>
      </c>
      <c r="P211" s="6">
        <v>531360</v>
      </c>
      <c r="Q211" s="6">
        <v>0</v>
      </c>
      <c r="R211" s="6">
        <v>0</v>
      </c>
      <c r="S211" s="6">
        <v>0</v>
      </c>
      <c r="T211" s="6">
        <v>2028</v>
      </c>
      <c r="U211" s="6">
        <v>70917</v>
      </c>
      <c r="V211" s="6">
        <v>0</v>
      </c>
      <c r="W211" s="6">
        <v>0</v>
      </c>
      <c r="X211" s="6">
        <v>2820</v>
      </c>
      <c r="Y211" s="6">
        <v>-2685</v>
      </c>
      <c r="Z211" s="6">
        <v>0</v>
      </c>
      <c r="AA211" s="6">
        <v>-1520</v>
      </c>
      <c r="AB211" s="6">
        <v>-26840</v>
      </c>
      <c r="AC211" s="6">
        <v>-152372</v>
      </c>
      <c r="AD211" s="6">
        <v>0</v>
      </c>
      <c r="AE211" s="6">
        <v>0</v>
      </c>
      <c r="AF211" s="6">
        <v>-1873494</v>
      </c>
      <c r="AG211" s="6">
        <v>14194467</v>
      </c>
      <c r="AH211" s="6">
        <v>3659020</v>
      </c>
      <c r="AI211" s="6">
        <v>293218</v>
      </c>
      <c r="AJ211" s="7">
        <v>1.0900000000000001</v>
      </c>
      <c r="AK211" s="2" t="s">
        <v>920</v>
      </c>
      <c r="AL211" s="2" t="s">
        <v>919</v>
      </c>
      <c r="AM211" s="2">
        <v>2.7733899999999999E-2</v>
      </c>
    </row>
    <row r="212" spans="1:39">
      <c r="A212" s="2" t="s">
        <v>348</v>
      </c>
      <c r="B212" s="2" t="s">
        <v>926</v>
      </c>
      <c r="C212" s="2" t="s">
        <v>845</v>
      </c>
      <c r="E212" s="2" t="s">
        <v>349</v>
      </c>
      <c r="F212" s="2" t="s">
        <v>806</v>
      </c>
      <c r="G212" s="2" t="s">
        <v>87</v>
      </c>
      <c r="H212" s="2">
        <v>0</v>
      </c>
      <c r="I212" s="2">
        <v>0.49</v>
      </c>
      <c r="J212" s="6">
        <v>82725122</v>
      </c>
      <c r="K212" s="6">
        <v>74555068</v>
      </c>
      <c r="L212" s="6">
        <v>8170054</v>
      </c>
      <c r="M212" s="6">
        <v>75040723</v>
      </c>
      <c r="N212" s="6">
        <v>2794698</v>
      </c>
      <c r="O212" s="6">
        <v>1090730</v>
      </c>
      <c r="P212" s="6">
        <v>1313821</v>
      </c>
      <c r="Q212" s="6">
        <v>11378</v>
      </c>
      <c r="R212" s="6">
        <v>318704</v>
      </c>
      <c r="S212" s="6">
        <v>60065</v>
      </c>
      <c r="T212" s="6">
        <v>0</v>
      </c>
      <c r="U212" s="6">
        <v>110242</v>
      </c>
      <c r="V212" s="6">
        <v>7193</v>
      </c>
      <c r="W212" s="6">
        <v>-318704</v>
      </c>
      <c r="X212" s="6">
        <v>-14586</v>
      </c>
      <c r="Y212" s="6">
        <v>17759</v>
      </c>
      <c r="Z212" s="6">
        <v>0</v>
      </c>
      <c r="AA212" s="6">
        <v>5495</v>
      </c>
      <c r="AB212" s="6">
        <v>-48833</v>
      </c>
      <c r="AC212" s="6">
        <v>118162</v>
      </c>
      <c r="AD212" s="6">
        <v>0</v>
      </c>
      <c r="AE212" s="2">
        <v>0</v>
      </c>
      <c r="AF212" s="6">
        <v>-9217654</v>
      </c>
      <c r="AG212" s="6">
        <v>68494495</v>
      </c>
      <c r="AH212" s="6">
        <v>76664549</v>
      </c>
      <c r="AI212" s="6">
        <v>-6060573</v>
      </c>
      <c r="AJ212" s="7">
        <v>0.93</v>
      </c>
      <c r="AL212" s="2" t="s">
        <v>807</v>
      </c>
      <c r="AM212" s="2">
        <v>1</v>
      </c>
    </row>
    <row r="213" spans="1:39">
      <c r="A213" s="2" t="s">
        <v>346</v>
      </c>
      <c r="B213" s="2" t="s">
        <v>804</v>
      </c>
      <c r="C213" s="2" t="s">
        <v>825</v>
      </c>
      <c r="E213" s="2" t="s">
        <v>347</v>
      </c>
      <c r="F213" s="2" t="s">
        <v>157</v>
      </c>
      <c r="G213" s="2" t="s">
        <v>155</v>
      </c>
      <c r="H213" s="2">
        <v>0</v>
      </c>
      <c r="I213" s="2">
        <v>0.4</v>
      </c>
      <c r="J213" s="6">
        <v>3419141</v>
      </c>
      <c r="K213" s="6">
        <v>13006138</v>
      </c>
      <c r="L213" s="6">
        <v>-9586996</v>
      </c>
      <c r="M213" s="6">
        <v>13571408</v>
      </c>
      <c r="N213" s="6">
        <v>662883</v>
      </c>
      <c r="O213" s="6">
        <v>196281</v>
      </c>
      <c r="P213" s="6">
        <v>445556</v>
      </c>
      <c r="Q213" s="6">
        <v>0</v>
      </c>
      <c r="R213" s="6">
        <v>0</v>
      </c>
      <c r="S213" s="6">
        <v>21046</v>
      </c>
      <c r="T213" s="2">
        <v>0</v>
      </c>
      <c r="U213" s="6">
        <v>59243</v>
      </c>
      <c r="V213" s="6">
        <v>0</v>
      </c>
      <c r="W213" s="6">
        <v>0</v>
      </c>
      <c r="X213" s="6">
        <v>-2731</v>
      </c>
      <c r="Y213" s="6">
        <v>-198</v>
      </c>
      <c r="Z213" s="6">
        <v>0</v>
      </c>
      <c r="AA213" s="6">
        <v>0</v>
      </c>
      <c r="AB213" s="6">
        <v>-530</v>
      </c>
      <c r="AC213" s="6">
        <v>-138655</v>
      </c>
      <c r="AD213" s="6">
        <v>0</v>
      </c>
      <c r="AE213" s="2">
        <v>0</v>
      </c>
      <c r="AF213" s="6">
        <v>-276261</v>
      </c>
      <c r="AG213" s="6">
        <v>13875159</v>
      </c>
      <c r="AH213" s="6">
        <v>4288163</v>
      </c>
      <c r="AI213" s="6">
        <v>869021</v>
      </c>
      <c r="AJ213" s="7">
        <v>1.25</v>
      </c>
      <c r="AK213" s="2" t="s">
        <v>936</v>
      </c>
      <c r="AL213" s="2" t="s">
        <v>919</v>
      </c>
      <c r="AM213" s="2">
        <v>1.9138499999999999E-2</v>
      </c>
    </row>
    <row r="214" spans="1:39">
      <c r="A214" s="2" t="s">
        <v>344</v>
      </c>
      <c r="B214" s="2" t="s">
        <v>924</v>
      </c>
      <c r="C214" s="2" t="s">
        <v>818</v>
      </c>
      <c r="E214" s="2" t="s">
        <v>345</v>
      </c>
      <c r="F214" s="2" t="s">
        <v>514</v>
      </c>
      <c r="G214" s="2" t="s">
        <v>806</v>
      </c>
      <c r="H214" s="2">
        <v>0</v>
      </c>
      <c r="I214" s="2">
        <v>0.3</v>
      </c>
      <c r="J214" s="6">
        <v>102015978</v>
      </c>
      <c r="K214" s="6">
        <v>30837179</v>
      </c>
      <c r="L214" s="6">
        <v>71178799</v>
      </c>
      <c r="M214" s="6">
        <v>39779996</v>
      </c>
      <c r="N214" s="6">
        <v>1350028</v>
      </c>
      <c r="O214" s="6">
        <v>581961</v>
      </c>
      <c r="P214" s="6">
        <v>752667</v>
      </c>
      <c r="Q214" s="2">
        <v>0</v>
      </c>
      <c r="R214" s="6">
        <v>0</v>
      </c>
      <c r="S214" s="6">
        <v>0</v>
      </c>
      <c r="T214" s="6">
        <v>15400</v>
      </c>
      <c r="U214" s="6">
        <v>39952</v>
      </c>
      <c r="V214" s="2">
        <v>0</v>
      </c>
      <c r="W214" s="6">
        <v>0</v>
      </c>
      <c r="X214" s="6">
        <v>5703</v>
      </c>
      <c r="Y214" s="6">
        <v>15080</v>
      </c>
      <c r="Z214" s="6">
        <v>0</v>
      </c>
      <c r="AA214" s="6">
        <v>-8534</v>
      </c>
      <c r="AB214" s="6">
        <v>-18284</v>
      </c>
      <c r="AC214" s="6">
        <v>1029445</v>
      </c>
      <c r="AD214" s="6">
        <v>0</v>
      </c>
      <c r="AE214" s="2">
        <v>0</v>
      </c>
      <c r="AF214" s="6">
        <v>-3047625</v>
      </c>
      <c r="AG214" s="6">
        <v>39145761</v>
      </c>
      <c r="AH214" s="6">
        <v>110324561</v>
      </c>
      <c r="AI214" s="6">
        <v>8308583</v>
      </c>
      <c r="AJ214" s="7">
        <v>1.08</v>
      </c>
      <c r="AL214" s="2" t="s">
        <v>807</v>
      </c>
      <c r="AM214" s="2">
        <v>1</v>
      </c>
    </row>
    <row r="215" spans="1:39">
      <c r="A215" s="2" t="s">
        <v>342</v>
      </c>
      <c r="B215" s="2" t="s">
        <v>928</v>
      </c>
      <c r="C215" s="2" t="s">
        <v>815</v>
      </c>
      <c r="E215" s="2" t="s">
        <v>343</v>
      </c>
      <c r="F215" s="2">
        <v>0</v>
      </c>
      <c r="G215" s="2">
        <v>0</v>
      </c>
      <c r="H215" s="2" t="s">
        <v>929</v>
      </c>
      <c r="I215" s="2">
        <v>0.1</v>
      </c>
      <c r="J215" s="6">
        <v>141870393</v>
      </c>
      <c r="K215" s="6">
        <v>26184925</v>
      </c>
      <c r="L215" s="6">
        <v>115685468</v>
      </c>
      <c r="M215" s="6">
        <v>26916955</v>
      </c>
      <c r="N215" s="6">
        <v>1570252</v>
      </c>
      <c r="O215" s="6">
        <v>389295</v>
      </c>
      <c r="P215" s="6">
        <v>1162943</v>
      </c>
      <c r="Q215" s="6">
        <v>1759</v>
      </c>
      <c r="R215" s="6">
        <v>1089</v>
      </c>
      <c r="S215" s="6">
        <v>6222</v>
      </c>
      <c r="T215" s="6">
        <v>8944</v>
      </c>
      <c r="U215" s="6">
        <v>79498</v>
      </c>
      <c r="V215" s="6">
        <v>5125</v>
      </c>
      <c r="W215" s="6">
        <v>28471</v>
      </c>
      <c r="X215" s="6">
        <v>12390</v>
      </c>
      <c r="Y215" s="6">
        <v>513</v>
      </c>
      <c r="Z215" s="6">
        <v>0</v>
      </c>
      <c r="AA215" s="6">
        <v>70</v>
      </c>
      <c r="AB215" s="6">
        <v>4013</v>
      </c>
      <c r="AC215" s="6">
        <v>1673137</v>
      </c>
      <c r="AD215" s="6">
        <v>0</v>
      </c>
      <c r="AE215" s="2">
        <v>0</v>
      </c>
      <c r="AF215" s="6">
        <v>-1608259</v>
      </c>
      <c r="AG215" s="6">
        <v>28682165</v>
      </c>
      <c r="AH215" s="6">
        <v>144367633</v>
      </c>
      <c r="AI215" s="6">
        <v>2497240</v>
      </c>
      <c r="AJ215" s="7">
        <v>1.02</v>
      </c>
      <c r="AK215" s="2" t="s">
        <v>831</v>
      </c>
      <c r="AL215" s="2" t="s">
        <v>923</v>
      </c>
      <c r="AM215" s="2">
        <v>0.86275760000000001</v>
      </c>
    </row>
    <row r="216" spans="1:39">
      <c r="A216" s="2" t="s">
        <v>340</v>
      </c>
      <c r="B216" s="2" t="s">
        <v>804</v>
      </c>
      <c r="C216" s="2" t="s">
        <v>822</v>
      </c>
      <c r="E216" s="2" t="s">
        <v>341</v>
      </c>
      <c r="F216" s="2" t="s">
        <v>588</v>
      </c>
      <c r="G216" s="2" t="s">
        <v>274</v>
      </c>
      <c r="H216" s="2">
        <v>0</v>
      </c>
      <c r="I216" s="2">
        <v>0.4</v>
      </c>
      <c r="J216" s="6">
        <v>2737078</v>
      </c>
      <c r="K216" s="6">
        <v>13092277</v>
      </c>
      <c r="L216" s="6">
        <v>-10355199</v>
      </c>
      <c r="M216" s="6">
        <v>13433202</v>
      </c>
      <c r="N216" s="6">
        <v>1150286</v>
      </c>
      <c r="O216" s="6">
        <v>196755</v>
      </c>
      <c r="P216" s="6">
        <v>943309</v>
      </c>
      <c r="Q216" s="6">
        <v>494</v>
      </c>
      <c r="R216" s="6">
        <v>0</v>
      </c>
      <c r="S216" s="6">
        <v>3933</v>
      </c>
      <c r="T216" s="6">
        <v>5795</v>
      </c>
      <c r="U216" s="6">
        <v>98215</v>
      </c>
      <c r="V216" s="6">
        <v>4757</v>
      </c>
      <c r="W216" s="6">
        <v>2440</v>
      </c>
      <c r="X216" s="6">
        <v>6669</v>
      </c>
      <c r="Y216" s="6">
        <v>3004</v>
      </c>
      <c r="Z216" s="6">
        <v>0</v>
      </c>
      <c r="AA216" s="6">
        <v>-2436</v>
      </c>
      <c r="AB216" s="6">
        <v>-8672</v>
      </c>
      <c r="AC216" s="6">
        <v>-149765</v>
      </c>
      <c r="AD216" s="6">
        <v>0</v>
      </c>
      <c r="AE216" s="2">
        <v>0</v>
      </c>
      <c r="AF216" s="6">
        <v>-726811</v>
      </c>
      <c r="AG216" s="6">
        <v>13810889</v>
      </c>
      <c r="AH216" s="6">
        <v>3455690</v>
      </c>
      <c r="AI216" s="6">
        <v>718612</v>
      </c>
      <c r="AJ216" s="7">
        <v>1.26</v>
      </c>
      <c r="AK216" s="2" t="s">
        <v>847</v>
      </c>
      <c r="AL216" s="2" t="s">
        <v>919</v>
      </c>
      <c r="AM216" s="2">
        <v>1.40444E-2</v>
      </c>
    </row>
    <row r="217" spans="1:39">
      <c r="A217" s="2" t="s">
        <v>338</v>
      </c>
      <c r="B217" s="2" t="s">
        <v>804</v>
      </c>
      <c r="C217" s="2" t="s">
        <v>822</v>
      </c>
      <c r="E217" s="2" t="s">
        <v>339</v>
      </c>
      <c r="F217" s="2" t="s">
        <v>584</v>
      </c>
      <c r="G217" s="2" t="s">
        <v>0</v>
      </c>
      <c r="H217" s="2">
        <v>0</v>
      </c>
      <c r="I217" s="2">
        <v>0.4</v>
      </c>
      <c r="J217" s="6">
        <v>1518588</v>
      </c>
      <c r="K217" s="6">
        <v>5887647</v>
      </c>
      <c r="L217" s="6">
        <v>-4369060</v>
      </c>
      <c r="M217" s="6">
        <v>5180696</v>
      </c>
      <c r="N217" s="6">
        <v>475742</v>
      </c>
      <c r="O217" s="6">
        <v>74927</v>
      </c>
      <c r="P217" s="6">
        <v>377819</v>
      </c>
      <c r="Q217" s="6">
        <v>1075</v>
      </c>
      <c r="R217" s="6">
        <v>13562</v>
      </c>
      <c r="S217" s="6">
        <v>1801</v>
      </c>
      <c r="T217" s="6">
        <v>6558</v>
      </c>
      <c r="U217" s="6">
        <v>41939</v>
      </c>
      <c r="V217" s="6">
        <v>1808</v>
      </c>
      <c r="W217" s="6">
        <v>-8061</v>
      </c>
      <c r="X217" s="6">
        <v>1208</v>
      </c>
      <c r="Y217" s="6">
        <v>681</v>
      </c>
      <c r="Z217" s="6">
        <v>6953</v>
      </c>
      <c r="AA217" s="6">
        <v>-6558</v>
      </c>
      <c r="AB217" s="6">
        <v>-543</v>
      </c>
      <c r="AC217" s="6">
        <v>-63189</v>
      </c>
      <c r="AD217" s="6">
        <v>380448</v>
      </c>
      <c r="AE217" s="2">
        <v>0</v>
      </c>
      <c r="AF217" s="6">
        <v>-244750</v>
      </c>
      <c r="AG217" s="6">
        <v>5766374</v>
      </c>
      <c r="AH217" s="6">
        <v>1397314</v>
      </c>
      <c r="AI217" s="6">
        <v>-121273</v>
      </c>
      <c r="AJ217" s="7">
        <v>0.92</v>
      </c>
      <c r="AL217" s="2" t="s">
        <v>807</v>
      </c>
      <c r="AM217" s="2">
        <v>1</v>
      </c>
    </row>
    <row r="218" spans="1:39">
      <c r="A218" s="2" t="s">
        <v>336</v>
      </c>
      <c r="B218" s="2" t="s">
        <v>804</v>
      </c>
      <c r="C218" s="2" t="s">
        <v>809</v>
      </c>
      <c r="E218" s="2" t="s">
        <v>337</v>
      </c>
      <c r="F218" s="2" t="s">
        <v>594</v>
      </c>
      <c r="G218" s="2" t="s">
        <v>590</v>
      </c>
      <c r="H218" s="2">
        <v>0</v>
      </c>
      <c r="I218" s="2">
        <v>0.4</v>
      </c>
      <c r="J218" s="6">
        <v>2564265</v>
      </c>
      <c r="K218" s="6">
        <v>5571332</v>
      </c>
      <c r="L218" s="6">
        <v>-3007067</v>
      </c>
      <c r="M218" s="6">
        <v>6545151</v>
      </c>
      <c r="N218" s="6">
        <v>474458</v>
      </c>
      <c r="O218" s="6">
        <v>94661</v>
      </c>
      <c r="P218" s="6">
        <v>375477</v>
      </c>
      <c r="Q218" s="6">
        <v>0</v>
      </c>
      <c r="R218" s="6">
        <v>0</v>
      </c>
      <c r="S218" s="6">
        <v>0</v>
      </c>
      <c r="T218" s="6">
        <v>4320</v>
      </c>
      <c r="U218" s="6">
        <v>27348</v>
      </c>
      <c r="V218" s="6">
        <v>0</v>
      </c>
      <c r="W218" s="6">
        <v>0</v>
      </c>
      <c r="X218" s="6">
        <v>0</v>
      </c>
      <c r="Y218" s="6">
        <v>-9264</v>
      </c>
      <c r="Z218" s="6">
        <v>0</v>
      </c>
      <c r="AA218" s="6">
        <v>0</v>
      </c>
      <c r="AB218" s="6">
        <v>611</v>
      </c>
      <c r="AC218" s="6">
        <v>-43491</v>
      </c>
      <c r="AD218" s="6">
        <v>0</v>
      </c>
      <c r="AE218" s="2">
        <v>0</v>
      </c>
      <c r="AF218" s="6">
        <v>-186146</v>
      </c>
      <c r="AG218" s="6">
        <v>6808667</v>
      </c>
      <c r="AH218" s="6">
        <v>3801601</v>
      </c>
      <c r="AI218" s="6">
        <v>1237335</v>
      </c>
      <c r="AJ218" s="7">
        <v>1.48</v>
      </c>
      <c r="AK218" s="2" t="s">
        <v>904</v>
      </c>
      <c r="AL218" s="2" t="s">
        <v>919</v>
      </c>
      <c r="AM218" s="2">
        <v>1.3885099999999999E-2</v>
      </c>
    </row>
    <row r="219" spans="1:39">
      <c r="A219" s="2" t="s">
        <v>334</v>
      </c>
      <c r="B219" s="2" t="s">
        <v>821</v>
      </c>
      <c r="C219" s="2" t="s">
        <v>820</v>
      </c>
      <c r="E219" s="2" t="s">
        <v>335</v>
      </c>
      <c r="F219" s="2" t="s">
        <v>806</v>
      </c>
      <c r="G219" s="2" t="s">
        <v>446</v>
      </c>
      <c r="H219" s="2">
        <v>0</v>
      </c>
      <c r="I219" s="2">
        <v>0.49</v>
      </c>
      <c r="J219" s="6">
        <v>36361776</v>
      </c>
      <c r="K219" s="6">
        <v>32799294</v>
      </c>
      <c r="L219" s="6">
        <v>3562483</v>
      </c>
      <c r="M219" s="6">
        <v>32980970</v>
      </c>
      <c r="N219" s="6">
        <v>1359393</v>
      </c>
      <c r="O219" s="6">
        <v>477948</v>
      </c>
      <c r="P219" s="6">
        <v>854786</v>
      </c>
      <c r="Q219" s="6">
        <v>15989</v>
      </c>
      <c r="R219" s="2">
        <v>0</v>
      </c>
      <c r="S219" s="6">
        <v>10273</v>
      </c>
      <c r="T219" s="6">
        <v>397</v>
      </c>
      <c r="U219" s="6">
        <v>62290</v>
      </c>
      <c r="V219" s="6">
        <v>-6167</v>
      </c>
      <c r="W219" s="6">
        <v>19503</v>
      </c>
      <c r="X219" s="6">
        <v>4875</v>
      </c>
      <c r="Y219" s="6">
        <v>-8896</v>
      </c>
      <c r="Z219" s="6">
        <v>0</v>
      </c>
      <c r="AA219" s="6">
        <v>-255</v>
      </c>
      <c r="AB219" s="6">
        <v>-5100</v>
      </c>
      <c r="AC219" s="6">
        <v>51524</v>
      </c>
      <c r="AD219" s="6">
        <v>0</v>
      </c>
      <c r="AE219" s="2">
        <v>0</v>
      </c>
      <c r="AF219" s="6">
        <v>-1065821</v>
      </c>
      <c r="AG219" s="6">
        <v>33392316</v>
      </c>
      <c r="AH219" s="6">
        <v>36954798</v>
      </c>
      <c r="AI219" s="6">
        <v>593022</v>
      </c>
      <c r="AJ219" s="7">
        <v>1.02</v>
      </c>
      <c r="AL219" s="2" t="s">
        <v>807</v>
      </c>
      <c r="AM219" s="2">
        <v>1</v>
      </c>
    </row>
    <row r="220" spans="1:39">
      <c r="A220" s="2" t="s">
        <v>332</v>
      </c>
      <c r="B220" s="2" t="s">
        <v>804</v>
      </c>
      <c r="C220" s="2" t="s">
        <v>815</v>
      </c>
      <c r="E220" s="2" t="s">
        <v>333</v>
      </c>
      <c r="F220" s="2" t="s">
        <v>460</v>
      </c>
      <c r="G220" s="2" t="s">
        <v>806</v>
      </c>
      <c r="H220" s="2">
        <v>0</v>
      </c>
      <c r="I220" s="2">
        <v>0.4</v>
      </c>
      <c r="J220" s="6">
        <v>2494746</v>
      </c>
      <c r="K220" s="6">
        <v>15344616</v>
      </c>
      <c r="L220" s="6">
        <v>-12849871</v>
      </c>
      <c r="M220" s="6">
        <v>15720275</v>
      </c>
      <c r="N220" s="6">
        <v>780471</v>
      </c>
      <c r="O220" s="6">
        <v>227895</v>
      </c>
      <c r="P220" s="6">
        <v>549503</v>
      </c>
      <c r="Q220" s="6">
        <v>0</v>
      </c>
      <c r="R220" s="6">
        <v>1014</v>
      </c>
      <c r="S220" s="6">
        <v>1014</v>
      </c>
      <c r="T220" s="6">
        <v>1045</v>
      </c>
      <c r="U220" s="6">
        <v>136</v>
      </c>
      <c r="V220" s="6">
        <v>0</v>
      </c>
      <c r="W220" s="6">
        <v>-1014</v>
      </c>
      <c r="X220" s="6">
        <v>3487</v>
      </c>
      <c r="Y220" s="6">
        <v>6541</v>
      </c>
      <c r="Z220" s="6">
        <v>0</v>
      </c>
      <c r="AA220" s="6">
        <v>176</v>
      </c>
      <c r="AB220" s="6">
        <v>-6293</v>
      </c>
      <c r="AC220" s="6">
        <v>-185845</v>
      </c>
      <c r="AD220" s="6">
        <v>0</v>
      </c>
      <c r="AE220" s="6">
        <v>6847</v>
      </c>
      <c r="AF220" s="6">
        <v>-205362</v>
      </c>
      <c r="AG220" s="6">
        <v>16105725</v>
      </c>
      <c r="AH220" s="6">
        <v>3255855</v>
      </c>
      <c r="AI220" s="6">
        <v>761109</v>
      </c>
      <c r="AJ220" s="7">
        <v>1.31</v>
      </c>
      <c r="AK220" s="2" t="s">
        <v>909</v>
      </c>
      <c r="AL220" s="2" t="s">
        <v>919</v>
      </c>
      <c r="AM220" s="2">
        <v>1.9930799999999999E-2</v>
      </c>
    </row>
    <row r="221" spans="1:39">
      <c r="A221" s="2" t="s">
        <v>330</v>
      </c>
      <c r="B221" s="2" t="s">
        <v>804</v>
      </c>
      <c r="C221" s="2" t="s">
        <v>809</v>
      </c>
      <c r="E221" s="2" t="s">
        <v>331</v>
      </c>
      <c r="F221" s="2" t="s">
        <v>390</v>
      </c>
      <c r="G221" s="2" t="s">
        <v>806</v>
      </c>
      <c r="H221" s="2">
        <v>0</v>
      </c>
      <c r="I221" s="2">
        <v>0.4</v>
      </c>
      <c r="J221" s="6">
        <v>2849624</v>
      </c>
      <c r="K221" s="6">
        <v>9067983</v>
      </c>
      <c r="L221" s="6">
        <v>-6218359</v>
      </c>
      <c r="M221" s="6">
        <v>9708409</v>
      </c>
      <c r="N221" s="6">
        <v>676165</v>
      </c>
      <c r="O221" s="6">
        <v>164050</v>
      </c>
      <c r="P221" s="6">
        <v>469833</v>
      </c>
      <c r="Q221" s="6">
        <v>5809</v>
      </c>
      <c r="R221" s="6">
        <v>7774</v>
      </c>
      <c r="S221" s="6">
        <v>28699</v>
      </c>
      <c r="T221" s="6">
        <v>0</v>
      </c>
      <c r="U221" s="6">
        <v>38295</v>
      </c>
      <c r="V221" s="6">
        <v>389</v>
      </c>
      <c r="W221" s="6">
        <v>14005</v>
      </c>
      <c r="X221" s="6">
        <v>-33287</v>
      </c>
      <c r="Y221" s="6">
        <v>3049</v>
      </c>
      <c r="Z221" s="6">
        <v>0</v>
      </c>
      <c r="AA221" s="6">
        <v>0</v>
      </c>
      <c r="AB221" s="6">
        <v>-3166</v>
      </c>
      <c r="AC221" s="6">
        <v>-89935</v>
      </c>
      <c r="AD221" s="6">
        <v>0</v>
      </c>
      <c r="AE221" s="6">
        <v>0</v>
      </c>
      <c r="AF221" s="6">
        <v>-1793345</v>
      </c>
      <c r="AG221" s="6">
        <v>8520579</v>
      </c>
      <c r="AH221" s="6">
        <v>2302220</v>
      </c>
      <c r="AI221" s="6">
        <v>-547404</v>
      </c>
      <c r="AJ221" s="7">
        <v>0.81</v>
      </c>
      <c r="AK221" s="2" t="s">
        <v>863</v>
      </c>
      <c r="AL221" s="2" t="s">
        <v>919</v>
      </c>
      <c r="AM221" s="2">
        <v>2.3247500000000001E-2</v>
      </c>
    </row>
    <row r="222" spans="1:39">
      <c r="A222" s="2" t="s">
        <v>328</v>
      </c>
      <c r="B222" s="2" t="s">
        <v>821</v>
      </c>
      <c r="C222" s="2" t="s">
        <v>820</v>
      </c>
      <c r="E222" s="2" t="s">
        <v>329</v>
      </c>
      <c r="F222" s="2" t="s">
        <v>806</v>
      </c>
      <c r="G222" s="2" t="s">
        <v>446</v>
      </c>
      <c r="H222" s="2">
        <v>0</v>
      </c>
      <c r="I222" s="2">
        <v>0.49</v>
      </c>
      <c r="J222" s="6">
        <v>30357554</v>
      </c>
      <c r="K222" s="6">
        <v>40259550</v>
      </c>
      <c r="L222" s="6">
        <v>-9901997</v>
      </c>
      <c r="M222" s="6">
        <v>43719882</v>
      </c>
      <c r="N222" s="6">
        <v>1651182</v>
      </c>
      <c r="O222" s="6">
        <v>667609</v>
      </c>
      <c r="P222" s="6">
        <v>919735</v>
      </c>
      <c r="Q222" s="6">
        <v>11696</v>
      </c>
      <c r="R222" s="6">
        <v>6189</v>
      </c>
      <c r="S222" s="6">
        <v>43199</v>
      </c>
      <c r="T222" s="6">
        <v>2754</v>
      </c>
      <c r="U222" s="6">
        <v>49160</v>
      </c>
      <c r="V222" s="6">
        <v>-3892</v>
      </c>
      <c r="W222" s="6">
        <v>-2910</v>
      </c>
      <c r="X222" s="6">
        <v>-407</v>
      </c>
      <c r="Y222" s="6">
        <v>-387</v>
      </c>
      <c r="Z222" s="6">
        <v>0</v>
      </c>
      <c r="AA222" s="6">
        <v>-170</v>
      </c>
      <c r="AB222" s="6">
        <v>-29940</v>
      </c>
      <c r="AC222" s="6">
        <v>-143211</v>
      </c>
      <c r="AD222" s="6">
        <v>0</v>
      </c>
      <c r="AE222" s="6">
        <v>319132</v>
      </c>
      <c r="AF222" s="6">
        <v>-1622462</v>
      </c>
      <c r="AG222" s="6">
        <v>43297713</v>
      </c>
      <c r="AH222" s="6">
        <v>33395717</v>
      </c>
      <c r="AI222" s="6">
        <v>3038163</v>
      </c>
      <c r="AJ222" s="7">
        <v>1.1000000000000001</v>
      </c>
      <c r="AL222" s="2" t="s">
        <v>807</v>
      </c>
      <c r="AM222" s="2">
        <v>1</v>
      </c>
    </row>
    <row r="223" spans="1:39">
      <c r="A223" s="2" t="s">
        <v>326</v>
      </c>
      <c r="B223" s="2" t="s">
        <v>804</v>
      </c>
      <c r="C223" s="2" t="s">
        <v>815</v>
      </c>
      <c r="E223" s="2" t="s">
        <v>327</v>
      </c>
      <c r="F223" s="2" t="s">
        <v>342</v>
      </c>
      <c r="G223" s="2" t="s">
        <v>806</v>
      </c>
      <c r="H223" s="2">
        <v>0</v>
      </c>
      <c r="I223" s="2">
        <v>0.4</v>
      </c>
      <c r="J223" s="6">
        <v>2951673</v>
      </c>
      <c r="K223" s="6">
        <v>9756724</v>
      </c>
      <c r="L223" s="6">
        <v>-6805051</v>
      </c>
      <c r="M223" s="6">
        <v>9986193</v>
      </c>
      <c r="N223" s="6">
        <v>1053891</v>
      </c>
      <c r="O223" s="6">
        <v>152877</v>
      </c>
      <c r="P223" s="6">
        <v>886826</v>
      </c>
      <c r="Q223" s="6">
        <v>1342</v>
      </c>
      <c r="R223" s="6">
        <v>375</v>
      </c>
      <c r="S223" s="6">
        <v>897</v>
      </c>
      <c r="T223" s="6">
        <v>11574</v>
      </c>
      <c r="U223" s="6">
        <v>129884</v>
      </c>
      <c r="V223" s="6">
        <v>3990</v>
      </c>
      <c r="W223" s="6">
        <v>2278</v>
      </c>
      <c r="X223" s="6">
        <v>4304</v>
      </c>
      <c r="Y223" s="6">
        <v>-270</v>
      </c>
      <c r="Z223" s="6">
        <v>0</v>
      </c>
      <c r="AA223" s="6">
        <v>-1361</v>
      </c>
      <c r="AB223" s="6">
        <v>-907</v>
      </c>
      <c r="AC223" s="6">
        <v>-98420</v>
      </c>
      <c r="AD223" s="6">
        <v>0</v>
      </c>
      <c r="AE223" s="6">
        <v>0</v>
      </c>
      <c r="AF223" s="6">
        <v>-755741</v>
      </c>
      <c r="AG223" s="6">
        <v>10323841</v>
      </c>
      <c r="AH223" s="6">
        <v>3518790</v>
      </c>
      <c r="AI223" s="6">
        <v>567117</v>
      </c>
      <c r="AJ223" s="7">
        <v>1.19</v>
      </c>
      <c r="AK223" s="2" t="s">
        <v>831</v>
      </c>
      <c r="AL223" s="2" t="s">
        <v>919</v>
      </c>
      <c r="AM223" s="2">
        <v>1.7950000000000001E-2</v>
      </c>
    </row>
    <row r="224" spans="1:39">
      <c r="A224" s="2" t="s">
        <v>324</v>
      </c>
      <c r="B224" s="2" t="s">
        <v>821</v>
      </c>
      <c r="C224" s="2" t="s">
        <v>822</v>
      </c>
      <c r="E224" s="2" t="s">
        <v>325</v>
      </c>
      <c r="F224" s="2" t="s">
        <v>806</v>
      </c>
      <c r="G224" s="2" t="s">
        <v>752</v>
      </c>
      <c r="H224" s="2">
        <v>0</v>
      </c>
      <c r="I224" s="2">
        <v>0.49</v>
      </c>
      <c r="J224" s="6">
        <v>29087312</v>
      </c>
      <c r="K224" s="6">
        <v>28765617</v>
      </c>
      <c r="L224" s="6">
        <v>321695</v>
      </c>
      <c r="M224" s="6">
        <v>30273170</v>
      </c>
      <c r="N224" s="6">
        <v>1510697</v>
      </c>
      <c r="O224" s="6">
        <v>445307</v>
      </c>
      <c r="P224" s="6">
        <v>1044243</v>
      </c>
      <c r="Q224" s="6">
        <v>0</v>
      </c>
      <c r="R224" s="6">
        <v>18252</v>
      </c>
      <c r="S224" s="6">
        <v>2895</v>
      </c>
      <c r="T224" s="6">
        <v>0</v>
      </c>
      <c r="U224" s="6">
        <v>46270</v>
      </c>
      <c r="V224" s="6">
        <v>8719</v>
      </c>
      <c r="W224" s="6">
        <v>-16486</v>
      </c>
      <c r="X224" s="6">
        <v>-1183</v>
      </c>
      <c r="Y224" s="6">
        <v>2360</v>
      </c>
      <c r="Z224" s="6">
        <v>0</v>
      </c>
      <c r="AA224" s="6">
        <v>9887</v>
      </c>
      <c r="AB224" s="6">
        <v>4353</v>
      </c>
      <c r="AC224" s="6">
        <v>4653</v>
      </c>
      <c r="AD224" s="6">
        <v>0</v>
      </c>
      <c r="AE224" s="6">
        <v>169760</v>
      </c>
      <c r="AF224" s="6">
        <v>4654963</v>
      </c>
      <c r="AG224" s="6">
        <v>36327643</v>
      </c>
      <c r="AH224" s="6">
        <v>36649338</v>
      </c>
      <c r="AI224" s="6">
        <v>7562026</v>
      </c>
      <c r="AJ224" s="7">
        <v>1.26</v>
      </c>
      <c r="AK224" s="2" t="s">
        <v>905</v>
      </c>
      <c r="AL224" s="2" t="s">
        <v>919</v>
      </c>
      <c r="AM224" s="2">
        <v>0.23265759999999999</v>
      </c>
    </row>
    <row r="225" spans="1:39">
      <c r="A225" s="2" t="s">
        <v>322</v>
      </c>
      <c r="B225" s="2" t="s">
        <v>926</v>
      </c>
      <c r="C225" s="2" t="s">
        <v>845</v>
      </c>
      <c r="E225" s="2" t="s">
        <v>323</v>
      </c>
      <c r="F225" s="2" t="s">
        <v>806</v>
      </c>
      <c r="G225" s="2" t="s">
        <v>87</v>
      </c>
      <c r="H225" s="2">
        <v>0</v>
      </c>
      <c r="I225" s="2">
        <v>0.49</v>
      </c>
      <c r="J225" s="6">
        <v>44204563</v>
      </c>
      <c r="K225" s="6">
        <v>28531096</v>
      </c>
      <c r="L225" s="6">
        <v>15673467</v>
      </c>
      <c r="M225" s="6">
        <v>29578240</v>
      </c>
      <c r="N225" s="6">
        <v>1369370</v>
      </c>
      <c r="O225" s="6">
        <v>429638</v>
      </c>
      <c r="P225" s="6">
        <v>888313</v>
      </c>
      <c r="Q225" s="6">
        <v>9167</v>
      </c>
      <c r="R225" s="6">
        <v>0</v>
      </c>
      <c r="S225" s="6">
        <v>39767</v>
      </c>
      <c r="T225" s="6">
        <v>2485</v>
      </c>
      <c r="U225" s="6">
        <v>101576</v>
      </c>
      <c r="V225" s="6">
        <v>3921</v>
      </c>
      <c r="W225" s="6">
        <v>0</v>
      </c>
      <c r="X225" s="6">
        <v>-16948</v>
      </c>
      <c r="Y225" s="6">
        <v>5411</v>
      </c>
      <c r="Z225" s="6">
        <v>0</v>
      </c>
      <c r="AA225" s="6">
        <v>-965</v>
      </c>
      <c r="AB225" s="6">
        <v>-5910</v>
      </c>
      <c r="AC225" s="6">
        <v>226682</v>
      </c>
      <c r="AD225" s="6">
        <v>0</v>
      </c>
      <c r="AE225" s="6">
        <v>0</v>
      </c>
      <c r="AF225" s="6">
        <v>-1168574</v>
      </c>
      <c r="AG225" s="6">
        <v>30092803</v>
      </c>
      <c r="AH225" s="6">
        <v>45766270</v>
      </c>
      <c r="AI225" s="6">
        <v>1561707</v>
      </c>
      <c r="AJ225" s="7">
        <v>1.04</v>
      </c>
      <c r="AL225" s="2" t="s">
        <v>807</v>
      </c>
      <c r="AM225" s="2">
        <v>1</v>
      </c>
    </row>
    <row r="226" spans="1:39">
      <c r="A226" s="2" t="s">
        <v>320</v>
      </c>
      <c r="B226" s="2" t="s">
        <v>804</v>
      </c>
      <c r="C226" s="2" t="s">
        <v>825</v>
      </c>
      <c r="E226" s="2" t="s">
        <v>321</v>
      </c>
      <c r="F226" s="2" t="s">
        <v>69</v>
      </c>
      <c r="G226" s="2" t="s">
        <v>806</v>
      </c>
      <c r="H226" s="2">
        <v>0</v>
      </c>
      <c r="I226" s="2">
        <v>0.4</v>
      </c>
      <c r="J226" s="6">
        <v>1758667</v>
      </c>
      <c r="K226" s="6">
        <v>16407965</v>
      </c>
      <c r="L226" s="6">
        <v>-14649298</v>
      </c>
      <c r="M226" s="6">
        <v>17384585</v>
      </c>
      <c r="N226" s="6">
        <v>548673</v>
      </c>
      <c r="O226" s="6">
        <v>251430</v>
      </c>
      <c r="P226" s="6">
        <v>289375</v>
      </c>
      <c r="Q226" s="6">
        <v>2919</v>
      </c>
      <c r="R226" s="6">
        <v>0</v>
      </c>
      <c r="S226" s="6">
        <v>2719</v>
      </c>
      <c r="T226" s="6">
        <v>2230</v>
      </c>
      <c r="U226" s="6">
        <v>18482</v>
      </c>
      <c r="V226" s="6">
        <v>2892</v>
      </c>
      <c r="W226" s="6">
        <v>0</v>
      </c>
      <c r="X226" s="6">
        <v>-2719</v>
      </c>
      <c r="Y226" s="6">
        <v>-3718</v>
      </c>
      <c r="Z226" s="6">
        <v>0</v>
      </c>
      <c r="AA226" s="6">
        <v>-1407</v>
      </c>
      <c r="AB226" s="6">
        <v>3301</v>
      </c>
      <c r="AC226" s="6">
        <v>-211870</v>
      </c>
      <c r="AD226" s="6">
        <v>0</v>
      </c>
      <c r="AE226" s="6">
        <v>34405</v>
      </c>
      <c r="AF226" s="6">
        <v>-1353886</v>
      </c>
      <c r="AG226" s="6">
        <v>16349928</v>
      </c>
      <c r="AH226" s="6">
        <v>1700631</v>
      </c>
      <c r="AI226" s="6">
        <v>-58037</v>
      </c>
      <c r="AJ226" s="7">
        <v>0.97</v>
      </c>
      <c r="AK226" s="2" t="s">
        <v>932</v>
      </c>
      <c r="AL226" s="2" t="s">
        <v>919</v>
      </c>
      <c r="AM226" s="2">
        <v>1.20932E-2</v>
      </c>
    </row>
    <row r="227" spans="1:39">
      <c r="A227" s="2" t="s">
        <v>318</v>
      </c>
      <c r="B227" s="2" t="s">
        <v>804</v>
      </c>
      <c r="C227" s="2" t="s">
        <v>809</v>
      </c>
      <c r="E227" s="2" t="s">
        <v>319</v>
      </c>
      <c r="F227" s="2" t="s">
        <v>402</v>
      </c>
      <c r="G227" s="2" t="s">
        <v>400</v>
      </c>
      <c r="H227" s="2">
        <v>0</v>
      </c>
      <c r="I227" s="2">
        <v>0.4</v>
      </c>
      <c r="J227" s="6">
        <v>2199750</v>
      </c>
      <c r="K227" s="6">
        <v>19172595</v>
      </c>
      <c r="L227" s="6">
        <v>-16972845</v>
      </c>
      <c r="M227" s="6">
        <v>20391932</v>
      </c>
      <c r="N227" s="6">
        <v>703435</v>
      </c>
      <c r="O227" s="6">
        <v>296082</v>
      </c>
      <c r="P227" s="6">
        <v>400265</v>
      </c>
      <c r="Q227" s="6">
        <v>3421</v>
      </c>
      <c r="R227" s="6">
        <v>2191</v>
      </c>
      <c r="S227" s="6">
        <v>0</v>
      </c>
      <c r="T227" s="6">
        <v>1476</v>
      </c>
      <c r="U227" s="6">
        <v>29671</v>
      </c>
      <c r="V227" s="6">
        <v>621</v>
      </c>
      <c r="W227" s="6">
        <v>36505</v>
      </c>
      <c r="X227" s="6">
        <v>0</v>
      </c>
      <c r="Y227" s="6">
        <v>3229</v>
      </c>
      <c r="Z227" s="6">
        <v>0</v>
      </c>
      <c r="AA227" s="6">
        <v>150</v>
      </c>
      <c r="AB227" s="6">
        <v>10080</v>
      </c>
      <c r="AC227" s="6">
        <v>-245475</v>
      </c>
      <c r="AD227" s="6">
        <v>0</v>
      </c>
      <c r="AE227" s="6">
        <v>0</v>
      </c>
      <c r="AF227" s="6">
        <v>-491024</v>
      </c>
      <c r="AG227" s="6">
        <v>20439124</v>
      </c>
      <c r="AH227" s="6">
        <v>3466279</v>
      </c>
      <c r="AI227" s="6">
        <v>1266529</v>
      </c>
      <c r="AJ227" s="7">
        <v>1.58</v>
      </c>
      <c r="AK227" s="2" t="s">
        <v>906</v>
      </c>
      <c r="AL227" s="2" t="s">
        <v>919</v>
      </c>
      <c r="AM227" s="2">
        <v>1.27598E-2</v>
      </c>
    </row>
    <row r="228" spans="1:39">
      <c r="A228" s="2" t="s">
        <v>316</v>
      </c>
      <c r="B228" s="2" t="s">
        <v>928</v>
      </c>
      <c r="C228" s="2" t="s">
        <v>820</v>
      </c>
      <c r="E228" s="2" t="s">
        <v>317</v>
      </c>
      <c r="F228" s="2">
        <v>0</v>
      </c>
      <c r="G228" s="2">
        <v>0</v>
      </c>
      <c r="H228" s="2" t="s">
        <v>929</v>
      </c>
      <c r="I228" s="2">
        <v>0.09</v>
      </c>
      <c r="J228" s="6">
        <v>61972939</v>
      </c>
      <c r="K228" s="6">
        <v>19030139</v>
      </c>
      <c r="L228" s="6">
        <v>42942801</v>
      </c>
      <c r="M228" s="6">
        <v>18330918</v>
      </c>
      <c r="N228" s="6">
        <v>1280450</v>
      </c>
      <c r="O228" s="6">
        <v>265117</v>
      </c>
      <c r="P228" s="6">
        <v>985619</v>
      </c>
      <c r="Q228" s="6">
        <v>5561</v>
      </c>
      <c r="R228" s="6">
        <v>9106</v>
      </c>
      <c r="S228" s="6">
        <v>10672</v>
      </c>
      <c r="T228" s="6">
        <v>4375</v>
      </c>
      <c r="U228" s="6">
        <v>86775</v>
      </c>
      <c r="V228" s="6">
        <v>1737</v>
      </c>
      <c r="W228" s="6">
        <v>13473</v>
      </c>
      <c r="X228" s="2">
        <v>133</v>
      </c>
      <c r="Y228" s="6">
        <v>3718</v>
      </c>
      <c r="Z228" s="6">
        <v>1753</v>
      </c>
      <c r="AA228" s="6">
        <v>-1922</v>
      </c>
      <c r="AB228" s="6">
        <v>2168</v>
      </c>
      <c r="AC228" s="6">
        <v>621074</v>
      </c>
      <c r="AD228" s="6">
        <v>0</v>
      </c>
      <c r="AE228" s="2">
        <v>0</v>
      </c>
      <c r="AF228" s="6">
        <v>-1045157</v>
      </c>
      <c r="AG228" s="6">
        <v>19295120</v>
      </c>
      <c r="AH228" s="6">
        <v>62237920</v>
      </c>
      <c r="AI228" s="6">
        <v>264981</v>
      </c>
      <c r="AJ228" s="7">
        <v>1</v>
      </c>
      <c r="AK228" s="2" t="s">
        <v>933</v>
      </c>
      <c r="AL228" s="2" t="s">
        <v>919</v>
      </c>
      <c r="AM228" s="2">
        <v>0.86023479999999997</v>
      </c>
    </row>
    <row r="229" spans="1:39">
      <c r="A229" s="2" t="s">
        <v>314</v>
      </c>
      <c r="B229" s="2" t="s">
        <v>921</v>
      </c>
      <c r="C229" s="2">
        <v>0</v>
      </c>
      <c r="E229" s="2" t="s">
        <v>315</v>
      </c>
      <c r="F229" s="2">
        <v>0</v>
      </c>
      <c r="G229" s="2">
        <v>0</v>
      </c>
      <c r="H229" s="2" t="s">
        <v>814</v>
      </c>
      <c r="I229" s="2">
        <v>0.01</v>
      </c>
      <c r="J229" s="6">
        <v>5632692</v>
      </c>
      <c r="K229" s="6">
        <v>3078735</v>
      </c>
      <c r="L229" s="6">
        <v>2553958</v>
      </c>
      <c r="M229" s="6">
        <v>3063259</v>
      </c>
      <c r="N229" s="6">
        <v>177715</v>
      </c>
      <c r="O229" s="6">
        <v>44303</v>
      </c>
      <c r="P229" s="6">
        <v>127658</v>
      </c>
      <c r="Q229" s="6">
        <v>894</v>
      </c>
      <c r="R229" s="6">
        <v>1741</v>
      </c>
      <c r="S229" s="6">
        <v>2633</v>
      </c>
      <c r="T229" s="6">
        <v>486</v>
      </c>
      <c r="U229" s="6">
        <v>10567</v>
      </c>
      <c r="V229" s="6">
        <v>248</v>
      </c>
      <c r="W229" s="6">
        <v>759</v>
      </c>
      <c r="X229" s="2">
        <v>-346</v>
      </c>
      <c r="Y229" s="6">
        <v>510</v>
      </c>
      <c r="Z229" s="6">
        <v>-149</v>
      </c>
      <c r="AA229" s="6">
        <v>-212</v>
      </c>
      <c r="AB229" s="6">
        <v>531</v>
      </c>
      <c r="AC229" s="6">
        <v>36937</v>
      </c>
      <c r="AD229" s="6">
        <v>0</v>
      </c>
      <c r="AE229" s="2">
        <v>0</v>
      </c>
      <c r="AF229" s="6">
        <v>-116128</v>
      </c>
      <c r="AG229" s="6">
        <v>3173691</v>
      </c>
      <c r="AH229" s="6">
        <v>5727649</v>
      </c>
      <c r="AI229" s="6">
        <v>94957</v>
      </c>
      <c r="AJ229" s="7">
        <v>1.02</v>
      </c>
      <c r="AL229" s="2" t="s">
        <v>807</v>
      </c>
      <c r="AM229" s="2">
        <v>1</v>
      </c>
    </row>
    <row r="230" spans="1:39">
      <c r="A230" s="2" t="s">
        <v>312</v>
      </c>
      <c r="B230" s="2" t="s">
        <v>804</v>
      </c>
      <c r="C230" s="2" t="s">
        <v>809</v>
      </c>
      <c r="E230" s="2" t="s">
        <v>313</v>
      </c>
      <c r="F230" s="2" t="s">
        <v>310</v>
      </c>
      <c r="G230" s="2" t="s">
        <v>806</v>
      </c>
      <c r="H230" s="2">
        <v>0</v>
      </c>
      <c r="I230" s="2">
        <v>0.4</v>
      </c>
      <c r="J230" s="6">
        <v>6252252</v>
      </c>
      <c r="K230" s="6">
        <v>39251976</v>
      </c>
      <c r="L230" s="6">
        <v>-32999723</v>
      </c>
      <c r="M230" s="6">
        <v>40472600</v>
      </c>
      <c r="N230" s="6">
        <v>1515608</v>
      </c>
      <c r="O230" s="6">
        <v>615009</v>
      </c>
      <c r="P230" s="6">
        <v>798871</v>
      </c>
      <c r="Q230" s="2">
        <v>0</v>
      </c>
      <c r="R230" s="6">
        <v>0</v>
      </c>
      <c r="S230" s="6">
        <v>101728</v>
      </c>
      <c r="T230" s="2">
        <v>0</v>
      </c>
      <c r="U230" s="6">
        <v>-16439</v>
      </c>
      <c r="V230" s="2">
        <v>0</v>
      </c>
      <c r="W230" s="6">
        <v>0</v>
      </c>
      <c r="X230" s="6">
        <v>-10592</v>
      </c>
      <c r="Y230" s="6">
        <v>-7207</v>
      </c>
      <c r="Z230" s="6">
        <v>0</v>
      </c>
      <c r="AA230" s="6">
        <v>0</v>
      </c>
      <c r="AB230" s="6">
        <v>-20271</v>
      </c>
      <c r="AC230" s="6">
        <v>-477269</v>
      </c>
      <c r="AD230" s="6">
        <v>0</v>
      </c>
      <c r="AE230" s="6">
        <v>507100</v>
      </c>
      <c r="AF230" s="6">
        <v>164688</v>
      </c>
      <c r="AG230" s="6">
        <v>41114018</v>
      </c>
      <c r="AH230" s="6">
        <v>8114295</v>
      </c>
      <c r="AI230" s="6">
        <v>1862043</v>
      </c>
      <c r="AJ230" s="7">
        <v>1.3</v>
      </c>
      <c r="AL230" s="2" t="s">
        <v>807</v>
      </c>
      <c r="AM230" s="2">
        <v>1</v>
      </c>
    </row>
    <row r="231" spans="1:39">
      <c r="A231" s="2" t="s">
        <v>310</v>
      </c>
      <c r="B231" s="2" t="s">
        <v>928</v>
      </c>
      <c r="C231" s="2" t="s">
        <v>809</v>
      </c>
      <c r="E231" s="2" t="s">
        <v>311</v>
      </c>
      <c r="F231" s="2">
        <v>0</v>
      </c>
      <c r="G231" s="2">
        <v>0</v>
      </c>
      <c r="H231" s="2" t="s">
        <v>929</v>
      </c>
      <c r="I231" s="2">
        <v>0.1</v>
      </c>
      <c r="J231" s="6">
        <v>84212903</v>
      </c>
      <c r="K231" s="6">
        <v>26262523</v>
      </c>
      <c r="L231" s="6">
        <v>57950380</v>
      </c>
      <c r="M231" s="6">
        <v>28741153</v>
      </c>
      <c r="N231" s="6">
        <v>1176205</v>
      </c>
      <c r="O231" s="6">
        <v>415678</v>
      </c>
      <c r="P231" s="6">
        <v>719401</v>
      </c>
      <c r="Q231" s="6">
        <v>2469</v>
      </c>
      <c r="R231" s="6">
        <v>708</v>
      </c>
      <c r="S231" s="6">
        <v>37883</v>
      </c>
      <c r="T231" s="2">
        <v>66</v>
      </c>
      <c r="U231" s="6">
        <v>27691</v>
      </c>
      <c r="V231" s="6">
        <v>-717</v>
      </c>
      <c r="W231" s="6">
        <v>2888</v>
      </c>
      <c r="X231" s="6">
        <v>-4923</v>
      </c>
      <c r="Y231" s="6">
        <v>-1030</v>
      </c>
      <c r="Z231" s="6">
        <v>0</v>
      </c>
      <c r="AA231" s="6">
        <v>-92</v>
      </c>
      <c r="AB231" s="6">
        <v>-6193</v>
      </c>
      <c r="AC231" s="6">
        <v>838125</v>
      </c>
      <c r="AD231" s="6">
        <v>0</v>
      </c>
      <c r="AE231" s="6">
        <v>0</v>
      </c>
      <c r="AF231" s="6">
        <v>-542663</v>
      </c>
      <c r="AG231" s="6">
        <v>30230444</v>
      </c>
      <c r="AH231" s="6">
        <v>88180825</v>
      </c>
      <c r="AI231" s="6">
        <v>3967922</v>
      </c>
      <c r="AJ231" s="7">
        <v>1.05</v>
      </c>
      <c r="AK231" s="2" t="s">
        <v>842</v>
      </c>
      <c r="AL231" s="2" t="s">
        <v>919</v>
      </c>
      <c r="AM231" s="2">
        <v>0.87228300000000003</v>
      </c>
    </row>
    <row r="232" spans="1:39">
      <c r="A232" s="2" t="s">
        <v>308</v>
      </c>
      <c r="B232" s="2" t="s">
        <v>821</v>
      </c>
      <c r="C232" s="2" t="s">
        <v>845</v>
      </c>
      <c r="E232" s="2" t="s">
        <v>309</v>
      </c>
      <c r="F232" s="2" t="s">
        <v>806</v>
      </c>
      <c r="G232" s="2" t="s">
        <v>806</v>
      </c>
      <c r="H232" s="2">
        <v>0</v>
      </c>
      <c r="I232" s="2">
        <v>0.5</v>
      </c>
      <c r="J232" s="6">
        <v>63069432</v>
      </c>
      <c r="K232" s="6">
        <v>39011737</v>
      </c>
      <c r="L232" s="6">
        <v>24057695</v>
      </c>
      <c r="M232" s="6">
        <v>38559966</v>
      </c>
      <c r="N232" s="6">
        <v>2765552</v>
      </c>
      <c r="O232" s="6">
        <v>579166</v>
      </c>
      <c r="P232" s="6">
        <v>2130820</v>
      </c>
      <c r="Q232" s="6">
        <v>10067</v>
      </c>
      <c r="R232" s="6">
        <v>12681</v>
      </c>
      <c r="S232" s="6">
        <v>18209</v>
      </c>
      <c r="T232" s="6">
        <v>14609</v>
      </c>
      <c r="U232" s="6">
        <v>104003</v>
      </c>
      <c r="V232" s="6">
        <v>20165</v>
      </c>
      <c r="W232" s="6">
        <v>-13212</v>
      </c>
      <c r="X232" s="6">
        <v>6264</v>
      </c>
      <c r="Y232" s="6">
        <v>-5315</v>
      </c>
      <c r="Z232" s="6">
        <v>19183</v>
      </c>
      <c r="AA232" s="6">
        <v>-12789</v>
      </c>
      <c r="AB232" s="6">
        <v>-11398</v>
      </c>
      <c r="AC232" s="6">
        <v>347942</v>
      </c>
      <c r="AD232" s="6">
        <v>0</v>
      </c>
      <c r="AE232" s="2">
        <v>0</v>
      </c>
      <c r="AF232" s="6">
        <v>-1552412</v>
      </c>
      <c r="AG232" s="6">
        <v>40227949</v>
      </c>
      <c r="AH232" s="6">
        <v>64285644</v>
      </c>
      <c r="AI232" s="6">
        <v>1216212</v>
      </c>
      <c r="AJ232" s="7">
        <v>1.02</v>
      </c>
      <c r="AL232" s="2" t="s">
        <v>807</v>
      </c>
      <c r="AM232" s="2">
        <v>1</v>
      </c>
    </row>
    <row r="233" spans="1:39">
      <c r="A233" s="2" t="s">
        <v>306</v>
      </c>
      <c r="B233" s="2" t="s">
        <v>804</v>
      </c>
      <c r="C233" s="2" t="s">
        <v>815</v>
      </c>
      <c r="E233" s="2" t="s">
        <v>307</v>
      </c>
      <c r="F233" s="2" t="s">
        <v>342</v>
      </c>
      <c r="G233" s="2" t="s">
        <v>806</v>
      </c>
      <c r="H233" s="2">
        <v>0</v>
      </c>
      <c r="I233" s="2">
        <v>0.4</v>
      </c>
      <c r="J233" s="6">
        <v>5478821</v>
      </c>
      <c r="K233" s="6">
        <v>31579755</v>
      </c>
      <c r="L233" s="6">
        <v>-26100934</v>
      </c>
      <c r="M233" s="6">
        <v>31144830</v>
      </c>
      <c r="N233" s="6">
        <v>1245128</v>
      </c>
      <c r="O233" s="6">
        <v>450442</v>
      </c>
      <c r="P233" s="6">
        <v>774467</v>
      </c>
      <c r="Q233" s="6">
        <v>3965</v>
      </c>
      <c r="R233" s="6">
        <v>0</v>
      </c>
      <c r="S233" s="6">
        <v>11820</v>
      </c>
      <c r="T233" s="6">
        <v>4434</v>
      </c>
      <c r="U233" s="6">
        <v>-22677</v>
      </c>
      <c r="V233" s="6">
        <v>-3</v>
      </c>
      <c r="W233" s="6">
        <v>0</v>
      </c>
      <c r="X233" s="6">
        <v>41338</v>
      </c>
      <c r="Y233" s="6">
        <v>6997</v>
      </c>
      <c r="Z233" s="6">
        <v>0</v>
      </c>
      <c r="AA233" s="6">
        <v>-3641</v>
      </c>
      <c r="AB233" s="6">
        <v>-1112</v>
      </c>
      <c r="AC233" s="6">
        <v>-377493</v>
      </c>
      <c r="AD233" s="6">
        <v>0</v>
      </c>
      <c r="AE233" s="2">
        <v>0</v>
      </c>
      <c r="AF233" s="6">
        <v>-1149873</v>
      </c>
      <c r="AG233" s="6">
        <v>30883494</v>
      </c>
      <c r="AH233" s="6">
        <v>4782560</v>
      </c>
      <c r="AI233" s="6">
        <v>-696261</v>
      </c>
      <c r="AJ233" s="7">
        <v>0.87</v>
      </c>
      <c r="AK233" s="2" t="s">
        <v>831</v>
      </c>
      <c r="AL233" s="2" t="s">
        <v>919</v>
      </c>
      <c r="AM233" s="2">
        <v>3.3318399999999998E-2</v>
      </c>
    </row>
    <row r="234" spans="1:39">
      <c r="A234" s="2" t="s">
        <v>304</v>
      </c>
      <c r="B234" s="2" t="s">
        <v>821</v>
      </c>
      <c r="C234" s="2" t="s">
        <v>809</v>
      </c>
      <c r="E234" s="2" t="s">
        <v>305</v>
      </c>
      <c r="F234" s="2" t="s">
        <v>806</v>
      </c>
      <c r="G234" s="2" t="s">
        <v>300</v>
      </c>
      <c r="H234" s="2">
        <v>0</v>
      </c>
      <c r="I234" s="2">
        <v>0.49</v>
      </c>
      <c r="J234" s="6">
        <v>88387101</v>
      </c>
      <c r="K234" s="6">
        <v>60851120</v>
      </c>
      <c r="L234" s="6">
        <v>27535981</v>
      </c>
      <c r="M234" s="6">
        <v>61781796</v>
      </c>
      <c r="N234" s="6">
        <v>2455395</v>
      </c>
      <c r="O234" s="6">
        <v>893685</v>
      </c>
      <c r="P234" s="6">
        <v>1524328</v>
      </c>
      <c r="Q234" s="6">
        <v>9942</v>
      </c>
      <c r="R234" s="6">
        <v>0</v>
      </c>
      <c r="S234" s="6">
        <v>27440</v>
      </c>
      <c r="T234" s="6">
        <v>0</v>
      </c>
      <c r="U234" s="6">
        <v>79989</v>
      </c>
      <c r="V234" s="6">
        <v>13972</v>
      </c>
      <c r="W234" s="6">
        <v>0</v>
      </c>
      <c r="X234" s="6">
        <v>54469</v>
      </c>
      <c r="Y234" s="6">
        <v>17433</v>
      </c>
      <c r="Z234" s="6">
        <v>0</v>
      </c>
      <c r="AA234" s="6">
        <v>0</v>
      </c>
      <c r="AB234" s="6">
        <v>42503</v>
      </c>
      <c r="AC234" s="6">
        <v>398248</v>
      </c>
      <c r="AD234" s="6">
        <v>0</v>
      </c>
      <c r="AE234" s="2">
        <v>0</v>
      </c>
      <c r="AF234" s="6">
        <v>-2017502</v>
      </c>
      <c r="AG234" s="6">
        <v>62826303</v>
      </c>
      <c r="AH234" s="6">
        <v>90362284</v>
      </c>
      <c r="AI234" s="6">
        <v>1975183</v>
      </c>
      <c r="AJ234" s="7">
        <v>1.02</v>
      </c>
      <c r="AL234" s="2" t="s">
        <v>807</v>
      </c>
      <c r="AM234" s="2">
        <v>1</v>
      </c>
    </row>
    <row r="235" spans="1:39">
      <c r="A235" s="2" t="s">
        <v>302</v>
      </c>
      <c r="B235" s="2" t="s">
        <v>928</v>
      </c>
      <c r="C235" s="2" t="s">
        <v>809</v>
      </c>
      <c r="E235" s="2" t="s">
        <v>303</v>
      </c>
      <c r="F235" s="2">
        <v>0</v>
      </c>
      <c r="G235" s="2">
        <v>0</v>
      </c>
      <c r="H235" s="2" t="s">
        <v>929</v>
      </c>
      <c r="I235" s="2">
        <v>0.09</v>
      </c>
      <c r="J235" s="6">
        <v>99662175</v>
      </c>
      <c r="K235" s="6">
        <v>19381913</v>
      </c>
      <c r="L235" s="6">
        <v>80280262</v>
      </c>
      <c r="M235" s="6">
        <v>20280533</v>
      </c>
      <c r="N235" s="6">
        <v>972059</v>
      </c>
      <c r="O235" s="6">
        <v>293315</v>
      </c>
      <c r="P235" s="6">
        <v>659475</v>
      </c>
      <c r="Q235" s="6">
        <v>2905</v>
      </c>
      <c r="R235" s="6">
        <v>10240</v>
      </c>
      <c r="S235" s="6">
        <v>3822</v>
      </c>
      <c r="T235" s="6">
        <v>2302</v>
      </c>
      <c r="U235" s="6">
        <v>49573</v>
      </c>
      <c r="V235" s="6">
        <v>430</v>
      </c>
      <c r="W235" s="6">
        <v>2626</v>
      </c>
      <c r="X235" s="6">
        <v>1728</v>
      </c>
      <c r="Y235" s="6">
        <v>1314</v>
      </c>
      <c r="Z235" s="6">
        <v>0</v>
      </c>
      <c r="AA235" s="6">
        <v>-513</v>
      </c>
      <c r="AB235" s="6">
        <v>-2627</v>
      </c>
      <c r="AC235" s="6">
        <v>1161078</v>
      </c>
      <c r="AD235" s="6">
        <v>0</v>
      </c>
      <c r="AE235" s="2">
        <v>0</v>
      </c>
      <c r="AF235" s="6">
        <v>-216513</v>
      </c>
      <c r="AG235" s="6">
        <v>22249688</v>
      </c>
      <c r="AH235" s="6">
        <v>102529950</v>
      </c>
      <c r="AI235" s="6">
        <v>2867775</v>
      </c>
      <c r="AJ235" s="7">
        <v>1.03</v>
      </c>
      <c r="AK235" s="2" t="s">
        <v>920</v>
      </c>
      <c r="AL235" s="2" t="s">
        <v>923</v>
      </c>
      <c r="AM235" s="2">
        <v>0.82120649999999995</v>
      </c>
    </row>
    <row r="236" spans="1:39">
      <c r="A236" s="2" t="s">
        <v>300</v>
      </c>
      <c r="B236" s="2" t="s">
        <v>921</v>
      </c>
      <c r="C236" s="2">
        <v>0</v>
      </c>
      <c r="E236" s="2" t="s">
        <v>301</v>
      </c>
      <c r="F236" s="2">
        <v>0</v>
      </c>
      <c r="G236" s="2">
        <v>0</v>
      </c>
      <c r="H236" s="2" t="s">
        <v>814</v>
      </c>
      <c r="I236" s="2">
        <v>0.01</v>
      </c>
      <c r="J236" s="6">
        <v>9926458</v>
      </c>
      <c r="K236" s="6">
        <v>3395405</v>
      </c>
      <c r="L236" s="6">
        <v>6531053</v>
      </c>
      <c r="M236" s="6">
        <v>3514246</v>
      </c>
      <c r="N236" s="6">
        <v>153970</v>
      </c>
      <c r="O236" s="6">
        <v>50825</v>
      </c>
      <c r="P236" s="6">
        <v>100345</v>
      </c>
      <c r="Q236" s="6">
        <v>525</v>
      </c>
      <c r="R236" s="6">
        <v>1138</v>
      </c>
      <c r="S236" s="6">
        <v>881</v>
      </c>
      <c r="T236" s="6">
        <v>256</v>
      </c>
      <c r="U236" s="6">
        <v>7577</v>
      </c>
      <c r="V236" s="6">
        <v>188</v>
      </c>
      <c r="W236" s="6">
        <v>292</v>
      </c>
      <c r="X236" s="6">
        <v>946</v>
      </c>
      <c r="Y236" s="6">
        <v>445</v>
      </c>
      <c r="Z236" s="6">
        <v>0</v>
      </c>
      <c r="AA236" s="6">
        <v>-57</v>
      </c>
      <c r="AB236" s="6">
        <v>579</v>
      </c>
      <c r="AC236" s="6">
        <v>94457</v>
      </c>
      <c r="AD236" s="6">
        <v>0</v>
      </c>
      <c r="AE236" s="2">
        <v>0</v>
      </c>
      <c r="AF236" s="6">
        <v>-65230</v>
      </c>
      <c r="AG236" s="6">
        <v>3707413</v>
      </c>
      <c r="AH236" s="6">
        <v>10238467</v>
      </c>
      <c r="AI236" s="6">
        <v>312008</v>
      </c>
      <c r="AJ236" s="7">
        <v>1.03</v>
      </c>
      <c r="AL236" s="2" t="s">
        <v>807</v>
      </c>
      <c r="AM236" s="2">
        <v>1</v>
      </c>
    </row>
    <row r="237" spans="1:39">
      <c r="A237" s="2" t="s">
        <v>298</v>
      </c>
      <c r="B237" s="2" t="s">
        <v>804</v>
      </c>
      <c r="C237" s="2" t="s">
        <v>825</v>
      </c>
      <c r="E237" s="2" t="s">
        <v>299</v>
      </c>
      <c r="F237" s="2" t="s">
        <v>69</v>
      </c>
      <c r="G237" s="2" t="s">
        <v>806</v>
      </c>
      <c r="H237" s="2">
        <v>0</v>
      </c>
      <c r="I237" s="2">
        <v>0.4</v>
      </c>
      <c r="J237" s="6">
        <v>3378603</v>
      </c>
      <c r="K237" s="6">
        <v>13276698</v>
      </c>
      <c r="L237" s="6">
        <v>-9898094</v>
      </c>
      <c r="M237" s="6">
        <v>14178294</v>
      </c>
      <c r="N237" s="6">
        <v>637256</v>
      </c>
      <c r="O237" s="6">
        <v>205058</v>
      </c>
      <c r="P237" s="6">
        <v>406228</v>
      </c>
      <c r="Q237" s="2">
        <v>0</v>
      </c>
      <c r="R237" s="6">
        <v>24347</v>
      </c>
      <c r="S237" s="2">
        <v>0</v>
      </c>
      <c r="T237" s="6">
        <v>1623</v>
      </c>
      <c r="U237" s="6">
        <v>41148</v>
      </c>
      <c r="V237" s="2">
        <v>0</v>
      </c>
      <c r="W237" s="6">
        <v>-10889</v>
      </c>
      <c r="X237" s="6">
        <v>5535</v>
      </c>
      <c r="Y237" s="6">
        <v>-1033</v>
      </c>
      <c r="Z237" s="6">
        <v>0</v>
      </c>
      <c r="AA237" s="6">
        <v>62</v>
      </c>
      <c r="AB237" s="6">
        <v>4445</v>
      </c>
      <c r="AC237" s="6">
        <v>-143154</v>
      </c>
      <c r="AD237" s="6">
        <v>0</v>
      </c>
      <c r="AE237" s="6">
        <v>66096</v>
      </c>
      <c r="AF237" s="6">
        <v>-1161642</v>
      </c>
      <c r="AG237" s="6">
        <v>13483926</v>
      </c>
      <c r="AH237" s="6">
        <v>3585832</v>
      </c>
      <c r="AI237" s="6">
        <v>207229</v>
      </c>
      <c r="AJ237" s="7">
        <v>1.06</v>
      </c>
      <c r="AK237" s="2" t="s">
        <v>932</v>
      </c>
      <c r="AL237" s="2" t="s">
        <v>919</v>
      </c>
      <c r="AM237" s="2">
        <v>2.32324E-2</v>
      </c>
    </row>
    <row r="238" spans="1:39">
      <c r="A238" s="2" t="s">
        <v>296</v>
      </c>
      <c r="B238" s="2" t="s">
        <v>804</v>
      </c>
      <c r="C238" s="2" t="s">
        <v>809</v>
      </c>
      <c r="E238" s="2" t="s">
        <v>297</v>
      </c>
      <c r="F238" s="2" t="s">
        <v>402</v>
      </c>
      <c r="G238" s="2" t="s">
        <v>400</v>
      </c>
      <c r="H238" s="2">
        <v>0</v>
      </c>
      <c r="I238" s="2">
        <v>0.4</v>
      </c>
      <c r="J238" s="6">
        <v>1411462</v>
      </c>
      <c r="K238" s="6">
        <v>4952634</v>
      </c>
      <c r="L238" s="6">
        <v>-3541172</v>
      </c>
      <c r="M238" s="6">
        <v>4899485</v>
      </c>
      <c r="N238" s="6">
        <v>284837</v>
      </c>
      <c r="O238" s="6">
        <v>70860</v>
      </c>
      <c r="P238" s="6">
        <v>205861</v>
      </c>
      <c r="Q238" s="6">
        <v>4058</v>
      </c>
      <c r="R238" s="6">
        <v>0</v>
      </c>
      <c r="S238" s="6">
        <v>4058</v>
      </c>
      <c r="T238" s="6">
        <v>0</v>
      </c>
      <c r="U238" s="6">
        <v>9511</v>
      </c>
      <c r="V238" s="6">
        <v>-5</v>
      </c>
      <c r="W238" s="6">
        <v>0</v>
      </c>
      <c r="X238" s="6">
        <v>-3862</v>
      </c>
      <c r="Y238" s="6">
        <v>-3355</v>
      </c>
      <c r="Z238" s="6">
        <v>0</v>
      </c>
      <c r="AA238" s="6">
        <v>0</v>
      </c>
      <c r="AB238" s="6">
        <v>-707</v>
      </c>
      <c r="AC238" s="6">
        <v>-51215</v>
      </c>
      <c r="AD238" s="6">
        <v>0</v>
      </c>
      <c r="AE238" s="6">
        <v>0</v>
      </c>
      <c r="AF238" s="6">
        <v>-280554</v>
      </c>
      <c r="AG238" s="6">
        <v>4854135</v>
      </c>
      <c r="AH238" s="6">
        <v>1312963</v>
      </c>
      <c r="AI238" s="6">
        <v>-98499</v>
      </c>
      <c r="AJ238" s="7">
        <v>0.93</v>
      </c>
      <c r="AK238" s="2" t="s">
        <v>906</v>
      </c>
      <c r="AL238" s="2" t="s">
        <v>919</v>
      </c>
      <c r="AM238" s="2">
        <v>8.1872999999999998E-3</v>
      </c>
    </row>
    <row r="239" spans="1:39">
      <c r="A239" s="2" t="s">
        <v>294</v>
      </c>
      <c r="B239" s="2" t="s">
        <v>926</v>
      </c>
      <c r="C239" s="2" t="s">
        <v>808</v>
      </c>
      <c r="E239" s="2" t="s">
        <v>295</v>
      </c>
      <c r="F239" s="2" t="s">
        <v>806</v>
      </c>
      <c r="G239" s="2" t="s">
        <v>502</v>
      </c>
      <c r="H239" s="2">
        <v>0</v>
      </c>
      <c r="I239" s="2">
        <v>0.49</v>
      </c>
      <c r="J239" s="6">
        <v>59296767</v>
      </c>
      <c r="K239" s="6">
        <v>29059900</v>
      </c>
      <c r="L239" s="6">
        <v>30236867</v>
      </c>
      <c r="M239" s="6">
        <v>29047995</v>
      </c>
      <c r="N239" s="6">
        <v>1962582</v>
      </c>
      <c r="O239" s="6">
        <v>420143</v>
      </c>
      <c r="P239" s="6">
        <v>1492885</v>
      </c>
      <c r="Q239" s="6">
        <v>1129</v>
      </c>
      <c r="R239" s="6">
        <v>0</v>
      </c>
      <c r="S239" s="6">
        <v>44769</v>
      </c>
      <c r="T239" s="6">
        <v>3656</v>
      </c>
      <c r="U239" s="6">
        <v>120007</v>
      </c>
      <c r="V239" s="6">
        <v>-1036</v>
      </c>
      <c r="W239" s="6">
        <v>25601</v>
      </c>
      <c r="X239" s="6">
        <v>-8628</v>
      </c>
      <c r="Y239" s="6">
        <v>1921</v>
      </c>
      <c r="Z239" s="6">
        <v>0</v>
      </c>
      <c r="AA239" s="6">
        <v>-1551</v>
      </c>
      <c r="AB239" s="6">
        <v>-22836</v>
      </c>
      <c r="AC239" s="6">
        <v>437310</v>
      </c>
      <c r="AD239" s="6">
        <v>0</v>
      </c>
      <c r="AE239" s="2">
        <v>0</v>
      </c>
      <c r="AF239" s="6">
        <v>-2759960</v>
      </c>
      <c r="AG239" s="6">
        <v>28801405</v>
      </c>
      <c r="AH239" s="6">
        <v>59038272</v>
      </c>
      <c r="AI239" s="6">
        <v>-258495</v>
      </c>
      <c r="AJ239" s="7">
        <v>1</v>
      </c>
      <c r="AK239" s="2" t="s">
        <v>907</v>
      </c>
      <c r="AL239" s="2" t="s">
        <v>919</v>
      </c>
      <c r="AM239" s="2">
        <v>8.2178600000000004E-2</v>
      </c>
    </row>
    <row r="240" spans="1:39">
      <c r="A240" s="2" t="s">
        <v>292</v>
      </c>
      <c r="B240" s="2" t="s">
        <v>804</v>
      </c>
      <c r="C240" s="2" t="s">
        <v>805</v>
      </c>
      <c r="E240" s="2" t="s">
        <v>293</v>
      </c>
      <c r="F240" s="2" t="s">
        <v>290</v>
      </c>
      <c r="G240" s="2" t="s">
        <v>806</v>
      </c>
      <c r="H240" s="2">
        <v>0</v>
      </c>
      <c r="I240" s="2">
        <v>0.4</v>
      </c>
      <c r="J240" s="6">
        <v>5728888</v>
      </c>
      <c r="K240" s="6">
        <v>33438152</v>
      </c>
      <c r="L240" s="6">
        <v>-27709265</v>
      </c>
      <c r="M240" s="6">
        <v>33885600</v>
      </c>
      <c r="N240" s="6">
        <v>769675</v>
      </c>
      <c r="O240" s="6">
        <v>490255</v>
      </c>
      <c r="P240" s="6">
        <v>246834</v>
      </c>
      <c r="Q240" s="6">
        <v>26</v>
      </c>
      <c r="R240" s="6">
        <v>7785</v>
      </c>
      <c r="S240" s="6">
        <v>19905</v>
      </c>
      <c r="T240" s="6">
        <v>4870</v>
      </c>
      <c r="U240" s="6">
        <v>14126</v>
      </c>
      <c r="V240" s="6">
        <v>1008</v>
      </c>
      <c r="W240" s="6">
        <v>16707</v>
      </c>
      <c r="X240" s="6">
        <v>269</v>
      </c>
      <c r="Y240" s="6">
        <v>-1257</v>
      </c>
      <c r="Z240" s="6">
        <v>0</v>
      </c>
      <c r="AA240" s="6">
        <v>-2658</v>
      </c>
      <c r="AB240" s="6">
        <v>9123</v>
      </c>
      <c r="AC240" s="6">
        <v>-400754</v>
      </c>
      <c r="AD240" s="6">
        <v>0</v>
      </c>
      <c r="AE240" s="6">
        <v>690483</v>
      </c>
      <c r="AF240" s="6">
        <v>-3157034</v>
      </c>
      <c r="AG240" s="6">
        <v>30444322</v>
      </c>
      <c r="AH240" s="6">
        <v>2735057</v>
      </c>
      <c r="AI240" s="6">
        <v>-2993830</v>
      </c>
      <c r="AJ240" s="7">
        <v>0.48</v>
      </c>
      <c r="AL240" s="2" t="s">
        <v>807</v>
      </c>
      <c r="AM240" s="2">
        <v>1</v>
      </c>
    </row>
    <row r="241" spans="1:39">
      <c r="A241" s="2" t="s">
        <v>290</v>
      </c>
      <c r="B241" s="2" t="s">
        <v>928</v>
      </c>
      <c r="C241" s="2" t="s">
        <v>805</v>
      </c>
      <c r="E241" s="2" t="s">
        <v>291</v>
      </c>
      <c r="F241" s="2">
        <v>0</v>
      </c>
      <c r="G241" s="2">
        <v>0</v>
      </c>
      <c r="H241" s="2" t="s">
        <v>929</v>
      </c>
      <c r="I241" s="2">
        <v>0.1</v>
      </c>
      <c r="J241" s="6">
        <v>65852809</v>
      </c>
      <c r="K241" s="6">
        <v>28458904</v>
      </c>
      <c r="L241" s="6">
        <v>37393906</v>
      </c>
      <c r="M241" s="6">
        <v>29612496</v>
      </c>
      <c r="N241" s="6">
        <v>964418</v>
      </c>
      <c r="O241" s="6">
        <v>432233</v>
      </c>
      <c r="P241" s="6">
        <v>517827</v>
      </c>
      <c r="Q241" s="6">
        <v>1148</v>
      </c>
      <c r="R241" s="6">
        <v>1946</v>
      </c>
      <c r="S241" s="6">
        <v>8767</v>
      </c>
      <c r="T241" s="6">
        <v>2497</v>
      </c>
      <c r="U241" s="6">
        <v>19968</v>
      </c>
      <c r="V241" s="6">
        <v>2272</v>
      </c>
      <c r="W241" s="6">
        <v>9224</v>
      </c>
      <c r="X241" s="6">
        <v>5567</v>
      </c>
      <c r="Y241" s="6">
        <v>1201</v>
      </c>
      <c r="Z241" s="6">
        <v>0</v>
      </c>
      <c r="AA241" s="6">
        <v>-848</v>
      </c>
      <c r="AB241" s="6">
        <v>-1310</v>
      </c>
      <c r="AC241" s="6">
        <v>540821</v>
      </c>
      <c r="AD241" s="6">
        <v>0</v>
      </c>
      <c r="AE241" s="6">
        <v>0</v>
      </c>
      <c r="AF241" s="6">
        <v>-2062538</v>
      </c>
      <c r="AG241" s="6">
        <v>29091271</v>
      </c>
      <c r="AH241" s="6">
        <v>66485177</v>
      </c>
      <c r="AI241" s="6">
        <v>632367</v>
      </c>
      <c r="AJ241" s="7">
        <v>1.01</v>
      </c>
      <c r="AK241" s="2" t="s">
        <v>931</v>
      </c>
      <c r="AL241" s="2" t="s">
        <v>919</v>
      </c>
      <c r="AM241" s="2">
        <v>0.92344910000000002</v>
      </c>
    </row>
    <row r="242" spans="1:39">
      <c r="A242" s="2" t="s">
        <v>288</v>
      </c>
      <c r="B242" s="2" t="s">
        <v>804</v>
      </c>
      <c r="C242" s="2" t="s">
        <v>808</v>
      </c>
      <c r="E242" s="2" t="s">
        <v>289</v>
      </c>
      <c r="F242" s="2" t="s">
        <v>412</v>
      </c>
      <c r="G242" s="2" t="s">
        <v>410</v>
      </c>
      <c r="H242" s="2">
        <v>0</v>
      </c>
      <c r="I242" s="2">
        <v>0.4</v>
      </c>
      <c r="J242" s="6">
        <v>3726067</v>
      </c>
      <c r="K242" s="6">
        <v>7819894</v>
      </c>
      <c r="L242" s="6">
        <v>-4093827</v>
      </c>
      <c r="M242" s="6">
        <v>7689156</v>
      </c>
      <c r="N242" s="6">
        <v>685906</v>
      </c>
      <c r="O242" s="6">
        <v>111207</v>
      </c>
      <c r="P242" s="6">
        <v>574699</v>
      </c>
      <c r="Q242" s="6">
        <v>0</v>
      </c>
      <c r="R242" s="6">
        <v>0</v>
      </c>
      <c r="S242" s="6">
        <v>0</v>
      </c>
      <c r="T242" s="6">
        <v>0</v>
      </c>
      <c r="U242" s="6">
        <v>34260</v>
      </c>
      <c r="V242" s="6">
        <v>0</v>
      </c>
      <c r="W242" s="6">
        <v>0</v>
      </c>
      <c r="X242" s="6">
        <v>1404</v>
      </c>
      <c r="Y242" s="6">
        <v>1740</v>
      </c>
      <c r="Z242" s="6">
        <v>82</v>
      </c>
      <c r="AA242" s="6">
        <v>0</v>
      </c>
      <c r="AB242" s="6">
        <v>8519</v>
      </c>
      <c r="AC242" s="6">
        <v>-59208</v>
      </c>
      <c r="AD242" s="6">
        <v>0</v>
      </c>
      <c r="AE242" s="2">
        <v>0</v>
      </c>
      <c r="AF242" s="6">
        <v>-517195</v>
      </c>
      <c r="AG242" s="6">
        <v>7844664</v>
      </c>
      <c r="AH242" s="6">
        <v>3750837</v>
      </c>
      <c r="AI242" s="6">
        <v>24770</v>
      </c>
      <c r="AJ242" s="7">
        <v>1.01</v>
      </c>
      <c r="AK242" s="2" t="s">
        <v>930</v>
      </c>
      <c r="AL242" s="2" t="s">
        <v>919</v>
      </c>
      <c r="AM242" s="2">
        <v>1.8765500000000001E-2</v>
      </c>
    </row>
    <row r="243" spans="1:39">
      <c r="A243" s="2" t="s">
        <v>286</v>
      </c>
      <c r="B243" s="2" t="s">
        <v>821</v>
      </c>
      <c r="C243" s="2" t="s">
        <v>815</v>
      </c>
      <c r="E243" s="2" t="s">
        <v>287</v>
      </c>
      <c r="F243" s="2" t="s">
        <v>806</v>
      </c>
      <c r="G243" s="2" t="s">
        <v>666</v>
      </c>
      <c r="H243" s="2">
        <v>0</v>
      </c>
      <c r="I243" s="2">
        <v>0.49</v>
      </c>
      <c r="J243" s="6">
        <v>38447896</v>
      </c>
      <c r="K243" s="6">
        <v>45184187</v>
      </c>
      <c r="L243" s="6">
        <v>-6736291</v>
      </c>
      <c r="M243" s="6">
        <v>48256522</v>
      </c>
      <c r="N243" s="6">
        <v>1502246</v>
      </c>
      <c r="O243" s="6">
        <v>702842</v>
      </c>
      <c r="P243" s="6">
        <v>785847</v>
      </c>
      <c r="Q243" s="6">
        <v>2116</v>
      </c>
      <c r="R243" s="6">
        <v>0</v>
      </c>
      <c r="S243" s="6">
        <v>11441</v>
      </c>
      <c r="T243" s="2">
        <v>0</v>
      </c>
      <c r="U243" s="6">
        <v>65004</v>
      </c>
      <c r="V243" s="6">
        <v>7312</v>
      </c>
      <c r="W243" s="6">
        <v>0</v>
      </c>
      <c r="X243" s="6">
        <v>-6743</v>
      </c>
      <c r="Y243" s="6">
        <v>-6642</v>
      </c>
      <c r="Z243" s="6">
        <v>0</v>
      </c>
      <c r="AA243" s="6">
        <v>-345</v>
      </c>
      <c r="AB243" s="6">
        <v>-8011</v>
      </c>
      <c r="AC243" s="6">
        <v>-97426</v>
      </c>
      <c r="AD243" s="6">
        <v>0</v>
      </c>
      <c r="AE243" s="6">
        <v>412549</v>
      </c>
      <c r="AF243" s="6">
        <v>-841256</v>
      </c>
      <c r="AG243" s="6">
        <v>48458112</v>
      </c>
      <c r="AH243" s="6">
        <v>41721822</v>
      </c>
      <c r="AI243" s="6">
        <v>3273925</v>
      </c>
      <c r="AJ243" s="7">
        <v>1.0900000000000001</v>
      </c>
      <c r="AL243" s="2" t="s">
        <v>807</v>
      </c>
      <c r="AM243" s="2">
        <v>1</v>
      </c>
    </row>
    <row r="244" spans="1:39">
      <c r="A244" s="2" t="s">
        <v>284</v>
      </c>
      <c r="B244" s="2" t="s">
        <v>821</v>
      </c>
      <c r="C244" s="2" t="s">
        <v>822</v>
      </c>
      <c r="E244" s="2" t="s">
        <v>285</v>
      </c>
      <c r="F244" s="2" t="s">
        <v>806</v>
      </c>
      <c r="G244" s="2" t="s">
        <v>274</v>
      </c>
      <c r="H244" s="2">
        <v>0</v>
      </c>
      <c r="I244" s="2">
        <v>0.49</v>
      </c>
      <c r="J244" s="6">
        <v>53387053</v>
      </c>
      <c r="K244" s="6">
        <v>44148494</v>
      </c>
      <c r="L244" s="6">
        <v>9238559</v>
      </c>
      <c r="M244" s="6">
        <v>46067095</v>
      </c>
      <c r="N244" s="6">
        <v>1987604</v>
      </c>
      <c r="O244" s="6">
        <v>670123</v>
      </c>
      <c r="P244" s="6">
        <v>1142829</v>
      </c>
      <c r="Q244" s="6">
        <v>9855</v>
      </c>
      <c r="R244" s="6">
        <v>59934</v>
      </c>
      <c r="S244" s="6">
        <v>98942</v>
      </c>
      <c r="T244" s="6">
        <v>5921</v>
      </c>
      <c r="U244" s="6">
        <v>104075</v>
      </c>
      <c r="V244" s="6">
        <v>-8840</v>
      </c>
      <c r="W244" s="6">
        <v>-44702</v>
      </c>
      <c r="X244" s="6">
        <v>-4532</v>
      </c>
      <c r="Y244" s="6">
        <v>3413</v>
      </c>
      <c r="Z244" s="6">
        <v>0</v>
      </c>
      <c r="AA244" s="6">
        <v>-4589</v>
      </c>
      <c r="AB244" s="6">
        <v>-31071</v>
      </c>
      <c r="AC244" s="6">
        <v>133616</v>
      </c>
      <c r="AD244" s="6">
        <v>0</v>
      </c>
      <c r="AE244" s="6">
        <v>0</v>
      </c>
      <c r="AF244" s="6">
        <v>82982</v>
      </c>
      <c r="AG244" s="6">
        <v>48285051</v>
      </c>
      <c r="AH244" s="6">
        <v>57523610</v>
      </c>
      <c r="AI244" s="6">
        <v>4136557</v>
      </c>
      <c r="AJ244" s="7">
        <v>1.08</v>
      </c>
      <c r="AK244" s="2" t="s">
        <v>847</v>
      </c>
      <c r="AL244" s="2" t="s">
        <v>923</v>
      </c>
      <c r="AM244" s="2">
        <v>0.27393719999999999</v>
      </c>
    </row>
    <row r="245" spans="1:39">
      <c r="A245" s="2" t="s">
        <v>282</v>
      </c>
      <c r="B245" s="2" t="s">
        <v>821</v>
      </c>
      <c r="C245" s="2" t="s">
        <v>822</v>
      </c>
      <c r="E245" s="2" t="s">
        <v>283</v>
      </c>
      <c r="F245" s="2" t="s">
        <v>806</v>
      </c>
      <c r="G245" s="2" t="s">
        <v>0</v>
      </c>
      <c r="H245" s="2">
        <v>0</v>
      </c>
      <c r="I245" s="2">
        <v>0.49</v>
      </c>
      <c r="J245" s="6">
        <v>15879131</v>
      </c>
      <c r="K245" s="6">
        <v>30528207</v>
      </c>
      <c r="L245" s="6">
        <v>-14649076</v>
      </c>
      <c r="M245" s="6">
        <v>29530062</v>
      </c>
      <c r="N245" s="6">
        <v>1209920</v>
      </c>
      <c r="O245" s="6">
        <v>427088</v>
      </c>
      <c r="P245" s="6">
        <v>770709</v>
      </c>
      <c r="Q245" s="6">
        <v>2091</v>
      </c>
      <c r="R245" s="6">
        <v>0</v>
      </c>
      <c r="S245" s="6">
        <v>4803</v>
      </c>
      <c r="T245" s="6">
        <v>5229</v>
      </c>
      <c r="U245" s="6">
        <v>49245</v>
      </c>
      <c r="V245" s="6">
        <v>642</v>
      </c>
      <c r="W245" s="6">
        <v>0</v>
      </c>
      <c r="X245" s="6">
        <v>5327</v>
      </c>
      <c r="Y245" s="6">
        <v>-4252</v>
      </c>
      <c r="Z245" s="6">
        <v>-1876</v>
      </c>
      <c r="AA245" s="6">
        <v>-2537</v>
      </c>
      <c r="AB245" s="6">
        <v>14592</v>
      </c>
      <c r="AC245" s="6">
        <v>-211867</v>
      </c>
      <c r="AD245" s="6">
        <v>0</v>
      </c>
      <c r="AE245" s="6">
        <v>292602</v>
      </c>
      <c r="AF245" s="6">
        <v>0</v>
      </c>
      <c r="AG245" s="6">
        <v>30296654</v>
      </c>
      <c r="AH245" s="6">
        <v>15647579</v>
      </c>
      <c r="AI245" s="6">
        <v>-231553</v>
      </c>
      <c r="AJ245" s="7">
        <v>0.99</v>
      </c>
      <c r="AL245" s="2" t="s">
        <v>807</v>
      </c>
      <c r="AM245" s="2">
        <v>1</v>
      </c>
    </row>
    <row r="246" spans="1:39">
      <c r="A246" s="2" t="s">
        <v>280</v>
      </c>
      <c r="B246" s="2" t="s">
        <v>821</v>
      </c>
      <c r="C246" s="2" t="s">
        <v>805</v>
      </c>
      <c r="E246" s="2" t="s">
        <v>281</v>
      </c>
      <c r="F246" s="2" t="s">
        <v>806</v>
      </c>
      <c r="G246" s="2" t="s">
        <v>486</v>
      </c>
      <c r="H246" s="2">
        <v>0</v>
      </c>
      <c r="I246" s="2">
        <v>0.49</v>
      </c>
      <c r="J246" s="6">
        <v>44405581</v>
      </c>
      <c r="K246" s="6">
        <v>39902580</v>
      </c>
      <c r="L246" s="6">
        <v>4503001</v>
      </c>
      <c r="M246" s="6">
        <v>39892727</v>
      </c>
      <c r="N246" s="6">
        <v>1536351</v>
      </c>
      <c r="O246" s="6">
        <v>576961</v>
      </c>
      <c r="P246" s="6">
        <v>940997</v>
      </c>
      <c r="Q246" s="6">
        <v>0</v>
      </c>
      <c r="R246" s="6">
        <v>0</v>
      </c>
      <c r="S246" s="6">
        <v>18393</v>
      </c>
      <c r="T246" s="6">
        <v>0</v>
      </c>
      <c r="U246" s="6">
        <v>7043</v>
      </c>
      <c r="V246" s="6">
        <v>5045</v>
      </c>
      <c r="W246" s="6">
        <v>4163</v>
      </c>
      <c r="X246" s="6">
        <v>37873</v>
      </c>
      <c r="Y246" s="6">
        <v>5296</v>
      </c>
      <c r="Z246" s="6">
        <v>0</v>
      </c>
      <c r="AA246" s="6">
        <v>1904</v>
      </c>
      <c r="AB246" s="6">
        <v>18789</v>
      </c>
      <c r="AC246" s="6">
        <v>65126</v>
      </c>
      <c r="AD246" s="6">
        <v>0</v>
      </c>
      <c r="AE246" s="6">
        <v>0</v>
      </c>
      <c r="AF246" s="6">
        <v>-311556</v>
      </c>
      <c r="AG246" s="6">
        <v>41262761</v>
      </c>
      <c r="AH246" s="6">
        <v>45765762</v>
      </c>
      <c r="AI246" s="6">
        <v>1360181</v>
      </c>
      <c r="AJ246" s="7">
        <v>1.03</v>
      </c>
      <c r="AL246" s="2" t="s">
        <v>807</v>
      </c>
      <c r="AM246" s="2">
        <v>1</v>
      </c>
    </row>
    <row r="247" spans="1:39">
      <c r="A247" s="2" t="s">
        <v>278</v>
      </c>
      <c r="B247" s="2" t="s">
        <v>804</v>
      </c>
      <c r="C247" s="2" t="s">
        <v>808</v>
      </c>
      <c r="E247" s="2" t="s">
        <v>279</v>
      </c>
      <c r="F247" s="2" t="s">
        <v>412</v>
      </c>
      <c r="G247" s="2" t="s">
        <v>410</v>
      </c>
      <c r="H247" s="2">
        <v>0</v>
      </c>
      <c r="I247" s="2">
        <v>0.4</v>
      </c>
      <c r="J247" s="6">
        <v>5088039</v>
      </c>
      <c r="K247" s="6">
        <v>27015393</v>
      </c>
      <c r="L247" s="6">
        <v>-21927353</v>
      </c>
      <c r="M247" s="6">
        <v>27497588</v>
      </c>
      <c r="N247" s="6">
        <v>1196425</v>
      </c>
      <c r="O247" s="6">
        <v>397722</v>
      </c>
      <c r="P247" s="6">
        <v>702020</v>
      </c>
      <c r="Q247" s="6">
        <v>6402</v>
      </c>
      <c r="R247" s="6">
        <v>6232</v>
      </c>
      <c r="S247" s="6">
        <v>80567</v>
      </c>
      <c r="T247" s="6">
        <v>3482</v>
      </c>
      <c r="U247" s="6">
        <v>31395</v>
      </c>
      <c r="V247" s="6">
        <v>-1063</v>
      </c>
      <c r="W247" s="6">
        <v>-6028</v>
      </c>
      <c r="X247" s="6">
        <v>-33974</v>
      </c>
      <c r="Y247" s="6">
        <v>-13416</v>
      </c>
      <c r="Z247" s="6">
        <v>509</v>
      </c>
      <c r="AA247" s="6">
        <v>-1060</v>
      </c>
      <c r="AB247" s="6">
        <v>6255</v>
      </c>
      <c r="AC247" s="6">
        <v>-317131</v>
      </c>
      <c r="AD247" s="6">
        <v>0</v>
      </c>
      <c r="AE247" s="6">
        <v>829594</v>
      </c>
      <c r="AF247" s="6">
        <v>574707</v>
      </c>
      <c r="AG247" s="6">
        <v>28104613</v>
      </c>
      <c r="AH247" s="6">
        <v>6177260</v>
      </c>
      <c r="AI247" s="6">
        <v>1089220</v>
      </c>
      <c r="AJ247" s="7">
        <v>1.21</v>
      </c>
      <c r="AL247" s="2" t="s">
        <v>807</v>
      </c>
      <c r="AM247" s="2">
        <v>1</v>
      </c>
    </row>
    <row r="248" spans="1:39">
      <c r="A248" s="2" t="s">
        <v>276</v>
      </c>
      <c r="B248" s="2" t="s">
        <v>804</v>
      </c>
      <c r="C248" s="2" t="s">
        <v>822</v>
      </c>
      <c r="E248" s="2" t="s">
        <v>277</v>
      </c>
      <c r="F248" s="2" t="s">
        <v>584</v>
      </c>
      <c r="G248" s="2" t="s">
        <v>0</v>
      </c>
      <c r="H248" s="2">
        <v>0</v>
      </c>
      <c r="I248" s="2">
        <v>0.4</v>
      </c>
      <c r="J248" s="6">
        <v>1057702</v>
      </c>
      <c r="K248" s="6">
        <v>7112437</v>
      </c>
      <c r="L248" s="6">
        <v>-6054735</v>
      </c>
      <c r="M248" s="6">
        <v>6570032</v>
      </c>
      <c r="N248" s="6">
        <v>483227</v>
      </c>
      <c r="O248" s="6">
        <v>97133</v>
      </c>
      <c r="P248" s="6">
        <v>378374</v>
      </c>
      <c r="Q248" s="6">
        <v>0</v>
      </c>
      <c r="R248" s="6">
        <v>5898</v>
      </c>
      <c r="S248" s="6">
        <v>1203</v>
      </c>
      <c r="T248" s="6">
        <v>619</v>
      </c>
      <c r="U248" s="6">
        <v>35655</v>
      </c>
      <c r="V248" s="6">
        <v>0</v>
      </c>
      <c r="W248" s="6">
        <v>-1286</v>
      </c>
      <c r="X248" s="6">
        <v>-718</v>
      </c>
      <c r="Y248" s="6">
        <v>-1450</v>
      </c>
      <c r="Z248" s="6">
        <v>0</v>
      </c>
      <c r="AA248" s="6">
        <v>-262</v>
      </c>
      <c r="AB248" s="6">
        <v>-37195</v>
      </c>
      <c r="AC248" s="6">
        <v>-87568</v>
      </c>
      <c r="AD248" s="6">
        <v>2627544</v>
      </c>
      <c r="AE248" s="6">
        <v>0</v>
      </c>
      <c r="AF248" s="6">
        <v>-2544154</v>
      </c>
      <c r="AG248" s="6">
        <v>7043825</v>
      </c>
      <c r="AH248" s="6">
        <v>989090</v>
      </c>
      <c r="AI248" s="6">
        <v>-68612</v>
      </c>
      <c r="AJ248" s="7">
        <v>0.94</v>
      </c>
      <c r="AL248" s="2" t="s">
        <v>807</v>
      </c>
      <c r="AM248" s="2">
        <v>1</v>
      </c>
    </row>
    <row r="249" spans="1:39">
      <c r="A249" s="2" t="s">
        <v>274</v>
      </c>
      <c r="B249" s="2" t="s">
        <v>921</v>
      </c>
      <c r="C249" s="2">
        <v>0</v>
      </c>
      <c r="E249" s="2" t="s">
        <v>275</v>
      </c>
      <c r="F249" s="2">
        <v>0</v>
      </c>
      <c r="G249" s="2">
        <v>0</v>
      </c>
      <c r="H249" s="2" t="s">
        <v>814</v>
      </c>
      <c r="I249" s="2">
        <v>0.01</v>
      </c>
      <c r="J249" s="6">
        <v>14578803</v>
      </c>
      <c r="K249" s="6">
        <v>5325124</v>
      </c>
      <c r="L249" s="6">
        <v>9253679</v>
      </c>
      <c r="M249" s="6">
        <v>5448889</v>
      </c>
      <c r="N249" s="6">
        <v>339349</v>
      </c>
      <c r="O249" s="6">
        <v>78804</v>
      </c>
      <c r="P249" s="6">
        <v>250881</v>
      </c>
      <c r="Q249" s="6">
        <v>765</v>
      </c>
      <c r="R249" s="6">
        <v>2760</v>
      </c>
      <c r="S249" s="6">
        <v>3372</v>
      </c>
      <c r="T249" s="6">
        <v>2767</v>
      </c>
      <c r="U249" s="6">
        <v>17543</v>
      </c>
      <c r="V249" s="6">
        <v>3272</v>
      </c>
      <c r="W249" s="6">
        <v>796</v>
      </c>
      <c r="X249" s="6">
        <v>1209</v>
      </c>
      <c r="Y249" s="6">
        <v>1137</v>
      </c>
      <c r="Z249" s="6">
        <v>8</v>
      </c>
      <c r="AA249" s="6">
        <v>-1102</v>
      </c>
      <c r="AB249" s="6">
        <v>3142</v>
      </c>
      <c r="AC249" s="6">
        <v>133834</v>
      </c>
      <c r="AD249" s="6">
        <v>0</v>
      </c>
      <c r="AE249" s="2">
        <v>0</v>
      </c>
      <c r="AF249" s="6">
        <v>-309957</v>
      </c>
      <c r="AG249" s="6">
        <v>5638120</v>
      </c>
      <c r="AH249" s="6">
        <v>14891799</v>
      </c>
      <c r="AI249" s="6">
        <v>312996</v>
      </c>
      <c r="AJ249" s="7">
        <v>1.02</v>
      </c>
      <c r="AL249" s="2" t="s">
        <v>807</v>
      </c>
      <c r="AM249" s="2">
        <v>1</v>
      </c>
    </row>
    <row r="250" spans="1:39">
      <c r="A250" s="2" t="s">
        <v>0</v>
      </c>
      <c r="B250" s="2" t="s">
        <v>921</v>
      </c>
      <c r="C250" s="2">
        <v>0</v>
      </c>
      <c r="E250" s="2" t="s">
        <v>273</v>
      </c>
      <c r="F250" s="2">
        <v>0</v>
      </c>
      <c r="G250" s="2">
        <v>0</v>
      </c>
      <c r="H250" s="2" t="s">
        <v>814</v>
      </c>
      <c r="I250" s="2">
        <v>0.01</v>
      </c>
      <c r="J250" s="6">
        <v>9567203</v>
      </c>
      <c r="K250" s="6">
        <v>5009364</v>
      </c>
      <c r="L250" s="6">
        <v>4557839</v>
      </c>
      <c r="M250" s="6">
        <v>4973789</v>
      </c>
      <c r="N250" s="6">
        <v>244763</v>
      </c>
      <c r="O250" s="6">
        <v>71936</v>
      </c>
      <c r="P250" s="6">
        <v>168620</v>
      </c>
      <c r="Q250" s="2">
        <v>515</v>
      </c>
      <c r="R250" s="6">
        <v>1730</v>
      </c>
      <c r="S250" s="6">
        <v>1451</v>
      </c>
      <c r="T250" s="6">
        <v>511</v>
      </c>
      <c r="U250" s="6">
        <v>12876</v>
      </c>
      <c r="V250" s="6">
        <v>672</v>
      </c>
      <c r="W250" s="6">
        <v>390</v>
      </c>
      <c r="X250" s="6">
        <v>2331</v>
      </c>
      <c r="Y250" s="6">
        <v>-65</v>
      </c>
      <c r="Z250" s="6">
        <v>105</v>
      </c>
      <c r="AA250" s="6">
        <v>-232</v>
      </c>
      <c r="AB250" s="6">
        <v>-426</v>
      </c>
      <c r="AC250" s="6">
        <v>65919</v>
      </c>
      <c r="AD250" s="6">
        <v>0</v>
      </c>
      <c r="AE250" s="2">
        <v>0</v>
      </c>
      <c r="AF250" s="6">
        <v>-132307</v>
      </c>
      <c r="AG250" s="6">
        <v>5167815</v>
      </c>
      <c r="AH250" s="6">
        <v>9725654</v>
      </c>
      <c r="AI250" s="6">
        <v>158451</v>
      </c>
      <c r="AJ250" s="7">
        <v>1.02</v>
      </c>
      <c r="AL250" s="2" t="s">
        <v>807</v>
      </c>
      <c r="AM250" s="2">
        <v>1</v>
      </c>
    </row>
    <row r="251" spans="1:39">
      <c r="A251" s="2" t="s">
        <v>271</v>
      </c>
      <c r="B251" s="2" t="s">
        <v>821</v>
      </c>
      <c r="C251" s="2" t="s">
        <v>805</v>
      </c>
      <c r="E251" s="2" t="s">
        <v>272</v>
      </c>
      <c r="F251" s="2" t="s">
        <v>806</v>
      </c>
      <c r="G251" s="2" t="s">
        <v>726</v>
      </c>
      <c r="H251" s="2">
        <v>0</v>
      </c>
      <c r="I251" s="2">
        <v>0.49</v>
      </c>
      <c r="J251" s="6">
        <v>28091539</v>
      </c>
      <c r="K251" s="6">
        <v>50459306</v>
      </c>
      <c r="L251" s="6">
        <v>-22367767</v>
      </c>
      <c r="M251" s="6">
        <v>52577000</v>
      </c>
      <c r="N251" s="6">
        <v>1295497</v>
      </c>
      <c r="O251" s="6">
        <v>760411</v>
      </c>
      <c r="P251" s="6">
        <v>476390</v>
      </c>
      <c r="Q251" s="6">
        <v>1193</v>
      </c>
      <c r="R251" s="6">
        <v>0</v>
      </c>
      <c r="S251" s="6">
        <v>44037</v>
      </c>
      <c r="T251" s="6">
        <v>13466</v>
      </c>
      <c r="U251" s="6">
        <v>37244</v>
      </c>
      <c r="V251" s="2">
        <v>-101</v>
      </c>
      <c r="W251" s="6">
        <v>13345</v>
      </c>
      <c r="X251" s="6">
        <v>-10462</v>
      </c>
      <c r="Y251" s="6">
        <v>8393</v>
      </c>
      <c r="Z251" s="6">
        <v>0</v>
      </c>
      <c r="AA251" s="6">
        <v>-5533</v>
      </c>
      <c r="AB251" s="6">
        <v>79372</v>
      </c>
      <c r="AC251" s="6">
        <v>-323501</v>
      </c>
      <c r="AD251" s="6">
        <v>0</v>
      </c>
      <c r="AE251" s="6">
        <v>3102488</v>
      </c>
      <c r="AF251" s="6">
        <v>490000</v>
      </c>
      <c r="AG251" s="6">
        <v>51058766</v>
      </c>
      <c r="AH251" s="6">
        <v>28690999</v>
      </c>
      <c r="AI251" s="6">
        <v>599461</v>
      </c>
      <c r="AJ251" s="7">
        <v>1.02</v>
      </c>
      <c r="AL251" s="2" t="s">
        <v>807</v>
      </c>
      <c r="AM251" s="2">
        <v>1</v>
      </c>
    </row>
    <row r="252" spans="1:39">
      <c r="A252" s="2" t="s">
        <v>269</v>
      </c>
      <c r="B252" s="2" t="s">
        <v>924</v>
      </c>
      <c r="C252" s="2" t="s">
        <v>818</v>
      </c>
      <c r="E252" s="2" t="s">
        <v>270</v>
      </c>
      <c r="F252" s="2" t="s">
        <v>514</v>
      </c>
      <c r="G252" s="2" t="s">
        <v>806</v>
      </c>
      <c r="H252" s="2">
        <v>0</v>
      </c>
      <c r="I252" s="2">
        <v>0.3</v>
      </c>
      <c r="J252" s="6">
        <v>48907401</v>
      </c>
      <c r="K252" s="6">
        <v>17205145</v>
      </c>
      <c r="L252" s="6">
        <v>31702256</v>
      </c>
      <c r="M252" s="6">
        <v>16731532</v>
      </c>
      <c r="N252" s="6">
        <v>862750</v>
      </c>
      <c r="O252" s="6">
        <v>241985</v>
      </c>
      <c r="P252" s="6">
        <v>601836</v>
      </c>
      <c r="Q252" s="6">
        <v>4563</v>
      </c>
      <c r="R252" s="6">
        <v>3131</v>
      </c>
      <c r="S252" s="6">
        <v>11235</v>
      </c>
      <c r="T252" s="6">
        <v>0</v>
      </c>
      <c r="U252" s="6">
        <v>54014</v>
      </c>
      <c r="V252" s="6">
        <v>-18</v>
      </c>
      <c r="W252" s="6">
        <v>-4010</v>
      </c>
      <c r="X252" s="6">
        <v>13346</v>
      </c>
      <c r="Y252" s="6">
        <v>-3515</v>
      </c>
      <c r="Z252" s="6">
        <v>0</v>
      </c>
      <c r="AA252" s="6">
        <v>3770</v>
      </c>
      <c r="AB252" s="6">
        <v>-6647</v>
      </c>
      <c r="AC252" s="6">
        <v>458504</v>
      </c>
      <c r="AD252" s="6">
        <v>0</v>
      </c>
      <c r="AE252" s="6">
        <v>0</v>
      </c>
      <c r="AF252" s="6">
        <v>-171000</v>
      </c>
      <c r="AG252" s="6">
        <v>17938726</v>
      </c>
      <c r="AH252" s="6">
        <v>49640981</v>
      </c>
      <c r="AI252" s="6">
        <v>733580</v>
      </c>
      <c r="AJ252" s="7">
        <v>1.01</v>
      </c>
      <c r="AL252" s="2" t="s">
        <v>807</v>
      </c>
      <c r="AM252" s="2">
        <v>1</v>
      </c>
    </row>
    <row r="253" spans="1:39">
      <c r="A253" s="2" t="s">
        <v>267</v>
      </c>
      <c r="B253" s="2" t="s">
        <v>821</v>
      </c>
      <c r="C253" s="2" t="s">
        <v>845</v>
      </c>
      <c r="E253" s="2" t="s">
        <v>268</v>
      </c>
      <c r="F253" s="2" t="s">
        <v>806</v>
      </c>
      <c r="G253" s="2" t="s">
        <v>626</v>
      </c>
      <c r="H253" s="2">
        <v>0</v>
      </c>
      <c r="I253" s="2">
        <v>0.49</v>
      </c>
      <c r="J253" s="6">
        <v>32997598</v>
      </c>
      <c r="K253" s="6">
        <v>24457717</v>
      </c>
      <c r="L253" s="6">
        <v>8539881</v>
      </c>
      <c r="M253" s="6">
        <v>17638530</v>
      </c>
      <c r="N253" s="6">
        <v>919256</v>
      </c>
      <c r="O253" s="6">
        <v>255103</v>
      </c>
      <c r="P253" s="6">
        <v>662514</v>
      </c>
      <c r="Q253" s="6">
        <v>0</v>
      </c>
      <c r="R253" s="6">
        <v>0</v>
      </c>
      <c r="S253" s="6">
        <v>1639</v>
      </c>
      <c r="T253" s="2">
        <v>0</v>
      </c>
      <c r="U253" s="6">
        <v>12526</v>
      </c>
      <c r="V253" s="6">
        <v>0</v>
      </c>
      <c r="W253" s="6">
        <v>0</v>
      </c>
      <c r="X253" s="6">
        <v>7718</v>
      </c>
      <c r="Y253" s="6">
        <v>13574</v>
      </c>
      <c r="Z253" s="6">
        <v>0</v>
      </c>
      <c r="AA253" s="6">
        <v>0</v>
      </c>
      <c r="AB253" s="6">
        <v>13634</v>
      </c>
      <c r="AC253" s="6">
        <v>123511</v>
      </c>
      <c r="AD253" s="6">
        <v>3903853</v>
      </c>
      <c r="AE253" s="2">
        <v>0</v>
      </c>
      <c r="AF253" s="6">
        <v>-4665581</v>
      </c>
      <c r="AG253" s="6">
        <v>17967021</v>
      </c>
      <c r="AH253" s="6">
        <v>26506901</v>
      </c>
      <c r="AI253" s="6">
        <v>-6490697</v>
      </c>
      <c r="AJ253" s="7">
        <v>0.8</v>
      </c>
      <c r="AL253" s="2" t="s">
        <v>807</v>
      </c>
      <c r="AM253" s="2">
        <v>1</v>
      </c>
    </row>
    <row r="254" spans="1:39">
      <c r="A254" s="2" t="s">
        <v>265</v>
      </c>
      <c r="B254" s="2" t="s">
        <v>804</v>
      </c>
      <c r="C254" s="2" t="s">
        <v>825</v>
      </c>
      <c r="E254" s="2" t="s">
        <v>266</v>
      </c>
      <c r="F254" s="2" t="s">
        <v>13</v>
      </c>
      <c r="G254" s="2" t="s">
        <v>464</v>
      </c>
      <c r="H254" s="2">
        <v>0</v>
      </c>
      <c r="I254" s="2">
        <v>0.4</v>
      </c>
      <c r="J254" s="6">
        <v>2019244</v>
      </c>
      <c r="K254" s="6">
        <v>14519649</v>
      </c>
      <c r="L254" s="6">
        <v>-12500405</v>
      </c>
      <c r="M254" s="6">
        <v>15098527</v>
      </c>
      <c r="N254" s="6">
        <v>511549</v>
      </c>
      <c r="O254" s="6">
        <v>218367</v>
      </c>
      <c r="P254" s="6">
        <v>291513</v>
      </c>
      <c r="Q254" s="2">
        <v>0</v>
      </c>
      <c r="R254" s="6">
        <v>0</v>
      </c>
      <c r="S254" s="6">
        <v>1669</v>
      </c>
      <c r="T254" s="2">
        <v>0</v>
      </c>
      <c r="U254" s="6">
        <v>13366</v>
      </c>
      <c r="V254" s="6">
        <v>0</v>
      </c>
      <c r="W254" s="6">
        <v>0</v>
      </c>
      <c r="X254" s="6">
        <v>8601</v>
      </c>
      <c r="Y254" s="6">
        <v>2717</v>
      </c>
      <c r="Z254" s="6">
        <v>0</v>
      </c>
      <c r="AA254" s="6">
        <v>897</v>
      </c>
      <c r="AB254" s="6">
        <v>-6442</v>
      </c>
      <c r="AC254" s="6">
        <v>-180791</v>
      </c>
      <c r="AD254" s="6">
        <v>0</v>
      </c>
      <c r="AE254" s="2">
        <v>0</v>
      </c>
      <c r="AF254" s="6">
        <v>-963225</v>
      </c>
      <c r="AG254" s="6">
        <v>14485199</v>
      </c>
      <c r="AH254" s="6">
        <v>1984794</v>
      </c>
      <c r="AI254" s="6">
        <v>-34450</v>
      </c>
      <c r="AJ254" s="7">
        <v>0.98</v>
      </c>
      <c r="AK254" s="2" t="s">
        <v>927</v>
      </c>
      <c r="AL254" s="2" t="s">
        <v>919</v>
      </c>
      <c r="AM254" s="2">
        <v>5.4738E-3</v>
      </c>
    </row>
    <row r="255" spans="1:39">
      <c r="A255" s="2" t="s">
        <v>263</v>
      </c>
      <c r="B255" s="2" t="s">
        <v>804</v>
      </c>
      <c r="C255" s="2" t="s">
        <v>805</v>
      </c>
      <c r="E255" s="2" t="s">
        <v>264</v>
      </c>
      <c r="F255" s="2" t="s">
        <v>133</v>
      </c>
      <c r="G255" s="2" t="s">
        <v>806</v>
      </c>
      <c r="H255" s="2">
        <v>0</v>
      </c>
      <c r="I255" s="2">
        <v>0.4</v>
      </c>
      <c r="J255" s="6">
        <v>2183224</v>
      </c>
      <c r="K255" s="6">
        <v>19645244</v>
      </c>
      <c r="L255" s="6">
        <v>-17462020</v>
      </c>
      <c r="M255" s="6">
        <v>19528734</v>
      </c>
      <c r="N255" s="6">
        <v>696316</v>
      </c>
      <c r="O255" s="6">
        <v>282440</v>
      </c>
      <c r="P255" s="6">
        <v>404950</v>
      </c>
      <c r="Q255" s="2">
        <v>0</v>
      </c>
      <c r="R255" s="6">
        <v>811</v>
      </c>
      <c r="S255" s="6">
        <v>2029</v>
      </c>
      <c r="T255" s="6">
        <v>6086</v>
      </c>
      <c r="U255" s="6">
        <v>11660</v>
      </c>
      <c r="V255" s="6">
        <v>1760</v>
      </c>
      <c r="W255" s="6">
        <v>36110</v>
      </c>
      <c r="X255" s="6">
        <v>8999</v>
      </c>
      <c r="Y255" s="6">
        <v>6342</v>
      </c>
      <c r="Z255" s="6">
        <v>0</v>
      </c>
      <c r="AA255" s="6">
        <v>-2571</v>
      </c>
      <c r="AB255" s="6">
        <v>5195</v>
      </c>
      <c r="AC255" s="6">
        <v>-252550</v>
      </c>
      <c r="AD255" s="6">
        <v>0</v>
      </c>
      <c r="AE255" s="6">
        <v>355583</v>
      </c>
      <c r="AF255" s="6">
        <v>-1693752</v>
      </c>
      <c r="AG255" s="6">
        <v>17990660</v>
      </c>
      <c r="AH255" s="6">
        <v>528640</v>
      </c>
      <c r="AI255" s="6">
        <v>-1654584</v>
      </c>
      <c r="AJ255" s="7">
        <v>0.24</v>
      </c>
      <c r="AL255" s="2" t="s">
        <v>807</v>
      </c>
      <c r="AM255" s="2">
        <v>1</v>
      </c>
    </row>
    <row r="256" spans="1:39">
      <c r="A256" s="2" t="s">
        <v>261</v>
      </c>
      <c r="B256" s="2" t="s">
        <v>804</v>
      </c>
      <c r="C256" s="2" t="s">
        <v>808</v>
      </c>
      <c r="E256" s="2" t="s">
        <v>262</v>
      </c>
      <c r="F256" s="2" t="s">
        <v>412</v>
      </c>
      <c r="G256" s="2" t="s">
        <v>410</v>
      </c>
      <c r="H256" s="2">
        <v>0</v>
      </c>
      <c r="I256" s="2">
        <v>0.4</v>
      </c>
      <c r="J256" s="6">
        <v>1239518</v>
      </c>
      <c r="K256" s="6">
        <v>5601011</v>
      </c>
      <c r="L256" s="6">
        <v>-4361493</v>
      </c>
      <c r="M256" s="6">
        <v>5940126</v>
      </c>
      <c r="N256" s="6">
        <v>529061</v>
      </c>
      <c r="O256" s="6">
        <v>86370</v>
      </c>
      <c r="P256" s="6">
        <v>413449</v>
      </c>
      <c r="Q256" s="6">
        <v>4510</v>
      </c>
      <c r="R256" s="6">
        <v>1990</v>
      </c>
      <c r="S256" s="6">
        <v>11207</v>
      </c>
      <c r="T256" s="6">
        <v>11535</v>
      </c>
      <c r="U256" s="6">
        <v>6805</v>
      </c>
      <c r="V256" s="6">
        <v>-1158</v>
      </c>
      <c r="W256" s="6">
        <v>-1990</v>
      </c>
      <c r="X256" s="6">
        <v>-3482</v>
      </c>
      <c r="Y256" s="6">
        <v>-474</v>
      </c>
      <c r="Z256" s="6">
        <v>3234</v>
      </c>
      <c r="AA256" s="6">
        <v>-6705</v>
      </c>
      <c r="AB256" s="6">
        <v>38</v>
      </c>
      <c r="AC256" s="6">
        <v>-63079</v>
      </c>
      <c r="AD256" s="6">
        <v>0</v>
      </c>
      <c r="AE256" s="6">
        <v>0</v>
      </c>
      <c r="AF256" s="6">
        <v>-420692</v>
      </c>
      <c r="AG256" s="6">
        <v>5981684</v>
      </c>
      <c r="AH256" s="6">
        <v>1620191</v>
      </c>
      <c r="AI256" s="6">
        <v>380673</v>
      </c>
      <c r="AJ256" s="7">
        <v>1.31</v>
      </c>
      <c r="AK256" s="2" t="s">
        <v>930</v>
      </c>
      <c r="AL256" s="2" t="s">
        <v>923</v>
      </c>
      <c r="AM256" s="2">
        <v>6.2426000000000001E-3</v>
      </c>
    </row>
    <row r="257" spans="1:39">
      <c r="A257" s="2" t="s">
        <v>259</v>
      </c>
      <c r="B257" s="2" t="s">
        <v>924</v>
      </c>
      <c r="C257" s="2" t="s">
        <v>818</v>
      </c>
      <c r="E257" s="2" t="s">
        <v>260</v>
      </c>
      <c r="F257" s="2" t="s">
        <v>514</v>
      </c>
      <c r="G257" s="2" t="s">
        <v>806</v>
      </c>
      <c r="H257" s="2">
        <v>0</v>
      </c>
      <c r="I257" s="2">
        <v>0.3</v>
      </c>
      <c r="J257" s="6">
        <v>20659191</v>
      </c>
      <c r="K257" s="6">
        <v>24451878</v>
      </c>
      <c r="L257" s="6">
        <v>-3792686</v>
      </c>
      <c r="M257" s="6">
        <v>25347139</v>
      </c>
      <c r="N257" s="6">
        <v>740811</v>
      </c>
      <c r="O257" s="6">
        <v>366591</v>
      </c>
      <c r="P257" s="6">
        <v>349342</v>
      </c>
      <c r="Q257" s="6">
        <v>0</v>
      </c>
      <c r="R257" s="6">
        <v>0</v>
      </c>
      <c r="S257" s="6">
        <v>23049</v>
      </c>
      <c r="T257" s="6">
        <v>1829</v>
      </c>
      <c r="U257" s="6">
        <v>10954</v>
      </c>
      <c r="V257" s="6">
        <v>0</v>
      </c>
      <c r="W257" s="6">
        <v>11795</v>
      </c>
      <c r="X257" s="6">
        <v>-4623</v>
      </c>
      <c r="Y257" s="2">
        <v>0</v>
      </c>
      <c r="Z257" s="6">
        <v>-217</v>
      </c>
      <c r="AA257" s="6">
        <v>-203</v>
      </c>
      <c r="AB257" s="6">
        <v>-6492</v>
      </c>
      <c r="AC257" s="6">
        <v>-54853</v>
      </c>
      <c r="AD257" s="6">
        <v>0</v>
      </c>
      <c r="AE257" s="6">
        <v>129159</v>
      </c>
      <c r="AF257" s="6">
        <v>-949800</v>
      </c>
      <c r="AG257" s="6">
        <v>24965352</v>
      </c>
      <c r="AH257" s="6">
        <v>21172666</v>
      </c>
      <c r="AI257" s="6">
        <v>513475</v>
      </c>
      <c r="AJ257" s="7">
        <v>1.02</v>
      </c>
      <c r="AL257" s="2" t="s">
        <v>807</v>
      </c>
      <c r="AM257" s="2">
        <v>1</v>
      </c>
    </row>
    <row r="258" spans="1:39">
      <c r="A258" s="2" t="s">
        <v>257</v>
      </c>
      <c r="B258" s="2" t="s">
        <v>804</v>
      </c>
      <c r="C258" s="2" t="s">
        <v>820</v>
      </c>
      <c r="E258" s="2" t="s">
        <v>258</v>
      </c>
      <c r="F258" s="2" t="s">
        <v>316</v>
      </c>
      <c r="G258" s="2" t="s">
        <v>314</v>
      </c>
      <c r="H258" s="2">
        <v>0</v>
      </c>
      <c r="I258" s="2">
        <v>0.4</v>
      </c>
      <c r="J258" s="6">
        <v>1376667</v>
      </c>
      <c r="K258" s="6">
        <v>5139086</v>
      </c>
      <c r="L258" s="6">
        <v>-3762418</v>
      </c>
      <c r="M258" s="6">
        <v>5307869</v>
      </c>
      <c r="N258" s="6">
        <v>466266</v>
      </c>
      <c r="O258" s="6">
        <v>76767</v>
      </c>
      <c r="P258" s="6">
        <v>386878</v>
      </c>
      <c r="Q258" s="6">
        <v>0</v>
      </c>
      <c r="R258" s="6">
        <v>2621</v>
      </c>
      <c r="S258" s="6">
        <v>0</v>
      </c>
      <c r="T258" s="6">
        <v>0</v>
      </c>
      <c r="U258" s="6">
        <v>99798</v>
      </c>
      <c r="V258" s="6">
        <v>0</v>
      </c>
      <c r="W258" s="6">
        <v>36341</v>
      </c>
      <c r="X258" s="6">
        <v>0</v>
      </c>
      <c r="Y258" s="6">
        <v>4587</v>
      </c>
      <c r="Z258" s="6">
        <v>0</v>
      </c>
      <c r="AA258" s="6">
        <v>0</v>
      </c>
      <c r="AB258" s="6">
        <v>-4248</v>
      </c>
      <c r="AC258" s="6">
        <v>-54415</v>
      </c>
      <c r="AD258" s="6">
        <v>0</v>
      </c>
      <c r="AE258" s="6">
        <v>0</v>
      </c>
      <c r="AF258" s="6">
        <v>-663580</v>
      </c>
      <c r="AG258" s="6">
        <v>5192618</v>
      </c>
      <c r="AH258" s="6">
        <v>1430200</v>
      </c>
      <c r="AI258" s="6">
        <v>53532</v>
      </c>
      <c r="AJ258" s="7">
        <v>1.04</v>
      </c>
      <c r="AK258" s="2" t="s">
        <v>933</v>
      </c>
      <c r="AL258" s="2" t="s">
        <v>919</v>
      </c>
      <c r="AM258" s="2">
        <v>1.9109299999999999E-2</v>
      </c>
    </row>
    <row r="259" spans="1:39">
      <c r="A259" s="2" t="s">
        <v>255</v>
      </c>
      <c r="B259" s="2" t="s">
        <v>926</v>
      </c>
      <c r="C259" s="2" t="s">
        <v>808</v>
      </c>
      <c r="E259" s="2" t="s">
        <v>256</v>
      </c>
      <c r="F259" s="2" t="s">
        <v>806</v>
      </c>
      <c r="G259" s="2" t="s">
        <v>502</v>
      </c>
      <c r="H259" s="2">
        <v>0</v>
      </c>
      <c r="I259" s="2">
        <v>0.49</v>
      </c>
      <c r="J259" s="6">
        <v>56153447</v>
      </c>
      <c r="K259" s="6">
        <v>30350252</v>
      </c>
      <c r="L259" s="6">
        <v>25803195</v>
      </c>
      <c r="M259" s="6">
        <v>30918000</v>
      </c>
      <c r="N259" s="6">
        <v>1862190</v>
      </c>
      <c r="O259" s="6">
        <v>447161</v>
      </c>
      <c r="P259" s="6">
        <v>1326079</v>
      </c>
      <c r="Q259" s="6">
        <v>13645</v>
      </c>
      <c r="R259" s="6">
        <v>2653</v>
      </c>
      <c r="S259" s="6">
        <v>64121</v>
      </c>
      <c r="T259" s="6">
        <v>8531</v>
      </c>
      <c r="U259" s="6">
        <v>96940</v>
      </c>
      <c r="V259" s="6">
        <v>-11592</v>
      </c>
      <c r="W259" s="6">
        <v>37913</v>
      </c>
      <c r="X259" s="6">
        <v>-3315</v>
      </c>
      <c r="Y259" s="6">
        <v>-6190</v>
      </c>
      <c r="Z259" s="6">
        <v>3588</v>
      </c>
      <c r="AA259" s="6">
        <v>-7403</v>
      </c>
      <c r="AB259" s="6">
        <v>4542</v>
      </c>
      <c r="AC259" s="6">
        <v>373187</v>
      </c>
      <c r="AD259" s="6">
        <v>0</v>
      </c>
      <c r="AE259" s="2">
        <v>0</v>
      </c>
      <c r="AF259" s="6">
        <v>-1160810</v>
      </c>
      <c r="AG259" s="6">
        <v>32107050</v>
      </c>
      <c r="AH259" s="6">
        <v>57910245</v>
      </c>
      <c r="AI259" s="6">
        <v>1756797</v>
      </c>
      <c r="AJ259" s="7">
        <v>1.03</v>
      </c>
      <c r="AK259" s="2" t="s">
        <v>907</v>
      </c>
      <c r="AL259" s="2" t="s">
        <v>919</v>
      </c>
      <c r="AM259" s="2">
        <v>7.78224E-2</v>
      </c>
    </row>
    <row r="260" spans="1:39">
      <c r="A260" s="2" t="s">
        <v>253</v>
      </c>
      <c r="B260" s="2" t="s">
        <v>804</v>
      </c>
      <c r="C260" s="2" t="s">
        <v>815</v>
      </c>
      <c r="E260" s="2" t="s">
        <v>254</v>
      </c>
      <c r="F260" s="2" t="s">
        <v>534</v>
      </c>
      <c r="G260" s="2" t="s">
        <v>532</v>
      </c>
      <c r="H260" s="2">
        <v>0</v>
      </c>
      <c r="I260" s="2">
        <v>0.4</v>
      </c>
      <c r="J260" s="6">
        <v>1590409</v>
      </c>
      <c r="K260" s="6">
        <v>6474298</v>
      </c>
      <c r="L260" s="6">
        <v>-4883889</v>
      </c>
      <c r="M260" s="6">
        <v>6449244</v>
      </c>
      <c r="N260" s="6">
        <v>448132</v>
      </c>
      <c r="O260" s="6">
        <v>93562</v>
      </c>
      <c r="P260" s="6">
        <v>351737</v>
      </c>
      <c r="Q260" s="6">
        <v>0</v>
      </c>
      <c r="R260" s="6">
        <v>0</v>
      </c>
      <c r="S260" s="6">
        <v>0</v>
      </c>
      <c r="T260" s="6">
        <v>2833</v>
      </c>
      <c r="U260" s="6">
        <v>40284</v>
      </c>
      <c r="V260" s="6">
        <v>1085</v>
      </c>
      <c r="W260" s="6">
        <v>0</v>
      </c>
      <c r="X260" s="6">
        <v>2955</v>
      </c>
      <c r="Y260" s="6">
        <v>1693</v>
      </c>
      <c r="Z260" s="6">
        <v>0</v>
      </c>
      <c r="AA260" s="6">
        <v>-2487</v>
      </c>
      <c r="AB260" s="6">
        <v>-4501</v>
      </c>
      <c r="AC260" s="6">
        <v>-70635</v>
      </c>
      <c r="AD260" s="6">
        <v>0</v>
      </c>
      <c r="AE260" s="2">
        <v>0</v>
      </c>
      <c r="AF260" s="6">
        <v>-661354</v>
      </c>
      <c r="AG260" s="6">
        <v>6204416</v>
      </c>
      <c r="AH260" s="6">
        <v>1320527</v>
      </c>
      <c r="AI260" s="6">
        <v>-269882</v>
      </c>
      <c r="AJ260" s="7">
        <v>0.83</v>
      </c>
      <c r="AK260" s="2" t="s">
        <v>908</v>
      </c>
      <c r="AL260" s="2" t="s">
        <v>919</v>
      </c>
      <c r="AM260" s="2">
        <v>7.9678000000000006E-3</v>
      </c>
    </row>
    <row r="261" spans="1:39">
      <c r="A261" s="2" t="s">
        <v>251</v>
      </c>
      <c r="B261" s="2" t="s">
        <v>804</v>
      </c>
      <c r="C261" s="2" t="s">
        <v>808</v>
      </c>
      <c r="E261" s="2" t="s">
        <v>252</v>
      </c>
      <c r="F261" s="2" t="s">
        <v>412</v>
      </c>
      <c r="G261" s="2" t="s">
        <v>410</v>
      </c>
      <c r="H261" s="2">
        <v>0</v>
      </c>
      <c r="I261" s="2">
        <v>0.4</v>
      </c>
      <c r="J261" s="6">
        <v>1994695</v>
      </c>
      <c r="K261" s="6">
        <v>5300475</v>
      </c>
      <c r="L261" s="6">
        <v>-3305780</v>
      </c>
      <c r="M261" s="6">
        <v>5597219</v>
      </c>
      <c r="N261" s="6">
        <v>504546</v>
      </c>
      <c r="O261" s="6">
        <v>80952</v>
      </c>
      <c r="P261" s="6">
        <v>418846</v>
      </c>
      <c r="Q261" s="6">
        <v>1623</v>
      </c>
      <c r="R261" s="6">
        <v>0</v>
      </c>
      <c r="S261" s="6">
        <v>1218</v>
      </c>
      <c r="T261" s="6">
        <v>1907</v>
      </c>
      <c r="U261" s="6">
        <v>48900</v>
      </c>
      <c r="V261" s="6">
        <v>2797</v>
      </c>
      <c r="W261" s="6">
        <v>0</v>
      </c>
      <c r="X261" s="6">
        <v>-1218</v>
      </c>
      <c r="Y261" s="6">
        <v>0</v>
      </c>
      <c r="Z261" s="6">
        <v>26665</v>
      </c>
      <c r="AA261" s="6">
        <v>-1907</v>
      </c>
      <c r="AB261" s="6">
        <v>3718</v>
      </c>
      <c r="AC261" s="6">
        <v>-47811</v>
      </c>
      <c r="AD261" s="6">
        <v>0</v>
      </c>
      <c r="AE261" s="2">
        <v>0</v>
      </c>
      <c r="AF261" s="6">
        <v>-626118</v>
      </c>
      <c r="AG261" s="6">
        <v>5506791</v>
      </c>
      <c r="AH261" s="6">
        <v>2201011</v>
      </c>
      <c r="AI261" s="6">
        <v>206316</v>
      </c>
      <c r="AJ261" s="7">
        <v>1.1000000000000001</v>
      </c>
      <c r="AK261" s="2" t="s">
        <v>930</v>
      </c>
      <c r="AL261" s="2" t="s">
        <v>919</v>
      </c>
      <c r="AM261" s="2">
        <v>1.00459E-2</v>
      </c>
    </row>
    <row r="262" spans="1:39">
      <c r="A262" s="2" t="s">
        <v>249</v>
      </c>
      <c r="B262" s="2" t="s">
        <v>804</v>
      </c>
      <c r="C262" s="2" t="s">
        <v>805</v>
      </c>
      <c r="E262" s="2" t="s">
        <v>250</v>
      </c>
      <c r="F262" s="2" t="s">
        <v>554</v>
      </c>
      <c r="G262" s="2" t="s">
        <v>552</v>
      </c>
      <c r="H262" s="2">
        <v>0</v>
      </c>
      <c r="I262" s="2">
        <v>0.4</v>
      </c>
      <c r="J262" s="6">
        <v>2173931</v>
      </c>
      <c r="K262" s="6">
        <v>6772168</v>
      </c>
      <c r="L262" s="6">
        <v>-4598236</v>
      </c>
      <c r="M262" s="6">
        <v>6972081</v>
      </c>
      <c r="N262" s="6">
        <v>711964</v>
      </c>
      <c r="O262" s="6">
        <v>100836</v>
      </c>
      <c r="P262" s="6">
        <v>602304</v>
      </c>
      <c r="Q262" s="6">
        <v>0</v>
      </c>
      <c r="R262" s="6">
        <v>0</v>
      </c>
      <c r="S262" s="6">
        <v>3327</v>
      </c>
      <c r="T262" s="6">
        <v>5497</v>
      </c>
      <c r="U262" s="6">
        <v>51342</v>
      </c>
      <c r="V262" s="6">
        <v>1953</v>
      </c>
      <c r="W262" s="6">
        <v>0</v>
      </c>
      <c r="X262" s="6">
        <v>5746</v>
      </c>
      <c r="Y262" s="6">
        <v>7535</v>
      </c>
      <c r="Z262" s="6">
        <v>0</v>
      </c>
      <c r="AA262" s="6">
        <v>-1801</v>
      </c>
      <c r="AB262" s="6">
        <v>-177</v>
      </c>
      <c r="AC262" s="6">
        <v>-66503</v>
      </c>
      <c r="AD262" s="6">
        <v>0</v>
      </c>
      <c r="AE262" s="2">
        <v>0</v>
      </c>
      <c r="AF262" s="6">
        <v>-326240</v>
      </c>
      <c r="AG262" s="6">
        <v>7355900</v>
      </c>
      <c r="AH262" s="6">
        <v>2757663</v>
      </c>
      <c r="AI262" s="6">
        <v>583732</v>
      </c>
      <c r="AJ262" s="7">
        <v>1.27</v>
      </c>
      <c r="AK262" s="2" t="s">
        <v>911</v>
      </c>
      <c r="AL262" s="2" t="s">
        <v>919</v>
      </c>
      <c r="AM262" s="2">
        <v>2.4270799999999999E-2</v>
      </c>
    </row>
    <row r="263" spans="1:39">
      <c r="A263" s="2" t="s">
        <v>247</v>
      </c>
      <c r="B263" s="2" t="s">
        <v>926</v>
      </c>
      <c r="C263" s="2" t="s">
        <v>820</v>
      </c>
      <c r="E263" s="2" t="s">
        <v>248</v>
      </c>
      <c r="F263" s="2" t="s">
        <v>806</v>
      </c>
      <c r="G263" s="2" t="s">
        <v>175</v>
      </c>
      <c r="H263" s="2">
        <v>0</v>
      </c>
      <c r="I263" s="2">
        <v>0.49</v>
      </c>
      <c r="J263" s="6">
        <v>58754592</v>
      </c>
      <c r="K263" s="6">
        <v>35937961</v>
      </c>
      <c r="L263" s="6">
        <v>22816631</v>
      </c>
      <c r="M263" s="6">
        <v>36208432</v>
      </c>
      <c r="N263" s="6">
        <v>1947154</v>
      </c>
      <c r="O263" s="6">
        <v>531113</v>
      </c>
      <c r="P263" s="6">
        <v>1312644</v>
      </c>
      <c r="Q263" s="6">
        <v>7561</v>
      </c>
      <c r="R263" s="6">
        <v>9420</v>
      </c>
      <c r="S263" s="6">
        <v>83497</v>
      </c>
      <c r="T263" s="6">
        <v>2919</v>
      </c>
      <c r="U263" s="6">
        <v>40793</v>
      </c>
      <c r="V263" s="6">
        <v>3734</v>
      </c>
      <c r="W263" s="6">
        <v>977</v>
      </c>
      <c r="X263" s="6">
        <v>-70228</v>
      </c>
      <c r="Y263" s="6">
        <v>1016</v>
      </c>
      <c r="Z263" s="6">
        <v>0</v>
      </c>
      <c r="AA263" s="6">
        <v>-2903</v>
      </c>
      <c r="AB263" s="6">
        <v>17753</v>
      </c>
      <c r="AC263" s="6">
        <v>329993</v>
      </c>
      <c r="AD263" s="6">
        <v>0</v>
      </c>
      <c r="AE263" s="2">
        <v>0</v>
      </c>
      <c r="AF263" s="6">
        <v>-840660</v>
      </c>
      <c r="AG263" s="6">
        <v>37636061</v>
      </c>
      <c r="AH263" s="6">
        <v>60452692</v>
      </c>
      <c r="AI263" s="6">
        <v>1698100</v>
      </c>
      <c r="AJ263" s="7">
        <v>1.03</v>
      </c>
      <c r="AL263" s="2" t="s">
        <v>807</v>
      </c>
      <c r="AM263" s="2">
        <v>1</v>
      </c>
    </row>
    <row r="264" spans="1:39">
      <c r="A264" s="2" t="s">
        <v>245</v>
      </c>
      <c r="B264" s="2" t="s">
        <v>804</v>
      </c>
      <c r="C264" s="2" t="s">
        <v>825</v>
      </c>
      <c r="E264" s="2" t="s">
        <v>246</v>
      </c>
      <c r="F264" s="2" t="s">
        <v>69</v>
      </c>
      <c r="G264" s="2" t="s">
        <v>806</v>
      </c>
      <c r="H264" s="2">
        <v>0</v>
      </c>
      <c r="I264" s="2">
        <v>0.4</v>
      </c>
      <c r="J264" s="6">
        <v>2209581</v>
      </c>
      <c r="K264" s="6">
        <v>15979373</v>
      </c>
      <c r="L264" s="6">
        <v>-13769792</v>
      </c>
      <c r="M264" s="6">
        <v>18975981</v>
      </c>
      <c r="N264" s="6">
        <v>759692</v>
      </c>
      <c r="O264" s="6">
        <v>274446</v>
      </c>
      <c r="P264" s="6">
        <v>382562</v>
      </c>
      <c r="Q264" s="6">
        <v>0</v>
      </c>
      <c r="R264" s="6">
        <v>101039</v>
      </c>
      <c r="S264" s="6">
        <v>1645</v>
      </c>
      <c r="T264" s="6">
        <v>0</v>
      </c>
      <c r="U264" s="6">
        <v>27336</v>
      </c>
      <c r="V264" s="6">
        <v>0</v>
      </c>
      <c r="W264" s="6">
        <v>-75603</v>
      </c>
      <c r="X264" s="6">
        <v>17218</v>
      </c>
      <c r="Y264" s="6">
        <v>-986</v>
      </c>
      <c r="Z264" s="6">
        <v>0</v>
      </c>
      <c r="AA264" s="6">
        <v>0</v>
      </c>
      <c r="AB264" s="6">
        <v>2114</v>
      </c>
      <c r="AC264" s="6">
        <v>-199150</v>
      </c>
      <c r="AD264" s="6">
        <v>0</v>
      </c>
      <c r="AE264" s="6">
        <v>43226</v>
      </c>
      <c r="AF264" s="6">
        <v>-1482182</v>
      </c>
      <c r="AG264" s="6">
        <v>17981194</v>
      </c>
      <c r="AH264" s="6">
        <v>4211402</v>
      </c>
      <c r="AI264" s="6">
        <v>2001821</v>
      </c>
      <c r="AJ264" s="7">
        <v>1.91</v>
      </c>
      <c r="AK264" s="2" t="s">
        <v>932</v>
      </c>
      <c r="AL264" s="2" t="s">
        <v>919</v>
      </c>
      <c r="AM264" s="2">
        <v>1.51938E-2</v>
      </c>
    </row>
    <row r="265" spans="1:39">
      <c r="A265" s="2" t="s">
        <v>243</v>
      </c>
      <c r="B265" s="2" t="s">
        <v>804</v>
      </c>
      <c r="C265" s="2" t="s">
        <v>805</v>
      </c>
      <c r="E265" s="2" t="s">
        <v>244</v>
      </c>
      <c r="F265" s="2" t="s">
        <v>133</v>
      </c>
      <c r="G265" s="2" t="s">
        <v>806</v>
      </c>
      <c r="H265" s="2">
        <v>0</v>
      </c>
      <c r="I265" s="2">
        <v>0.4</v>
      </c>
      <c r="J265" s="6">
        <v>1696294</v>
      </c>
      <c r="K265" s="6">
        <v>17643672</v>
      </c>
      <c r="L265" s="6">
        <v>-15947378</v>
      </c>
      <c r="M265" s="6">
        <v>17577882</v>
      </c>
      <c r="N265" s="6">
        <v>515316</v>
      </c>
      <c r="O265" s="6">
        <v>254226</v>
      </c>
      <c r="P265" s="6">
        <v>261090</v>
      </c>
      <c r="Q265" s="6">
        <v>0</v>
      </c>
      <c r="R265" s="6">
        <v>0</v>
      </c>
      <c r="S265" s="6">
        <v>0</v>
      </c>
      <c r="T265" s="2">
        <v>0</v>
      </c>
      <c r="U265" s="6">
        <v>32875</v>
      </c>
      <c r="V265" s="6">
        <v>0</v>
      </c>
      <c r="W265" s="6">
        <v>-2358</v>
      </c>
      <c r="X265" s="6">
        <v>0</v>
      </c>
      <c r="Y265" s="6">
        <v>3751</v>
      </c>
      <c r="Z265" s="6">
        <v>-306</v>
      </c>
      <c r="AA265" s="6">
        <v>0</v>
      </c>
      <c r="AB265" s="6">
        <v>4354</v>
      </c>
      <c r="AC265" s="6">
        <v>-230644</v>
      </c>
      <c r="AD265" s="6">
        <v>0</v>
      </c>
      <c r="AE265" s="6">
        <v>0</v>
      </c>
      <c r="AF265" s="6">
        <v>-1453384</v>
      </c>
      <c r="AG265" s="6">
        <v>16447486</v>
      </c>
      <c r="AH265" s="6">
        <v>500108</v>
      </c>
      <c r="AI265" s="6">
        <v>-1196186</v>
      </c>
      <c r="AJ265" s="7">
        <v>0.28999999999999998</v>
      </c>
      <c r="AK265" s="2" t="s">
        <v>934</v>
      </c>
      <c r="AL265" s="2" t="s">
        <v>919</v>
      </c>
      <c r="AM265" s="2">
        <v>9.2668999999999998E-3</v>
      </c>
    </row>
    <row r="266" spans="1:39">
      <c r="A266" s="2" t="s">
        <v>241</v>
      </c>
      <c r="B266" s="2" t="s">
        <v>804</v>
      </c>
      <c r="C266" s="2" t="s">
        <v>809</v>
      </c>
      <c r="E266" s="2" t="s">
        <v>242</v>
      </c>
      <c r="F266" s="2" t="s">
        <v>302</v>
      </c>
      <c r="G266" s="2" t="s">
        <v>300</v>
      </c>
      <c r="H266" s="2">
        <v>0</v>
      </c>
      <c r="I266" s="2">
        <v>0.4</v>
      </c>
      <c r="J266" s="6">
        <v>2182093</v>
      </c>
      <c r="K266" s="6">
        <v>11110863</v>
      </c>
      <c r="L266" s="6">
        <v>-8928770</v>
      </c>
      <c r="M266" s="6">
        <v>10712305</v>
      </c>
      <c r="N266" s="6">
        <v>569575</v>
      </c>
      <c r="O266" s="6">
        <v>156015</v>
      </c>
      <c r="P266" s="6">
        <v>399294</v>
      </c>
      <c r="Q266" s="6">
        <v>5058</v>
      </c>
      <c r="R266" s="6">
        <v>4058</v>
      </c>
      <c r="S266" s="6">
        <v>4058</v>
      </c>
      <c r="T266" s="6">
        <v>1092</v>
      </c>
      <c r="U266" s="6">
        <v>27801</v>
      </c>
      <c r="V266" s="6">
        <v>-1541</v>
      </c>
      <c r="W266" s="6">
        <v>-3039</v>
      </c>
      <c r="X266" s="6">
        <v>-3594</v>
      </c>
      <c r="Y266" s="6">
        <v>1723</v>
      </c>
      <c r="Z266" s="6">
        <v>0</v>
      </c>
      <c r="AA266" s="6">
        <v>-254</v>
      </c>
      <c r="AB266" s="6">
        <v>3734</v>
      </c>
      <c r="AC266" s="6">
        <v>-129135</v>
      </c>
      <c r="AD266" s="6">
        <v>0</v>
      </c>
      <c r="AE266" s="2">
        <v>0</v>
      </c>
      <c r="AF266" s="6">
        <v>-262007</v>
      </c>
      <c r="AG266" s="6">
        <v>10915568</v>
      </c>
      <c r="AH266" s="6">
        <v>1986797</v>
      </c>
      <c r="AI266" s="6">
        <v>-195295</v>
      </c>
      <c r="AJ266" s="7">
        <v>0.91</v>
      </c>
      <c r="AK266" s="2" t="s">
        <v>920</v>
      </c>
      <c r="AL266" s="2" t="s">
        <v>919</v>
      </c>
      <c r="AM266" s="2">
        <v>1.7980199999999998E-2</v>
      </c>
    </row>
    <row r="267" spans="1:39">
      <c r="A267" s="2" t="s">
        <v>239</v>
      </c>
      <c r="B267" s="2" t="s">
        <v>804</v>
      </c>
      <c r="C267" s="2" t="s">
        <v>805</v>
      </c>
      <c r="E267" s="2" t="s">
        <v>240</v>
      </c>
      <c r="F267" s="2" t="s">
        <v>488</v>
      </c>
      <c r="G267" s="2" t="s">
        <v>486</v>
      </c>
      <c r="H267" s="2">
        <v>0</v>
      </c>
      <c r="I267" s="2">
        <v>0.4</v>
      </c>
      <c r="J267" s="6">
        <v>2178993</v>
      </c>
      <c r="K267" s="6">
        <v>17483831</v>
      </c>
      <c r="L267" s="6">
        <v>-15304838</v>
      </c>
      <c r="M267" s="6">
        <v>19017969</v>
      </c>
      <c r="N267" s="6">
        <v>554608</v>
      </c>
      <c r="O267" s="6">
        <v>275053</v>
      </c>
      <c r="P267" s="6">
        <v>253995</v>
      </c>
      <c r="Q267" s="6">
        <v>1689</v>
      </c>
      <c r="R267" s="6">
        <v>0</v>
      </c>
      <c r="S267" s="6">
        <v>22891</v>
      </c>
      <c r="T267" s="6">
        <v>980</v>
      </c>
      <c r="U267" s="6">
        <v>13789</v>
      </c>
      <c r="V267" s="6">
        <v>3534</v>
      </c>
      <c r="W267" s="6">
        <v>0</v>
      </c>
      <c r="X267" s="6">
        <v>-20065</v>
      </c>
      <c r="Y267" s="6">
        <v>596</v>
      </c>
      <c r="Z267" s="6">
        <v>0</v>
      </c>
      <c r="AA267" s="6">
        <v>-302</v>
      </c>
      <c r="AB267" s="6">
        <v>-5450</v>
      </c>
      <c r="AC267" s="6">
        <v>-221351</v>
      </c>
      <c r="AD267" s="6">
        <v>0</v>
      </c>
      <c r="AE267" s="6">
        <v>713940</v>
      </c>
      <c r="AF267" s="6">
        <v>-360864</v>
      </c>
      <c r="AG267" s="6">
        <v>18268524</v>
      </c>
      <c r="AH267" s="6">
        <v>2963686</v>
      </c>
      <c r="AI267" s="6">
        <v>784693</v>
      </c>
      <c r="AJ267" s="7">
        <v>1.36</v>
      </c>
      <c r="AL267" s="2" t="s">
        <v>807</v>
      </c>
      <c r="AM267" s="2">
        <v>1</v>
      </c>
    </row>
    <row r="268" spans="1:39">
      <c r="A268" s="2" t="s">
        <v>237</v>
      </c>
      <c r="B268" s="2" t="s">
        <v>821</v>
      </c>
      <c r="C268" s="2" t="s">
        <v>809</v>
      </c>
      <c r="E268" s="2" t="s">
        <v>238</v>
      </c>
      <c r="F268" s="2" t="s">
        <v>806</v>
      </c>
      <c r="G268" s="2" t="s">
        <v>400</v>
      </c>
      <c r="H268" s="2">
        <v>0</v>
      </c>
      <c r="I268" s="2">
        <v>0.49</v>
      </c>
      <c r="J268" s="6">
        <v>4076641</v>
      </c>
      <c r="K268" s="6">
        <v>4872996</v>
      </c>
      <c r="L268" s="6">
        <v>-796355</v>
      </c>
      <c r="M268" s="6">
        <v>5185005</v>
      </c>
      <c r="N268" s="6">
        <v>336855</v>
      </c>
      <c r="O268" s="6">
        <v>75509</v>
      </c>
      <c r="P268" s="6">
        <v>257667</v>
      </c>
      <c r="Q268" s="6">
        <v>0</v>
      </c>
      <c r="R268" s="6">
        <v>0</v>
      </c>
      <c r="S268" s="6">
        <v>3679</v>
      </c>
      <c r="T268" s="2">
        <v>0</v>
      </c>
      <c r="U268" s="6">
        <v>19094</v>
      </c>
      <c r="V268" s="6">
        <v>0</v>
      </c>
      <c r="W268" s="6">
        <v>4310</v>
      </c>
      <c r="X268" s="6">
        <v>687</v>
      </c>
      <c r="Y268" s="6">
        <v>-4415</v>
      </c>
      <c r="Z268" s="6">
        <v>0</v>
      </c>
      <c r="AA268" s="6">
        <v>6314</v>
      </c>
      <c r="AB268" s="6">
        <v>256</v>
      </c>
      <c r="AC268" s="6">
        <v>-11518</v>
      </c>
      <c r="AD268" s="6">
        <v>0</v>
      </c>
      <c r="AE268" s="6">
        <v>100168</v>
      </c>
      <c r="AF268" s="6">
        <v>80633</v>
      </c>
      <c r="AG268" s="6">
        <v>5517053</v>
      </c>
      <c r="AH268" s="6">
        <v>4720699</v>
      </c>
      <c r="AI268" s="6">
        <v>644057</v>
      </c>
      <c r="AJ268" s="7">
        <v>1.1599999999999999</v>
      </c>
      <c r="AL268" s="2" t="s">
        <v>807</v>
      </c>
      <c r="AM268" s="2">
        <v>1</v>
      </c>
    </row>
    <row r="269" spans="1:39">
      <c r="A269" s="2" t="s">
        <v>235</v>
      </c>
      <c r="B269" s="2" t="s">
        <v>804</v>
      </c>
      <c r="C269" s="2" t="s">
        <v>820</v>
      </c>
      <c r="E269" s="2" t="s">
        <v>236</v>
      </c>
      <c r="F269" s="2" t="s">
        <v>316</v>
      </c>
      <c r="G269" s="2" t="s">
        <v>314</v>
      </c>
      <c r="H269" s="2">
        <v>0</v>
      </c>
      <c r="I269" s="2">
        <v>0.4</v>
      </c>
      <c r="J269" s="6">
        <v>1499652</v>
      </c>
      <c r="K269" s="6">
        <v>6673450</v>
      </c>
      <c r="L269" s="6">
        <v>-5173798</v>
      </c>
      <c r="M269" s="6">
        <v>6768080</v>
      </c>
      <c r="N269" s="6">
        <v>555895</v>
      </c>
      <c r="O269" s="6">
        <v>98171</v>
      </c>
      <c r="P269" s="6">
        <v>447986</v>
      </c>
      <c r="Q269" s="6">
        <v>4869</v>
      </c>
      <c r="R269" s="2">
        <v>0</v>
      </c>
      <c r="S269" s="6">
        <v>4869</v>
      </c>
      <c r="T269" s="2">
        <v>0</v>
      </c>
      <c r="U269" s="6">
        <v>37737</v>
      </c>
      <c r="V269" s="6">
        <v>2931</v>
      </c>
      <c r="W269" s="6">
        <v>0</v>
      </c>
      <c r="X269" s="6">
        <v>2136</v>
      </c>
      <c r="Y269" s="6">
        <v>10760</v>
      </c>
      <c r="Z269" s="6">
        <v>0</v>
      </c>
      <c r="AA269" s="6">
        <v>0</v>
      </c>
      <c r="AB269" s="6">
        <v>-2998</v>
      </c>
      <c r="AC269" s="6">
        <v>-74828</v>
      </c>
      <c r="AD269" s="6">
        <v>0</v>
      </c>
      <c r="AE269" s="6">
        <v>0</v>
      </c>
      <c r="AF269" s="6">
        <v>1626</v>
      </c>
      <c r="AG269" s="6">
        <v>7301339</v>
      </c>
      <c r="AH269" s="6">
        <v>2127541</v>
      </c>
      <c r="AI269" s="6">
        <v>627889</v>
      </c>
      <c r="AJ269" s="7">
        <v>1.42</v>
      </c>
      <c r="AK269" s="2" t="s">
        <v>933</v>
      </c>
      <c r="AL269" s="2" t="s">
        <v>919</v>
      </c>
      <c r="AM269" s="2">
        <v>2.0816399999999999E-2</v>
      </c>
    </row>
    <row r="270" spans="1:39">
      <c r="A270" s="2" t="s">
        <v>233</v>
      </c>
      <c r="B270" s="2" t="s">
        <v>926</v>
      </c>
      <c r="C270" s="2" t="s">
        <v>808</v>
      </c>
      <c r="E270" s="2" t="s">
        <v>234</v>
      </c>
      <c r="F270" s="2" t="s">
        <v>806</v>
      </c>
      <c r="G270" s="2" t="s">
        <v>502</v>
      </c>
      <c r="H270" s="2">
        <v>0</v>
      </c>
      <c r="I270" s="2">
        <v>0.49</v>
      </c>
      <c r="J270" s="6">
        <v>66472080</v>
      </c>
      <c r="K270" s="6">
        <v>40814358</v>
      </c>
      <c r="L270" s="6">
        <v>25657722</v>
      </c>
      <c r="M270" s="6">
        <v>46748088</v>
      </c>
      <c r="N270" s="6">
        <v>1835205</v>
      </c>
      <c r="O270" s="6">
        <v>676109</v>
      </c>
      <c r="P270" s="6">
        <v>1159096</v>
      </c>
      <c r="Q270" s="6">
        <v>0</v>
      </c>
      <c r="R270" s="6">
        <v>0</v>
      </c>
      <c r="S270" s="6">
        <v>0</v>
      </c>
      <c r="T270" s="2">
        <v>0</v>
      </c>
      <c r="U270" s="6">
        <v>175939</v>
      </c>
      <c r="V270" s="6">
        <v>5487</v>
      </c>
      <c r="W270" s="6">
        <v>51245</v>
      </c>
      <c r="X270" s="6">
        <v>-197</v>
      </c>
      <c r="Y270" s="6">
        <v>17996</v>
      </c>
      <c r="Z270" s="6">
        <v>61626</v>
      </c>
      <c r="AA270" s="6">
        <v>4466</v>
      </c>
      <c r="AB270" s="6">
        <v>-23362</v>
      </c>
      <c r="AC270" s="6">
        <v>371083</v>
      </c>
      <c r="AD270" s="6">
        <v>0</v>
      </c>
      <c r="AE270" s="2">
        <v>0</v>
      </c>
      <c r="AF270" s="6">
        <v>-3500000</v>
      </c>
      <c r="AG270" s="6">
        <v>45747576</v>
      </c>
      <c r="AH270" s="6">
        <v>71405298</v>
      </c>
      <c r="AI270" s="6">
        <v>4933218</v>
      </c>
      <c r="AJ270" s="7">
        <v>1.07</v>
      </c>
      <c r="AK270" s="2" t="s">
        <v>907</v>
      </c>
      <c r="AL270" s="2" t="s">
        <v>919</v>
      </c>
      <c r="AM270" s="2">
        <v>9.2122800000000005E-2</v>
      </c>
    </row>
    <row r="271" spans="1:39">
      <c r="A271" s="2" t="s">
        <v>231</v>
      </c>
      <c r="B271" s="2" t="s">
        <v>926</v>
      </c>
      <c r="C271" s="2" t="s">
        <v>825</v>
      </c>
      <c r="E271" s="2" t="s">
        <v>232</v>
      </c>
      <c r="F271" s="2" t="s">
        <v>806</v>
      </c>
      <c r="G271" s="2" t="s">
        <v>45</v>
      </c>
      <c r="H271" s="2">
        <v>0</v>
      </c>
      <c r="I271" s="2">
        <v>0.49</v>
      </c>
      <c r="J271" s="6">
        <v>93129943</v>
      </c>
      <c r="K271" s="6">
        <v>48127899</v>
      </c>
      <c r="L271" s="6">
        <v>45002045</v>
      </c>
      <c r="M271" s="6">
        <v>51669651</v>
      </c>
      <c r="N271" s="6">
        <v>2848085</v>
      </c>
      <c r="O271" s="6">
        <v>747288</v>
      </c>
      <c r="P271" s="6">
        <v>2015992</v>
      </c>
      <c r="Q271" s="6">
        <v>10428</v>
      </c>
      <c r="R271" s="6">
        <v>9894</v>
      </c>
      <c r="S271" s="6">
        <v>58717</v>
      </c>
      <c r="T271" s="6">
        <v>5766</v>
      </c>
      <c r="U271" s="6">
        <v>149128</v>
      </c>
      <c r="V271" s="6">
        <v>2915</v>
      </c>
      <c r="W271" s="6">
        <v>-9894</v>
      </c>
      <c r="X271" s="6">
        <v>-57362</v>
      </c>
      <c r="Y271" s="6">
        <v>-8722</v>
      </c>
      <c r="Z271" s="6">
        <v>0</v>
      </c>
      <c r="AA271" s="6">
        <v>-3485</v>
      </c>
      <c r="AB271" s="6">
        <v>-31311</v>
      </c>
      <c r="AC271" s="6">
        <v>650856</v>
      </c>
      <c r="AD271" s="6">
        <v>0</v>
      </c>
      <c r="AE271" s="2">
        <v>0</v>
      </c>
      <c r="AF271" s="6">
        <v>-1636932</v>
      </c>
      <c r="AG271" s="6">
        <v>53572929</v>
      </c>
      <c r="AH271" s="6">
        <v>98574974</v>
      </c>
      <c r="AI271" s="6">
        <v>5445031</v>
      </c>
      <c r="AJ271" s="7">
        <v>1.06</v>
      </c>
      <c r="AL271" s="2" t="s">
        <v>807</v>
      </c>
      <c r="AM271" s="2">
        <v>1</v>
      </c>
    </row>
    <row r="272" spans="1:39">
      <c r="A272" s="2" t="s">
        <v>229</v>
      </c>
      <c r="B272" s="2" t="s">
        <v>804</v>
      </c>
      <c r="C272" s="2" t="s">
        <v>820</v>
      </c>
      <c r="E272" s="2" t="s">
        <v>230</v>
      </c>
      <c r="F272" s="2" t="s">
        <v>316</v>
      </c>
      <c r="G272" s="2" t="s">
        <v>314</v>
      </c>
      <c r="H272" s="2">
        <v>0</v>
      </c>
      <c r="I272" s="2">
        <v>0.4</v>
      </c>
      <c r="J272" s="6">
        <v>3922539</v>
      </c>
      <c r="K272" s="6">
        <v>13091384</v>
      </c>
      <c r="L272" s="6">
        <v>-9168846</v>
      </c>
      <c r="M272" s="6">
        <v>13222541</v>
      </c>
      <c r="N272" s="6">
        <v>1397448</v>
      </c>
      <c r="O272" s="6">
        <v>191235</v>
      </c>
      <c r="P272" s="6">
        <v>1162591</v>
      </c>
      <c r="Q272" s="6">
        <v>8927</v>
      </c>
      <c r="R272" s="6">
        <v>12174</v>
      </c>
      <c r="S272" s="6">
        <v>12174</v>
      </c>
      <c r="T272" s="6">
        <v>10347</v>
      </c>
      <c r="U272" s="6">
        <v>1345</v>
      </c>
      <c r="V272" s="6">
        <v>-1631</v>
      </c>
      <c r="W272" s="6">
        <v>-11876</v>
      </c>
      <c r="X272" s="6">
        <v>-8704</v>
      </c>
      <c r="Y272" s="6">
        <v>-3216</v>
      </c>
      <c r="Z272" s="6">
        <v>0</v>
      </c>
      <c r="AA272" s="6">
        <v>-4205</v>
      </c>
      <c r="AB272" s="6">
        <v>4264</v>
      </c>
      <c r="AC272" s="6">
        <v>-132607</v>
      </c>
      <c r="AD272" s="6">
        <v>0</v>
      </c>
      <c r="AE272" s="2">
        <v>0</v>
      </c>
      <c r="AF272" s="6">
        <v>26653</v>
      </c>
      <c r="AG272" s="6">
        <v>14490012</v>
      </c>
      <c r="AH272" s="6">
        <v>5321166</v>
      </c>
      <c r="AI272" s="6">
        <v>1398627</v>
      </c>
      <c r="AJ272" s="7">
        <v>1.36</v>
      </c>
      <c r="AK272" s="2" t="s">
        <v>933</v>
      </c>
      <c r="AL272" s="2" t="s">
        <v>923</v>
      </c>
      <c r="AM272" s="2">
        <v>5.4448000000000003E-2</v>
      </c>
    </row>
    <row r="273" spans="1:39">
      <c r="A273" s="2" t="s">
        <v>227</v>
      </c>
      <c r="B273" s="2" t="s">
        <v>804</v>
      </c>
      <c r="C273" s="2" t="s">
        <v>822</v>
      </c>
      <c r="E273" s="2" t="s">
        <v>228</v>
      </c>
      <c r="F273" s="2" t="s">
        <v>207</v>
      </c>
      <c r="G273" s="2" t="s">
        <v>274</v>
      </c>
      <c r="H273" s="2">
        <v>0</v>
      </c>
      <c r="I273" s="2">
        <v>0.4</v>
      </c>
      <c r="J273" s="6">
        <v>3251522</v>
      </c>
      <c r="K273" s="6">
        <v>13894613</v>
      </c>
      <c r="L273" s="6">
        <v>-10643092</v>
      </c>
      <c r="M273" s="6">
        <v>15333852</v>
      </c>
      <c r="N273" s="6">
        <v>821749</v>
      </c>
      <c r="O273" s="6">
        <v>224414</v>
      </c>
      <c r="P273" s="6">
        <v>579287</v>
      </c>
      <c r="Q273" s="6">
        <v>4941</v>
      </c>
      <c r="R273" s="6">
        <v>0</v>
      </c>
      <c r="S273" s="6">
        <v>2790</v>
      </c>
      <c r="T273" s="6">
        <v>10317</v>
      </c>
      <c r="U273" s="6">
        <v>52674</v>
      </c>
      <c r="V273" s="6">
        <v>-293</v>
      </c>
      <c r="W273" s="6">
        <v>20221</v>
      </c>
      <c r="X273" s="6">
        <v>1683</v>
      </c>
      <c r="Y273" s="6">
        <v>685</v>
      </c>
      <c r="Z273" s="6">
        <v>432</v>
      </c>
      <c r="AA273" s="6">
        <v>-2575</v>
      </c>
      <c r="AB273" s="6">
        <v>4201</v>
      </c>
      <c r="AC273" s="6">
        <v>-153929</v>
      </c>
      <c r="AD273" s="6">
        <v>0</v>
      </c>
      <c r="AE273" s="6">
        <v>18977</v>
      </c>
      <c r="AF273" s="6">
        <v>-75695</v>
      </c>
      <c r="AG273" s="6">
        <v>15984028</v>
      </c>
      <c r="AH273" s="6">
        <v>5340937</v>
      </c>
      <c r="AI273" s="6">
        <v>2089415</v>
      </c>
      <c r="AJ273" s="7">
        <v>1.64</v>
      </c>
      <c r="AK273" s="2" t="s">
        <v>905</v>
      </c>
      <c r="AL273" s="2" t="s">
        <v>919</v>
      </c>
      <c r="AM273" s="2">
        <v>2.6007599999999999E-2</v>
      </c>
    </row>
    <row r="274" spans="1:39">
      <c r="A274" s="2" t="s">
        <v>225</v>
      </c>
      <c r="B274" s="2" t="s">
        <v>926</v>
      </c>
      <c r="C274" s="2" t="s">
        <v>808</v>
      </c>
      <c r="E274" s="2" t="s">
        <v>226</v>
      </c>
      <c r="F274" s="2" t="s">
        <v>806</v>
      </c>
      <c r="G274" s="2" t="s">
        <v>368</v>
      </c>
      <c r="H274" s="2">
        <v>0</v>
      </c>
      <c r="I274" s="2">
        <v>0.49</v>
      </c>
      <c r="J274" s="6">
        <v>59431654</v>
      </c>
      <c r="K274" s="6">
        <v>34967701</v>
      </c>
      <c r="L274" s="6">
        <v>24463952</v>
      </c>
      <c r="M274" s="6">
        <v>32975060</v>
      </c>
      <c r="N274" s="6">
        <v>2022548</v>
      </c>
      <c r="O274" s="6">
        <v>476912</v>
      </c>
      <c r="P274" s="6">
        <v>1465886</v>
      </c>
      <c r="Q274" s="6">
        <v>0</v>
      </c>
      <c r="R274" s="6">
        <v>46726</v>
      </c>
      <c r="S274" s="6">
        <v>29825</v>
      </c>
      <c r="T274" s="6">
        <v>3199</v>
      </c>
      <c r="U274" s="6">
        <v>54581</v>
      </c>
      <c r="V274" s="6">
        <v>6339</v>
      </c>
      <c r="W274" s="6">
        <v>-14223</v>
      </c>
      <c r="X274" s="6">
        <v>17595</v>
      </c>
      <c r="Y274" s="6">
        <v>5454</v>
      </c>
      <c r="Z274" s="6">
        <v>0</v>
      </c>
      <c r="AA274" s="6">
        <v>0</v>
      </c>
      <c r="AB274" s="6">
        <v>-8611</v>
      </c>
      <c r="AC274" s="6">
        <v>353817</v>
      </c>
      <c r="AD274" s="6">
        <v>0</v>
      </c>
      <c r="AE274" s="6">
        <v>0</v>
      </c>
      <c r="AF274" s="6">
        <v>1403622</v>
      </c>
      <c r="AG274" s="6">
        <v>36816182</v>
      </c>
      <c r="AH274" s="6">
        <v>61280135</v>
      </c>
      <c r="AI274" s="6">
        <v>1848481</v>
      </c>
      <c r="AJ274" s="7">
        <v>1.03</v>
      </c>
      <c r="AL274" s="2" t="s">
        <v>807</v>
      </c>
      <c r="AM274" s="2">
        <v>1</v>
      </c>
    </row>
    <row r="275" spans="1:39">
      <c r="A275" s="2" t="s">
        <v>223</v>
      </c>
      <c r="B275" s="2" t="s">
        <v>804</v>
      </c>
      <c r="C275" s="2" t="s">
        <v>820</v>
      </c>
      <c r="E275" s="2" t="s">
        <v>224</v>
      </c>
      <c r="F275" s="2" t="s">
        <v>316</v>
      </c>
      <c r="G275" s="2" t="s">
        <v>314</v>
      </c>
      <c r="H275" s="2">
        <v>0</v>
      </c>
      <c r="I275" s="2">
        <v>0.4</v>
      </c>
      <c r="J275" s="6">
        <v>2250194</v>
      </c>
      <c r="K275" s="6">
        <v>17069403</v>
      </c>
      <c r="L275" s="6">
        <v>-14819209</v>
      </c>
      <c r="M275" s="6">
        <v>13044729</v>
      </c>
      <c r="N275" s="6">
        <v>648618</v>
      </c>
      <c r="O275" s="6">
        <v>295921</v>
      </c>
      <c r="P275" s="6">
        <v>341495</v>
      </c>
      <c r="Q275" s="6">
        <v>3363</v>
      </c>
      <c r="R275" s="6">
        <v>2060</v>
      </c>
      <c r="S275" s="6">
        <v>5779</v>
      </c>
      <c r="T275" s="6">
        <v>0</v>
      </c>
      <c r="U275" s="6">
        <v>44481</v>
      </c>
      <c r="V275" s="6">
        <v>3123</v>
      </c>
      <c r="W275" s="6">
        <v>-2060</v>
      </c>
      <c r="X275" s="6">
        <v>151</v>
      </c>
      <c r="Y275" s="6">
        <v>491</v>
      </c>
      <c r="Z275" s="6">
        <v>7386</v>
      </c>
      <c r="AA275" s="6">
        <v>5554</v>
      </c>
      <c r="AB275" s="6">
        <v>-4011</v>
      </c>
      <c r="AC275" s="6">
        <v>-214327</v>
      </c>
      <c r="AD275" s="6">
        <v>2732271</v>
      </c>
      <c r="AE275" s="2">
        <v>0</v>
      </c>
      <c r="AF275" s="6">
        <v>-2966914</v>
      </c>
      <c r="AG275" s="6">
        <v>13299492</v>
      </c>
      <c r="AH275" s="6">
        <v>-1519718</v>
      </c>
      <c r="AI275" s="6">
        <v>-3769912</v>
      </c>
      <c r="AJ275" s="7">
        <v>-0.68</v>
      </c>
      <c r="AL275" s="2" t="s">
        <v>807</v>
      </c>
      <c r="AM275" s="2">
        <v>1</v>
      </c>
    </row>
    <row r="276" spans="1:39">
      <c r="A276" s="2" t="s">
        <v>221</v>
      </c>
      <c r="B276" s="2" t="s">
        <v>804</v>
      </c>
      <c r="C276" s="2" t="s">
        <v>805</v>
      </c>
      <c r="E276" s="2" t="s">
        <v>222</v>
      </c>
      <c r="F276" s="2" t="s">
        <v>430</v>
      </c>
      <c r="G276" s="2" t="s">
        <v>428</v>
      </c>
      <c r="H276" s="2">
        <v>0</v>
      </c>
      <c r="I276" s="2">
        <v>0.4</v>
      </c>
      <c r="J276" s="6">
        <v>2108807</v>
      </c>
      <c r="K276" s="6">
        <v>14217326</v>
      </c>
      <c r="L276" s="6">
        <v>-12108519</v>
      </c>
      <c r="M276" s="6">
        <v>14694074</v>
      </c>
      <c r="N276" s="6">
        <v>675723</v>
      </c>
      <c r="O276" s="6">
        <v>212518</v>
      </c>
      <c r="P276" s="6">
        <v>459353</v>
      </c>
      <c r="Q276" s="6">
        <v>3021</v>
      </c>
      <c r="R276" s="6">
        <v>0</v>
      </c>
      <c r="S276" s="6">
        <v>0</v>
      </c>
      <c r="T276" s="6">
        <v>831</v>
      </c>
      <c r="U276" s="6">
        <v>94599</v>
      </c>
      <c r="V276" s="6">
        <v>1038</v>
      </c>
      <c r="W276" s="6">
        <v>5487</v>
      </c>
      <c r="X276" s="6">
        <v>1638</v>
      </c>
      <c r="Y276" s="6">
        <v>5335</v>
      </c>
      <c r="Z276" s="6">
        <v>0</v>
      </c>
      <c r="AA276" s="6">
        <v>114</v>
      </c>
      <c r="AB276" s="6">
        <v>-3672</v>
      </c>
      <c r="AC276" s="6">
        <v>-175123</v>
      </c>
      <c r="AD276" s="6">
        <v>0</v>
      </c>
      <c r="AE276" s="6">
        <v>392075</v>
      </c>
      <c r="AF276" s="6">
        <v>-1346698</v>
      </c>
      <c r="AG276" s="6">
        <v>13560440</v>
      </c>
      <c r="AH276" s="6">
        <v>1451921</v>
      </c>
      <c r="AI276" s="6">
        <v>-656886</v>
      </c>
      <c r="AJ276" s="7">
        <v>0.69</v>
      </c>
      <c r="AL276" s="2" t="s">
        <v>807</v>
      </c>
      <c r="AM276" s="2">
        <v>1</v>
      </c>
    </row>
    <row r="277" spans="1:39">
      <c r="A277" s="2" t="s">
        <v>219</v>
      </c>
      <c r="B277" s="2" t="s">
        <v>926</v>
      </c>
      <c r="C277" s="2" t="s">
        <v>820</v>
      </c>
      <c r="E277" s="2" t="s">
        <v>220</v>
      </c>
      <c r="F277" s="2" t="s">
        <v>806</v>
      </c>
      <c r="G277" s="2" t="s">
        <v>175</v>
      </c>
      <c r="H277" s="2">
        <v>0</v>
      </c>
      <c r="I277" s="2">
        <v>0.49</v>
      </c>
      <c r="J277" s="6">
        <v>132494279</v>
      </c>
      <c r="K277" s="6">
        <v>103370288</v>
      </c>
      <c r="L277" s="6">
        <v>29123991</v>
      </c>
      <c r="M277" s="6">
        <v>105413199</v>
      </c>
      <c r="N277" s="6">
        <v>4501702</v>
      </c>
      <c r="O277" s="6">
        <v>1555242</v>
      </c>
      <c r="P277" s="6">
        <v>2880788</v>
      </c>
      <c r="Q277" s="6">
        <v>27200</v>
      </c>
      <c r="R277" s="6">
        <v>0</v>
      </c>
      <c r="S277" s="6">
        <v>38472</v>
      </c>
      <c r="T277" s="2">
        <v>0</v>
      </c>
      <c r="U277" s="6">
        <v>186209</v>
      </c>
      <c r="V277" s="6">
        <v>-27200</v>
      </c>
      <c r="W277" s="6">
        <v>0</v>
      </c>
      <c r="X277" s="6">
        <v>27927</v>
      </c>
      <c r="Y277" s="6">
        <v>10852</v>
      </c>
      <c r="Z277" s="6">
        <v>0</v>
      </c>
      <c r="AA277" s="6">
        <v>0</v>
      </c>
      <c r="AB277" s="6">
        <v>-57706</v>
      </c>
      <c r="AC277" s="6">
        <v>421215</v>
      </c>
      <c r="AD277" s="6">
        <v>0</v>
      </c>
      <c r="AE277" s="6">
        <v>0</v>
      </c>
      <c r="AF277" s="6">
        <v>-4892991</v>
      </c>
      <c r="AG277" s="6">
        <v>105583207</v>
      </c>
      <c r="AH277" s="6">
        <v>134707197</v>
      </c>
      <c r="AI277" s="6">
        <v>2212918</v>
      </c>
      <c r="AJ277" s="7">
        <v>1.02</v>
      </c>
      <c r="AL277" s="2" t="s">
        <v>807</v>
      </c>
      <c r="AM277" s="2">
        <v>1</v>
      </c>
    </row>
    <row r="278" spans="1:39">
      <c r="A278" s="2" t="s">
        <v>217</v>
      </c>
      <c r="B278" s="2" t="s">
        <v>804</v>
      </c>
      <c r="C278" s="2" t="s">
        <v>805</v>
      </c>
      <c r="E278" s="2" t="s">
        <v>218</v>
      </c>
      <c r="F278" s="2" t="s">
        <v>430</v>
      </c>
      <c r="G278" s="2" t="s">
        <v>428</v>
      </c>
      <c r="H278" s="2">
        <v>0</v>
      </c>
      <c r="I278" s="2">
        <v>0.4</v>
      </c>
      <c r="J278" s="6">
        <v>3415967</v>
      </c>
      <c r="K278" s="6">
        <v>9819903</v>
      </c>
      <c r="L278" s="6">
        <v>-6403936</v>
      </c>
      <c r="M278" s="6">
        <v>11223461</v>
      </c>
      <c r="N278" s="6">
        <v>755223</v>
      </c>
      <c r="O278" s="6">
        <v>162323</v>
      </c>
      <c r="P278" s="6">
        <v>554929</v>
      </c>
      <c r="Q278" s="6">
        <v>16901</v>
      </c>
      <c r="R278" s="6">
        <v>203</v>
      </c>
      <c r="S278" s="6">
        <v>17189</v>
      </c>
      <c r="T278" s="6">
        <v>3678</v>
      </c>
      <c r="U278" s="6">
        <v>64999</v>
      </c>
      <c r="V278" s="6">
        <v>-11631</v>
      </c>
      <c r="W278" s="6">
        <v>820</v>
      </c>
      <c r="X278" s="6">
        <v>-8207</v>
      </c>
      <c r="Y278" s="6">
        <v>-1542</v>
      </c>
      <c r="Z278" s="6">
        <v>0</v>
      </c>
      <c r="AA278" s="6">
        <v>-236</v>
      </c>
      <c r="AB278" s="6">
        <v>2285</v>
      </c>
      <c r="AC278" s="6">
        <v>-92619</v>
      </c>
      <c r="AD278" s="6">
        <v>0</v>
      </c>
      <c r="AE278" s="6">
        <v>25284</v>
      </c>
      <c r="AF278" s="6">
        <v>93396</v>
      </c>
      <c r="AG278" s="6">
        <v>12000665</v>
      </c>
      <c r="AH278" s="6">
        <v>5596728</v>
      </c>
      <c r="AI278" s="6">
        <v>2180761</v>
      </c>
      <c r="AJ278" s="7">
        <v>1.64</v>
      </c>
      <c r="AK278" s="2" t="s">
        <v>892</v>
      </c>
      <c r="AL278" s="2" t="s">
        <v>919</v>
      </c>
      <c r="AM278" s="2">
        <v>1.5745200000000001E-2</v>
      </c>
    </row>
    <row r="279" spans="1:39">
      <c r="A279" s="2" t="s">
        <v>215</v>
      </c>
      <c r="B279" s="2" t="s">
        <v>821</v>
      </c>
      <c r="C279" s="2" t="s">
        <v>825</v>
      </c>
      <c r="E279" s="2" t="s">
        <v>216</v>
      </c>
      <c r="F279" s="2" t="s">
        <v>806</v>
      </c>
      <c r="G279" s="2" t="s">
        <v>213</v>
      </c>
      <c r="H279" s="2">
        <v>0</v>
      </c>
      <c r="I279" s="2">
        <v>0.49</v>
      </c>
      <c r="J279" s="6">
        <v>46747379</v>
      </c>
      <c r="K279" s="6">
        <v>36627472</v>
      </c>
      <c r="L279" s="6">
        <v>10119908</v>
      </c>
      <c r="M279" s="6">
        <v>38746737</v>
      </c>
      <c r="N279" s="6">
        <v>2750350</v>
      </c>
      <c r="O279" s="6">
        <v>563319</v>
      </c>
      <c r="P279" s="6">
        <v>2079549</v>
      </c>
      <c r="Q279" s="6">
        <v>10061</v>
      </c>
      <c r="R279" s="6">
        <v>55772</v>
      </c>
      <c r="S279" s="6">
        <v>28704</v>
      </c>
      <c r="T279" s="6">
        <v>12945</v>
      </c>
      <c r="U279" s="6">
        <v>211636</v>
      </c>
      <c r="V279" s="6">
        <v>86</v>
      </c>
      <c r="W279" s="6">
        <v>-74023</v>
      </c>
      <c r="X279" s="6">
        <v>-15662</v>
      </c>
      <c r="Y279" s="6">
        <v>7564</v>
      </c>
      <c r="Z279" s="6">
        <v>0</v>
      </c>
      <c r="AA279" s="6">
        <v>-4046</v>
      </c>
      <c r="AB279" s="6">
        <v>10754</v>
      </c>
      <c r="AC279" s="6">
        <v>146362</v>
      </c>
      <c r="AD279" s="6">
        <v>0</v>
      </c>
      <c r="AE279" s="6">
        <v>0</v>
      </c>
      <c r="AF279" s="6">
        <v>-9417903</v>
      </c>
      <c r="AG279" s="6">
        <v>32361855</v>
      </c>
      <c r="AH279" s="6">
        <v>42481763</v>
      </c>
      <c r="AI279" s="6">
        <v>-4265616</v>
      </c>
      <c r="AJ279" s="7">
        <v>0.91</v>
      </c>
      <c r="AL279" s="2" t="s">
        <v>807</v>
      </c>
      <c r="AM279" s="2">
        <v>1</v>
      </c>
    </row>
    <row r="280" spans="1:39">
      <c r="A280" s="2" t="s">
        <v>213</v>
      </c>
      <c r="B280" s="2" t="s">
        <v>921</v>
      </c>
      <c r="C280" s="2">
        <v>0</v>
      </c>
      <c r="E280" s="2" t="s">
        <v>214</v>
      </c>
      <c r="F280" s="2">
        <v>0</v>
      </c>
      <c r="G280" s="2">
        <v>0</v>
      </c>
      <c r="H280" s="2" t="s">
        <v>814</v>
      </c>
      <c r="I280" s="2">
        <v>0.01</v>
      </c>
      <c r="J280" s="6">
        <v>3588856</v>
      </c>
      <c r="K280" s="6">
        <v>1427517</v>
      </c>
      <c r="L280" s="6">
        <v>2161339</v>
      </c>
      <c r="M280" s="6">
        <v>1479243</v>
      </c>
      <c r="N280" s="6">
        <v>81115</v>
      </c>
      <c r="O280" s="6">
        <v>21394</v>
      </c>
      <c r="P280" s="6">
        <v>56833</v>
      </c>
      <c r="Q280" s="6">
        <v>288</v>
      </c>
      <c r="R280" s="6">
        <v>1337</v>
      </c>
      <c r="S280" s="6">
        <v>902</v>
      </c>
      <c r="T280" s="6">
        <v>361</v>
      </c>
      <c r="U280" s="6">
        <v>6471</v>
      </c>
      <c r="V280" s="6">
        <v>71</v>
      </c>
      <c r="W280" s="6">
        <v>-1830</v>
      </c>
      <c r="X280" s="6">
        <v>617</v>
      </c>
      <c r="Y280" s="6">
        <v>291</v>
      </c>
      <c r="Z280" s="6">
        <v>0</v>
      </c>
      <c r="AA280" s="6">
        <v>-82</v>
      </c>
      <c r="AB280" s="6">
        <v>523</v>
      </c>
      <c r="AC280" s="6">
        <v>31259</v>
      </c>
      <c r="AD280" s="6">
        <v>0</v>
      </c>
      <c r="AE280" s="2">
        <v>0</v>
      </c>
      <c r="AF280" s="6">
        <v>-165351</v>
      </c>
      <c r="AG280" s="6">
        <v>1432327</v>
      </c>
      <c r="AH280" s="6">
        <v>3593666</v>
      </c>
      <c r="AI280" s="6">
        <v>4810</v>
      </c>
      <c r="AJ280" s="7">
        <v>1</v>
      </c>
      <c r="AL280" s="2" t="s">
        <v>807</v>
      </c>
      <c r="AM280" s="2">
        <v>1</v>
      </c>
    </row>
    <row r="281" spans="1:39">
      <c r="A281" s="2" t="s">
        <v>211</v>
      </c>
      <c r="B281" s="2" t="s">
        <v>821</v>
      </c>
      <c r="C281" s="2" t="s">
        <v>805</v>
      </c>
      <c r="E281" s="2" t="s">
        <v>212</v>
      </c>
      <c r="F281" s="2" t="s">
        <v>806</v>
      </c>
      <c r="G281" s="2" t="s">
        <v>726</v>
      </c>
      <c r="H281" s="2">
        <v>0</v>
      </c>
      <c r="I281" s="2">
        <v>0.49</v>
      </c>
      <c r="J281" s="6">
        <v>27713081</v>
      </c>
      <c r="K281" s="6">
        <v>46270124</v>
      </c>
      <c r="L281" s="6">
        <v>-18557043</v>
      </c>
      <c r="M281" s="6">
        <v>48368873</v>
      </c>
      <c r="N281" s="6">
        <v>1096465</v>
      </c>
      <c r="O281" s="6">
        <v>699550</v>
      </c>
      <c r="P281" s="6">
        <v>336164</v>
      </c>
      <c r="Q281" s="6">
        <v>3626</v>
      </c>
      <c r="R281" s="6">
        <v>40516</v>
      </c>
      <c r="S281" s="6">
        <v>16609</v>
      </c>
      <c r="T281" s="2">
        <v>0</v>
      </c>
      <c r="U281" s="6">
        <v>24935</v>
      </c>
      <c r="V281" s="2">
        <v>0</v>
      </c>
      <c r="W281" s="6">
        <v>-35299</v>
      </c>
      <c r="X281" s="2">
        <v>-322</v>
      </c>
      <c r="Y281" s="6">
        <v>4870</v>
      </c>
      <c r="Z281" s="6">
        <v>0</v>
      </c>
      <c r="AA281" s="6">
        <v>0</v>
      </c>
      <c r="AB281" s="6">
        <v>-7857</v>
      </c>
      <c r="AC281" s="6">
        <v>-268387</v>
      </c>
      <c r="AD281" s="6">
        <v>0</v>
      </c>
      <c r="AE281" s="6">
        <v>777757</v>
      </c>
      <c r="AF281" s="6">
        <v>36497</v>
      </c>
      <c r="AG281" s="6">
        <v>48442018</v>
      </c>
      <c r="AH281" s="6">
        <v>29884975</v>
      </c>
      <c r="AI281" s="6">
        <v>2171894</v>
      </c>
      <c r="AJ281" s="7">
        <v>1.08</v>
      </c>
      <c r="AL281" s="2" t="s">
        <v>807</v>
      </c>
      <c r="AM281" s="2">
        <v>1</v>
      </c>
    </row>
    <row r="282" spans="1:39">
      <c r="A282" s="2" t="s">
        <v>209</v>
      </c>
      <c r="B282" s="2" t="s">
        <v>926</v>
      </c>
      <c r="C282" s="2" t="s">
        <v>825</v>
      </c>
      <c r="E282" s="2" t="s">
        <v>210</v>
      </c>
      <c r="F282" s="2" t="s">
        <v>806</v>
      </c>
      <c r="G282" s="2" t="s">
        <v>45</v>
      </c>
      <c r="H282" s="2">
        <v>0</v>
      </c>
      <c r="I282" s="2">
        <v>0.49</v>
      </c>
      <c r="J282" s="6">
        <v>27650691</v>
      </c>
      <c r="K282" s="6">
        <v>53882406</v>
      </c>
      <c r="L282" s="6">
        <v>-26231716</v>
      </c>
      <c r="M282" s="6">
        <v>58903541</v>
      </c>
      <c r="N282" s="6">
        <v>1651747</v>
      </c>
      <c r="O282" s="6">
        <v>851911</v>
      </c>
      <c r="P282" s="6">
        <v>569821</v>
      </c>
      <c r="Q282" s="6">
        <v>994</v>
      </c>
      <c r="R282" s="6">
        <v>216190</v>
      </c>
      <c r="S282" s="6">
        <v>12789</v>
      </c>
      <c r="T282" s="2">
        <v>42</v>
      </c>
      <c r="U282" s="6">
        <v>50940</v>
      </c>
      <c r="V282" s="6">
        <v>162</v>
      </c>
      <c r="W282" s="6">
        <v>-143824</v>
      </c>
      <c r="X282" s="6">
        <v>3685</v>
      </c>
      <c r="Y282" s="6">
        <v>-281</v>
      </c>
      <c r="Z282" s="6">
        <v>0</v>
      </c>
      <c r="AA282" s="6">
        <v>-42</v>
      </c>
      <c r="AB282" s="6">
        <v>-59621</v>
      </c>
      <c r="AC282" s="6">
        <v>-379384</v>
      </c>
      <c r="AD282" s="6">
        <v>0</v>
      </c>
      <c r="AE282" s="6">
        <v>0</v>
      </c>
      <c r="AF282" s="6">
        <v>-3098255</v>
      </c>
      <c r="AG282" s="6">
        <v>56928668</v>
      </c>
      <c r="AH282" s="6">
        <v>30696952</v>
      </c>
      <c r="AI282" s="6">
        <v>3046262</v>
      </c>
      <c r="AJ282" s="7">
        <v>1.1100000000000001</v>
      </c>
      <c r="AK282" s="2" t="s">
        <v>927</v>
      </c>
      <c r="AL282" s="2" t="s">
        <v>919</v>
      </c>
      <c r="AM282" s="2">
        <v>7.4956300000000003E-2</v>
      </c>
    </row>
    <row r="283" spans="1:39">
      <c r="A283" s="2" t="s">
        <v>207</v>
      </c>
      <c r="B283" s="2" t="s">
        <v>928</v>
      </c>
      <c r="C283" s="2" t="s">
        <v>822</v>
      </c>
      <c r="E283" s="2" t="s">
        <v>208</v>
      </c>
      <c r="F283" s="2">
        <v>0</v>
      </c>
      <c r="G283" s="2">
        <v>0</v>
      </c>
      <c r="H283" s="2" t="s">
        <v>929</v>
      </c>
      <c r="I283" s="2">
        <v>0.09</v>
      </c>
      <c r="J283" s="6">
        <v>62509121</v>
      </c>
      <c r="K283" s="6">
        <v>14513154</v>
      </c>
      <c r="L283" s="6">
        <v>47995967</v>
      </c>
      <c r="M283" s="6">
        <v>15005910</v>
      </c>
      <c r="N283" s="6">
        <v>857952</v>
      </c>
      <c r="O283" s="6">
        <v>217027</v>
      </c>
      <c r="P283" s="6">
        <v>625482</v>
      </c>
      <c r="Q283" s="6">
        <v>3607</v>
      </c>
      <c r="R283" s="6">
        <v>2899</v>
      </c>
      <c r="S283" s="6">
        <v>2091</v>
      </c>
      <c r="T283" s="6">
        <v>6846</v>
      </c>
      <c r="U283" s="6">
        <v>76314</v>
      </c>
      <c r="V283" s="6">
        <v>2130</v>
      </c>
      <c r="W283" s="6">
        <v>3000</v>
      </c>
      <c r="X283" s="6">
        <v>1541</v>
      </c>
      <c r="Y283" s="6">
        <v>2500</v>
      </c>
      <c r="Z283" s="6">
        <v>66</v>
      </c>
      <c r="AA283" s="6">
        <v>-3036</v>
      </c>
      <c r="AB283" s="6">
        <v>4705</v>
      </c>
      <c r="AC283" s="6">
        <v>694157</v>
      </c>
      <c r="AD283" s="6">
        <v>0</v>
      </c>
      <c r="AE283" s="6">
        <v>364816</v>
      </c>
      <c r="AF283" s="6">
        <v>-1664950</v>
      </c>
      <c r="AG283" s="6">
        <v>14615472</v>
      </c>
      <c r="AH283" s="6">
        <v>62611439</v>
      </c>
      <c r="AI283" s="6">
        <v>102318</v>
      </c>
      <c r="AJ283" s="7">
        <v>1</v>
      </c>
      <c r="AK283" s="2" t="s">
        <v>905</v>
      </c>
      <c r="AL283" s="2" t="s">
        <v>919</v>
      </c>
      <c r="AM283" s="2">
        <v>0.49998510000000002</v>
      </c>
    </row>
    <row r="284" spans="1:39">
      <c r="A284" s="2" t="s">
        <v>205</v>
      </c>
      <c r="B284" s="2" t="s">
        <v>804</v>
      </c>
      <c r="C284" s="2" t="s">
        <v>805</v>
      </c>
      <c r="E284" s="2" t="s">
        <v>206</v>
      </c>
      <c r="F284" s="2" t="s">
        <v>680</v>
      </c>
      <c r="G284" s="2" t="s">
        <v>678</v>
      </c>
      <c r="H284" s="2">
        <v>0</v>
      </c>
      <c r="I284" s="2">
        <v>0.4</v>
      </c>
      <c r="J284" s="6">
        <v>1011905</v>
      </c>
      <c r="K284" s="6">
        <v>12023814</v>
      </c>
      <c r="L284" s="6">
        <v>-11011910</v>
      </c>
      <c r="M284" s="6">
        <v>13196932</v>
      </c>
      <c r="N284" s="6">
        <v>373087</v>
      </c>
      <c r="O284" s="6">
        <v>190865</v>
      </c>
      <c r="P284" s="6">
        <v>182222</v>
      </c>
      <c r="Q284" s="6">
        <v>0</v>
      </c>
      <c r="R284" s="6">
        <v>0</v>
      </c>
      <c r="S284" s="6">
        <v>0</v>
      </c>
      <c r="T284" s="6">
        <v>0</v>
      </c>
      <c r="U284" s="6">
        <v>12400</v>
      </c>
      <c r="V284" s="6">
        <v>303</v>
      </c>
      <c r="W284" s="6">
        <v>0</v>
      </c>
      <c r="X284" s="6">
        <v>0</v>
      </c>
      <c r="Y284" s="6">
        <v>0</v>
      </c>
      <c r="Z284" s="6">
        <v>0</v>
      </c>
      <c r="AA284" s="6">
        <v>0</v>
      </c>
      <c r="AB284" s="6">
        <v>-12399</v>
      </c>
      <c r="AC284" s="6">
        <v>-159263</v>
      </c>
      <c r="AD284" s="6">
        <v>0</v>
      </c>
      <c r="AE284" s="6">
        <v>12666</v>
      </c>
      <c r="AF284" s="6">
        <v>-1830220</v>
      </c>
      <c r="AG284" s="6">
        <v>11568174</v>
      </c>
      <c r="AH284" s="6">
        <v>556264</v>
      </c>
      <c r="AI284" s="6">
        <v>-455641</v>
      </c>
      <c r="AJ284" s="7">
        <v>0.55000000000000004</v>
      </c>
      <c r="AK284" s="2" t="s">
        <v>922</v>
      </c>
      <c r="AL284" s="2" t="s">
        <v>919</v>
      </c>
      <c r="AM284" s="2">
        <v>1.9661999999999999E-2</v>
      </c>
    </row>
    <row r="285" spans="1:39">
      <c r="A285" s="2" t="s">
        <v>203</v>
      </c>
      <c r="B285" s="2" t="s">
        <v>804</v>
      </c>
      <c r="C285" s="2" t="s">
        <v>815</v>
      </c>
      <c r="E285" s="2" t="s">
        <v>204</v>
      </c>
      <c r="F285" s="2" t="s">
        <v>668</v>
      </c>
      <c r="G285" s="2" t="s">
        <v>666</v>
      </c>
      <c r="H285" s="2">
        <v>0</v>
      </c>
      <c r="I285" s="2">
        <v>0.4</v>
      </c>
      <c r="J285" s="6">
        <v>2422636</v>
      </c>
      <c r="K285" s="6">
        <v>26673475</v>
      </c>
      <c r="L285" s="6">
        <v>-24250839</v>
      </c>
      <c r="M285" s="6">
        <v>29036218</v>
      </c>
      <c r="N285" s="6">
        <v>978734</v>
      </c>
      <c r="O285" s="6">
        <v>427876</v>
      </c>
      <c r="P285" s="6">
        <v>524206</v>
      </c>
      <c r="Q285" s="6">
        <v>4601</v>
      </c>
      <c r="R285" s="6">
        <v>10286</v>
      </c>
      <c r="S285" s="6">
        <v>3209</v>
      </c>
      <c r="T285" s="6">
        <v>8556</v>
      </c>
      <c r="U285" s="6">
        <v>72684</v>
      </c>
      <c r="V285" s="6">
        <v>4414</v>
      </c>
      <c r="W285" s="6">
        <v>119211</v>
      </c>
      <c r="X285" s="6">
        <v>-1578</v>
      </c>
      <c r="Y285" s="6">
        <v>-1945</v>
      </c>
      <c r="Z285" s="6">
        <v>0</v>
      </c>
      <c r="AA285" s="6">
        <v>-3390</v>
      </c>
      <c r="AB285" s="6">
        <v>35315</v>
      </c>
      <c r="AC285" s="6">
        <v>-350735</v>
      </c>
      <c r="AD285" s="6">
        <v>0</v>
      </c>
      <c r="AE285" s="6">
        <v>2227403</v>
      </c>
      <c r="AF285" s="6">
        <v>-153178</v>
      </c>
      <c r="AG285" s="6">
        <v>27508347</v>
      </c>
      <c r="AH285" s="6">
        <v>3257507</v>
      </c>
      <c r="AI285" s="6">
        <v>834872</v>
      </c>
      <c r="AJ285" s="7">
        <v>1.34</v>
      </c>
      <c r="AL285" s="2" t="s">
        <v>807</v>
      </c>
      <c r="AM285" s="2">
        <v>1</v>
      </c>
    </row>
    <row r="286" spans="1:39">
      <c r="A286" s="2" t="s">
        <v>201</v>
      </c>
      <c r="B286" s="2" t="s">
        <v>804</v>
      </c>
      <c r="C286" s="2" t="s">
        <v>809</v>
      </c>
      <c r="E286" s="2" t="s">
        <v>202</v>
      </c>
      <c r="F286" s="2" t="s">
        <v>594</v>
      </c>
      <c r="G286" s="2" t="s">
        <v>590</v>
      </c>
      <c r="H286" s="2">
        <v>0</v>
      </c>
      <c r="I286" s="2">
        <v>0.4</v>
      </c>
      <c r="J286" s="6">
        <v>2309743</v>
      </c>
      <c r="K286" s="6">
        <v>8561774</v>
      </c>
      <c r="L286" s="6">
        <v>-6252031</v>
      </c>
      <c r="M286" s="6">
        <v>9413679</v>
      </c>
      <c r="N286" s="6">
        <v>444292</v>
      </c>
      <c r="O286" s="6">
        <v>136148</v>
      </c>
      <c r="P286" s="6">
        <v>299696</v>
      </c>
      <c r="Q286" s="6">
        <v>1956</v>
      </c>
      <c r="R286" s="6">
        <v>2434</v>
      </c>
      <c r="S286" s="6">
        <v>4058</v>
      </c>
      <c r="T286" s="6">
        <v>0</v>
      </c>
      <c r="U286" s="6">
        <v>22930</v>
      </c>
      <c r="V286" s="6">
        <v>-324</v>
      </c>
      <c r="W286" s="6">
        <v>-2434</v>
      </c>
      <c r="X286" s="6">
        <v>-4058</v>
      </c>
      <c r="Y286" s="6">
        <v>5565</v>
      </c>
      <c r="Z286" s="6">
        <v>0</v>
      </c>
      <c r="AA286" s="6">
        <v>1797</v>
      </c>
      <c r="AB286" s="6">
        <v>-2263</v>
      </c>
      <c r="AC286" s="6">
        <v>-90422</v>
      </c>
      <c r="AD286" s="6">
        <v>0</v>
      </c>
      <c r="AE286" s="6">
        <v>0</v>
      </c>
      <c r="AF286" s="6">
        <v>219322</v>
      </c>
      <c r="AG286" s="6">
        <v>10008084</v>
      </c>
      <c r="AH286" s="6">
        <v>3756053</v>
      </c>
      <c r="AI286" s="6">
        <v>1446310</v>
      </c>
      <c r="AJ286" s="7">
        <v>1.63</v>
      </c>
      <c r="AK286" s="2" t="s">
        <v>904</v>
      </c>
      <c r="AL286" s="2" t="s">
        <v>919</v>
      </c>
      <c r="AM286" s="2">
        <v>1.25069E-2</v>
      </c>
    </row>
    <row r="287" spans="1:39">
      <c r="A287" s="2" t="s">
        <v>199</v>
      </c>
      <c r="B287" s="2" t="s">
        <v>821</v>
      </c>
      <c r="C287" s="2" t="s">
        <v>822</v>
      </c>
      <c r="E287" s="2" t="s">
        <v>200</v>
      </c>
      <c r="F287" s="2">
        <v>0</v>
      </c>
      <c r="G287" s="2" t="s">
        <v>752</v>
      </c>
      <c r="H287" s="2">
        <v>0</v>
      </c>
      <c r="I287" s="2">
        <v>0.49</v>
      </c>
      <c r="J287" s="6">
        <v>34471351</v>
      </c>
      <c r="K287" s="6">
        <v>65538577</v>
      </c>
      <c r="L287" s="6">
        <v>-31067226</v>
      </c>
      <c r="M287" s="6">
        <v>70481824</v>
      </c>
      <c r="N287" s="6">
        <v>2040317</v>
      </c>
      <c r="O287" s="6">
        <v>1093155</v>
      </c>
      <c r="P287" s="6">
        <v>924053</v>
      </c>
      <c r="Q287" s="6">
        <v>9745</v>
      </c>
      <c r="R287" s="6">
        <v>0</v>
      </c>
      <c r="S287" s="6">
        <v>2065</v>
      </c>
      <c r="T287" s="6">
        <v>11299</v>
      </c>
      <c r="U287" s="6">
        <v>176194</v>
      </c>
      <c r="V287" s="6">
        <v>14386</v>
      </c>
      <c r="W287" s="6">
        <v>0</v>
      </c>
      <c r="X287" s="6">
        <v>4770</v>
      </c>
      <c r="Y287" s="6">
        <v>20116</v>
      </c>
      <c r="Z287" s="6">
        <v>0</v>
      </c>
      <c r="AA287" s="6">
        <v>-6017</v>
      </c>
      <c r="AB287" s="6">
        <v>-67941</v>
      </c>
      <c r="AC287" s="6">
        <v>-449319</v>
      </c>
      <c r="AD287" s="6">
        <v>0</v>
      </c>
      <c r="AE287" s="6">
        <v>777483</v>
      </c>
      <c r="AF287" s="6">
        <v>-6106395</v>
      </c>
      <c r="AG287" s="6">
        <v>65330452</v>
      </c>
      <c r="AH287" s="6">
        <v>34263226</v>
      </c>
      <c r="AI287" s="6">
        <v>-208125</v>
      </c>
      <c r="AJ287" s="7">
        <v>0.99</v>
      </c>
      <c r="AL287" s="2" t="s">
        <v>807</v>
      </c>
      <c r="AM287" s="2">
        <v>1</v>
      </c>
    </row>
    <row r="288" spans="1:39">
      <c r="A288" s="2" t="s">
        <v>197</v>
      </c>
      <c r="B288" s="2" t="s">
        <v>804</v>
      </c>
      <c r="C288" s="2" t="s">
        <v>822</v>
      </c>
      <c r="E288" s="2" t="s">
        <v>198</v>
      </c>
      <c r="F288" s="2" t="s">
        <v>588</v>
      </c>
      <c r="G288" s="2" t="s">
        <v>274</v>
      </c>
      <c r="H288" s="2">
        <v>0</v>
      </c>
      <c r="I288" s="2">
        <v>0.4</v>
      </c>
      <c r="J288" s="6">
        <v>1764799</v>
      </c>
      <c r="K288" s="6">
        <v>13115118</v>
      </c>
      <c r="L288" s="6">
        <v>-11350319</v>
      </c>
      <c r="M288" s="6">
        <v>12211848</v>
      </c>
      <c r="N288" s="6">
        <v>1213608</v>
      </c>
      <c r="O288" s="6">
        <v>176618</v>
      </c>
      <c r="P288" s="6">
        <v>1007277</v>
      </c>
      <c r="Q288" s="6">
        <v>0</v>
      </c>
      <c r="R288" s="6">
        <v>8116</v>
      </c>
      <c r="S288" s="6">
        <v>2873</v>
      </c>
      <c r="T288" s="6">
        <v>18724</v>
      </c>
      <c r="U288" s="6">
        <v>-39669</v>
      </c>
      <c r="V288" s="6">
        <v>0</v>
      </c>
      <c r="W288" s="6">
        <v>6804</v>
      </c>
      <c r="X288" s="6">
        <v>-364</v>
      </c>
      <c r="Y288" s="6">
        <v>4431</v>
      </c>
      <c r="Z288" s="6">
        <v>0</v>
      </c>
      <c r="AA288" s="6">
        <v>-7050</v>
      </c>
      <c r="AB288" s="6">
        <v>150857</v>
      </c>
      <c r="AC288" s="6">
        <v>-164158</v>
      </c>
      <c r="AD288" s="6">
        <v>0</v>
      </c>
      <c r="AE288" s="6">
        <v>5257164</v>
      </c>
      <c r="AF288" s="6">
        <v>-233225</v>
      </c>
      <c r="AG288" s="6">
        <v>7885918</v>
      </c>
      <c r="AH288" s="6">
        <v>-3464400</v>
      </c>
      <c r="AI288" s="6">
        <v>-5229200</v>
      </c>
      <c r="AJ288" s="7">
        <v>-1.96</v>
      </c>
      <c r="AL288" s="2" t="s">
        <v>807</v>
      </c>
      <c r="AM288" s="2">
        <v>1</v>
      </c>
    </row>
    <row r="289" spans="1:39">
      <c r="A289" s="2" t="s">
        <v>195</v>
      </c>
      <c r="B289" s="2" t="s">
        <v>804</v>
      </c>
      <c r="C289" s="2" t="s">
        <v>809</v>
      </c>
      <c r="E289" s="2" t="s">
        <v>196</v>
      </c>
      <c r="F289" s="2" t="s">
        <v>390</v>
      </c>
      <c r="G289" s="2" t="s">
        <v>806</v>
      </c>
      <c r="H289" s="2">
        <v>0</v>
      </c>
      <c r="I289" s="2">
        <v>0.4</v>
      </c>
      <c r="J289" s="6">
        <v>3061964</v>
      </c>
      <c r="K289" s="6">
        <v>9812520</v>
      </c>
      <c r="L289" s="6">
        <v>-6750557</v>
      </c>
      <c r="M289" s="6">
        <v>10254683</v>
      </c>
      <c r="N289" s="6">
        <v>523207</v>
      </c>
      <c r="O289" s="6">
        <v>151331</v>
      </c>
      <c r="P289" s="6">
        <v>369440</v>
      </c>
      <c r="Q289" s="6">
        <v>0</v>
      </c>
      <c r="R289" s="6">
        <v>0</v>
      </c>
      <c r="S289" s="6">
        <v>0</v>
      </c>
      <c r="T289" s="6">
        <v>2436</v>
      </c>
      <c r="U289" s="6">
        <v>24578</v>
      </c>
      <c r="V289" s="6">
        <v>2467</v>
      </c>
      <c r="W289" s="6">
        <v>0</v>
      </c>
      <c r="X289" s="2">
        <v>602</v>
      </c>
      <c r="Y289" s="6">
        <v>3928</v>
      </c>
      <c r="Z289" s="6">
        <v>0</v>
      </c>
      <c r="AA289" s="6">
        <v>239</v>
      </c>
      <c r="AB289" s="6">
        <v>-13231</v>
      </c>
      <c r="AC289" s="6">
        <v>-97632</v>
      </c>
      <c r="AD289" s="6">
        <v>0</v>
      </c>
      <c r="AE289" s="6">
        <v>0</v>
      </c>
      <c r="AF289" s="6">
        <v>-970042</v>
      </c>
      <c r="AG289" s="6">
        <v>9728799</v>
      </c>
      <c r="AH289" s="6">
        <v>2978242</v>
      </c>
      <c r="AI289" s="6">
        <v>-83721</v>
      </c>
      <c r="AJ289" s="7">
        <v>0.97</v>
      </c>
      <c r="AL289" s="2" t="s">
        <v>807</v>
      </c>
      <c r="AM289" s="2">
        <v>1</v>
      </c>
    </row>
    <row r="290" spans="1:39">
      <c r="A290" s="2" t="s">
        <v>193</v>
      </c>
      <c r="B290" s="2" t="s">
        <v>804</v>
      </c>
      <c r="C290" s="2" t="s">
        <v>809</v>
      </c>
      <c r="E290" s="2" t="s">
        <v>194</v>
      </c>
      <c r="F290" s="2" t="s">
        <v>390</v>
      </c>
      <c r="G290" s="2" t="s">
        <v>806</v>
      </c>
      <c r="H290" s="2">
        <v>0</v>
      </c>
      <c r="I290" s="2">
        <v>0.4</v>
      </c>
      <c r="J290" s="6">
        <v>3358044</v>
      </c>
      <c r="K290" s="6">
        <v>16229514</v>
      </c>
      <c r="L290" s="6">
        <v>-12871470</v>
      </c>
      <c r="M290" s="6">
        <v>16536739</v>
      </c>
      <c r="N290" s="6">
        <v>856563</v>
      </c>
      <c r="O290" s="6">
        <v>239168</v>
      </c>
      <c r="P290" s="6">
        <v>585680</v>
      </c>
      <c r="Q290" s="2">
        <v>0</v>
      </c>
      <c r="R290" s="6">
        <v>14118</v>
      </c>
      <c r="S290" s="6">
        <v>16443</v>
      </c>
      <c r="T290" s="6">
        <v>1154</v>
      </c>
      <c r="U290" s="6">
        <v>30741</v>
      </c>
      <c r="V290" s="6">
        <v>0</v>
      </c>
      <c r="W290" s="6">
        <v>-16515</v>
      </c>
      <c r="X290" s="6">
        <v>3423</v>
      </c>
      <c r="Y290" s="6">
        <v>-2247</v>
      </c>
      <c r="Z290" s="6">
        <v>0</v>
      </c>
      <c r="AA290" s="6">
        <v>109</v>
      </c>
      <c r="AB290" s="6">
        <v>-1390</v>
      </c>
      <c r="AC290" s="6">
        <v>-186158</v>
      </c>
      <c r="AD290" s="6">
        <v>0</v>
      </c>
      <c r="AE290" s="2">
        <v>0</v>
      </c>
      <c r="AF290" s="6">
        <v>-751794</v>
      </c>
      <c r="AG290" s="6">
        <v>16469471</v>
      </c>
      <c r="AH290" s="6">
        <v>3598001</v>
      </c>
      <c r="AI290" s="6">
        <v>239958</v>
      </c>
      <c r="AJ290" s="7">
        <v>1.07</v>
      </c>
      <c r="AK290" s="2" t="s">
        <v>863</v>
      </c>
      <c r="AL290" s="2" t="s">
        <v>919</v>
      </c>
      <c r="AM290" s="2">
        <v>2.7395200000000001E-2</v>
      </c>
    </row>
    <row r="291" spans="1:39">
      <c r="A291" s="2" t="s">
        <v>191</v>
      </c>
      <c r="B291" s="2" t="s">
        <v>804</v>
      </c>
      <c r="C291" s="2" t="s">
        <v>808</v>
      </c>
      <c r="E291" s="2" t="s">
        <v>192</v>
      </c>
      <c r="F291" s="2" t="s">
        <v>606</v>
      </c>
      <c r="G291" s="2" t="s">
        <v>806</v>
      </c>
      <c r="H291" s="2">
        <v>0</v>
      </c>
      <c r="I291" s="2">
        <v>0.4</v>
      </c>
      <c r="J291" s="6">
        <v>2058380</v>
      </c>
      <c r="K291" s="6">
        <v>16280061</v>
      </c>
      <c r="L291" s="6">
        <v>-14221681</v>
      </c>
      <c r="M291" s="6">
        <v>16796996</v>
      </c>
      <c r="N291" s="6">
        <v>1514859</v>
      </c>
      <c r="O291" s="6">
        <v>242932</v>
      </c>
      <c r="P291" s="6">
        <v>1254079</v>
      </c>
      <c r="Q291" s="6">
        <v>10922</v>
      </c>
      <c r="R291" s="6">
        <v>1267</v>
      </c>
      <c r="S291" s="6">
        <v>3050</v>
      </c>
      <c r="T291" s="6">
        <v>2609</v>
      </c>
      <c r="U291" s="6">
        <v>130256</v>
      </c>
      <c r="V291" s="6">
        <v>-5778</v>
      </c>
      <c r="W291" s="6">
        <v>5049</v>
      </c>
      <c r="X291" s="6">
        <v>13125</v>
      </c>
      <c r="Y291" s="6">
        <v>-1711</v>
      </c>
      <c r="Z291" s="6">
        <v>141671</v>
      </c>
      <c r="AA291" s="6">
        <v>-1145</v>
      </c>
      <c r="AB291" s="6">
        <v>-13210</v>
      </c>
      <c r="AC291" s="6">
        <v>-205685</v>
      </c>
      <c r="AD291" s="6">
        <v>0</v>
      </c>
      <c r="AE291" s="2">
        <v>0</v>
      </c>
      <c r="AF291" s="6">
        <v>-870682</v>
      </c>
      <c r="AG291" s="6">
        <v>17503745</v>
      </c>
      <c r="AH291" s="6">
        <v>3282063</v>
      </c>
      <c r="AI291" s="6">
        <v>1223684</v>
      </c>
      <c r="AJ291" s="7">
        <v>1.59</v>
      </c>
      <c r="AK291" s="2" t="s">
        <v>887</v>
      </c>
      <c r="AL291" s="2" t="s">
        <v>919</v>
      </c>
      <c r="AM291" s="2">
        <v>2.18503E-2</v>
      </c>
    </row>
    <row r="292" spans="1:39">
      <c r="A292" s="2" t="s">
        <v>189</v>
      </c>
      <c r="B292" s="2" t="s">
        <v>804</v>
      </c>
      <c r="C292" s="2" t="s">
        <v>815</v>
      </c>
      <c r="E292" s="2" t="s">
        <v>190</v>
      </c>
      <c r="F292" s="2" t="s">
        <v>342</v>
      </c>
      <c r="G292" s="2" t="s">
        <v>806</v>
      </c>
      <c r="H292" s="2">
        <v>0</v>
      </c>
      <c r="I292" s="2">
        <v>0.4</v>
      </c>
      <c r="J292" s="6">
        <v>2856693</v>
      </c>
      <c r="K292" s="6">
        <v>11095055</v>
      </c>
      <c r="L292" s="6">
        <v>-8238363</v>
      </c>
      <c r="M292" s="6">
        <v>12541008</v>
      </c>
      <c r="N292" s="6">
        <v>749799</v>
      </c>
      <c r="O292" s="6">
        <v>182847</v>
      </c>
      <c r="P292" s="6">
        <v>560918</v>
      </c>
      <c r="Q292" s="6">
        <v>0</v>
      </c>
      <c r="R292" s="6">
        <v>0</v>
      </c>
      <c r="S292" s="6">
        <v>3086</v>
      </c>
      <c r="T292" s="6">
        <v>2948</v>
      </c>
      <c r="U292" s="6">
        <v>34361</v>
      </c>
      <c r="V292" s="6">
        <v>0</v>
      </c>
      <c r="W292" s="6">
        <v>93604</v>
      </c>
      <c r="X292" s="6">
        <v>396</v>
      </c>
      <c r="Y292" s="6">
        <v>1165</v>
      </c>
      <c r="Z292" s="6">
        <v>0</v>
      </c>
      <c r="AA292" s="6">
        <v>197</v>
      </c>
      <c r="AB292" s="6">
        <v>-9338</v>
      </c>
      <c r="AC292" s="6">
        <v>-119150</v>
      </c>
      <c r="AD292" s="6">
        <v>0</v>
      </c>
      <c r="AE292" s="2">
        <v>0</v>
      </c>
      <c r="AF292" s="6">
        <v>-762092</v>
      </c>
      <c r="AG292" s="6">
        <v>12529950</v>
      </c>
      <c r="AH292" s="6">
        <v>4291588</v>
      </c>
      <c r="AI292" s="6">
        <v>1434895</v>
      </c>
      <c r="AJ292" s="7">
        <v>1.5</v>
      </c>
      <c r="AK292" s="2" t="s">
        <v>831</v>
      </c>
      <c r="AL292" s="2" t="s">
        <v>919</v>
      </c>
      <c r="AM292" s="2">
        <v>1.73724E-2</v>
      </c>
    </row>
    <row r="293" spans="1:39">
      <c r="A293" s="2" t="s">
        <v>187</v>
      </c>
      <c r="B293" s="2" t="s">
        <v>804</v>
      </c>
      <c r="C293" s="2" t="s">
        <v>809</v>
      </c>
      <c r="E293" s="2" t="s">
        <v>188</v>
      </c>
      <c r="F293" s="2" t="s">
        <v>310</v>
      </c>
      <c r="G293" s="2" t="s">
        <v>806</v>
      </c>
      <c r="H293" s="2">
        <v>0</v>
      </c>
      <c r="I293" s="2">
        <v>0.4</v>
      </c>
      <c r="J293" s="6">
        <v>1725864</v>
      </c>
      <c r="K293" s="6">
        <v>8122165</v>
      </c>
      <c r="L293" s="6">
        <v>-6396300</v>
      </c>
      <c r="M293" s="6">
        <v>9045786</v>
      </c>
      <c r="N293" s="6">
        <v>518492</v>
      </c>
      <c r="O293" s="6">
        <v>134557</v>
      </c>
      <c r="P293" s="6">
        <v>383417</v>
      </c>
      <c r="Q293" s="6">
        <v>0</v>
      </c>
      <c r="R293" s="2">
        <v>0</v>
      </c>
      <c r="S293" s="6">
        <v>255</v>
      </c>
      <c r="T293" s="6">
        <v>263</v>
      </c>
      <c r="U293" s="6">
        <v>46664</v>
      </c>
      <c r="V293" s="6">
        <v>944</v>
      </c>
      <c r="W293" s="6">
        <v>0</v>
      </c>
      <c r="X293" s="2">
        <v>-209</v>
      </c>
      <c r="Y293" s="6">
        <v>-4179</v>
      </c>
      <c r="Z293" s="6">
        <v>0</v>
      </c>
      <c r="AA293" s="6">
        <v>-236</v>
      </c>
      <c r="AB293" s="6">
        <v>1733</v>
      </c>
      <c r="AC293" s="6">
        <v>-92508</v>
      </c>
      <c r="AD293" s="6">
        <v>0</v>
      </c>
      <c r="AE293" s="2">
        <v>0</v>
      </c>
      <c r="AF293" s="6">
        <v>-637685</v>
      </c>
      <c r="AG293" s="6">
        <v>8878802</v>
      </c>
      <c r="AH293" s="6">
        <v>2482501</v>
      </c>
      <c r="AI293" s="6">
        <v>756637</v>
      </c>
      <c r="AJ293" s="7">
        <v>1.44</v>
      </c>
      <c r="AK293" s="2" t="s">
        <v>842</v>
      </c>
      <c r="AL293" s="2" t="s">
        <v>919</v>
      </c>
      <c r="AM293" s="2">
        <v>1.7876599999999999E-2</v>
      </c>
    </row>
    <row r="294" spans="1:39">
      <c r="A294" s="2" t="s">
        <v>185</v>
      </c>
      <c r="B294" s="2" t="s">
        <v>804</v>
      </c>
      <c r="C294" s="2" t="s">
        <v>805</v>
      </c>
      <c r="E294" s="2" t="s">
        <v>186</v>
      </c>
      <c r="F294" s="2" t="s">
        <v>290</v>
      </c>
      <c r="G294" s="2" t="s">
        <v>806</v>
      </c>
      <c r="H294" s="2">
        <v>0</v>
      </c>
      <c r="I294" s="2">
        <v>0.4</v>
      </c>
      <c r="J294" s="6">
        <v>2383953</v>
      </c>
      <c r="K294" s="6">
        <v>17386013</v>
      </c>
      <c r="L294" s="6">
        <v>-15002059</v>
      </c>
      <c r="M294" s="6">
        <v>17276627</v>
      </c>
      <c r="N294" s="6">
        <v>769556</v>
      </c>
      <c r="O294" s="6">
        <v>254651</v>
      </c>
      <c r="P294" s="6">
        <v>513282</v>
      </c>
      <c r="Q294" s="2">
        <v>0</v>
      </c>
      <c r="R294" s="2">
        <v>0</v>
      </c>
      <c r="S294" s="6">
        <v>1623</v>
      </c>
      <c r="T294" s="2">
        <v>0</v>
      </c>
      <c r="U294" s="6">
        <v>48886</v>
      </c>
      <c r="V294" s="6">
        <v>0</v>
      </c>
      <c r="W294" s="6">
        <v>0</v>
      </c>
      <c r="X294" s="2">
        <v>877</v>
      </c>
      <c r="Y294" s="6">
        <v>1471</v>
      </c>
      <c r="Z294" s="6">
        <v>0</v>
      </c>
      <c r="AA294" s="6">
        <v>407</v>
      </c>
      <c r="AB294" s="6">
        <v>-4284</v>
      </c>
      <c r="AC294" s="6">
        <v>-216972</v>
      </c>
      <c r="AD294" s="6">
        <v>0</v>
      </c>
      <c r="AE294" s="6">
        <v>123350</v>
      </c>
      <c r="AF294" s="6">
        <v>-1180830</v>
      </c>
      <c r="AG294" s="6">
        <v>16572388</v>
      </c>
      <c r="AH294" s="6">
        <v>1570329</v>
      </c>
      <c r="AI294" s="6">
        <v>-813625</v>
      </c>
      <c r="AJ294" s="7">
        <v>0.66</v>
      </c>
      <c r="AL294" s="2" t="s">
        <v>807</v>
      </c>
      <c r="AM294" s="2">
        <v>1</v>
      </c>
    </row>
    <row r="295" spans="1:39">
      <c r="A295" s="2" t="s">
        <v>183</v>
      </c>
      <c r="B295" s="2" t="s">
        <v>804</v>
      </c>
      <c r="C295" s="2" t="s">
        <v>808</v>
      </c>
      <c r="E295" s="2" t="s">
        <v>184</v>
      </c>
      <c r="F295" s="2" t="s">
        <v>412</v>
      </c>
      <c r="G295" s="2" t="s">
        <v>410</v>
      </c>
      <c r="H295" s="2">
        <v>0</v>
      </c>
      <c r="I295" s="2">
        <v>0.4</v>
      </c>
      <c r="J295" s="6">
        <v>2147430</v>
      </c>
      <c r="K295" s="6">
        <v>14102187</v>
      </c>
      <c r="L295" s="6">
        <v>-11954757</v>
      </c>
      <c r="M295" s="6">
        <v>15578098</v>
      </c>
      <c r="N295" s="6">
        <v>680920</v>
      </c>
      <c r="O295" s="6">
        <v>225303</v>
      </c>
      <c r="P295" s="6">
        <v>448687</v>
      </c>
      <c r="Q295" s="6">
        <v>3040</v>
      </c>
      <c r="R295" s="2">
        <v>0</v>
      </c>
      <c r="S295" s="6">
        <v>2354</v>
      </c>
      <c r="T295" s="6">
        <v>1536</v>
      </c>
      <c r="U295" s="6">
        <v>44706</v>
      </c>
      <c r="V295" s="6">
        <v>-600</v>
      </c>
      <c r="W295" s="6">
        <v>1204</v>
      </c>
      <c r="X295" s="6">
        <v>2466</v>
      </c>
      <c r="Y295" s="6">
        <v>2263</v>
      </c>
      <c r="Z295" s="6">
        <v>299</v>
      </c>
      <c r="AA295" s="6">
        <v>-719</v>
      </c>
      <c r="AB295" s="6">
        <v>3759</v>
      </c>
      <c r="AC295" s="6">
        <v>-172899</v>
      </c>
      <c r="AD295" s="6">
        <v>0</v>
      </c>
      <c r="AE295" s="6">
        <v>0</v>
      </c>
      <c r="AF295" s="6">
        <v>305646</v>
      </c>
      <c r="AG295" s="6">
        <v>16445143</v>
      </c>
      <c r="AH295" s="6">
        <v>4490386</v>
      </c>
      <c r="AI295" s="6">
        <v>2342956</v>
      </c>
      <c r="AJ295" s="7">
        <v>2.09</v>
      </c>
      <c r="AK295" s="2" t="s">
        <v>930</v>
      </c>
      <c r="AL295" s="2" t="s">
        <v>919</v>
      </c>
      <c r="AM295" s="2">
        <v>1.0815099999999999E-2</v>
      </c>
    </row>
    <row r="296" spans="1:39">
      <c r="A296" s="2" t="s">
        <v>181</v>
      </c>
      <c r="B296" s="2" t="s">
        <v>804</v>
      </c>
      <c r="C296" s="2" t="s">
        <v>822</v>
      </c>
      <c r="E296" s="2" t="s">
        <v>182</v>
      </c>
      <c r="F296" s="2" t="s">
        <v>207</v>
      </c>
      <c r="G296" s="2" t="s">
        <v>274</v>
      </c>
      <c r="H296" s="2">
        <v>0</v>
      </c>
      <c r="I296" s="2">
        <v>0.4</v>
      </c>
      <c r="J296" s="6">
        <v>3356184</v>
      </c>
      <c r="K296" s="6">
        <v>17421565</v>
      </c>
      <c r="L296" s="6">
        <v>-14065381</v>
      </c>
      <c r="M296" s="6">
        <v>17522642</v>
      </c>
      <c r="N296" s="6">
        <v>1051960</v>
      </c>
      <c r="O296" s="6">
        <v>256996</v>
      </c>
      <c r="P296" s="6">
        <v>774847</v>
      </c>
      <c r="Q296" s="6">
        <v>10275</v>
      </c>
      <c r="R296" s="6">
        <v>0</v>
      </c>
      <c r="S296" s="6">
        <v>5913</v>
      </c>
      <c r="T296" s="6">
        <v>3929</v>
      </c>
      <c r="U296" s="6">
        <v>121199</v>
      </c>
      <c r="V296" s="6">
        <v>395</v>
      </c>
      <c r="W296" s="6">
        <v>0</v>
      </c>
      <c r="X296" s="6">
        <v>3104</v>
      </c>
      <c r="Y296" s="6">
        <v>6081</v>
      </c>
      <c r="Z296" s="6">
        <v>-138</v>
      </c>
      <c r="AA296" s="6">
        <v>-1211</v>
      </c>
      <c r="AB296" s="6">
        <v>6646</v>
      </c>
      <c r="AC296" s="6">
        <v>-203425</v>
      </c>
      <c r="AD296" s="6">
        <v>0</v>
      </c>
      <c r="AE296" s="6">
        <v>19587</v>
      </c>
      <c r="AF296" s="6">
        <v>-3465148</v>
      </c>
      <c r="AG296" s="6">
        <v>15022518</v>
      </c>
      <c r="AH296" s="6">
        <v>957136</v>
      </c>
      <c r="AI296" s="6">
        <v>-2399047</v>
      </c>
      <c r="AJ296" s="7">
        <v>0.28999999999999998</v>
      </c>
      <c r="AK296" s="2" t="s">
        <v>905</v>
      </c>
      <c r="AL296" s="2" t="s">
        <v>919</v>
      </c>
      <c r="AM296" s="2">
        <v>2.6844799999999999E-2</v>
      </c>
    </row>
    <row r="297" spans="1:39">
      <c r="A297" s="2" t="s">
        <v>179</v>
      </c>
      <c r="B297" s="2" t="s">
        <v>804</v>
      </c>
      <c r="C297" s="2" t="s">
        <v>825</v>
      </c>
      <c r="E297" s="2" t="s">
        <v>180</v>
      </c>
      <c r="F297" s="2" t="s">
        <v>157</v>
      </c>
      <c r="G297" s="2" t="s">
        <v>155</v>
      </c>
      <c r="H297" s="2">
        <v>0</v>
      </c>
      <c r="I297" s="2">
        <v>0.4</v>
      </c>
      <c r="J297" s="6">
        <v>2148704</v>
      </c>
      <c r="K297" s="6">
        <v>8019648</v>
      </c>
      <c r="L297" s="6">
        <v>-5870944</v>
      </c>
      <c r="M297" s="6">
        <v>8887978</v>
      </c>
      <c r="N297" s="6">
        <v>595998</v>
      </c>
      <c r="O297" s="6">
        <v>169506</v>
      </c>
      <c r="P297" s="6">
        <v>424186</v>
      </c>
      <c r="Q297" s="6">
        <v>0</v>
      </c>
      <c r="R297" s="6">
        <v>0</v>
      </c>
      <c r="S297" s="6">
        <v>1623</v>
      </c>
      <c r="T297" s="6">
        <v>683</v>
      </c>
      <c r="U297" s="6">
        <v>41976</v>
      </c>
      <c r="V297" s="6">
        <v>1077</v>
      </c>
      <c r="W297" s="6">
        <v>0</v>
      </c>
      <c r="X297" s="6">
        <v>-1623</v>
      </c>
      <c r="Y297" s="6">
        <v>-4505</v>
      </c>
      <c r="Z297" s="6">
        <v>0</v>
      </c>
      <c r="AA297" s="6">
        <v>4</v>
      </c>
      <c r="AB297" s="6">
        <v>-3729</v>
      </c>
      <c r="AC297" s="6">
        <v>-84910</v>
      </c>
      <c r="AD297" s="6">
        <v>0</v>
      </c>
      <c r="AE297" s="6">
        <v>0</v>
      </c>
      <c r="AF297" s="6">
        <v>-1354037</v>
      </c>
      <c r="AG297" s="6">
        <v>8078229</v>
      </c>
      <c r="AH297" s="6">
        <v>2207285</v>
      </c>
      <c r="AI297" s="6">
        <v>58580</v>
      </c>
      <c r="AJ297" s="7">
        <v>1.03</v>
      </c>
      <c r="AK297" s="2" t="s">
        <v>936</v>
      </c>
      <c r="AL297" s="2" t="s">
        <v>919</v>
      </c>
      <c r="AM297" s="2">
        <v>1.2027299999999999E-2</v>
      </c>
    </row>
    <row r="298" spans="1:39">
      <c r="A298" s="2" t="s">
        <v>177</v>
      </c>
      <c r="B298" s="2" t="s">
        <v>926</v>
      </c>
      <c r="C298" s="2" t="s">
        <v>845</v>
      </c>
      <c r="E298" s="2" t="s">
        <v>178</v>
      </c>
      <c r="F298" s="2" t="s">
        <v>806</v>
      </c>
      <c r="G298" s="2" t="s">
        <v>87</v>
      </c>
      <c r="H298" s="2">
        <v>0</v>
      </c>
      <c r="I298" s="2">
        <v>0.49</v>
      </c>
      <c r="J298" s="6">
        <v>45265533</v>
      </c>
      <c r="K298" s="6">
        <v>15013827</v>
      </c>
      <c r="L298" s="6">
        <v>30251706</v>
      </c>
      <c r="M298" s="6">
        <v>15421327</v>
      </c>
      <c r="N298" s="6">
        <v>952261</v>
      </c>
      <c r="O298" s="6">
        <v>223036</v>
      </c>
      <c r="P298" s="6">
        <v>703377</v>
      </c>
      <c r="Q298" s="2">
        <v>0</v>
      </c>
      <c r="R298" s="6">
        <v>0</v>
      </c>
      <c r="S298" s="6">
        <v>25848</v>
      </c>
      <c r="T298" s="2">
        <v>0</v>
      </c>
      <c r="U298" s="6">
        <v>5219</v>
      </c>
      <c r="V298" s="6">
        <v>6082</v>
      </c>
      <c r="W298" s="6">
        <v>0</v>
      </c>
      <c r="X298" s="6">
        <v>-11696</v>
      </c>
      <c r="Y298" s="6">
        <v>2264</v>
      </c>
      <c r="Z298" s="6">
        <v>0</v>
      </c>
      <c r="AA298" s="6">
        <v>0</v>
      </c>
      <c r="AB298" s="6">
        <v>-3949</v>
      </c>
      <c r="AC298" s="6">
        <v>437525</v>
      </c>
      <c r="AD298" s="6">
        <v>0</v>
      </c>
      <c r="AE298" s="2">
        <v>0</v>
      </c>
      <c r="AF298" s="6">
        <v>-260430</v>
      </c>
      <c r="AG298" s="6">
        <v>16548603</v>
      </c>
      <c r="AH298" s="6">
        <v>46800309</v>
      </c>
      <c r="AI298" s="6">
        <v>1534776</v>
      </c>
      <c r="AJ298" s="7">
        <v>1.03</v>
      </c>
      <c r="AL298" s="2" t="s">
        <v>807</v>
      </c>
      <c r="AM298" s="2">
        <v>1</v>
      </c>
    </row>
    <row r="299" spans="1:39">
      <c r="A299" s="2" t="s">
        <v>175</v>
      </c>
      <c r="B299" s="2" t="s">
        <v>921</v>
      </c>
      <c r="C299" s="2">
        <v>0</v>
      </c>
      <c r="E299" s="2" t="s">
        <v>176</v>
      </c>
      <c r="F299" s="2">
        <v>0</v>
      </c>
      <c r="G299" s="2">
        <v>0</v>
      </c>
      <c r="H299" s="2" t="s">
        <v>814</v>
      </c>
      <c r="I299" s="2">
        <v>0.01</v>
      </c>
      <c r="J299" s="6">
        <v>14344976</v>
      </c>
      <c r="K299" s="6">
        <v>4233700</v>
      </c>
      <c r="L299" s="6">
        <v>10111276</v>
      </c>
      <c r="M299" s="6">
        <v>4379586</v>
      </c>
      <c r="N299" s="6">
        <v>210017</v>
      </c>
      <c r="O299" s="6">
        <v>63341</v>
      </c>
      <c r="P299" s="6">
        <v>141659</v>
      </c>
      <c r="Q299" s="2">
        <v>985</v>
      </c>
      <c r="R299" s="6">
        <v>606</v>
      </c>
      <c r="S299" s="6">
        <v>2956</v>
      </c>
      <c r="T299" s="2">
        <v>470</v>
      </c>
      <c r="U299" s="6">
        <v>8892</v>
      </c>
      <c r="V299" s="6">
        <v>-254</v>
      </c>
      <c r="W299" s="6">
        <v>1451</v>
      </c>
      <c r="X299" s="6">
        <v>-647</v>
      </c>
      <c r="Y299" s="6">
        <v>429</v>
      </c>
      <c r="Z299" s="6">
        <v>0</v>
      </c>
      <c r="AA299" s="6">
        <v>-170</v>
      </c>
      <c r="AB299" s="6">
        <v>-967</v>
      </c>
      <c r="AC299" s="6">
        <v>146237</v>
      </c>
      <c r="AD299" s="6">
        <v>0</v>
      </c>
      <c r="AE299" s="2">
        <v>0</v>
      </c>
      <c r="AF299" s="6">
        <v>-127309</v>
      </c>
      <c r="AG299" s="6">
        <v>4617265</v>
      </c>
      <c r="AH299" s="6">
        <v>14728541</v>
      </c>
      <c r="AI299" s="6">
        <v>383565</v>
      </c>
      <c r="AJ299" s="7">
        <v>1.03</v>
      </c>
      <c r="AL299" s="2" t="s">
        <v>807</v>
      </c>
      <c r="AM299" s="2">
        <v>1</v>
      </c>
    </row>
    <row r="300" spans="1:39">
      <c r="A300" s="2" t="s">
        <v>173</v>
      </c>
      <c r="B300" s="2" t="s">
        <v>821</v>
      </c>
      <c r="C300" s="2" t="s">
        <v>805</v>
      </c>
      <c r="E300" s="2" t="s">
        <v>174</v>
      </c>
      <c r="F300" s="2" t="s">
        <v>806</v>
      </c>
      <c r="G300" s="2" t="s">
        <v>486</v>
      </c>
      <c r="H300" s="2">
        <v>0</v>
      </c>
      <c r="I300" s="2">
        <v>0.49</v>
      </c>
      <c r="J300" s="6">
        <v>50659608</v>
      </c>
      <c r="K300" s="6">
        <v>49037068</v>
      </c>
      <c r="L300" s="6">
        <v>1622540</v>
      </c>
      <c r="M300" s="6">
        <v>47480294</v>
      </c>
      <c r="N300" s="6">
        <v>1600348</v>
      </c>
      <c r="O300" s="6">
        <v>686698</v>
      </c>
      <c r="P300" s="6">
        <v>866762</v>
      </c>
      <c r="Q300" s="6">
        <v>17468</v>
      </c>
      <c r="R300" s="2">
        <v>0</v>
      </c>
      <c r="S300" s="6">
        <v>24449</v>
      </c>
      <c r="T300" s="6">
        <v>4971</v>
      </c>
      <c r="U300" s="6">
        <v>52436</v>
      </c>
      <c r="V300" s="6">
        <v>-12468</v>
      </c>
      <c r="W300" s="6">
        <v>8888</v>
      </c>
      <c r="X300" s="6">
        <v>11326</v>
      </c>
      <c r="Y300" s="6">
        <v>-5821</v>
      </c>
      <c r="Z300" s="6">
        <v>0</v>
      </c>
      <c r="AA300" s="6">
        <v>-876</v>
      </c>
      <c r="AB300" s="6">
        <v>31842</v>
      </c>
      <c r="AC300" s="6">
        <v>23466</v>
      </c>
      <c r="AD300" s="6">
        <v>0</v>
      </c>
      <c r="AE300" s="2">
        <v>0</v>
      </c>
      <c r="AF300" s="6">
        <v>3011199</v>
      </c>
      <c r="AG300" s="6">
        <v>52200634</v>
      </c>
      <c r="AH300" s="6">
        <v>53823175</v>
      </c>
      <c r="AI300" s="6">
        <v>3163567</v>
      </c>
      <c r="AJ300" s="7">
        <v>1.06</v>
      </c>
      <c r="AL300" s="2" t="s">
        <v>807</v>
      </c>
      <c r="AM300" s="2">
        <v>1</v>
      </c>
    </row>
    <row r="301" spans="1:39">
      <c r="A301" s="2" t="s">
        <v>171</v>
      </c>
      <c r="B301" s="2" t="s">
        <v>821</v>
      </c>
      <c r="C301" s="2" t="s">
        <v>815</v>
      </c>
      <c r="E301" s="2" t="s">
        <v>172</v>
      </c>
      <c r="F301" s="2" t="s">
        <v>806</v>
      </c>
      <c r="G301" s="2" t="s">
        <v>532</v>
      </c>
      <c r="H301" s="2">
        <v>0</v>
      </c>
      <c r="I301" s="2">
        <v>0.49</v>
      </c>
      <c r="J301" s="6">
        <v>32300967</v>
      </c>
      <c r="K301" s="6">
        <v>22773492</v>
      </c>
      <c r="L301" s="6">
        <v>9527476</v>
      </c>
      <c r="M301" s="6">
        <v>23374674</v>
      </c>
      <c r="N301" s="6">
        <v>1573380</v>
      </c>
      <c r="O301" s="6">
        <v>338063</v>
      </c>
      <c r="P301" s="6">
        <v>1218578</v>
      </c>
      <c r="Q301" s="6">
        <v>5051</v>
      </c>
      <c r="R301" s="6">
        <v>0</v>
      </c>
      <c r="S301" s="6">
        <v>9942</v>
      </c>
      <c r="T301" s="6">
        <v>1746</v>
      </c>
      <c r="U301" s="6">
        <v>-403</v>
      </c>
      <c r="V301" s="6">
        <v>11012</v>
      </c>
      <c r="W301" s="6">
        <v>1377</v>
      </c>
      <c r="X301" s="6">
        <v>11134</v>
      </c>
      <c r="Y301" s="6">
        <v>5978</v>
      </c>
      <c r="Z301" s="6">
        <v>0</v>
      </c>
      <c r="AA301" s="6">
        <v>0</v>
      </c>
      <c r="AB301" s="6">
        <v>-8410</v>
      </c>
      <c r="AC301" s="6">
        <v>137794</v>
      </c>
      <c r="AD301" s="6">
        <v>0</v>
      </c>
      <c r="AE301" s="2">
        <v>0</v>
      </c>
      <c r="AF301" s="6">
        <v>84999</v>
      </c>
      <c r="AG301" s="6">
        <v>25191535</v>
      </c>
      <c r="AH301" s="6">
        <v>34719011</v>
      </c>
      <c r="AI301" s="6">
        <v>2418044</v>
      </c>
      <c r="AJ301" s="7">
        <v>1.07</v>
      </c>
      <c r="AL301" s="2" t="s">
        <v>807</v>
      </c>
      <c r="AM301" s="2">
        <v>1</v>
      </c>
    </row>
    <row r="302" spans="1:39">
      <c r="A302" s="2" t="s">
        <v>169</v>
      </c>
      <c r="B302" s="2" t="s">
        <v>924</v>
      </c>
      <c r="C302" s="2" t="s">
        <v>818</v>
      </c>
      <c r="E302" s="2" t="s">
        <v>170</v>
      </c>
      <c r="F302" s="2" t="s">
        <v>514</v>
      </c>
      <c r="G302" s="2" t="s">
        <v>806</v>
      </c>
      <c r="H302" s="2">
        <v>0</v>
      </c>
      <c r="I302" s="2">
        <v>0.3</v>
      </c>
      <c r="J302" s="6">
        <v>106041475</v>
      </c>
      <c r="K302" s="6">
        <v>60702117</v>
      </c>
      <c r="L302" s="6">
        <v>45339358</v>
      </c>
      <c r="M302" s="6">
        <v>69115246</v>
      </c>
      <c r="N302" s="6">
        <v>1867762</v>
      </c>
      <c r="O302" s="6">
        <v>999601</v>
      </c>
      <c r="P302" s="6">
        <v>866720</v>
      </c>
      <c r="Q302" s="6">
        <v>1441</v>
      </c>
      <c r="R302" s="6">
        <v>0</v>
      </c>
      <c r="S302" s="6">
        <v>0</v>
      </c>
      <c r="T302" s="6">
        <v>0</v>
      </c>
      <c r="U302" s="6">
        <v>68615</v>
      </c>
      <c r="V302" s="6">
        <v>-69</v>
      </c>
      <c r="W302" s="6">
        <v>0</v>
      </c>
      <c r="X302" s="6">
        <v>3074</v>
      </c>
      <c r="Y302" s="6">
        <v>-526</v>
      </c>
      <c r="Z302" s="6">
        <v>0</v>
      </c>
      <c r="AA302" s="6">
        <v>0</v>
      </c>
      <c r="AB302" s="6">
        <v>3278</v>
      </c>
      <c r="AC302" s="6">
        <v>655735</v>
      </c>
      <c r="AD302" s="6">
        <v>0</v>
      </c>
      <c r="AE302" s="2">
        <v>0</v>
      </c>
      <c r="AF302" s="6">
        <v>-4382191</v>
      </c>
      <c r="AG302" s="6">
        <v>67330924</v>
      </c>
      <c r="AH302" s="6">
        <v>112670282</v>
      </c>
      <c r="AI302" s="6">
        <v>6628806</v>
      </c>
      <c r="AJ302" s="7">
        <v>1.06</v>
      </c>
      <c r="AL302" s="2" t="s">
        <v>807</v>
      </c>
      <c r="AM302" s="2">
        <v>1</v>
      </c>
    </row>
    <row r="303" spans="1:39">
      <c r="A303" s="2" t="s">
        <v>167</v>
      </c>
      <c r="B303" s="2" t="s">
        <v>804</v>
      </c>
      <c r="C303" s="2" t="s">
        <v>805</v>
      </c>
      <c r="E303" s="2" t="s">
        <v>168</v>
      </c>
      <c r="F303" s="2" t="s">
        <v>133</v>
      </c>
      <c r="G303" s="2" t="s">
        <v>806</v>
      </c>
      <c r="H303" s="2">
        <v>0</v>
      </c>
      <c r="I303" s="2">
        <v>0.4</v>
      </c>
      <c r="J303" s="6">
        <v>1765269</v>
      </c>
      <c r="K303" s="6">
        <v>15979885</v>
      </c>
      <c r="L303" s="6">
        <v>-14214615</v>
      </c>
      <c r="M303" s="6">
        <v>18214596</v>
      </c>
      <c r="N303" s="6">
        <v>519511</v>
      </c>
      <c r="O303" s="6">
        <v>263434</v>
      </c>
      <c r="P303" s="6">
        <v>256068</v>
      </c>
      <c r="Q303" s="6">
        <v>0</v>
      </c>
      <c r="R303" s="6">
        <v>0</v>
      </c>
      <c r="S303" s="2">
        <v>0</v>
      </c>
      <c r="T303" s="2">
        <v>9</v>
      </c>
      <c r="U303" s="6">
        <v>31947</v>
      </c>
      <c r="V303" s="6">
        <v>0</v>
      </c>
      <c r="W303" s="6">
        <v>0</v>
      </c>
      <c r="X303" s="6">
        <v>1620</v>
      </c>
      <c r="Y303" s="6">
        <v>3487</v>
      </c>
      <c r="Z303" s="6">
        <v>0</v>
      </c>
      <c r="AA303" s="6">
        <v>-9</v>
      </c>
      <c r="AB303" s="6">
        <v>-14954</v>
      </c>
      <c r="AC303" s="6">
        <v>-205583</v>
      </c>
      <c r="AD303" s="6">
        <v>0</v>
      </c>
      <c r="AE303" s="2">
        <v>0</v>
      </c>
      <c r="AF303" s="6">
        <v>-3524717</v>
      </c>
      <c r="AG303" s="6">
        <v>15025898</v>
      </c>
      <c r="AH303" s="6">
        <v>811282</v>
      </c>
      <c r="AI303" s="6">
        <v>-953987</v>
      </c>
      <c r="AJ303" s="7">
        <v>0.46</v>
      </c>
      <c r="AK303" s="2" t="s">
        <v>934</v>
      </c>
      <c r="AL303" s="2" t="s">
        <v>919</v>
      </c>
      <c r="AM303" s="2">
        <v>9.6436999999999998E-3</v>
      </c>
    </row>
    <row r="304" spans="1:39">
      <c r="A304" s="2" t="s">
        <v>165</v>
      </c>
      <c r="B304" s="2" t="s">
        <v>804</v>
      </c>
      <c r="C304" s="2" t="s">
        <v>815</v>
      </c>
      <c r="E304" s="2" t="s">
        <v>166</v>
      </c>
      <c r="F304" s="2" t="s">
        <v>460</v>
      </c>
      <c r="G304" s="2" t="s">
        <v>806</v>
      </c>
      <c r="H304" s="2">
        <v>0</v>
      </c>
      <c r="I304" s="2">
        <v>0.4</v>
      </c>
      <c r="J304" s="6">
        <v>2310890</v>
      </c>
      <c r="K304" s="6">
        <v>26019227</v>
      </c>
      <c r="L304" s="6">
        <v>-23708336</v>
      </c>
      <c r="M304" s="6">
        <v>25641618</v>
      </c>
      <c r="N304" s="6">
        <v>716149</v>
      </c>
      <c r="O304" s="6">
        <v>370850</v>
      </c>
      <c r="P304" s="6">
        <v>340170</v>
      </c>
      <c r="Q304" s="2">
        <v>0</v>
      </c>
      <c r="R304" s="6">
        <v>0</v>
      </c>
      <c r="S304" s="6">
        <v>2911</v>
      </c>
      <c r="T304" s="6">
        <v>2218</v>
      </c>
      <c r="U304" s="6">
        <v>30187</v>
      </c>
      <c r="V304" s="6">
        <v>0</v>
      </c>
      <c r="W304" s="6">
        <v>0</v>
      </c>
      <c r="X304" s="6">
        <v>54745</v>
      </c>
      <c r="Y304" s="6">
        <v>-1307</v>
      </c>
      <c r="Z304" s="6">
        <v>0</v>
      </c>
      <c r="AA304" s="6">
        <v>0</v>
      </c>
      <c r="AB304" s="6">
        <v>-20770</v>
      </c>
      <c r="AC304" s="6">
        <v>-342889</v>
      </c>
      <c r="AD304" s="6">
        <v>1217546</v>
      </c>
      <c r="AE304" s="2">
        <v>0</v>
      </c>
      <c r="AF304" s="6">
        <v>-1602404</v>
      </c>
      <c r="AG304" s="6">
        <v>25692875</v>
      </c>
      <c r="AH304" s="6">
        <v>1984539</v>
      </c>
      <c r="AI304" s="6">
        <v>-326352</v>
      </c>
      <c r="AJ304" s="7">
        <v>0.86</v>
      </c>
      <c r="AL304" s="2" t="s">
        <v>807</v>
      </c>
      <c r="AM304" s="2">
        <v>1</v>
      </c>
    </row>
    <row r="305" spans="1:39">
      <c r="A305" s="2" t="s">
        <v>163</v>
      </c>
      <c r="B305" s="2" t="s">
        <v>804</v>
      </c>
      <c r="C305" s="2" t="s">
        <v>815</v>
      </c>
      <c r="E305" s="2" t="s">
        <v>164</v>
      </c>
      <c r="F305" s="2" t="s">
        <v>139</v>
      </c>
      <c r="G305" s="2" t="s">
        <v>806</v>
      </c>
      <c r="H305" s="2">
        <v>0</v>
      </c>
      <c r="I305" s="2">
        <v>0.4</v>
      </c>
      <c r="J305" s="6">
        <v>2305934</v>
      </c>
      <c r="K305" s="6">
        <v>18354670</v>
      </c>
      <c r="L305" s="6">
        <v>-16048736</v>
      </c>
      <c r="M305" s="6">
        <v>18906404</v>
      </c>
      <c r="N305" s="6">
        <v>705079</v>
      </c>
      <c r="O305" s="6">
        <v>277231</v>
      </c>
      <c r="P305" s="6">
        <v>424406</v>
      </c>
      <c r="Q305" s="6">
        <v>3442</v>
      </c>
      <c r="R305" s="6">
        <v>0</v>
      </c>
      <c r="S305" s="6">
        <v>0</v>
      </c>
      <c r="T305" s="6">
        <v>0</v>
      </c>
      <c r="U305" s="6">
        <v>-5515</v>
      </c>
      <c r="V305" s="6">
        <v>-3959</v>
      </c>
      <c r="W305" s="6">
        <v>11023</v>
      </c>
      <c r="X305" s="6">
        <v>-265</v>
      </c>
      <c r="Y305" s="6">
        <v>-3822</v>
      </c>
      <c r="Z305" s="6">
        <v>0</v>
      </c>
      <c r="AA305" s="6">
        <v>3200</v>
      </c>
      <c r="AB305" s="6">
        <v>7259</v>
      </c>
      <c r="AC305" s="6">
        <v>-232110</v>
      </c>
      <c r="AD305" s="6">
        <v>0</v>
      </c>
      <c r="AE305" s="6">
        <v>29022</v>
      </c>
      <c r="AF305" s="6">
        <v>-331044</v>
      </c>
      <c r="AG305" s="6">
        <v>19027228</v>
      </c>
      <c r="AH305" s="6">
        <v>2978492</v>
      </c>
      <c r="AI305" s="6">
        <v>672558</v>
      </c>
      <c r="AJ305" s="7">
        <v>1.29</v>
      </c>
      <c r="AK305" s="2" t="s">
        <v>816</v>
      </c>
      <c r="AL305" s="2" t="s">
        <v>919</v>
      </c>
      <c r="AM305" s="2">
        <v>2.0497600000000001E-2</v>
      </c>
    </row>
    <row r="306" spans="1:39">
      <c r="A306" s="2" t="s">
        <v>161</v>
      </c>
      <c r="B306" s="2" t="s">
        <v>926</v>
      </c>
      <c r="C306" s="2" t="s">
        <v>808</v>
      </c>
      <c r="E306" s="2" t="s">
        <v>162</v>
      </c>
      <c r="F306" s="2" t="s">
        <v>806</v>
      </c>
      <c r="G306" s="2" t="s">
        <v>368</v>
      </c>
      <c r="H306" s="2">
        <v>0</v>
      </c>
      <c r="I306" s="2">
        <v>0.49</v>
      </c>
      <c r="J306" s="6">
        <v>42300250</v>
      </c>
      <c r="K306" s="6">
        <v>24153674</v>
      </c>
      <c r="L306" s="6">
        <v>18146576</v>
      </c>
      <c r="M306" s="6">
        <v>24389902</v>
      </c>
      <c r="N306" s="6">
        <v>1181961</v>
      </c>
      <c r="O306" s="6">
        <v>352747</v>
      </c>
      <c r="P306" s="6">
        <v>808080</v>
      </c>
      <c r="Q306" s="6">
        <v>4290</v>
      </c>
      <c r="R306" s="2">
        <v>0</v>
      </c>
      <c r="S306" s="6">
        <v>15635</v>
      </c>
      <c r="T306" s="6">
        <v>1209</v>
      </c>
      <c r="U306" s="6">
        <v>71566</v>
      </c>
      <c r="V306" s="6">
        <v>798</v>
      </c>
      <c r="W306" s="6">
        <v>0</v>
      </c>
      <c r="X306" s="6">
        <v>-2611</v>
      </c>
      <c r="Y306" s="6">
        <v>5646</v>
      </c>
      <c r="Z306" s="6">
        <v>742</v>
      </c>
      <c r="AA306" s="6">
        <v>35</v>
      </c>
      <c r="AB306" s="6">
        <v>4029</v>
      </c>
      <c r="AC306" s="6">
        <v>262450</v>
      </c>
      <c r="AD306" s="6">
        <v>0</v>
      </c>
      <c r="AE306" s="6">
        <v>0</v>
      </c>
      <c r="AF306" s="6">
        <v>0</v>
      </c>
      <c r="AG306" s="6">
        <v>25914518</v>
      </c>
      <c r="AH306" s="6">
        <v>44061095</v>
      </c>
      <c r="AI306" s="6">
        <v>1760844</v>
      </c>
      <c r="AJ306" s="7">
        <v>1.04</v>
      </c>
      <c r="AK306" s="2" t="s">
        <v>935</v>
      </c>
      <c r="AL306" s="2" t="s">
        <v>919</v>
      </c>
      <c r="AM306" s="2">
        <v>0.40667550000000002</v>
      </c>
    </row>
    <row r="307" spans="1:39">
      <c r="A307" s="2" t="s">
        <v>159</v>
      </c>
      <c r="B307" s="2" t="s">
        <v>804</v>
      </c>
      <c r="C307" s="2" t="s">
        <v>825</v>
      </c>
      <c r="E307" s="2" t="s">
        <v>160</v>
      </c>
      <c r="F307" s="2" t="s">
        <v>157</v>
      </c>
      <c r="G307" s="2" t="s">
        <v>155</v>
      </c>
      <c r="H307" s="2">
        <v>0</v>
      </c>
      <c r="I307" s="2">
        <v>0.4</v>
      </c>
      <c r="J307" s="6">
        <v>2584865</v>
      </c>
      <c r="K307" s="6">
        <v>17078541</v>
      </c>
      <c r="L307" s="6">
        <v>-14493677</v>
      </c>
      <c r="M307" s="6">
        <v>18522922</v>
      </c>
      <c r="N307" s="6">
        <v>782344</v>
      </c>
      <c r="O307" s="6">
        <v>267894</v>
      </c>
      <c r="P307" s="6">
        <v>508190</v>
      </c>
      <c r="Q307" s="6">
        <v>0</v>
      </c>
      <c r="R307" s="6">
        <v>0</v>
      </c>
      <c r="S307" s="6">
        <v>1571</v>
      </c>
      <c r="T307" s="6">
        <v>4689</v>
      </c>
      <c r="U307" s="6">
        <v>14827</v>
      </c>
      <c r="V307" s="6">
        <v>0</v>
      </c>
      <c r="W307" s="6">
        <v>0</v>
      </c>
      <c r="X307" s="6">
        <v>8350</v>
      </c>
      <c r="Y307" s="6">
        <v>172</v>
      </c>
      <c r="Z307" s="2">
        <v>0</v>
      </c>
      <c r="AA307" s="6">
        <v>-1311</v>
      </c>
      <c r="AB307" s="6">
        <v>2495</v>
      </c>
      <c r="AC307" s="6">
        <v>-209619</v>
      </c>
      <c r="AD307" s="6">
        <v>0</v>
      </c>
      <c r="AE307" s="2">
        <v>0</v>
      </c>
      <c r="AF307" s="6">
        <v>-3712510</v>
      </c>
      <c r="AG307" s="6">
        <v>15407670</v>
      </c>
      <c r="AH307" s="6">
        <v>913993</v>
      </c>
      <c r="AI307" s="6">
        <v>-1670872</v>
      </c>
      <c r="AJ307" s="7">
        <v>0.35</v>
      </c>
      <c r="AK307" s="2" t="s">
        <v>936</v>
      </c>
      <c r="AL307" s="2" t="s">
        <v>919</v>
      </c>
      <c r="AM307" s="2">
        <v>1.4468699999999999E-2</v>
      </c>
    </row>
    <row r="308" spans="1:39">
      <c r="A308" s="2" t="s">
        <v>157</v>
      </c>
      <c r="B308" s="2" t="s">
        <v>928</v>
      </c>
      <c r="C308" s="2" t="s">
        <v>825</v>
      </c>
      <c r="E308" s="2" t="s">
        <v>158</v>
      </c>
      <c r="F308" s="2">
        <v>0</v>
      </c>
      <c r="G308" s="2">
        <v>0</v>
      </c>
      <c r="H308" s="2" t="s">
        <v>929</v>
      </c>
      <c r="I308" s="2">
        <v>0.09</v>
      </c>
      <c r="J308" s="6">
        <v>92609258</v>
      </c>
      <c r="K308" s="6">
        <v>23943712</v>
      </c>
      <c r="L308" s="6">
        <v>68665547</v>
      </c>
      <c r="M308" s="6">
        <v>25139231</v>
      </c>
      <c r="N308" s="6">
        <v>1192011</v>
      </c>
      <c r="O308" s="6">
        <v>366727</v>
      </c>
      <c r="P308" s="6">
        <v>800281</v>
      </c>
      <c r="Q308" s="6">
        <v>4031</v>
      </c>
      <c r="R308" s="6">
        <v>107</v>
      </c>
      <c r="S308" s="6">
        <v>14840</v>
      </c>
      <c r="T308" s="6">
        <v>6025</v>
      </c>
      <c r="U308" s="6">
        <v>54824</v>
      </c>
      <c r="V308" s="6">
        <v>-3061</v>
      </c>
      <c r="W308" s="6">
        <v>958</v>
      </c>
      <c r="X308" s="6">
        <v>-3537</v>
      </c>
      <c r="Y308" s="6">
        <v>1016</v>
      </c>
      <c r="Z308" s="6">
        <v>0</v>
      </c>
      <c r="AA308" s="6">
        <v>-3093</v>
      </c>
      <c r="AB308" s="6">
        <v>3046</v>
      </c>
      <c r="AC308" s="6">
        <v>993097</v>
      </c>
      <c r="AD308" s="6">
        <v>0</v>
      </c>
      <c r="AE308" s="2">
        <v>0</v>
      </c>
      <c r="AF308" s="6">
        <v>-2239067</v>
      </c>
      <c r="AG308" s="6">
        <v>25135425</v>
      </c>
      <c r="AH308" s="6">
        <v>93800971</v>
      </c>
      <c r="AI308" s="6">
        <v>1191713</v>
      </c>
      <c r="AJ308" s="7">
        <v>1.01</v>
      </c>
      <c r="AK308" s="2" t="s">
        <v>936</v>
      </c>
      <c r="AL308" s="2" t="s">
        <v>923</v>
      </c>
      <c r="AM308" s="2">
        <v>0.51837699999999998</v>
      </c>
    </row>
    <row r="309" spans="1:39">
      <c r="A309" s="2" t="s">
        <v>155</v>
      </c>
      <c r="B309" s="2" t="s">
        <v>921</v>
      </c>
      <c r="C309" s="2">
        <v>0</v>
      </c>
      <c r="E309" s="2" t="s">
        <v>156</v>
      </c>
      <c r="F309" s="2">
        <v>0</v>
      </c>
      <c r="G309" s="2">
        <v>0</v>
      </c>
      <c r="H309" s="2" t="s">
        <v>814</v>
      </c>
      <c r="I309" s="2">
        <v>0.01</v>
      </c>
      <c r="J309" s="6">
        <v>8802945</v>
      </c>
      <c r="K309" s="6">
        <v>3498642</v>
      </c>
      <c r="L309" s="6">
        <v>5304303</v>
      </c>
      <c r="M309" s="6">
        <v>3662736</v>
      </c>
      <c r="N309" s="6">
        <v>187621</v>
      </c>
      <c r="O309" s="6">
        <v>52973</v>
      </c>
      <c r="P309" s="6">
        <v>119985</v>
      </c>
      <c r="Q309" s="6">
        <v>448</v>
      </c>
      <c r="R309" s="6">
        <v>12</v>
      </c>
      <c r="S309" s="6">
        <v>1648</v>
      </c>
      <c r="T309" s="6">
        <v>12555</v>
      </c>
      <c r="U309" s="6">
        <v>8706</v>
      </c>
      <c r="V309" s="6">
        <v>-162</v>
      </c>
      <c r="W309" s="6">
        <v>1589</v>
      </c>
      <c r="X309" s="6">
        <v>625</v>
      </c>
      <c r="Y309" s="6">
        <v>100</v>
      </c>
      <c r="Z309" s="6">
        <v>0</v>
      </c>
      <c r="AA309" s="6">
        <v>-12230</v>
      </c>
      <c r="AB309" s="6">
        <v>1086</v>
      </c>
      <c r="AC309" s="6">
        <v>76715</v>
      </c>
      <c r="AD309" s="6">
        <v>0</v>
      </c>
      <c r="AE309" s="2">
        <v>0</v>
      </c>
      <c r="AF309" s="6">
        <v>-249347</v>
      </c>
      <c r="AG309" s="6">
        <v>3677439</v>
      </c>
      <c r="AH309" s="6">
        <v>8981743</v>
      </c>
      <c r="AI309" s="6">
        <v>178797</v>
      </c>
      <c r="AJ309" s="7">
        <v>1.02</v>
      </c>
      <c r="AK309" s="2" t="s">
        <v>936</v>
      </c>
      <c r="AL309" s="2" t="s">
        <v>919</v>
      </c>
      <c r="AM309" s="2">
        <v>4.9274199999999997E-2</v>
      </c>
    </row>
    <row r="310" spans="1:39">
      <c r="A310" s="2" t="s">
        <v>153</v>
      </c>
      <c r="B310" s="2" t="s">
        <v>804</v>
      </c>
      <c r="C310" s="2" t="s">
        <v>825</v>
      </c>
      <c r="E310" s="2" t="s">
        <v>154</v>
      </c>
      <c r="F310" s="2" t="s">
        <v>157</v>
      </c>
      <c r="G310" s="2" t="s">
        <v>155</v>
      </c>
      <c r="H310" s="2">
        <v>0</v>
      </c>
      <c r="I310" s="2">
        <v>0.4</v>
      </c>
      <c r="J310" s="6">
        <v>2400001</v>
      </c>
      <c r="K310" s="6">
        <v>7155243</v>
      </c>
      <c r="L310" s="6">
        <v>-4755243</v>
      </c>
      <c r="M310" s="6">
        <v>7448786</v>
      </c>
      <c r="N310" s="6">
        <v>597882</v>
      </c>
      <c r="O310" s="6">
        <v>107730</v>
      </c>
      <c r="P310" s="6">
        <v>470782</v>
      </c>
      <c r="Q310" s="6">
        <v>0</v>
      </c>
      <c r="R310" s="2">
        <v>0</v>
      </c>
      <c r="S310" s="6">
        <v>5291</v>
      </c>
      <c r="T310" s="6">
        <v>14079</v>
      </c>
      <c r="U310" s="6">
        <v>45739</v>
      </c>
      <c r="V310" s="6">
        <v>0</v>
      </c>
      <c r="W310" s="6">
        <v>4733</v>
      </c>
      <c r="X310" s="2">
        <v>-618</v>
      </c>
      <c r="Y310" s="6">
        <v>-1144</v>
      </c>
      <c r="Z310" s="6">
        <v>0</v>
      </c>
      <c r="AA310" s="6">
        <v>-12541</v>
      </c>
      <c r="AB310" s="6">
        <v>-473</v>
      </c>
      <c r="AC310" s="6">
        <v>-68774</v>
      </c>
      <c r="AD310" s="6">
        <v>0</v>
      </c>
      <c r="AE310" s="2">
        <v>0</v>
      </c>
      <c r="AF310" s="6">
        <v>-318355</v>
      </c>
      <c r="AG310" s="6">
        <v>7695235</v>
      </c>
      <c r="AH310" s="6">
        <v>2939992</v>
      </c>
      <c r="AI310" s="6">
        <v>539992</v>
      </c>
      <c r="AJ310" s="7">
        <v>1.22</v>
      </c>
      <c r="AK310" s="2" t="s">
        <v>936</v>
      </c>
      <c r="AL310" s="2" t="s">
        <v>919</v>
      </c>
      <c r="AM310" s="2">
        <v>1.34339E-2</v>
      </c>
    </row>
    <row r="311" spans="1:39">
      <c r="A311" s="2" t="s">
        <v>151</v>
      </c>
      <c r="B311" s="2" t="s">
        <v>804</v>
      </c>
      <c r="C311" s="2" t="s">
        <v>815</v>
      </c>
      <c r="E311" s="2" t="s">
        <v>152</v>
      </c>
      <c r="F311" s="2" t="s">
        <v>460</v>
      </c>
      <c r="G311" s="2" t="s">
        <v>806</v>
      </c>
      <c r="H311" s="2">
        <v>0</v>
      </c>
      <c r="I311" s="2">
        <v>0.4</v>
      </c>
      <c r="J311" s="6">
        <v>2354253</v>
      </c>
      <c r="K311" s="6">
        <v>18727696</v>
      </c>
      <c r="L311" s="6">
        <v>-16373443</v>
      </c>
      <c r="M311" s="6">
        <v>18457170</v>
      </c>
      <c r="N311" s="6">
        <v>536904</v>
      </c>
      <c r="O311" s="6">
        <v>266943</v>
      </c>
      <c r="P311" s="6">
        <v>190630</v>
      </c>
      <c r="Q311" s="6">
        <v>0</v>
      </c>
      <c r="R311" s="6">
        <v>62116</v>
      </c>
      <c r="S311" s="6">
        <v>15592</v>
      </c>
      <c r="T311" s="6">
        <v>1623</v>
      </c>
      <c r="U311" s="6">
        <v>8760</v>
      </c>
      <c r="V311" s="2">
        <v>0</v>
      </c>
      <c r="W311" s="6">
        <v>-31084</v>
      </c>
      <c r="X311" s="6">
        <v>-6494</v>
      </c>
      <c r="Y311" s="6">
        <v>4750</v>
      </c>
      <c r="Z311" s="6">
        <v>0</v>
      </c>
      <c r="AA311" s="6">
        <v>231</v>
      </c>
      <c r="AB311" s="6">
        <v>6009</v>
      </c>
      <c r="AC311" s="6">
        <v>-236806</v>
      </c>
      <c r="AD311" s="6">
        <v>0</v>
      </c>
      <c r="AE311" s="6">
        <v>193796</v>
      </c>
      <c r="AF311" s="6">
        <v>-935784</v>
      </c>
      <c r="AG311" s="6">
        <v>17609860</v>
      </c>
      <c r="AH311" s="6">
        <v>1236417</v>
      </c>
      <c r="AI311" s="6">
        <v>-1117836</v>
      </c>
      <c r="AJ311" s="7">
        <v>0.53</v>
      </c>
      <c r="AL311" s="2" t="s">
        <v>807</v>
      </c>
      <c r="AM311" s="2">
        <v>1</v>
      </c>
    </row>
    <row r="312" spans="1:39">
      <c r="A312" s="2" t="s">
        <v>149</v>
      </c>
      <c r="B312" s="2" t="s">
        <v>926</v>
      </c>
      <c r="C312" s="2" t="s">
        <v>808</v>
      </c>
      <c r="E312" s="2" t="s">
        <v>150</v>
      </c>
      <c r="F312" s="2" t="s">
        <v>806</v>
      </c>
      <c r="G312" s="2" t="s">
        <v>502</v>
      </c>
      <c r="H312" s="2">
        <v>0</v>
      </c>
      <c r="I312" s="2">
        <v>0.49</v>
      </c>
      <c r="J312" s="6">
        <v>43851575</v>
      </c>
      <c r="K312" s="6">
        <v>45562322</v>
      </c>
      <c r="L312" s="6">
        <v>-1710747</v>
      </c>
      <c r="M312" s="6">
        <v>46826436</v>
      </c>
      <c r="N312" s="6">
        <v>2531505</v>
      </c>
      <c r="O312" s="6">
        <v>677242</v>
      </c>
      <c r="P312" s="6">
        <v>1801477</v>
      </c>
      <c r="Q312" s="6">
        <v>2965</v>
      </c>
      <c r="R312" s="6">
        <v>10710</v>
      </c>
      <c r="S312" s="6">
        <v>36791</v>
      </c>
      <c r="T312" s="6">
        <v>2320</v>
      </c>
      <c r="U312" s="6">
        <v>157453</v>
      </c>
      <c r="V312" s="6">
        <v>-4588</v>
      </c>
      <c r="W312" s="6">
        <v>-6672</v>
      </c>
      <c r="X312" s="6">
        <v>3422</v>
      </c>
      <c r="Y312" s="6">
        <v>4782</v>
      </c>
      <c r="Z312" s="6">
        <v>0</v>
      </c>
      <c r="AA312" s="6">
        <v>-50</v>
      </c>
      <c r="AB312" s="6">
        <v>-1143</v>
      </c>
      <c r="AC312" s="6">
        <v>-24742</v>
      </c>
      <c r="AD312" s="6">
        <v>0</v>
      </c>
      <c r="AE312" s="6">
        <v>0</v>
      </c>
      <c r="AF312" s="6">
        <v>-1072194</v>
      </c>
      <c r="AG312" s="6">
        <v>48414209</v>
      </c>
      <c r="AH312" s="6">
        <v>46703462</v>
      </c>
      <c r="AI312" s="6">
        <v>2851887</v>
      </c>
      <c r="AJ312" s="7">
        <v>1.07</v>
      </c>
      <c r="AK312" s="2" t="s">
        <v>907</v>
      </c>
      <c r="AL312" s="2" t="s">
        <v>919</v>
      </c>
      <c r="AM312" s="2">
        <v>6.0773300000000002E-2</v>
      </c>
    </row>
    <row r="313" spans="1:39">
      <c r="A313" s="2" t="s">
        <v>147</v>
      </c>
      <c r="B313" s="2" t="s">
        <v>821</v>
      </c>
      <c r="C313" s="2" t="s">
        <v>845</v>
      </c>
      <c r="E313" s="2" t="s">
        <v>148</v>
      </c>
      <c r="F313" s="2" t="s">
        <v>806</v>
      </c>
      <c r="G313" s="2" t="s">
        <v>626</v>
      </c>
      <c r="H313" s="2">
        <v>0</v>
      </c>
      <c r="I313" s="2">
        <v>0.49</v>
      </c>
      <c r="J313" s="6">
        <v>36305431</v>
      </c>
      <c r="K313" s="6">
        <v>38821951</v>
      </c>
      <c r="L313" s="6">
        <v>-2516520</v>
      </c>
      <c r="M313" s="6">
        <v>40418829</v>
      </c>
      <c r="N313" s="6">
        <v>1482655</v>
      </c>
      <c r="O313" s="6">
        <v>588494</v>
      </c>
      <c r="P313" s="6">
        <v>778676</v>
      </c>
      <c r="Q313" s="6">
        <v>0</v>
      </c>
      <c r="R313" s="6">
        <v>104569</v>
      </c>
      <c r="S313" s="6">
        <v>6193</v>
      </c>
      <c r="T313" s="6">
        <v>4723</v>
      </c>
      <c r="U313" s="6">
        <v>43920</v>
      </c>
      <c r="V313" s="6">
        <v>0</v>
      </c>
      <c r="W313" s="6">
        <v>-71565</v>
      </c>
      <c r="X313" s="6">
        <v>5801</v>
      </c>
      <c r="Y313" s="6">
        <v>-10495</v>
      </c>
      <c r="Z313" s="6">
        <v>0</v>
      </c>
      <c r="AA313" s="6">
        <v>-4794</v>
      </c>
      <c r="AB313" s="6">
        <v>35581</v>
      </c>
      <c r="AC313" s="6">
        <v>-36396</v>
      </c>
      <c r="AD313" s="6">
        <v>0</v>
      </c>
      <c r="AE313" s="6">
        <v>328709</v>
      </c>
      <c r="AF313" s="6">
        <v>-4318984</v>
      </c>
      <c r="AG313" s="6">
        <v>37215843</v>
      </c>
      <c r="AH313" s="6">
        <v>34699323</v>
      </c>
      <c r="AI313" s="6">
        <v>-1606108</v>
      </c>
      <c r="AJ313" s="7">
        <v>0.96</v>
      </c>
      <c r="AL313" s="2" t="s">
        <v>807</v>
      </c>
      <c r="AM313" s="2">
        <v>1</v>
      </c>
    </row>
    <row r="314" spans="1:39">
      <c r="A314" s="2" t="s">
        <v>145</v>
      </c>
      <c r="B314" s="2" t="s">
        <v>821</v>
      </c>
      <c r="C314" s="2" t="s">
        <v>825</v>
      </c>
      <c r="E314" s="2" t="s">
        <v>146</v>
      </c>
      <c r="F314" s="2" t="s">
        <v>806</v>
      </c>
      <c r="G314" s="2" t="s">
        <v>155</v>
      </c>
      <c r="H314" s="2">
        <v>0</v>
      </c>
      <c r="I314" s="2">
        <v>0.49</v>
      </c>
      <c r="J314" s="6">
        <v>66687407</v>
      </c>
      <c r="K314" s="6">
        <v>41073224</v>
      </c>
      <c r="L314" s="6">
        <v>25614183</v>
      </c>
      <c r="M314" s="6">
        <v>42604921</v>
      </c>
      <c r="N314" s="6">
        <v>2720732</v>
      </c>
      <c r="O314" s="6">
        <v>616187</v>
      </c>
      <c r="P314" s="6">
        <v>1522145</v>
      </c>
      <c r="Q314" s="6">
        <v>0</v>
      </c>
      <c r="R314" s="6">
        <v>0</v>
      </c>
      <c r="S314" s="6">
        <v>0</v>
      </c>
      <c r="T314" s="6">
        <v>582400</v>
      </c>
      <c r="U314" s="6">
        <v>128189</v>
      </c>
      <c r="V314" s="6">
        <v>8726</v>
      </c>
      <c r="W314" s="6">
        <v>72685</v>
      </c>
      <c r="X314" s="6">
        <v>49804</v>
      </c>
      <c r="Y314" s="6">
        <v>-573</v>
      </c>
      <c r="Z314" s="6">
        <v>0</v>
      </c>
      <c r="AA314" s="6">
        <v>-582400</v>
      </c>
      <c r="AB314" s="6">
        <v>40263</v>
      </c>
      <c r="AC314" s="6">
        <v>370453</v>
      </c>
      <c r="AD314" s="6">
        <v>0</v>
      </c>
      <c r="AE314" s="6">
        <v>0</v>
      </c>
      <c r="AF314" s="6">
        <v>-27462</v>
      </c>
      <c r="AG314" s="6">
        <v>45385338</v>
      </c>
      <c r="AH314" s="6">
        <v>70999521</v>
      </c>
      <c r="AI314" s="6">
        <v>4312114</v>
      </c>
      <c r="AJ314" s="7">
        <v>1.06</v>
      </c>
      <c r="AK314" s="2" t="s">
        <v>936</v>
      </c>
      <c r="AL314" s="2" t="s">
        <v>919</v>
      </c>
      <c r="AM314" s="2">
        <v>0.37328040000000001</v>
      </c>
    </row>
    <row r="315" spans="1:39">
      <c r="A315" s="2" t="s">
        <v>143</v>
      </c>
      <c r="B315" s="2" t="s">
        <v>804</v>
      </c>
      <c r="C315" s="2" t="s">
        <v>825</v>
      </c>
      <c r="E315" s="2" t="s">
        <v>144</v>
      </c>
      <c r="F315" s="2" t="s">
        <v>69</v>
      </c>
      <c r="G315" s="2" t="s">
        <v>806</v>
      </c>
      <c r="H315" s="2">
        <v>0</v>
      </c>
      <c r="I315" s="2">
        <v>0.4</v>
      </c>
      <c r="J315" s="6">
        <v>2260879</v>
      </c>
      <c r="K315" s="6">
        <v>21008985</v>
      </c>
      <c r="L315" s="6">
        <v>-18748106</v>
      </c>
      <c r="M315" s="6">
        <v>21824217</v>
      </c>
      <c r="N315" s="6">
        <v>1045917</v>
      </c>
      <c r="O315" s="6">
        <v>316232</v>
      </c>
      <c r="P315" s="6">
        <v>704822</v>
      </c>
      <c r="Q315" s="6">
        <v>0</v>
      </c>
      <c r="R315" s="6">
        <v>0</v>
      </c>
      <c r="S315" s="6">
        <v>23649</v>
      </c>
      <c r="T315" s="6">
        <v>1214</v>
      </c>
      <c r="U315" s="6">
        <v>33654</v>
      </c>
      <c r="V315" s="6">
        <v>0</v>
      </c>
      <c r="W315" s="6">
        <v>3510</v>
      </c>
      <c r="X315" s="6">
        <v>-8788</v>
      </c>
      <c r="Y315" s="6">
        <v>6932</v>
      </c>
      <c r="Z315" s="6">
        <v>0</v>
      </c>
      <c r="AA315" s="6">
        <v>1777</v>
      </c>
      <c r="AB315" s="6">
        <v>3525</v>
      </c>
      <c r="AC315" s="6">
        <v>-271150</v>
      </c>
      <c r="AD315" s="6">
        <v>0</v>
      </c>
      <c r="AE315" s="6">
        <v>44230</v>
      </c>
      <c r="AF315" s="6">
        <v>-449261</v>
      </c>
      <c r="AG315" s="6">
        <v>22146103</v>
      </c>
      <c r="AH315" s="6">
        <v>3397998</v>
      </c>
      <c r="AI315" s="6">
        <v>1137119</v>
      </c>
      <c r="AJ315" s="7">
        <v>1.5</v>
      </c>
      <c r="AK315" s="2" t="s">
        <v>932</v>
      </c>
      <c r="AL315" s="2" t="s">
        <v>919</v>
      </c>
      <c r="AM315" s="2">
        <v>1.5546600000000001E-2</v>
      </c>
    </row>
    <row r="316" spans="1:39">
      <c r="A316" s="2" t="s">
        <v>141</v>
      </c>
      <c r="B316" s="2" t="s">
        <v>804</v>
      </c>
      <c r="C316" s="2" t="s">
        <v>822</v>
      </c>
      <c r="E316" s="2" t="s">
        <v>142</v>
      </c>
      <c r="F316" s="2" t="s">
        <v>510</v>
      </c>
      <c r="G316" s="2" t="s">
        <v>806</v>
      </c>
      <c r="H316" s="2">
        <v>0</v>
      </c>
      <c r="I316" s="2">
        <v>0.4</v>
      </c>
      <c r="J316" s="6">
        <v>2260653</v>
      </c>
      <c r="K316" s="6">
        <v>9962239</v>
      </c>
      <c r="L316" s="6">
        <v>-7701586</v>
      </c>
      <c r="M316" s="6">
        <v>10990174</v>
      </c>
      <c r="N316" s="6">
        <v>701751</v>
      </c>
      <c r="O316" s="6">
        <v>158959</v>
      </c>
      <c r="P316" s="6">
        <v>542506</v>
      </c>
      <c r="Q316" s="6">
        <v>0</v>
      </c>
      <c r="R316" s="6">
        <v>0</v>
      </c>
      <c r="S316" s="6">
        <v>286</v>
      </c>
      <c r="T316" s="6">
        <v>0</v>
      </c>
      <c r="U316" s="6">
        <v>27489</v>
      </c>
      <c r="V316" s="6">
        <v>0</v>
      </c>
      <c r="W316" s="6">
        <v>0</v>
      </c>
      <c r="X316" s="6">
        <v>-10</v>
      </c>
      <c r="Y316" s="6">
        <v>-4483</v>
      </c>
      <c r="Z316" s="6">
        <v>0</v>
      </c>
      <c r="AA316" s="6">
        <v>1122</v>
      </c>
      <c r="AB316" s="6">
        <v>-480</v>
      </c>
      <c r="AC316" s="6">
        <v>-111387</v>
      </c>
      <c r="AD316" s="6">
        <v>0</v>
      </c>
      <c r="AE316" s="6">
        <v>13081</v>
      </c>
      <c r="AF316" s="6">
        <v>-471790</v>
      </c>
      <c r="AG316" s="6">
        <v>11119306</v>
      </c>
      <c r="AH316" s="6">
        <v>3417720</v>
      </c>
      <c r="AI316" s="6">
        <v>1157067</v>
      </c>
      <c r="AJ316" s="7">
        <v>1.51</v>
      </c>
      <c r="AK316" s="2" t="s">
        <v>838</v>
      </c>
      <c r="AL316" s="2" t="s">
        <v>923</v>
      </c>
      <c r="AM316" s="2">
        <v>2.7675100000000001E-2</v>
      </c>
    </row>
    <row r="317" spans="1:39">
      <c r="A317" s="2" t="s">
        <v>139</v>
      </c>
      <c r="B317" s="2" t="s">
        <v>928</v>
      </c>
      <c r="C317" s="2" t="s">
        <v>815</v>
      </c>
      <c r="E317" s="2" t="s">
        <v>140</v>
      </c>
      <c r="F317" s="2">
        <v>0</v>
      </c>
      <c r="G317" s="2">
        <v>0</v>
      </c>
      <c r="H317" s="2" t="s">
        <v>929</v>
      </c>
      <c r="I317" s="2">
        <v>0.1</v>
      </c>
      <c r="J317" s="6">
        <v>93993701</v>
      </c>
      <c r="K317" s="6">
        <v>24432956</v>
      </c>
      <c r="L317" s="6">
        <v>69560745</v>
      </c>
      <c r="M317" s="6">
        <v>26857061</v>
      </c>
      <c r="N317" s="6">
        <v>1303535</v>
      </c>
      <c r="O317" s="6">
        <v>391124</v>
      </c>
      <c r="P317" s="6">
        <v>893720</v>
      </c>
      <c r="Q317" s="6">
        <v>4138</v>
      </c>
      <c r="R317" s="2">
        <v>237</v>
      </c>
      <c r="S317" s="6">
        <v>12647</v>
      </c>
      <c r="T317" s="6">
        <v>1669</v>
      </c>
      <c r="U317" s="6">
        <v>44634</v>
      </c>
      <c r="V317" s="6">
        <v>2549</v>
      </c>
      <c r="W317" s="6">
        <v>4317</v>
      </c>
      <c r="X317" s="2">
        <v>-689</v>
      </c>
      <c r="Y317" s="6">
        <v>-3476</v>
      </c>
      <c r="Z317" s="6">
        <v>0</v>
      </c>
      <c r="AA317" s="6">
        <v>528</v>
      </c>
      <c r="AB317" s="6">
        <v>3090</v>
      </c>
      <c r="AC317" s="6">
        <v>1006044</v>
      </c>
      <c r="AD317" s="6">
        <v>0</v>
      </c>
      <c r="AE317" s="6">
        <v>1182996</v>
      </c>
      <c r="AF317" s="6">
        <v>191880</v>
      </c>
      <c r="AG317" s="6">
        <v>28226477</v>
      </c>
      <c r="AH317" s="6">
        <v>97787222</v>
      </c>
      <c r="AI317" s="6">
        <v>3793521</v>
      </c>
      <c r="AJ317" s="7">
        <v>1.04</v>
      </c>
      <c r="AK317" s="2" t="s">
        <v>816</v>
      </c>
      <c r="AL317" s="2" t="s">
        <v>923</v>
      </c>
      <c r="AM317" s="2">
        <v>0.83551699999999995</v>
      </c>
    </row>
    <row r="318" spans="1:39">
      <c r="A318" s="2" t="s">
        <v>137</v>
      </c>
      <c r="B318" s="2" t="s">
        <v>804</v>
      </c>
      <c r="C318" s="2" t="s">
        <v>815</v>
      </c>
      <c r="E318" s="2" t="s">
        <v>138</v>
      </c>
      <c r="F318" s="2" t="s">
        <v>139</v>
      </c>
      <c r="G318" s="2" t="s">
        <v>806</v>
      </c>
      <c r="H318" s="2">
        <v>0</v>
      </c>
      <c r="I318" s="2">
        <v>0.4</v>
      </c>
      <c r="J318" s="6">
        <v>2636555</v>
      </c>
      <c r="K318" s="6">
        <v>19752887</v>
      </c>
      <c r="L318" s="6">
        <v>-17116332</v>
      </c>
      <c r="M318" s="6">
        <v>27376176</v>
      </c>
      <c r="N318" s="6">
        <v>1158269</v>
      </c>
      <c r="O318" s="6">
        <v>397719</v>
      </c>
      <c r="P318" s="6">
        <v>757669</v>
      </c>
      <c r="Q318" s="6">
        <v>1654</v>
      </c>
      <c r="R318" s="2">
        <v>0</v>
      </c>
      <c r="S318" s="6">
        <v>1227</v>
      </c>
      <c r="T318" s="6">
        <v>0</v>
      </c>
      <c r="U318" s="6">
        <v>66966</v>
      </c>
      <c r="V318" s="6">
        <v>333</v>
      </c>
      <c r="W318" s="6">
        <v>0</v>
      </c>
      <c r="X318" s="2">
        <v>-782</v>
      </c>
      <c r="Y318" s="6">
        <v>-1211</v>
      </c>
      <c r="Z318" s="6">
        <v>0</v>
      </c>
      <c r="AA318" s="6">
        <v>5082</v>
      </c>
      <c r="AB318" s="6">
        <v>-1118</v>
      </c>
      <c r="AC318" s="6">
        <v>-247550</v>
      </c>
      <c r="AD318" s="6">
        <v>0</v>
      </c>
      <c r="AE318" s="6">
        <v>33183</v>
      </c>
      <c r="AF318" s="6">
        <v>3017333</v>
      </c>
      <c r="AG318" s="6">
        <v>31340314</v>
      </c>
      <c r="AH318" s="6">
        <v>14223982</v>
      </c>
      <c r="AI318" s="6">
        <v>11587427</v>
      </c>
      <c r="AJ318" s="7">
        <v>5.39</v>
      </c>
      <c r="AK318" s="2" t="s">
        <v>816</v>
      </c>
      <c r="AL318" s="2" t="s">
        <v>919</v>
      </c>
      <c r="AM318" s="2">
        <v>2.3436499999999999E-2</v>
      </c>
    </row>
    <row r="319" spans="1:39">
      <c r="A319" s="2" t="s">
        <v>135</v>
      </c>
      <c r="B319" s="2" t="s">
        <v>926</v>
      </c>
      <c r="C319" s="2" t="s">
        <v>845</v>
      </c>
      <c r="E319" s="2" t="s">
        <v>136</v>
      </c>
      <c r="F319" s="2" t="s">
        <v>806</v>
      </c>
      <c r="G319" s="2" t="s">
        <v>87</v>
      </c>
      <c r="H319" s="2">
        <v>0</v>
      </c>
      <c r="I319" s="2">
        <v>0.49</v>
      </c>
      <c r="J319" s="6">
        <v>78586277</v>
      </c>
      <c r="K319" s="6">
        <v>42339076</v>
      </c>
      <c r="L319" s="6">
        <v>36247201</v>
      </c>
      <c r="M319" s="6">
        <v>43539094</v>
      </c>
      <c r="N319" s="6">
        <v>1853160</v>
      </c>
      <c r="O319" s="6">
        <v>640534</v>
      </c>
      <c r="P319" s="6">
        <v>1171664</v>
      </c>
      <c r="Q319" s="6">
        <v>0</v>
      </c>
      <c r="R319" s="2">
        <v>0</v>
      </c>
      <c r="S319" s="6">
        <v>31020</v>
      </c>
      <c r="T319" s="6">
        <v>9942</v>
      </c>
      <c r="U319" s="6">
        <v>37668</v>
      </c>
      <c r="V319" s="6">
        <v>3744</v>
      </c>
      <c r="W319" s="6">
        <v>0</v>
      </c>
      <c r="X319" s="6">
        <v>38455</v>
      </c>
      <c r="Y319" s="6">
        <v>-8436</v>
      </c>
      <c r="Z319" s="6">
        <v>0</v>
      </c>
      <c r="AA319" s="6">
        <v>-2505</v>
      </c>
      <c r="AB319" s="6">
        <v>1125</v>
      </c>
      <c r="AC319" s="6">
        <v>524236</v>
      </c>
      <c r="AD319" s="6">
        <v>0</v>
      </c>
      <c r="AE319" s="6">
        <v>0</v>
      </c>
      <c r="AF319" s="6">
        <v>0</v>
      </c>
      <c r="AG319" s="6">
        <v>45986541</v>
      </c>
      <c r="AH319" s="6">
        <v>82233743</v>
      </c>
      <c r="AI319" s="6">
        <v>3647466</v>
      </c>
      <c r="AJ319" s="7">
        <v>1.05</v>
      </c>
      <c r="AL319" s="2" t="s">
        <v>807</v>
      </c>
      <c r="AM319" s="2">
        <v>1</v>
      </c>
    </row>
    <row r="320" spans="1:39">
      <c r="A320" s="2" t="s">
        <v>133</v>
      </c>
      <c r="B320" s="2" t="s">
        <v>928</v>
      </c>
      <c r="C320" s="2" t="s">
        <v>805</v>
      </c>
      <c r="E320" s="2" t="s">
        <v>134</v>
      </c>
      <c r="F320" s="2">
        <v>0</v>
      </c>
      <c r="G320" s="2">
        <v>0</v>
      </c>
      <c r="H320" s="2" t="s">
        <v>929</v>
      </c>
      <c r="I320" s="2">
        <v>0.1</v>
      </c>
      <c r="J320" s="6">
        <v>105357385</v>
      </c>
      <c r="K320" s="6">
        <v>45951380</v>
      </c>
      <c r="L320" s="6">
        <v>59406005</v>
      </c>
      <c r="M320" s="6">
        <v>48127299</v>
      </c>
      <c r="N320" s="6">
        <v>1634628</v>
      </c>
      <c r="O320" s="6">
        <v>696056</v>
      </c>
      <c r="P320" s="6">
        <v>913242</v>
      </c>
      <c r="Q320" s="6">
        <v>2849</v>
      </c>
      <c r="R320" s="6">
        <v>10348</v>
      </c>
      <c r="S320" s="6">
        <v>8845</v>
      </c>
      <c r="T320" s="6">
        <v>3288</v>
      </c>
      <c r="U320" s="6">
        <v>88865</v>
      </c>
      <c r="V320" s="6">
        <v>-148</v>
      </c>
      <c r="W320" s="6">
        <v>48293</v>
      </c>
      <c r="X320" s="6">
        <v>29912</v>
      </c>
      <c r="Y320" s="6">
        <v>3407</v>
      </c>
      <c r="Z320" s="2">
        <v>147</v>
      </c>
      <c r="AA320" s="6">
        <v>-280</v>
      </c>
      <c r="AB320" s="6">
        <v>-4545</v>
      </c>
      <c r="AC320" s="6">
        <v>859178</v>
      </c>
      <c r="AD320" s="6">
        <v>0</v>
      </c>
      <c r="AE320" s="2">
        <v>0</v>
      </c>
      <c r="AF320" s="6">
        <v>-2584668</v>
      </c>
      <c r="AG320" s="6">
        <v>48202088</v>
      </c>
      <c r="AH320" s="6">
        <v>107608093</v>
      </c>
      <c r="AI320" s="6">
        <v>2250708</v>
      </c>
      <c r="AJ320" s="7">
        <v>1.02</v>
      </c>
      <c r="AK320" s="2" t="s">
        <v>934</v>
      </c>
      <c r="AL320" s="2" t="s">
        <v>923</v>
      </c>
      <c r="AM320" s="2">
        <v>0.57556770000000002</v>
      </c>
    </row>
    <row r="321" spans="1:39">
      <c r="A321" s="2" t="s">
        <v>131</v>
      </c>
      <c r="B321" s="2" t="s">
        <v>804</v>
      </c>
      <c r="C321" s="2" t="s">
        <v>805</v>
      </c>
      <c r="E321" s="2" t="s">
        <v>132</v>
      </c>
      <c r="F321" s="2" t="s">
        <v>133</v>
      </c>
      <c r="G321" s="2" t="s">
        <v>806</v>
      </c>
      <c r="H321" s="2">
        <v>0</v>
      </c>
      <c r="I321" s="2">
        <v>0.4</v>
      </c>
      <c r="J321" s="6">
        <v>1435359</v>
      </c>
      <c r="K321" s="6">
        <v>13724305</v>
      </c>
      <c r="L321" s="6">
        <v>-12288946</v>
      </c>
      <c r="M321" s="6">
        <v>14054230</v>
      </c>
      <c r="N321" s="6">
        <v>531713</v>
      </c>
      <c r="O321" s="6">
        <v>203264</v>
      </c>
      <c r="P321" s="6">
        <v>273182</v>
      </c>
      <c r="Q321" s="6">
        <v>81</v>
      </c>
      <c r="R321" s="6">
        <v>40578</v>
      </c>
      <c r="S321" s="6">
        <v>14202</v>
      </c>
      <c r="T321" s="6">
        <v>406</v>
      </c>
      <c r="U321" s="6">
        <v>19111</v>
      </c>
      <c r="V321" s="6">
        <v>3263</v>
      </c>
      <c r="W321" s="6">
        <v>136290</v>
      </c>
      <c r="X321" s="6">
        <v>3323</v>
      </c>
      <c r="Y321" s="6">
        <v>82</v>
      </c>
      <c r="Z321" s="6">
        <v>0</v>
      </c>
      <c r="AA321" s="6">
        <v>-406</v>
      </c>
      <c r="AB321" s="6">
        <v>18165</v>
      </c>
      <c r="AC321" s="6">
        <v>-177733</v>
      </c>
      <c r="AD321" s="6">
        <v>0</v>
      </c>
      <c r="AE321" s="6">
        <v>1033719</v>
      </c>
      <c r="AF321" s="6">
        <v>-350623</v>
      </c>
      <c r="AG321" s="6">
        <v>13203696</v>
      </c>
      <c r="AH321" s="6">
        <v>914751</v>
      </c>
      <c r="AI321" s="6">
        <v>-520608</v>
      </c>
      <c r="AJ321" s="7">
        <v>0.64</v>
      </c>
      <c r="AL321" s="2" t="s">
        <v>807</v>
      </c>
      <c r="AM321" s="2">
        <v>1</v>
      </c>
    </row>
    <row r="322" spans="1:39">
      <c r="A322" s="2" t="s">
        <v>129</v>
      </c>
      <c r="B322" s="2" t="s">
        <v>924</v>
      </c>
      <c r="C322" s="2" t="s">
        <v>818</v>
      </c>
      <c r="E322" s="2" t="s">
        <v>130</v>
      </c>
      <c r="F322" s="2" t="s">
        <v>514</v>
      </c>
      <c r="G322" s="2" t="s">
        <v>806</v>
      </c>
      <c r="H322" s="2">
        <v>0</v>
      </c>
      <c r="I322" s="2">
        <v>0.3</v>
      </c>
      <c r="J322" s="6">
        <v>33328516</v>
      </c>
      <c r="K322" s="6">
        <v>15706947</v>
      </c>
      <c r="L322" s="6">
        <v>17621569</v>
      </c>
      <c r="M322" s="6">
        <v>15665050</v>
      </c>
      <c r="N322" s="6">
        <v>680461</v>
      </c>
      <c r="O322" s="6">
        <v>226561</v>
      </c>
      <c r="P322" s="6">
        <v>425749</v>
      </c>
      <c r="Q322" s="6">
        <v>457</v>
      </c>
      <c r="R322" s="6">
        <v>25869</v>
      </c>
      <c r="S322" s="6">
        <v>608</v>
      </c>
      <c r="T322" s="6">
        <v>1217</v>
      </c>
      <c r="U322" s="6">
        <v>30074</v>
      </c>
      <c r="V322" s="6">
        <v>173</v>
      </c>
      <c r="W322" s="6">
        <v>-37389</v>
      </c>
      <c r="X322" s="6">
        <v>3708</v>
      </c>
      <c r="Y322" s="6">
        <v>36898</v>
      </c>
      <c r="Z322" s="6">
        <v>0</v>
      </c>
      <c r="AA322" s="6">
        <v>-468</v>
      </c>
      <c r="AB322" s="6">
        <v>-3818</v>
      </c>
      <c r="AC322" s="6">
        <v>254857</v>
      </c>
      <c r="AD322" s="6">
        <v>0</v>
      </c>
      <c r="AE322" s="6">
        <v>0</v>
      </c>
      <c r="AF322" s="6">
        <v>216932</v>
      </c>
      <c r="AG322" s="6">
        <v>16846478</v>
      </c>
      <c r="AH322" s="6">
        <v>34468047</v>
      </c>
      <c r="AI322" s="6">
        <v>1139531</v>
      </c>
      <c r="AJ322" s="7">
        <v>1.03</v>
      </c>
      <c r="AL322" s="2" t="s">
        <v>807</v>
      </c>
      <c r="AM322" s="2">
        <v>1</v>
      </c>
    </row>
    <row r="323" spans="1:39">
      <c r="A323" s="2" t="s">
        <v>127</v>
      </c>
      <c r="B323" s="2" t="s">
        <v>804</v>
      </c>
      <c r="C323" s="2" t="s">
        <v>805</v>
      </c>
      <c r="E323" s="2" t="s">
        <v>128</v>
      </c>
      <c r="F323" s="2" t="s">
        <v>430</v>
      </c>
      <c r="G323" s="2" t="s">
        <v>428</v>
      </c>
      <c r="H323" s="2">
        <v>0</v>
      </c>
      <c r="I323" s="2">
        <v>0.4</v>
      </c>
      <c r="J323" s="6">
        <v>3926420</v>
      </c>
      <c r="K323" s="6">
        <v>15540955</v>
      </c>
      <c r="L323" s="6">
        <v>-11614534</v>
      </c>
      <c r="M323" s="6">
        <v>17639856</v>
      </c>
      <c r="N323" s="6">
        <v>1023251</v>
      </c>
      <c r="O323" s="6">
        <v>256298</v>
      </c>
      <c r="P323" s="6">
        <v>697539</v>
      </c>
      <c r="Q323" s="6">
        <v>1605</v>
      </c>
      <c r="R323" s="6">
        <v>57921</v>
      </c>
      <c r="S323" s="6">
        <v>5318</v>
      </c>
      <c r="T323" s="6">
        <v>4570</v>
      </c>
      <c r="U323" s="6">
        <v>-8161</v>
      </c>
      <c r="V323" s="6">
        <v>2746</v>
      </c>
      <c r="W323" s="6">
        <v>32890</v>
      </c>
      <c r="X323" s="6">
        <v>-4402</v>
      </c>
      <c r="Y323" s="6">
        <v>-820</v>
      </c>
      <c r="Z323" s="6">
        <v>0</v>
      </c>
      <c r="AA323" s="6">
        <v>-362</v>
      </c>
      <c r="AB323" s="6">
        <v>13428</v>
      </c>
      <c r="AC323" s="6">
        <v>-167979</v>
      </c>
      <c r="AD323" s="6">
        <v>0</v>
      </c>
      <c r="AE323" s="6">
        <v>29063</v>
      </c>
      <c r="AF323" s="6">
        <v>-1347570</v>
      </c>
      <c r="AG323" s="6">
        <v>17153815</v>
      </c>
      <c r="AH323" s="6">
        <v>5539280</v>
      </c>
      <c r="AI323" s="6">
        <v>1612860</v>
      </c>
      <c r="AJ323" s="7">
        <v>1.41</v>
      </c>
      <c r="AK323" s="2" t="s">
        <v>892</v>
      </c>
      <c r="AL323" s="2" t="s">
        <v>919</v>
      </c>
      <c r="AM323" s="2">
        <v>1.8098E-2</v>
      </c>
    </row>
    <row r="324" spans="1:39">
      <c r="A324" s="2" t="s">
        <v>125</v>
      </c>
      <c r="B324" s="2" t="s">
        <v>821</v>
      </c>
      <c r="C324" s="2" t="s">
        <v>822</v>
      </c>
      <c r="E324" s="2" t="s">
        <v>126</v>
      </c>
      <c r="F324" s="2" t="s">
        <v>806</v>
      </c>
      <c r="G324" s="2" t="s">
        <v>0</v>
      </c>
      <c r="H324" s="2">
        <v>0</v>
      </c>
      <c r="I324" s="2">
        <v>0.49</v>
      </c>
      <c r="J324" s="6">
        <v>29551765</v>
      </c>
      <c r="K324" s="6">
        <v>51778723</v>
      </c>
      <c r="L324" s="6">
        <v>-22226958</v>
      </c>
      <c r="M324" s="6">
        <v>52536221</v>
      </c>
      <c r="N324" s="6">
        <v>1481176</v>
      </c>
      <c r="O324" s="6">
        <v>767927</v>
      </c>
      <c r="P324" s="6">
        <v>709624</v>
      </c>
      <c r="Q324" s="6">
        <v>2091</v>
      </c>
      <c r="R324" s="6">
        <v>0</v>
      </c>
      <c r="S324" s="6">
        <v>1534</v>
      </c>
      <c r="T324" s="6">
        <v>0</v>
      </c>
      <c r="U324" s="6">
        <v>39218</v>
      </c>
      <c r="V324" s="6">
        <v>1938</v>
      </c>
      <c r="W324" s="6">
        <v>4766</v>
      </c>
      <c r="X324" s="6">
        <v>40191</v>
      </c>
      <c r="Y324" s="6">
        <v>11903</v>
      </c>
      <c r="Z324" s="6">
        <v>0</v>
      </c>
      <c r="AA324" s="6">
        <v>0</v>
      </c>
      <c r="AB324" s="6">
        <v>20</v>
      </c>
      <c r="AC324" s="6">
        <v>-321464</v>
      </c>
      <c r="AD324" s="6">
        <v>0</v>
      </c>
      <c r="AE324" s="6">
        <v>629337</v>
      </c>
      <c r="AF324" s="6">
        <v>-254728</v>
      </c>
      <c r="AG324" s="6">
        <v>52909904</v>
      </c>
      <c r="AH324" s="6">
        <v>30682945</v>
      </c>
      <c r="AI324" s="6">
        <v>1131181</v>
      </c>
      <c r="AJ324" s="7">
        <v>1.04</v>
      </c>
      <c r="AL324" s="2" t="s">
        <v>807</v>
      </c>
      <c r="AM324" s="2">
        <v>1</v>
      </c>
    </row>
    <row r="325" spans="1:39">
      <c r="A325" s="2" t="s">
        <v>123</v>
      </c>
      <c r="B325" s="2" t="s">
        <v>926</v>
      </c>
      <c r="C325" s="2" t="s">
        <v>808</v>
      </c>
      <c r="E325" s="2" t="s">
        <v>124</v>
      </c>
      <c r="F325" s="2" t="s">
        <v>806</v>
      </c>
      <c r="G325" s="2" t="s">
        <v>502</v>
      </c>
      <c r="H325" s="2">
        <v>0</v>
      </c>
      <c r="I325" s="2">
        <v>0.49</v>
      </c>
      <c r="J325" s="6">
        <v>51523133</v>
      </c>
      <c r="K325" s="6">
        <v>27480601</v>
      </c>
      <c r="L325" s="6">
        <v>24042532</v>
      </c>
      <c r="M325" s="6">
        <v>28698343</v>
      </c>
      <c r="N325" s="6">
        <v>1960285</v>
      </c>
      <c r="O325" s="6">
        <v>415059</v>
      </c>
      <c r="P325" s="6">
        <v>1507093</v>
      </c>
      <c r="Q325" s="6">
        <v>5468</v>
      </c>
      <c r="R325" s="6">
        <v>0</v>
      </c>
      <c r="S325" s="6">
        <v>23717</v>
      </c>
      <c r="T325" s="6">
        <v>8948</v>
      </c>
      <c r="U325" s="6">
        <v>117558</v>
      </c>
      <c r="V325" s="6">
        <v>-5468</v>
      </c>
      <c r="W325" s="6">
        <v>11033</v>
      </c>
      <c r="X325" s="6">
        <v>-13852</v>
      </c>
      <c r="Y325" s="6">
        <v>1800</v>
      </c>
      <c r="Z325" s="6">
        <v>0</v>
      </c>
      <c r="AA325" s="6">
        <v>-4262</v>
      </c>
      <c r="AB325" s="6">
        <v>-23082</v>
      </c>
      <c r="AC325" s="6">
        <v>347723</v>
      </c>
      <c r="AD325" s="6">
        <v>0</v>
      </c>
      <c r="AE325" s="6">
        <v>0</v>
      </c>
      <c r="AF325" s="6">
        <v>506376</v>
      </c>
      <c r="AG325" s="6">
        <v>31596454</v>
      </c>
      <c r="AH325" s="6">
        <v>55638986</v>
      </c>
      <c r="AI325" s="6">
        <v>4115853</v>
      </c>
      <c r="AJ325" s="7">
        <v>1.08</v>
      </c>
      <c r="AK325" s="2" t="s">
        <v>907</v>
      </c>
      <c r="AL325" s="2" t="s">
        <v>919</v>
      </c>
      <c r="AM325" s="2">
        <v>7.1405300000000005E-2</v>
      </c>
    </row>
    <row r="326" spans="1:39">
      <c r="A326" s="2" t="s">
        <v>121</v>
      </c>
      <c r="B326" s="2" t="s">
        <v>804</v>
      </c>
      <c r="C326" s="2" t="s">
        <v>825</v>
      </c>
      <c r="E326" s="2" t="s">
        <v>122</v>
      </c>
      <c r="F326" s="2" t="s">
        <v>157</v>
      </c>
      <c r="G326" s="2" t="s">
        <v>155</v>
      </c>
      <c r="H326" s="2">
        <v>0</v>
      </c>
      <c r="I326" s="2">
        <v>0.4</v>
      </c>
      <c r="J326" s="6">
        <v>2140162</v>
      </c>
      <c r="K326" s="6">
        <v>12780114</v>
      </c>
      <c r="L326" s="6">
        <v>-10639952</v>
      </c>
      <c r="M326" s="6">
        <v>13262270</v>
      </c>
      <c r="N326" s="6">
        <v>461414</v>
      </c>
      <c r="O326" s="6">
        <v>191810</v>
      </c>
      <c r="P326" s="6">
        <v>244638</v>
      </c>
      <c r="Q326" s="6">
        <v>0</v>
      </c>
      <c r="R326" s="6">
        <v>0</v>
      </c>
      <c r="S326" s="6">
        <v>24966</v>
      </c>
      <c r="T326" s="6">
        <v>0</v>
      </c>
      <c r="U326" s="6">
        <v>25847</v>
      </c>
      <c r="V326" s="6">
        <v>0</v>
      </c>
      <c r="W326" s="6">
        <v>0</v>
      </c>
      <c r="X326" s="6">
        <v>-22193</v>
      </c>
      <c r="Y326" s="6">
        <v>-1410</v>
      </c>
      <c r="Z326" s="6">
        <v>0</v>
      </c>
      <c r="AA326" s="6">
        <v>0</v>
      </c>
      <c r="AB326" s="6">
        <v>6857</v>
      </c>
      <c r="AC326" s="6">
        <v>-153884</v>
      </c>
      <c r="AD326" s="6">
        <v>0</v>
      </c>
      <c r="AE326" s="2">
        <v>0</v>
      </c>
      <c r="AF326" s="6">
        <v>-560025</v>
      </c>
      <c r="AG326" s="6">
        <v>13018876</v>
      </c>
      <c r="AH326" s="6">
        <v>2378924</v>
      </c>
      <c r="AI326" s="6">
        <v>238762</v>
      </c>
      <c r="AJ326" s="7">
        <v>1.1100000000000001</v>
      </c>
      <c r="AK326" s="2" t="s">
        <v>927</v>
      </c>
      <c r="AL326" s="2" t="s">
        <v>919</v>
      </c>
      <c r="AM326" s="2">
        <v>5.8015999999999996E-3</v>
      </c>
    </row>
    <row r="327" spans="1:39">
      <c r="A327" s="2" t="s">
        <v>119</v>
      </c>
      <c r="B327" s="2" t="s">
        <v>804</v>
      </c>
      <c r="C327" s="2" t="s">
        <v>805</v>
      </c>
      <c r="E327" s="2" t="s">
        <v>120</v>
      </c>
      <c r="F327" s="2" t="s">
        <v>133</v>
      </c>
      <c r="G327" s="2" t="s">
        <v>806</v>
      </c>
      <c r="H327" s="2">
        <v>0</v>
      </c>
      <c r="I327" s="2">
        <v>0.4</v>
      </c>
      <c r="J327" s="6">
        <v>1335399</v>
      </c>
      <c r="K327" s="6">
        <v>8436600</v>
      </c>
      <c r="L327" s="6">
        <v>-7101200</v>
      </c>
      <c r="M327" s="6">
        <v>8092080</v>
      </c>
      <c r="N327" s="6">
        <v>547533</v>
      </c>
      <c r="O327" s="6">
        <v>117034</v>
      </c>
      <c r="P327" s="6">
        <v>427712</v>
      </c>
      <c r="Q327" s="6">
        <v>1164</v>
      </c>
      <c r="R327" s="6">
        <v>0</v>
      </c>
      <c r="S327" s="6">
        <v>0</v>
      </c>
      <c r="T327" s="6">
        <v>1623</v>
      </c>
      <c r="U327" s="6">
        <v>39311</v>
      </c>
      <c r="V327" s="6">
        <v>-922</v>
      </c>
      <c r="W327" s="6">
        <v>3026</v>
      </c>
      <c r="X327" s="6">
        <v>1766</v>
      </c>
      <c r="Y327" s="6">
        <v>-1850</v>
      </c>
      <c r="Z327" s="6">
        <v>0</v>
      </c>
      <c r="AA327" s="6">
        <v>-681</v>
      </c>
      <c r="AB327" s="6">
        <v>-15132</v>
      </c>
      <c r="AC327" s="6">
        <v>-102703</v>
      </c>
      <c r="AD327" s="6">
        <v>826365</v>
      </c>
      <c r="AE327" s="2">
        <v>0</v>
      </c>
      <c r="AF327" s="6">
        <v>99595</v>
      </c>
      <c r="AG327" s="6">
        <v>9488388</v>
      </c>
      <c r="AH327" s="6">
        <v>2387188</v>
      </c>
      <c r="AI327" s="6">
        <v>1051788</v>
      </c>
      <c r="AJ327" s="7">
        <v>1.79</v>
      </c>
      <c r="AL327" s="2" t="s">
        <v>807</v>
      </c>
      <c r="AM327" s="2">
        <v>1</v>
      </c>
    </row>
    <row r="328" spans="1:39">
      <c r="A328" s="2" t="s">
        <v>117</v>
      </c>
      <c r="B328" s="2" t="s">
        <v>804</v>
      </c>
      <c r="C328" s="2" t="s">
        <v>822</v>
      </c>
      <c r="E328" s="2" t="s">
        <v>118</v>
      </c>
      <c r="F328" s="2" t="s">
        <v>207</v>
      </c>
      <c r="G328" s="2" t="s">
        <v>274</v>
      </c>
      <c r="H328" s="2">
        <v>0</v>
      </c>
      <c r="I328" s="2">
        <v>0.4</v>
      </c>
      <c r="J328" s="6">
        <v>2478434</v>
      </c>
      <c r="K328" s="6">
        <v>16321855</v>
      </c>
      <c r="L328" s="6">
        <v>-13843421</v>
      </c>
      <c r="M328" s="6">
        <v>16331180</v>
      </c>
      <c r="N328" s="6">
        <v>748711</v>
      </c>
      <c r="O328" s="6">
        <v>239052</v>
      </c>
      <c r="P328" s="6">
        <v>495851</v>
      </c>
      <c r="Q328" s="6">
        <v>0</v>
      </c>
      <c r="R328" s="6">
        <v>5286</v>
      </c>
      <c r="S328" s="6">
        <v>0</v>
      </c>
      <c r="T328" s="6">
        <v>8522</v>
      </c>
      <c r="U328" s="6">
        <v>79572</v>
      </c>
      <c r="V328" s="6">
        <v>10177</v>
      </c>
      <c r="W328" s="6">
        <v>-2682</v>
      </c>
      <c r="X328" s="6">
        <v>0</v>
      </c>
      <c r="Y328" s="6">
        <v>2729</v>
      </c>
      <c r="Z328" s="6">
        <v>0</v>
      </c>
      <c r="AA328" s="6">
        <v>-6723</v>
      </c>
      <c r="AB328" s="6">
        <v>5682</v>
      </c>
      <c r="AC328" s="6">
        <v>-200215</v>
      </c>
      <c r="AD328" s="6">
        <v>0</v>
      </c>
      <c r="AE328" s="6">
        <v>14465</v>
      </c>
      <c r="AF328" s="6">
        <v>-191668</v>
      </c>
      <c r="AG328" s="6">
        <v>16762299</v>
      </c>
      <c r="AH328" s="6">
        <v>2918878</v>
      </c>
      <c r="AI328" s="6">
        <v>440443</v>
      </c>
      <c r="AJ328" s="7">
        <v>1.18</v>
      </c>
      <c r="AK328" s="2" t="s">
        <v>905</v>
      </c>
      <c r="AL328" s="2" t="s">
        <v>919</v>
      </c>
      <c r="AM328" s="2">
        <v>1.9824000000000001E-2</v>
      </c>
    </row>
    <row r="329" spans="1:39">
      <c r="A329" s="2" t="s">
        <v>115</v>
      </c>
      <c r="B329" s="2" t="s">
        <v>804</v>
      </c>
      <c r="C329" s="2" t="s">
        <v>822</v>
      </c>
      <c r="E329" s="2" t="s">
        <v>116</v>
      </c>
      <c r="F329" s="2" t="s">
        <v>588</v>
      </c>
      <c r="G329" s="2" t="s">
        <v>274</v>
      </c>
      <c r="H329" s="2">
        <v>0</v>
      </c>
      <c r="I329" s="2">
        <v>0.4</v>
      </c>
      <c r="J329" s="6">
        <v>3105944</v>
      </c>
      <c r="K329" s="6">
        <v>12544721</v>
      </c>
      <c r="L329" s="6">
        <v>-9438776</v>
      </c>
      <c r="M329" s="6">
        <v>13500726</v>
      </c>
      <c r="N329" s="6">
        <v>979741</v>
      </c>
      <c r="O329" s="6">
        <v>196227</v>
      </c>
      <c r="P329" s="6">
        <v>771746</v>
      </c>
      <c r="Q329" s="6">
        <v>1135</v>
      </c>
      <c r="R329" s="6">
        <v>0</v>
      </c>
      <c r="S329" s="6">
        <v>0</v>
      </c>
      <c r="T329" s="6">
        <v>10633</v>
      </c>
      <c r="U329" s="6">
        <v>40603</v>
      </c>
      <c r="V329" s="6">
        <v>4804</v>
      </c>
      <c r="W329" s="6">
        <v>0</v>
      </c>
      <c r="X329" s="2">
        <v>0</v>
      </c>
      <c r="Y329" s="6">
        <v>3969</v>
      </c>
      <c r="Z329" s="6">
        <v>0</v>
      </c>
      <c r="AA329" s="6">
        <v>-3541</v>
      </c>
      <c r="AB329" s="6">
        <v>-12045</v>
      </c>
      <c r="AC329" s="6">
        <v>-136511</v>
      </c>
      <c r="AD329" s="6">
        <v>0</v>
      </c>
      <c r="AE329" s="6">
        <v>0</v>
      </c>
      <c r="AF329" s="6">
        <v>-545502</v>
      </c>
      <c r="AG329" s="6">
        <v>13832244</v>
      </c>
      <c r="AH329" s="6">
        <v>4393467</v>
      </c>
      <c r="AI329" s="6">
        <v>1287523</v>
      </c>
      <c r="AJ329" s="7">
        <v>1.41</v>
      </c>
      <c r="AK329" s="2" t="s">
        <v>847</v>
      </c>
      <c r="AL329" s="2" t="s">
        <v>919</v>
      </c>
      <c r="AM329" s="2">
        <v>1.5937099999999999E-2</v>
      </c>
    </row>
    <row r="330" spans="1:39">
      <c r="A330" s="2" t="s">
        <v>113</v>
      </c>
      <c r="B330" s="2" t="s">
        <v>821</v>
      </c>
      <c r="C330" s="2" t="s">
        <v>825</v>
      </c>
      <c r="E330" s="2" t="s">
        <v>114</v>
      </c>
      <c r="F330" s="2" t="s">
        <v>806</v>
      </c>
      <c r="G330" s="2" t="s">
        <v>213</v>
      </c>
      <c r="H330" s="2">
        <v>0</v>
      </c>
      <c r="I330" s="2">
        <v>0.49</v>
      </c>
      <c r="J330" s="6">
        <v>35454616</v>
      </c>
      <c r="K330" s="6">
        <v>33320871</v>
      </c>
      <c r="L330" s="6">
        <v>2133745</v>
      </c>
      <c r="M330" s="6">
        <v>33736161</v>
      </c>
      <c r="N330" s="6">
        <v>1227444</v>
      </c>
      <c r="O330" s="6">
        <v>488148</v>
      </c>
      <c r="P330" s="6">
        <v>705236</v>
      </c>
      <c r="Q330" s="6">
        <v>4069</v>
      </c>
      <c r="R330" s="6">
        <v>9759</v>
      </c>
      <c r="S330" s="6">
        <v>15472</v>
      </c>
      <c r="T330" s="6">
        <v>4760</v>
      </c>
      <c r="U330" s="6">
        <v>105492</v>
      </c>
      <c r="V330" s="6">
        <v>3380</v>
      </c>
      <c r="W330" s="6">
        <v>-15703</v>
      </c>
      <c r="X330" s="6">
        <v>45946</v>
      </c>
      <c r="Y330" s="6">
        <v>6733</v>
      </c>
      <c r="Z330" s="6">
        <v>0</v>
      </c>
      <c r="AA330" s="6">
        <v>0</v>
      </c>
      <c r="AB330" s="6">
        <v>20384</v>
      </c>
      <c r="AC330" s="6">
        <v>30860</v>
      </c>
      <c r="AD330" s="6">
        <v>0</v>
      </c>
      <c r="AE330" s="2">
        <v>0</v>
      </c>
      <c r="AF330" s="6">
        <v>1315694</v>
      </c>
      <c r="AG330" s="6">
        <v>36476391</v>
      </c>
      <c r="AH330" s="6">
        <v>38610135</v>
      </c>
      <c r="AI330" s="6">
        <v>3155520</v>
      </c>
      <c r="AJ330" s="7">
        <v>1.0900000000000001</v>
      </c>
      <c r="AL330" s="2" t="s">
        <v>807</v>
      </c>
      <c r="AM330" s="2">
        <v>1</v>
      </c>
    </row>
    <row r="331" spans="1:39">
      <c r="A331" s="2" t="s">
        <v>111</v>
      </c>
      <c r="B331" s="2" t="s">
        <v>804</v>
      </c>
      <c r="C331" s="2" t="s">
        <v>815</v>
      </c>
      <c r="E331" s="2" t="s">
        <v>112</v>
      </c>
      <c r="F331" s="2" t="s">
        <v>534</v>
      </c>
      <c r="G331" s="2" t="s">
        <v>532</v>
      </c>
      <c r="H331" s="2">
        <v>0</v>
      </c>
      <c r="I331" s="2">
        <v>0.4</v>
      </c>
      <c r="J331" s="6">
        <v>4629844</v>
      </c>
      <c r="K331" s="6">
        <v>9963235</v>
      </c>
      <c r="L331" s="6">
        <v>-5333391</v>
      </c>
      <c r="M331" s="6">
        <v>10375319</v>
      </c>
      <c r="N331" s="6">
        <v>1099107</v>
      </c>
      <c r="O331" s="6">
        <v>153370</v>
      </c>
      <c r="P331" s="6">
        <v>936805</v>
      </c>
      <c r="Q331" s="6">
        <v>1046</v>
      </c>
      <c r="R331" s="6">
        <v>0</v>
      </c>
      <c r="S331" s="6">
        <v>7886</v>
      </c>
      <c r="T331" s="6">
        <v>0</v>
      </c>
      <c r="U331" s="6">
        <v>11456</v>
      </c>
      <c r="V331" s="6">
        <v>-297</v>
      </c>
      <c r="W331" s="6">
        <v>2835</v>
      </c>
      <c r="X331" s="6">
        <v>2085</v>
      </c>
      <c r="Y331" s="6">
        <v>-2397</v>
      </c>
      <c r="Z331" s="6">
        <v>0</v>
      </c>
      <c r="AA331" s="6">
        <v>6398</v>
      </c>
      <c r="AB331" s="6">
        <v>3169</v>
      </c>
      <c r="AC331" s="6">
        <v>-77136</v>
      </c>
      <c r="AD331" s="6">
        <v>0</v>
      </c>
      <c r="AE331" s="2">
        <v>0</v>
      </c>
      <c r="AF331" s="6">
        <v>-412042</v>
      </c>
      <c r="AG331" s="6">
        <v>11008497</v>
      </c>
      <c r="AH331" s="6">
        <v>5675106</v>
      </c>
      <c r="AI331" s="6">
        <v>1045262</v>
      </c>
      <c r="AJ331" s="7">
        <v>1.23</v>
      </c>
      <c r="AK331" s="2" t="s">
        <v>908</v>
      </c>
      <c r="AL331" s="2" t="s">
        <v>919</v>
      </c>
      <c r="AM331" s="2">
        <v>2.31951E-2</v>
      </c>
    </row>
    <row r="332" spans="1:39">
      <c r="A332" s="2" t="s">
        <v>109</v>
      </c>
      <c r="B332" s="2" t="s">
        <v>804</v>
      </c>
      <c r="C332" s="2" t="s">
        <v>805</v>
      </c>
      <c r="E332" s="2" t="s">
        <v>110</v>
      </c>
      <c r="F332" s="2" t="s">
        <v>488</v>
      </c>
      <c r="G332" s="2" t="s">
        <v>486</v>
      </c>
      <c r="H332" s="2">
        <v>0</v>
      </c>
      <c r="I332" s="2">
        <v>0.4</v>
      </c>
      <c r="J332" s="6">
        <v>2179309</v>
      </c>
      <c r="K332" s="6">
        <v>18637274</v>
      </c>
      <c r="L332" s="6">
        <v>-16457965</v>
      </c>
      <c r="M332" s="6">
        <v>19766166</v>
      </c>
      <c r="N332" s="6">
        <v>832197</v>
      </c>
      <c r="O332" s="6">
        <v>286212</v>
      </c>
      <c r="P332" s="6">
        <v>536506</v>
      </c>
      <c r="Q332" s="6">
        <v>973</v>
      </c>
      <c r="R332" s="6">
        <v>0</v>
      </c>
      <c r="S332" s="6">
        <v>8506</v>
      </c>
      <c r="T332" s="2">
        <v>0</v>
      </c>
      <c r="U332" s="6">
        <v>29638</v>
      </c>
      <c r="V332" s="6">
        <v>6832</v>
      </c>
      <c r="W332" s="6">
        <v>17662</v>
      </c>
      <c r="X332" s="6">
        <v>-1482</v>
      </c>
      <c r="Y332" s="6">
        <v>9320</v>
      </c>
      <c r="Z332" s="6">
        <v>0</v>
      </c>
      <c r="AA332" s="6">
        <v>0</v>
      </c>
      <c r="AB332" s="6">
        <v>687</v>
      </c>
      <c r="AC332" s="6">
        <v>-238028</v>
      </c>
      <c r="AD332" s="6">
        <v>0</v>
      </c>
      <c r="AE332" s="6">
        <v>613839</v>
      </c>
      <c r="AF332" s="6">
        <v>1239961</v>
      </c>
      <c r="AG332" s="6">
        <v>21049114</v>
      </c>
      <c r="AH332" s="6">
        <v>4591148</v>
      </c>
      <c r="AI332" s="6">
        <v>2411840</v>
      </c>
      <c r="AJ332" s="7">
        <v>2.11</v>
      </c>
      <c r="AL332" s="2" t="s">
        <v>807</v>
      </c>
      <c r="AM332" s="2">
        <v>1</v>
      </c>
    </row>
    <row r="333" spans="1:39">
      <c r="A333" s="2" t="s">
        <v>107</v>
      </c>
      <c r="B333" s="2" t="s">
        <v>804</v>
      </c>
      <c r="C333" s="2" t="s">
        <v>822</v>
      </c>
      <c r="E333" s="2" t="s">
        <v>108</v>
      </c>
      <c r="F333" s="2" t="s">
        <v>510</v>
      </c>
      <c r="G333" s="2" t="s">
        <v>806</v>
      </c>
      <c r="H333" s="2">
        <v>0</v>
      </c>
      <c r="I333" s="2">
        <v>0.4</v>
      </c>
      <c r="J333" s="6">
        <v>1689643</v>
      </c>
      <c r="K333" s="6">
        <v>13918291</v>
      </c>
      <c r="L333" s="6">
        <v>-12228649</v>
      </c>
      <c r="M333" s="6">
        <v>13742212</v>
      </c>
      <c r="N333" s="6">
        <v>584797</v>
      </c>
      <c r="O333" s="6">
        <v>198751</v>
      </c>
      <c r="P333" s="6">
        <v>375710</v>
      </c>
      <c r="Q333" s="6">
        <v>0</v>
      </c>
      <c r="R333" s="6">
        <v>0</v>
      </c>
      <c r="S333" s="6">
        <v>8647</v>
      </c>
      <c r="T333" s="6">
        <v>1689</v>
      </c>
      <c r="U333" s="6">
        <v>31813</v>
      </c>
      <c r="V333" s="6">
        <v>0</v>
      </c>
      <c r="W333" s="6">
        <v>0</v>
      </c>
      <c r="X333" s="6">
        <v>-7008</v>
      </c>
      <c r="Y333" s="6">
        <v>-656</v>
      </c>
      <c r="Z333" s="6">
        <v>0</v>
      </c>
      <c r="AA333" s="6">
        <v>-1689</v>
      </c>
      <c r="AB333" s="6">
        <v>-14494</v>
      </c>
      <c r="AC333" s="6">
        <v>-176861</v>
      </c>
      <c r="AD333" s="6">
        <v>854100</v>
      </c>
      <c r="AE333" s="6">
        <v>0</v>
      </c>
      <c r="AF333" s="6">
        <v>-3714092</v>
      </c>
      <c r="AG333" s="6">
        <v>11298122</v>
      </c>
      <c r="AH333" s="6">
        <v>-930526</v>
      </c>
      <c r="AI333" s="6">
        <v>-2620169</v>
      </c>
      <c r="AJ333" s="7">
        <v>-0.55000000000000004</v>
      </c>
      <c r="AL333" s="2" t="s">
        <v>807</v>
      </c>
      <c r="AM333" s="2">
        <v>1</v>
      </c>
    </row>
    <row r="334" spans="1:39">
      <c r="A334" s="2" t="s">
        <v>105</v>
      </c>
      <c r="B334" s="2" t="s">
        <v>804</v>
      </c>
      <c r="C334" s="2" t="s">
        <v>805</v>
      </c>
      <c r="E334" s="2" t="s">
        <v>106</v>
      </c>
      <c r="F334" s="2" t="s">
        <v>430</v>
      </c>
      <c r="G334" s="2" t="s">
        <v>428</v>
      </c>
      <c r="H334" s="2">
        <v>0</v>
      </c>
      <c r="I334" s="2">
        <v>0.4</v>
      </c>
      <c r="J334" s="6">
        <v>4625204</v>
      </c>
      <c r="K334" s="6">
        <v>13251475</v>
      </c>
      <c r="L334" s="6">
        <v>-8626271</v>
      </c>
      <c r="M334" s="6">
        <v>12035179</v>
      </c>
      <c r="N334" s="6">
        <v>985116</v>
      </c>
      <c r="O334" s="6">
        <v>174063</v>
      </c>
      <c r="P334" s="6">
        <v>784323</v>
      </c>
      <c r="Q334" s="6">
        <v>1619</v>
      </c>
      <c r="R334" s="6">
        <v>10310</v>
      </c>
      <c r="S334" s="6">
        <v>10657</v>
      </c>
      <c r="T334" s="6">
        <v>4144</v>
      </c>
      <c r="U334" s="6">
        <v>96273</v>
      </c>
      <c r="V334" s="6">
        <v>291</v>
      </c>
      <c r="W334" s="6">
        <v>4827</v>
      </c>
      <c r="X334" s="6">
        <v>2211</v>
      </c>
      <c r="Y334" s="6">
        <v>-15245</v>
      </c>
      <c r="Z334" s="6">
        <v>0</v>
      </c>
      <c r="AA334" s="6">
        <v>10</v>
      </c>
      <c r="AB334" s="6">
        <v>20750</v>
      </c>
      <c r="AC334" s="6">
        <v>-124760</v>
      </c>
      <c r="AD334" s="6">
        <v>0</v>
      </c>
      <c r="AE334" s="6">
        <v>34235</v>
      </c>
      <c r="AF334" s="6">
        <v>-1202582</v>
      </c>
      <c r="AG334" s="6">
        <v>11767835</v>
      </c>
      <c r="AH334" s="6">
        <v>3141564</v>
      </c>
      <c r="AI334" s="6">
        <v>-1483641</v>
      </c>
      <c r="AJ334" s="7">
        <v>0.68</v>
      </c>
      <c r="AK334" s="2" t="s">
        <v>892</v>
      </c>
      <c r="AL334" s="2" t="s">
        <v>919</v>
      </c>
      <c r="AM334" s="2">
        <v>2.1318899999999998E-2</v>
      </c>
    </row>
    <row r="335" spans="1:39">
      <c r="A335" s="2" t="s">
        <v>103</v>
      </c>
      <c r="B335" s="2" t="s">
        <v>804</v>
      </c>
      <c r="C335" s="2" t="s">
        <v>815</v>
      </c>
      <c r="E335" s="2" t="s">
        <v>104</v>
      </c>
      <c r="F335" s="2" t="s">
        <v>460</v>
      </c>
      <c r="G335" s="2" t="s">
        <v>806</v>
      </c>
      <c r="H335" s="2">
        <v>0</v>
      </c>
      <c r="I335" s="2">
        <v>0.4</v>
      </c>
      <c r="J335" s="6">
        <v>1825607</v>
      </c>
      <c r="K335" s="6">
        <v>10543165</v>
      </c>
      <c r="L335" s="6">
        <v>-8717558</v>
      </c>
      <c r="M335" s="6">
        <v>11692767</v>
      </c>
      <c r="N335" s="6">
        <v>357395</v>
      </c>
      <c r="O335" s="6">
        <v>169110</v>
      </c>
      <c r="P335" s="6">
        <v>188285</v>
      </c>
      <c r="Q335" s="6">
        <v>0</v>
      </c>
      <c r="R335" s="6">
        <v>0</v>
      </c>
      <c r="S335" s="6">
        <v>0</v>
      </c>
      <c r="T335" s="6">
        <v>0</v>
      </c>
      <c r="U335" s="6">
        <v>21054</v>
      </c>
      <c r="V335" s="6">
        <v>0</v>
      </c>
      <c r="W335" s="6">
        <v>0</v>
      </c>
      <c r="X335" s="6">
        <v>0</v>
      </c>
      <c r="Y335" s="6">
        <v>-3376</v>
      </c>
      <c r="Z335" s="6">
        <v>0</v>
      </c>
      <c r="AA335" s="6">
        <v>2051</v>
      </c>
      <c r="AB335" s="6">
        <v>6603</v>
      </c>
      <c r="AC335" s="6">
        <v>-126080</v>
      </c>
      <c r="AD335" s="6">
        <v>0</v>
      </c>
      <c r="AE335" s="6">
        <v>5010</v>
      </c>
      <c r="AF335" s="6">
        <v>2932171</v>
      </c>
      <c r="AG335" s="6">
        <v>14877574</v>
      </c>
      <c r="AH335" s="6">
        <v>6160016</v>
      </c>
      <c r="AI335" s="6">
        <v>4334409</v>
      </c>
      <c r="AJ335" s="7">
        <v>3.37</v>
      </c>
      <c r="AK335" s="2" t="s">
        <v>909</v>
      </c>
      <c r="AL335" s="2" t="s">
        <v>919</v>
      </c>
      <c r="AM335" s="2">
        <v>1.45849E-2</v>
      </c>
    </row>
    <row r="336" spans="1:39">
      <c r="A336" s="2" t="s">
        <v>101</v>
      </c>
      <c r="B336" s="2" t="s">
        <v>821</v>
      </c>
      <c r="C336" s="2" t="s">
        <v>815</v>
      </c>
      <c r="E336" s="2" t="s">
        <v>102</v>
      </c>
      <c r="F336" s="2" t="s">
        <v>806</v>
      </c>
      <c r="G336" s="2" t="s">
        <v>532</v>
      </c>
      <c r="H336" s="2">
        <v>0</v>
      </c>
      <c r="I336" s="2">
        <v>0.49</v>
      </c>
      <c r="J336" s="6">
        <v>30390561</v>
      </c>
      <c r="K336" s="6">
        <v>54256306</v>
      </c>
      <c r="L336" s="6">
        <v>-23865745</v>
      </c>
      <c r="M336" s="6">
        <v>54782893</v>
      </c>
      <c r="N336" s="6">
        <v>1376395</v>
      </c>
      <c r="O336" s="6">
        <v>792315</v>
      </c>
      <c r="P336" s="6">
        <v>569652</v>
      </c>
      <c r="Q336" s="6">
        <v>6659</v>
      </c>
      <c r="R336" s="2">
        <v>0</v>
      </c>
      <c r="S336" s="6">
        <v>0</v>
      </c>
      <c r="T336" s="6">
        <v>7769</v>
      </c>
      <c r="U336" s="6">
        <v>64459</v>
      </c>
      <c r="V336" s="6">
        <v>-1922</v>
      </c>
      <c r="W336" s="6">
        <v>0</v>
      </c>
      <c r="X336" s="6">
        <v>52285</v>
      </c>
      <c r="Y336" s="6">
        <v>9180</v>
      </c>
      <c r="Z336" s="6">
        <v>0</v>
      </c>
      <c r="AA336" s="6">
        <v>-3647</v>
      </c>
      <c r="AB336" s="6">
        <v>-9906</v>
      </c>
      <c r="AC336" s="6">
        <v>-345166</v>
      </c>
      <c r="AD336" s="6">
        <v>0</v>
      </c>
      <c r="AE336" s="6">
        <v>88072</v>
      </c>
      <c r="AF336" s="6">
        <v>-2822932</v>
      </c>
      <c r="AG336" s="6">
        <v>53013567</v>
      </c>
      <c r="AH336" s="6">
        <v>29147822</v>
      </c>
      <c r="AI336" s="6">
        <v>-1242738</v>
      </c>
      <c r="AJ336" s="7">
        <v>0.96</v>
      </c>
      <c r="AK336" s="2" t="s">
        <v>925</v>
      </c>
      <c r="AL336" s="2" t="s">
        <v>923</v>
      </c>
      <c r="AM336" s="2">
        <v>0.25317010000000001</v>
      </c>
    </row>
    <row r="337" spans="1:39">
      <c r="A337" s="2" t="s">
        <v>99</v>
      </c>
      <c r="B337" s="2" t="s">
        <v>804</v>
      </c>
      <c r="C337" s="2" t="s">
        <v>805</v>
      </c>
      <c r="E337" s="2" t="s">
        <v>100</v>
      </c>
      <c r="F337" s="2" t="s">
        <v>430</v>
      </c>
      <c r="G337" s="2" t="s">
        <v>428</v>
      </c>
      <c r="H337" s="2">
        <v>0</v>
      </c>
      <c r="I337" s="2">
        <v>0.4</v>
      </c>
      <c r="J337" s="6">
        <v>2106525</v>
      </c>
      <c r="K337" s="6">
        <v>22424664</v>
      </c>
      <c r="L337" s="6">
        <v>-20318139</v>
      </c>
      <c r="M337" s="6">
        <v>21521670</v>
      </c>
      <c r="N337" s="6">
        <v>771874</v>
      </c>
      <c r="O337" s="6">
        <v>311264</v>
      </c>
      <c r="P337" s="6">
        <v>371727</v>
      </c>
      <c r="Q337" s="6">
        <v>0</v>
      </c>
      <c r="R337" s="6">
        <v>80512</v>
      </c>
      <c r="S337" s="6">
        <v>8371</v>
      </c>
      <c r="T337" s="6">
        <v>0</v>
      </c>
      <c r="U337" s="6">
        <v>20812</v>
      </c>
      <c r="V337" s="6">
        <v>0</v>
      </c>
      <c r="W337" s="6">
        <v>-11520</v>
      </c>
      <c r="X337" s="6">
        <v>-5070</v>
      </c>
      <c r="Y337" s="6">
        <v>2948</v>
      </c>
      <c r="Z337" s="6">
        <v>-236</v>
      </c>
      <c r="AA337" s="6">
        <v>0</v>
      </c>
      <c r="AB337" s="6">
        <v>-3316</v>
      </c>
      <c r="AC337" s="6">
        <v>-293857</v>
      </c>
      <c r="AD337" s="6">
        <v>641826</v>
      </c>
      <c r="AE337" s="6">
        <v>15592</v>
      </c>
      <c r="AF337" s="6">
        <v>-1989247</v>
      </c>
      <c r="AG337" s="6">
        <v>20640291</v>
      </c>
      <c r="AH337" s="6">
        <v>322153</v>
      </c>
      <c r="AI337" s="6">
        <v>-1784372</v>
      </c>
      <c r="AJ337" s="7">
        <v>0.15</v>
      </c>
      <c r="AK337" s="2" t="s">
        <v>892</v>
      </c>
      <c r="AL337" s="2" t="s">
        <v>919</v>
      </c>
      <c r="AM337" s="2">
        <v>9.7096000000000005E-3</v>
      </c>
    </row>
    <row r="338" spans="1:39">
      <c r="A338" s="2" t="s">
        <v>97</v>
      </c>
      <c r="B338" s="2" t="s">
        <v>821</v>
      </c>
      <c r="C338" s="2" t="s">
        <v>822</v>
      </c>
      <c r="E338" s="2" t="s">
        <v>98</v>
      </c>
      <c r="F338" s="2" t="s">
        <v>806</v>
      </c>
      <c r="G338" s="2" t="s">
        <v>274</v>
      </c>
      <c r="H338" s="2">
        <v>0</v>
      </c>
      <c r="I338" s="2">
        <v>0.49</v>
      </c>
      <c r="J338" s="6">
        <v>29780551</v>
      </c>
      <c r="K338" s="6">
        <v>18888066</v>
      </c>
      <c r="L338" s="6">
        <v>10892485</v>
      </c>
      <c r="M338" s="6">
        <v>18282989</v>
      </c>
      <c r="N338" s="6">
        <v>1398754</v>
      </c>
      <c r="O338" s="6">
        <v>264423</v>
      </c>
      <c r="P338" s="6">
        <v>1071008</v>
      </c>
      <c r="Q338" s="6">
        <v>0</v>
      </c>
      <c r="R338" s="6">
        <v>29327</v>
      </c>
      <c r="S338" s="6">
        <v>25202</v>
      </c>
      <c r="T338" s="6">
        <v>8794</v>
      </c>
      <c r="U338" s="6">
        <v>-14218</v>
      </c>
      <c r="V338" s="6">
        <v>137411</v>
      </c>
      <c r="W338" s="6">
        <v>-4413</v>
      </c>
      <c r="X338" s="6">
        <v>45490</v>
      </c>
      <c r="Y338" s="6">
        <v>11957</v>
      </c>
      <c r="Z338" s="6">
        <v>0</v>
      </c>
      <c r="AA338" s="6">
        <v>-4801</v>
      </c>
      <c r="AB338" s="6">
        <v>1027</v>
      </c>
      <c r="AC338" s="6">
        <v>157536</v>
      </c>
      <c r="AD338" s="6">
        <v>0</v>
      </c>
      <c r="AE338" s="6">
        <v>0</v>
      </c>
      <c r="AF338" s="6">
        <v>-978747</v>
      </c>
      <c r="AG338" s="6">
        <v>19032985</v>
      </c>
      <c r="AH338" s="6">
        <v>29925470</v>
      </c>
      <c r="AI338" s="6">
        <v>144919</v>
      </c>
      <c r="AJ338" s="7">
        <v>1</v>
      </c>
      <c r="AK338" s="2" t="s">
        <v>847</v>
      </c>
      <c r="AL338" s="2" t="s">
        <v>919</v>
      </c>
      <c r="AM338" s="2">
        <v>0.15280859999999999</v>
      </c>
    </row>
    <row r="339" spans="1:39">
      <c r="A339" s="2" t="s">
        <v>95</v>
      </c>
      <c r="B339" s="2" t="s">
        <v>804</v>
      </c>
      <c r="C339" s="2" t="s">
        <v>822</v>
      </c>
      <c r="E339" s="2" t="s">
        <v>96</v>
      </c>
      <c r="F339" s="2" t="s">
        <v>588</v>
      </c>
      <c r="G339" s="2" t="s">
        <v>274</v>
      </c>
      <c r="H339" s="2">
        <v>0</v>
      </c>
      <c r="I339" s="2">
        <v>0.4</v>
      </c>
      <c r="J339" s="6">
        <v>2178629</v>
      </c>
      <c r="K339" s="6">
        <v>4406077</v>
      </c>
      <c r="L339" s="6">
        <v>-2227448</v>
      </c>
      <c r="M339" s="6">
        <v>4216205</v>
      </c>
      <c r="N339" s="6">
        <v>671560</v>
      </c>
      <c r="O339" s="6">
        <v>68826</v>
      </c>
      <c r="P339" s="6">
        <v>595248</v>
      </c>
      <c r="Q339" s="6">
        <v>0</v>
      </c>
      <c r="R339" s="6">
        <v>0</v>
      </c>
      <c r="S339" s="6">
        <v>4009</v>
      </c>
      <c r="T339" s="6">
        <v>3477</v>
      </c>
      <c r="U339" s="6">
        <v>59698</v>
      </c>
      <c r="V339" s="6">
        <v>3277</v>
      </c>
      <c r="W339" s="6">
        <v>0</v>
      </c>
      <c r="X339" s="6">
        <v>-1151</v>
      </c>
      <c r="Y339" s="6">
        <v>2367</v>
      </c>
      <c r="Z339" s="6">
        <v>0</v>
      </c>
      <c r="AA339" s="6">
        <v>-785</v>
      </c>
      <c r="AB339" s="6">
        <v>-2194</v>
      </c>
      <c r="AC339" s="6">
        <v>-32215</v>
      </c>
      <c r="AD339" s="6">
        <v>0</v>
      </c>
      <c r="AE339" s="2">
        <v>0</v>
      </c>
      <c r="AF339" s="6">
        <v>-825118</v>
      </c>
      <c r="AG339" s="6">
        <v>4091644</v>
      </c>
      <c r="AH339" s="6">
        <v>1864196</v>
      </c>
      <c r="AI339" s="6">
        <v>-314433</v>
      </c>
      <c r="AJ339" s="7">
        <v>0.86</v>
      </c>
      <c r="AK339" s="2" t="s">
        <v>847</v>
      </c>
      <c r="AL339" s="2" t="s">
        <v>919</v>
      </c>
      <c r="AM339" s="2">
        <v>1.11789E-2</v>
      </c>
    </row>
    <row r="340" spans="1:39">
      <c r="A340" s="2" t="s">
        <v>93</v>
      </c>
      <c r="B340" s="2" t="s">
        <v>924</v>
      </c>
      <c r="C340" s="2" t="s">
        <v>818</v>
      </c>
      <c r="E340" s="2" t="s">
        <v>94</v>
      </c>
      <c r="F340" s="2" t="s">
        <v>514</v>
      </c>
      <c r="G340" s="2" t="s">
        <v>806</v>
      </c>
      <c r="H340" s="2">
        <v>0</v>
      </c>
      <c r="I340" s="2">
        <v>0.3</v>
      </c>
      <c r="J340" s="6">
        <v>102062927</v>
      </c>
      <c r="K340" s="6">
        <v>97633589</v>
      </c>
      <c r="L340" s="6">
        <v>4429338</v>
      </c>
      <c r="M340" s="6">
        <v>118181576</v>
      </c>
      <c r="N340" s="6">
        <v>2728329</v>
      </c>
      <c r="O340" s="6">
        <v>1709238</v>
      </c>
      <c r="P340" s="6">
        <v>982174</v>
      </c>
      <c r="Q340" s="2">
        <v>0</v>
      </c>
      <c r="R340" s="6">
        <v>4411</v>
      </c>
      <c r="S340" s="6">
        <v>7807</v>
      </c>
      <c r="T340" s="6">
        <v>24699</v>
      </c>
      <c r="U340" s="6">
        <v>95765</v>
      </c>
      <c r="V340" s="6">
        <v>0</v>
      </c>
      <c r="W340" s="6">
        <v>114425</v>
      </c>
      <c r="X340" s="6">
        <v>775</v>
      </c>
      <c r="Y340" s="6">
        <v>1490</v>
      </c>
      <c r="Z340" s="6">
        <v>0</v>
      </c>
      <c r="AA340" s="6">
        <v>-8420</v>
      </c>
      <c r="AB340" s="6">
        <v>-4504</v>
      </c>
      <c r="AC340" s="6">
        <v>64061</v>
      </c>
      <c r="AD340" s="6">
        <v>0</v>
      </c>
      <c r="AE340" s="2">
        <v>0</v>
      </c>
      <c r="AF340" s="6">
        <v>607630</v>
      </c>
      <c r="AG340" s="6">
        <v>121781127</v>
      </c>
      <c r="AH340" s="6">
        <v>126210465</v>
      </c>
      <c r="AI340" s="6">
        <v>24147537</v>
      </c>
      <c r="AJ340" s="7">
        <v>1.24</v>
      </c>
      <c r="AL340" s="2" t="s">
        <v>807</v>
      </c>
      <c r="AM340" s="2">
        <v>1</v>
      </c>
    </row>
    <row r="341" spans="1:39">
      <c r="A341" s="2" t="s">
        <v>91</v>
      </c>
      <c r="B341" s="2" t="s">
        <v>926</v>
      </c>
      <c r="C341" s="2" t="s">
        <v>808</v>
      </c>
      <c r="E341" s="2" t="s">
        <v>92</v>
      </c>
      <c r="F341" s="2" t="s">
        <v>806</v>
      </c>
      <c r="G341" s="2" t="s">
        <v>502</v>
      </c>
      <c r="H341" s="2">
        <v>0</v>
      </c>
      <c r="I341" s="2">
        <v>0.49</v>
      </c>
      <c r="J341" s="6">
        <v>33329268</v>
      </c>
      <c r="K341" s="6">
        <v>77838658</v>
      </c>
      <c r="L341" s="6">
        <v>-44509390</v>
      </c>
      <c r="M341" s="6">
        <v>83349769</v>
      </c>
      <c r="N341" s="6">
        <v>2335615</v>
      </c>
      <c r="O341" s="6">
        <v>1206593</v>
      </c>
      <c r="P341" s="6">
        <v>1102579</v>
      </c>
      <c r="Q341" s="6">
        <v>0</v>
      </c>
      <c r="R341" s="6">
        <v>0</v>
      </c>
      <c r="S341" s="6">
        <v>24691</v>
      </c>
      <c r="T341" s="6">
        <v>1752</v>
      </c>
      <c r="U341" s="6">
        <v>92345</v>
      </c>
      <c r="V341" s="6">
        <v>0</v>
      </c>
      <c r="W341" s="6">
        <v>1395</v>
      </c>
      <c r="X341" s="6">
        <v>61254</v>
      </c>
      <c r="Y341" s="6">
        <v>31664</v>
      </c>
      <c r="Z341" s="6">
        <v>0</v>
      </c>
      <c r="AA341" s="6">
        <v>-239</v>
      </c>
      <c r="AB341" s="6">
        <v>-96037</v>
      </c>
      <c r="AC341" s="6">
        <v>-643731</v>
      </c>
      <c r="AD341" s="6">
        <v>0</v>
      </c>
      <c r="AE341" s="2">
        <v>0</v>
      </c>
      <c r="AF341" s="6">
        <v>16442</v>
      </c>
      <c r="AG341" s="6">
        <v>85148477</v>
      </c>
      <c r="AH341" s="6">
        <v>40639087</v>
      </c>
      <c r="AI341" s="6">
        <v>7309819</v>
      </c>
      <c r="AJ341" s="7">
        <v>1.22</v>
      </c>
      <c r="AK341" s="2" t="s">
        <v>907</v>
      </c>
      <c r="AL341" s="2" t="s">
        <v>919</v>
      </c>
      <c r="AM341" s="2">
        <v>4.6190599999999998E-2</v>
      </c>
    </row>
    <row r="342" spans="1:39">
      <c r="A342" s="2" t="s">
        <v>89</v>
      </c>
      <c r="B342" s="2" t="s">
        <v>804</v>
      </c>
      <c r="C342" s="2" t="s">
        <v>805</v>
      </c>
      <c r="E342" s="2" t="s">
        <v>90</v>
      </c>
      <c r="F342" s="2" t="s">
        <v>430</v>
      </c>
      <c r="G342" s="2" t="s">
        <v>428</v>
      </c>
      <c r="H342" s="2">
        <v>0</v>
      </c>
      <c r="I342" s="2">
        <v>0.4</v>
      </c>
      <c r="J342" s="6">
        <v>2173271</v>
      </c>
      <c r="K342" s="6">
        <v>20123753</v>
      </c>
      <c r="L342" s="6">
        <v>-17950482</v>
      </c>
      <c r="M342" s="6">
        <v>20973969</v>
      </c>
      <c r="N342" s="6">
        <v>804574</v>
      </c>
      <c r="O342" s="6">
        <v>303343</v>
      </c>
      <c r="P342" s="6">
        <v>484968</v>
      </c>
      <c r="Q342" s="6">
        <v>1347</v>
      </c>
      <c r="R342" s="6">
        <v>0</v>
      </c>
      <c r="S342" s="6">
        <v>12135</v>
      </c>
      <c r="T342" s="6">
        <v>2781</v>
      </c>
      <c r="U342" s="6">
        <v>-19203</v>
      </c>
      <c r="V342" s="6">
        <v>-303</v>
      </c>
      <c r="W342" s="6">
        <v>0</v>
      </c>
      <c r="X342" s="6">
        <v>15946</v>
      </c>
      <c r="Y342" s="6">
        <v>-7955</v>
      </c>
      <c r="Z342" s="6">
        <v>0</v>
      </c>
      <c r="AA342" s="6">
        <v>-2003</v>
      </c>
      <c r="AB342" s="6">
        <v>95</v>
      </c>
      <c r="AC342" s="6">
        <v>-259614</v>
      </c>
      <c r="AD342" s="6">
        <v>0</v>
      </c>
      <c r="AE342" s="6">
        <v>16086</v>
      </c>
      <c r="AF342" s="6">
        <v>-63600</v>
      </c>
      <c r="AG342" s="6">
        <v>21425819</v>
      </c>
      <c r="AH342" s="6">
        <v>3475337</v>
      </c>
      <c r="AI342" s="6">
        <v>1302066</v>
      </c>
      <c r="AJ342" s="7">
        <v>1.6</v>
      </c>
      <c r="AK342" s="2" t="s">
        <v>892</v>
      </c>
      <c r="AL342" s="2" t="s">
        <v>919</v>
      </c>
      <c r="AM342" s="2">
        <v>1.00172E-2</v>
      </c>
    </row>
    <row r="343" spans="1:39">
      <c r="A343" s="2" t="s">
        <v>87</v>
      </c>
      <c r="B343" s="2" t="s">
        <v>921</v>
      </c>
      <c r="C343" s="2">
        <v>0</v>
      </c>
      <c r="E343" s="2" t="s">
        <v>88</v>
      </c>
      <c r="F343" s="2">
        <v>0</v>
      </c>
      <c r="G343" s="2">
        <v>0</v>
      </c>
      <c r="H343" s="2" t="s">
        <v>814</v>
      </c>
      <c r="I343" s="2">
        <v>0.01</v>
      </c>
      <c r="J343" s="6">
        <v>14226746</v>
      </c>
      <c r="K343" s="6">
        <v>4163221</v>
      </c>
      <c r="L343" s="6">
        <v>10063524</v>
      </c>
      <c r="M343" s="6">
        <v>4285471</v>
      </c>
      <c r="N343" s="6">
        <v>171804</v>
      </c>
      <c r="O343" s="6">
        <v>61980</v>
      </c>
      <c r="P343" s="6">
        <v>104225</v>
      </c>
      <c r="Q343" s="6">
        <v>449</v>
      </c>
      <c r="R343" s="6">
        <v>679</v>
      </c>
      <c r="S343" s="6">
        <v>3828</v>
      </c>
      <c r="T343" s="6">
        <v>643</v>
      </c>
      <c r="U343" s="6">
        <v>4962</v>
      </c>
      <c r="V343" s="2">
        <v>370</v>
      </c>
      <c r="W343" s="6">
        <v>-679</v>
      </c>
      <c r="X343" s="6">
        <v>-669</v>
      </c>
      <c r="Y343" s="6">
        <v>315</v>
      </c>
      <c r="Z343" s="6">
        <v>0</v>
      </c>
      <c r="AA343" s="6">
        <v>-34</v>
      </c>
      <c r="AB343" s="6">
        <v>-2298</v>
      </c>
      <c r="AC343" s="6">
        <v>145547</v>
      </c>
      <c r="AD343" s="6">
        <v>0</v>
      </c>
      <c r="AE343" s="6">
        <v>0</v>
      </c>
      <c r="AF343" s="6">
        <v>-277307</v>
      </c>
      <c r="AG343" s="6">
        <v>4327482</v>
      </c>
      <c r="AH343" s="6">
        <v>14391006</v>
      </c>
      <c r="AI343" s="6">
        <v>164261</v>
      </c>
      <c r="AJ343" s="7">
        <v>1.01</v>
      </c>
      <c r="AL343" s="2" t="s">
        <v>807</v>
      </c>
      <c r="AM343" s="2">
        <v>1</v>
      </c>
    </row>
    <row r="344" spans="1:39">
      <c r="A344" s="2" t="s">
        <v>85</v>
      </c>
      <c r="B344" s="2" t="s">
        <v>804</v>
      </c>
      <c r="C344" s="2" t="s">
        <v>815</v>
      </c>
      <c r="E344" s="2" t="s">
        <v>86</v>
      </c>
      <c r="F344" s="2" t="s">
        <v>534</v>
      </c>
      <c r="G344" s="2" t="s">
        <v>532</v>
      </c>
      <c r="H344" s="2">
        <v>0</v>
      </c>
      <c r="I344" s="2">
        <v>0.4</v>
      </c>
      <c r="J344" s="6">
        <v>1420620</v>
      </c>
      <c r="K344" s="6">
        <v>16227499</v>
      </c>
      <c r="L344" s="6">
        <v>-14806879</v>
      </c>
      <c r="M344" s="6">
        <v>17213806</v>
      </c>
      <c r="N344" s="6">
        <v>661890</v>
      </c>
      <c r="O344" s="6">
        <v>250895</v>
      </c>
      <c r="P344" s="6">
        <v>401956</v>
      </c>
      <c r="Q344" s="6">
        <v>2153</v>
      </c>
      <c r="R344" s="2">
        <v>0</v>
      </c>
      <c r="S344" s="6">
        <v>2017</v>
      </c>
      <c r="T344" s="6">
        <v>4869</v>
      </c>
      <c r="U344" s="6">
        <v>81277</v>
      </c>
      <c r="V344" s="6">
        <v>3027</v>
      </c>
      <c r="W344" s="6">
        <v>7413</v>
      </c>
      <c r="X344" s="2">
        <v>289</v>
      </c>
      <c r="Y344" s="2">
        <v>-835</v>
      </c>
      <c r="Z344" s="6">
        <v>0</v>
      </c>
      <c r="AA344" s="6">
        <v>-4661</v>
      </c>
      <c r="AB344" s="6">
        <v>-17732</v>
      </c>
      <c r="AC344" s="6">
        <v>-214149</v>
      </c>
      <c r="AD344" s="6">
        <v>0</v>
      </c>
      <c r="AE344" s="2">
        <v>0</v>
      </c>
      <c r="AF344" s="6">
        <v>230634</v>
      </c>
      <c r="AG344" s="6">
        <v>17960959</v>
      </c>
      <c r="AH344" s="6">
        <v>3154080</v>
      </c>
      <c r="AI344" s="6">
        <v>1733460</v>
      </c>
      <c r="AJ344" s="7">
        <v>2.2200000000000002</v>
      </c>
      <c r="AK344" s="2" t="s">
        <v>908</v>
      </c>
      <c r="AL344" s="2" t="s">
        <v>919</v>
      </c>
      <c r="AM344" s="2">
        <v>7.1171999999999997E-3</v>
      </c>
    </row>
    <row r="345" spans="1:39">
      <c r="A345" s="2" t="s">
        <v>83</v>
      </c>
      <c r="B345" s="2" t="s">
        <v>804</v>
      </c>
      <c r="C345" s="2" t="s">
        <v>805</v>
      </c>
      <c r="E345" s="2" t="s">
        <v>84</v>
      </c>
      <c r="F345" s="2" t="s">
        <v>290</v>
      </c>
      <c r="G345" s="2" t="s">
        <v>806</v>
      </c>
      <c r="H345" s="2">
        <v>0</v>
      </c>
      <c r="I345" s="2">
        <v>0.4</v>
      </c>
      <c r="J345" s="6">
        <v>2169027</v>
      </c>
      <c r="K345" s="6">
        <v>23223137</v>
      </c>
      <c r="L345" s="6">
        <v>-21054110</v>
      </c>
      <c r="M345" s="6">
        <v>22669123</v>
      </c>
      <c r="N345" s="6">
        <v>721738</v>
      </c>
      <c r="O345" s="6">
        <v>358817</v>
      </c>
      <c r="P345" s="6">
        <v>360080</v>
      </c>
      <c r="Q345" s="6">
        <v>1139</v>
      </c>
      <c r="R345" s="2">
        <v>0</v>
      </c>
      <c r="S345" s="6">
        <v>0</v>
      </c>
      <c r="T345" s="6">
        <v>1702</v>
      </c>
      <c r="U345" s="6">
        <v>24163</v>
      </c>
      <c r="V345" s="6">
        <v>-219</v>
      </c>
      <c r="W345" s="6">
        <v>0</v>
      </c>
      <c r="X345" s="6">
        <v>26608</v>
      </c>
      <c r="Y345" s="6">
        <v>2527</v>
      </c>
      <c r="Z345" s="6">
        <v>0</v>
      </c>
      <c r="AA345" s="6">
        <v>-41</v>
      </c>
      <c r="AB345" s="6">
        <v>-19099</v>
      </c>
      <c r="AC345" s="6">
        <v>-304502</v>
      </c>
      <c r="AD345" s="6">
        <v>0</v>
      </c>
      <c r="AE345" s="2">
        <v>0</v>
      </c>
      <c r="AF345" s="6">
        <v>-1269706</v>
      </c>
      <c r="AG345" s="6">
        <v>21850592</v>
      </c>
      <c r="AH345" s="6">
        <v>796482</v>
      </c>
      <c r="AI345" s="6">
        <v>-1372545</v>
      </c>
      <c r="AJ345" s="7">
        <v>0.37</v>
      </c>
      <c r="AL345" s="2" t="s">
        <v>807</v>
      </c>
      <c r="AM345" s="2">
        <v>1</v>
      </c>
    </row>
    <row r="346" spans="1:39">
      <c r="A346" s="2" t="s">
        <v>81</v>
      </c>
      <c r="B346" s="2" t="s">
        <v>926</v>
      </c>
      <c r="C346" s="2" t="s">
        <v>820</v>
      </c>
      <c r="E346" s="2" t="s">
        <v>82</v>
      </c>
      <c r="F346" s="2" t="s">
        <v>806</v>
      </c>
      <c r="G346" s="2" t="s">
        <v>37</v>
      </c>
      <c r="H346" s="2">
        <v>0</v>
      </c>
      <c r="I346" s="2">
        <v>0.49</v>
      </c>
      <c r="J346" s="6">
        <v>66016577</v>
      </c>
      <c r="K346" s="6">
        <v>59039148</v>
      </c>
      <c r="L346" s="6">
        <v>6977429</v>
      </c>
      <c r="M346" s="6">
        <v>60916153</v>
      </c>
      <c r="N346" s="6">
        <v>2931502</v>
      </c>
      <c r="O346" s="6">
        <v>881019</v>
      </c>
      <c r="P346" s="6">
        <v>1985861</v>
      </c>
      <c r="Q346" s="6">
        <v>4971</v>
      </c>
      <c r="R346" s="6">
        <v>646</v>
      </c>
      <c r="S346" s="6">
        <v>49063</v>
      </c>
      <c r="T346" s="6">
        <v>9942</v>
      </c>
      <c r="U346" s="6">
        <v>102302</v>
      </c>
      <c r="V346" s="6">
        <v>-2237</v>
      </c>
      <c r="W346" s="6">
        <v>-646</v>
      </c>
      <c r="X346" s="6">
        <v>-13370</v>
      </c>
      <c r="Y346" s="6">
        <v>0</v>
      </c>
      <c r="Z346" s="6">
        <v>0</v>
      </c>
      <c r="AA346" s="6">
        <v>-2605</v>
      </c>
      <c r="AB346" s="6">
        <v>-8648</v>
      </c>
      <c r="AC346" s="6">
        <v>100913</v>
      </c>
      <c r="AD346" s="6">
        <v>0</v>
      </c>
      <c r="AE346" s="2">
        <v>0</v>
      </c>
      <c r="AF346" s="6">
        <v>-2497675</v>
      </c>
      <c r="AG346" s="6">
        <v>61525689</v>
      </c>
      <c r="AH346" s="6">
        <v>68503118</v>
      </c>
      <c r="AI346" s="6">
        <v>2486541</v>
      </c>
      <c r="AJ346" s="7">
        <v>1.04</v>
      </c>
      <c r="AK346" s="2" t="s">
        <v>830</v>
      </c>
      <c r="AL346" s="2" t="s">
        <v>919</v>
      </c>
      <c r="AM346" s="2">
        <v>0.1373914</v>
      </c>
    </row>
    <row r="347" spans="1:39">
      <c r="A347" s="2" t="s">
        <v>79</v>
      </c>
      <c r="B347" s="2" t="s">
        <v>926</v>
      </c>
      <c r="C347" s="2" t="s">
        <v>825</v>
      </c>
      <c r="E347" s="2" t="s">
        <v>80</v>
      </c>
      <c r="F347" s="2" t="s">
        <v>806</v>
      </c>
      <c r="G347" s="2" t="s">
        <v>45</v>
      </c>
      <c r="H347" s="2">
        <v>0</v>
      </c>
      <c r="I347" s="2">
        <v>0.49</v>
      </c>
      <c r="J347" s="6">
        <v>68420730</v>
      </c>
      <c r="K347" s="6">
        <v>34999421</v>
      </c>
      <c r="L347" s="6">
        <v>33421309</v>
      </c>
      <c r="M347" s="6">
        <v>34528518</v>
      </c>
      <c r="N347" s="6">
        <v>1990724</v>
      </c>
      <c r="O347" s="6">
        <v>499593</v>
      </c>
      <c r="P347" s="6">
        <v>1458033</v>
      </c>
      <c r="Q347" s="6">
        <v>6595</v>
      </c>
      <c r="R347" s="6">
        <v>0</v>
      </c>
      <c r="S347" s="6">
        <v>26503</v>
      </c>
      <c r="T347" s="6">
        <v>0</v>
      </c>
      <c r="U347" s="6">
        <v>104111</v>
      </c>
      <c r="V347" s="6">
        <v>5905</v>
      </c>
      <c r="W347" s="6">
        <v>0</v>
      </c>
      <c r="X347" s="6">
        <v>-1382</v>
      </c>
      <c r="Y347" s="6">
        <v>-3680</v>
      </c>
      <c r="Z347" s="6">
        <v>0</v>
      </c>
      <c r="AA347" s="6">
        <v>0</v>
      </c>
      <c r="AB347" s="6">
        <v>-2436</v>
      </c>
      <c r="AC347" s="6">
        <v>483366</v>
      </c>
      <c r="AD347" s="6">
        <v>0</v>
      </c>
      <c r="AE347" s="2">
        <v>0</v>
      </c>
      <c r="AF347" s="6">
        <v>-4571079</v>
      </c>
      <c r="AG347" s="6">
        <v>32534047</v>
      </c>
      <c r="AH347" s="6">
        <v>65955356</v>
      </c>
      <c r="AI347" s="6">
        <v>-2465374</v>
      </c>
      <c r="AJ347" s="7">
        <v>0.96</v>
      </c>
      <c r="AL347" s="2" t="s">
        <v>807</v>
      </c>
      <c r="AM347" s="2">
        <v>1</v>
      </c>
    </row>
    <row r="348" spans="1:39">
      <c r="A348" s="2" t="s">
        <v>77</v>
      </c>
      <c r="B348" s="2" t="s">
        <v>924</v>
      </c>
      <c r="C348" s="2" t="s">
        <v>818</v>
      </c>
      <c r="E348" s="2" t="s">
        <v>78</v>
      </c>
      <c r="F348" s="2" t="s">
        <v>514</v>
      </c>
      <c r="G348" s="2" t="s">
        <v>806</v>
      </c>
      <c r="H348" s="2">
        <v>0</v>
      </c>
      <c r="I348" s="2">
        <v>0.3</v>
      </c>
      <c r="J348" s="6">
        <v>64205695</v>
      </c>
      <c r="K348" s="6">
        <v>17993707</v>
      </c>
      <c r="L348" s="6">
        <v>46211988</v>
      </c>
      <c r="M348" s="6">
        <v>17054213</v>
      </c>
      <c r="N348" s="6">
        <v>1108149</v>
      </c>
      <c r="O348" s="6">
        <v>246652</v>
      </c>
      <c r="P348" s="6">
        <v>844151</v>
      </c>
      <c r="Q348" s="6">
        <v>608</v>
      </c>
      <c r="R348" s="6">
        <v>9130</v>
      </c>
      <c r="S348" s="6">
        <v>3043</v>
      </c>
      <c r="T348" s="6">
        <v>4565</v>
      </c>
      <c r="U348" s="6">
        <v>-4783</v>
      </c>
      <c r="V348" s="6">
        <v>-623</v>
      </c>
      <c r="W348" s="6">
        <v>32189</v>
      </c>
      <c r="X348" s="6">
        <v>-739</v>
      </c>
      <c r="Y348" s="6">
        <v>3806</v>
      </c>
      <c r="Z348" s="6">
        <v>0</v>
      </c>
      <c r="AA348" s="6">
        <v>-5142</v>
      </c>
      <c r="AB348" s="6">
        <v>-18461</v>
      </c>
      <c r="AC348" s="6">
        <v>668355</v>
      </c>
      <c r="AD348" s="6">
        <v>0</v>
      </c>
      <c r="AE348" s="2">
        <v>0</v>
      </c>
      <c r="AF348" s="6">
        <v>-452386</v>
      </c>
      <c r="AG348" s="6">
        <v>18384578</v>
      </c>
      <c r="AH348" s="6">
        <v>64596566</v>
      </c>
      <c r="AI348" s="6">
        <v>390871</v>
      </c>
      <c r="AJ348" s="7">
        <v>1.01</v>
      </c>
      <c r="AL348" s="2" t="s">
        <v>807</v>
      </c>
      <c r="AM348" s="2">
        <v>1</v>
      </c>
    </row>
    <row r="349" spans="1:39">
      <c r="A349" s="2" t="s">
        <v>75</v>
      </c>
      <c r="B349" s="2" t="s">
        <v>924</v>
      </c>
      <c r="C349" s="2" t="s">
        <v>818</v>
      </c>
      <c r="E349" s="2" t="s">
        <v>76</v>
      </c>
      <c r="F349" s="2" t="s">
        <v>514</v>
      </c>
      <c r="G349" s="2" t="s">
        <v>806</v>
      </c>
      <c r="H349" s="2">
        <v>0</v>
      </c>
      <c r="I349" s="2">
        <v>0.3</v>
      </c>
      <c r="J349" s="6">
        <v>67642084</v>
      </c>
      <c r="K349" s="6">
        <v>31621434</v>
      </c>
      <c r="L349" s="6">
        <v>36020650</v>
      </c>
      <c r="M349" s="6">
        <v>31402035</v>
      </c>
      <c r="N349" s="6">
        <v>1114851</v>
      </c>
      <c r="O349" s="6">
        <v>454162</v>
      </c>
      <c r="P349" s="6">
        <v>637030</v>
      </c>
      <c r="Q349" s="6">
        <v>8193</v>
      </c>
      <c r="R349" s="6">
        <v>0</v>
      </c>
      <c r="S349" s="6">
        <v>8600</v>
      </c>
      <c r="T349" s="6">
        <v>6866</v>
      </c>
      <c r="U349" s="6">
        <v>114234</v>
      </c>
      <c r="V349" s="6">
        <v>-515</v>
      </c>
      <c r="W349" s="6">
        <v>-500</v>
      </c>
      <c r="X349" s="6">
        <v>15302</v>
      </c>
      <c r="Y349" s="6">
        <v>-9904</v>
      </c>
      <c r="Z349" s="6">
        <v>0</v>
      </c>
      <c r="AA349" s="6">
        <v>-4156</v>
      </c>
      <c r="AB349" s="6">
        <v>-12575</v>
      </c>
      <c r="AC349" s="6">
        <v>520960</v>
      </c>
      <c r="AD349" s="6">
        <v>0</v>
      </c>
      <c r="AE349" s="2">
        <v>0</v>
      </c>
      <c r="AF349" s="6">
        <v>-2729906</v>
      </c>
      <c r="AG349" s="6">
        <v>30409826</v>
      </c>
      <c r="AH349" s="6">
        <v>66430476</v>
      </c>
      <c r="AI349" s="6">
        <v>-1211608</v>
      </c>
      <c r="AJ349" s="7">
        <v>0.98</v>
      </c>
      <c r="AL349" s="2" t="s">
        <v>807</v>
      </c>
      <c r="AM349" s="2">
        <v>1</v>
      </c>
    </row>
    <row r="350" spans="1:39">
      <c r="A350" s="2" t="s">
        <v>73</v>
      </c>
      <c r="B350" s="2" t="s">
        <v>821</v>
      </c>
      <c r="C350" s="2" t="s">
        <v>808</v>
      </c>
      <c r="E350" s="2" t="s">
        <v>74</v>
      </c>
      <c r="F350" s="2" t="s">
        <v>806</v>
      </c>
      <c r="G350" s="2" t="s">
        <v>642</v>
      </c>
      <c r="H350" s="2">
        <v>0</v>
      </c>
      <c r="I350" s="2">
        <v>0.49</v>
      </c>
      <c r="J350" s="6">
        <v>28672882</v>
      </c>
      <c r="K350" s="6">
        <v>52336862</v>
      </c>
      <c r="L350" s="6">
        <v>-23663981</v>
      </c>
      <c r="M350" s="6">
        <v>56137658</v>
      </c>
      <c r="N350" s="6">
        <v>1626812</v>
      </c>
      <c r="O350" s="6">
        <v>828107</v>
      </c>
      <c r="P350" s="6">
        <v>785844</v>
      </c>
      <c r="Q350" s="6">
        <v>0</v>
      </c>
      <c r="R350" s="6">
        <v>6772</v>
      </c>
      <c r="S350" s="6">
        <v>0</v>
      </c>
      <c r="T350" s="6">
        <v>6089</v>
      </c>
      <c r="U350" s="6">
        <v>45640</v>
      </c>
      <c r="V350" s="6">
        <v>0</v>
      </c>
      <c r="W350" s="6">
        <v>-6772</v>
      </c>
      <c r="X350" s="6">
        <v>0</v>
      </c>
      <c r="Y350" s="6">
        <v>6366</v>
      </c>
      <c r="Z350" s="6">
        <v>3412</v>
      </c>
      <c r="AA350" s="6">
        <v>-1028</v>
      </c>
      <c r="AB350" s="6">
        <v>-60549</v>
      </c>
      <c r="AC350" s="6">
        <v>-342248</v>
      </c>
      <c r="AD350" s="6">
        <v>0</v>
      </c>
      <c r="AE350" s="2">
        <v>0</v>
      </c>
      <c r="AF350" s="6">
        <v>-3749950</v>
      </c>
      <c r="AG350" s="6">
        <v>53659341</v>
      </c>
      <c r="AH350" s="6">
        <v>29995361</v>
      </c>
      <c r="AI350" s="6">
        <v>1322479</v>
      </c>
      <c r="AJ350" s="7">
        <v>1.05</v>
      </c>
      <c r="AK350" s="2" t="s">
        <v>935</v>
      </c>
      <c r="AL350" s="2" t="s">
        <v>923</v>
      </c>
      <c r="AM350" s="2">
        <v>0.27566170000000001</v>
      </c>
    </row>
    <row r="351" spans="1:39">
      <c r="A351" s="2" t="s">
        <v>71</v>
      </c>
      <c r="B351" s="2" t="s">
        <v>804</v>
      </c>
      <c r="C351" s="2" t="s">
        <v>825</v>
      </c>
      <c r="E351" s="2" t="s">
        <v>72</v>
      </c>
      <c r="F351" s="2" t="s">
        <v>69</v>
      </c>
      <c r="G351" s="2" t="s">
        <v>806</v>
      </c>
      <c r="H351" s="2">
        <v>0</v>
      </c>
      <c r="I351" s="2">
        <v>0.4</v>
      </c>
      <c r="J351" s="6">
        <v>3154517</v>
      </c>
      <c r="K351" s="6">
        <v>26231282</v>
      </c>
      <c r="L351" s="6">
        <v>-23076765</v>
      </c>
      <c r="M351" s="6">
        <v>26885361</v>
      </c>
      <c r="N351" s="6">
        <v>872242</v>
      </c>
      <c r="O351" s="6">
        <v>389272</v>
      </c>
      <c r="P351" s="6">
        <v>460652</v>
      </c>
      <c r="Q351" s="6">
        <v>6086</v>
      </c>
      <c r="R351" s="6">
        <v>0</v>
      </c>
      <c r="S351" s="6">
        <v>12174</v>
      </c>
      <c r="T351" s="6">
        <v>4058</v>
      </c>
      <c r="U351" s="6">
        <v>163122</v>
      </c>
      <c r="V351" s="6">
        <v>-6086</v>
      </c>
      <c r="W351" s="6">
        <v>0</v>
      </c>
      <c r="X351" s="6">
        <v>8642</v>
      </c>
      <c r="Y351" s="6">
        <v>5583</v>
      </c>
      <c r="Z351" s="6">
        <v>0</v>
      </c>
      <c r="AA351" s="6">
        <v>-1907</v>
      </c>
      <c r="AB351" s="6">
        <v>17370</v>
      </c>
      <c r="AC351" s="6">
        <v>-333755</v>
      </c>
      <c r="AD351" s="6">
        <v>0</v>
      </c>
      <c r="AE351" s="6">
        <v>61712</v>
      </c>
      <c r="AF351" s="6">
        <v>-3612244</v>
      </c>
      <c r="AG351" s="6">
        <v>23936616</v>
      </c>
      <c r="AH351" s="6">
        <v>859852</v>
      </c>
      <c r="AI351" s="6">
        <v>-2294666</v>
      </c>
      <c r="AJ351" s="7">
        <v>0.27</v>
      </c>
      <c r="AK351" s="2" t="s">
        <v>932</v>
      </c>
      <c r="AL351" s="2" t="s">
        <v>919</v>
      </c>
      <c r="AM351" s="2">
        <v>2.1691499999999999E-2</v>
      </c>
    </row>
    <row r="352" spans="1:39">
      <c r="A352" s="2" t="s">
        <v>69</v>
      </c>
      <c r="B352" s="2" t="s">
        <v>928</v>
      </c>
      <c r="C352" s="2" t="s">
        <v>825</v>
      </c>
      <c r="E352" s="2" t="s">
        <v>70</v>
      </c>
      <c r="F352" s="2">
        <v>0</v>
      </c>
      <c r="G352" s="2">
        <v>0</v>
      </c>
      <c r="H352" s="2" t="s">
        <v>929</v>
      </c>
      <c r="I352" s="2">
        <v>0.1</v>
      </c>
      <c r="J352" s="6">
        <v>58659597</v>
      </c>
      <c r="K352" s="6">
        <v>23226076</v>
      </c>
      <c r="L352" s="6">
        <v>35433521</v>
      </c>
      <c r="M352" s="6">
        <v>24812109</v>
      </c>
      <c r="N352" s="6">
        <v>965688</v>
      </c>
      <c r="O352" s="6">
        <v>358852</v>
      </c>
      <c r="P352" s="6">
        <v>560910</v>
      </c>
      <c r="Q352" s="6">
        <v>2252</v>
      </c>
      <c r="R352" s="6">
        <v>31347</v>
      </c>
      <c r="S352" s="6">
        <v>10046</v>
      </c>
      <c r="T352" s="6">
        <v>2281</v>
      </c>
      <c r="U352" s="6">
        <v>70934</v>
      </c>
      <c r="V352" s="6">
        <v>-799</v>
      </c>
      <c r="W352" s="6">
        <v>-20745</v>
      </c>
      <c r="X352" s="6">
        <v>4973</v>
      </c>
      <c r="Y352" s="6">
        <v>1694</v>
      </c>
      <c r="Z352" s="6">
        <v>0</v>
      </c>
      <c r="AA352" s="6">
        <v>-368</v>
      </c>
      <c r="AB352" s="6">
        <v>7744</v>
      </c>
      <c r="AC352" s="6">
        <v>512468</v>
      </c>
      <c r="AD352" s="6">
        <v>0</v>
      </c>
      <c r="AE352" s="6">
        <v>1147556</v>
      </c>
      <c r="AF352" s="6">
        <v>-2014805</v>
      </c>
      <c r="AG352" s="6">
        <v>23191337</v>
      </c>
      <c r="AH352" s="6">
        <v>58624858</v>
      </c>
      <c r="AI352" s="6">
        <v>-34739</v>
      </c>
      <c r="AJ352" s="7">
        <v>1</v>
      </c>
      <c r="AK352" s="2" t="s">
        <v>932</v>
      </c>
      <c r="AL352" s="2" t="s">
        <v>923</v>
      </c>
      <c r="AM352" s="2">
        <v>0.40336280000000002</v>
      </c>
    </row>
    <row r="353" spans="1:39">
      <c r="A353" s="2" t="s">
        <v>67</v>
      </c>
      <c r="B353" s="2" t="s">
        <v>804</v>
      </c>
      <c r="C353" s="2" t="s">
        <v>815</v>
      </c>
      <c r="E353" s="2" t="s">
        <v>68</v>
      </c>
      <c r="F353" s="2" t="s">
        <v>460</v>
      </c>
      <c r="G353" s="2" t="s">
        <v>806</v>
      </c>
      <c r="H353" s="2">
        <v>0</v>
      </c>
      <c r="I353" s="2">
        <v>0.4</v>
      </c>
      <c r="J353" s="6">
        <v>2598319</v>
      </c>
      <c r="K353" s="6">
        <v>27394410</v>
      </c>
      <c r="L353" s="6">
        <v>-24796091</v>
      </c>
      <c r="M353" s="6">
        <v>25606287</v>
      </c>
      <c r="N353" s="6">
        <v>663219</v>
      </c>
      <c r="O353" s="6">
        <v>370339</v>
      </c>
      <c r="P353" s="6">
        <v>271004</v>
      </c>
      <c r="Q353" s="6">
        <v>973</v>
      </c>
      <c r="R353" s="6">
        <v>0</v>
      </c>
      <c r="S353" s="6">
        <v>15403</v>
      </c>
      <c r="T353" s="6">
        <v>5500</v>
      </c>
      <c r="U353" s="6">
        <v>34644</v>
      </c>
      <c r="V353" s="6">
        <v>1442</v>
      </c>
      <c r="W353" s="6">
        <v>0</v>
      </c>
      <c r="X353" s="6">
        <v>71976</v>
      </c>
      <c r="Y353" s="6">
        <v>1156</v>
      </c>
      <c r="Z353" s="6">
        <v>0</v>
      </c>
      <c r="AA353" s="6">
        <v>-2304</v>
      </c>
      <c r="AB353" s="6">
        <v>46720</v>
      </c>
      <c r="AC353" s="6">
        <v>-358621</v>
      </c>
      <c r="AD353" s="6">
        <v>0</v>
      </c>
      <c r="AE353" s="6">
        <v>917564</v>
      </c>
      <c r="AF353" s="6">
        <v>-5342381</v>
      </c>
      <c r="AG353" s="6">
        <v>19804574</v>
      </c>
      <c r="AH353" s="6">
        <v>-4991517</v>
      </c>
      <c r="AI353" s="6">
        <v>-7589836</v>
      </c>
      <c r="AJ353" s="7">
        <v>-1.92</v>
      </c>
      <c r="AL353" s="2" t="s">
        <v>807</v>
      </c>
      <c r="AM353" s="2">
        <v>1</v>
      </c>
    </row>
    <row r="354" spans="1:39">
      <c r="A354" s="2" t="s">
        <v>65</v>
      </c>
      <c r="B354" s="2" t="s">
        <v>804</v>
      </c>
      <c r="C354" s="2" t="s">
        <v>815</v>
      </c>
      <c r="E354" s="2" t="s">
        <v>66</v>
      </c>
      <c r="F354" s="2" t="s">
        <v>139</v>
      </c>
      <c r="G354" s="2" t="s">
        <v>806</v>
      </c>
      <c r="H354" s="2">
        <v>0</v>
      </c>
      <c r="I354" s="2">
        <v>0.4</v>
      </c>
      <c r="J354" s="6">
        <v>3701065</v>
      </c>
      <c r="K354" s="6">
        <v>10781821</v>
      </c>
      <c r="L354" s="6">
        <v>-7080756</v>
      </c>
      <c r="M354" s="6">
        <v>10738833</v>
      </c>
      <c r="N354" s="6">
        <v>840572</v>
      </c>
      <c r="O354" s="6">
        <v>162514</v>
      </c>
      <c r="P354" s="6">
        <v>671381</v>
      </c>
      <c r="Q354" s="2">
        <v>186</v>
      </c>
      <c r="R354" s="6">
        <v>0</v>
      </c>
      <c r="S354" s="6">
        <v>4765</v>
      </c>
      <c r="T354" s="6">
        <v>1726</v>
      </c>
      <c r="U354" s="6">
        <v>61954</v>
      </c>
      <c r="V354" s="6">
        <v>194</v>
      </c>
      <c r="W354" s="6">
        <v>0</v>
      </c>
      <c r="X354" s="6">
        <v>4530</v>
      </c>
      <c r="Y354" s="6">
        <v>-7715</v>
      </c>
      <c r="Z354" s="6">
        <v>0</v>
      </c>
      <c r="AA354" s="6">
        <v>-283</v>
      </c>
      <c r="AB354" s="6">
        <v>-389</v>
      </c>
      <c r="AC354" s="6">
        <v>-102408</v>
      </c>
      <c r="AD354" s="6">
        <v>0</v>
      </c>
      <c r="AE354" s="6">
        <v>46581</v>
      </c>
      <c r="AF354" s="6">
        <v>-657118</v>
      </c>
      <c r="AG354" s="6">
        <v>10831589</v>
      </c>
      <c r="AH354" s="6">
        <v>3750833</v>
      </c>
      <c r="AI354" s="6">
        <v>49768</v>
      </c>
      <c r="AJ354" s="7">
        <v>1.01</v>
      </c>
      <c r="AK354" s="2" t="s">
        <v>816</v>
      </c>
      <c r="AL354" s="2" t="s">
        <v>919</v>
      </c>
      <c r="AM354" s="2">
        <v>3.2898999999999998E-2</v>
      </c>
    </row>
    <row r="355" spans="1:39">
      <c r="A355" s="2" t="s">
        <v>63</v>
      </c>
      <c r="B355" s="2" t="s">
        <v>804</v>
      </c>
      <c r="C355" s="2" t="s">
        <v>805</v>
      </c>
      <c r="E355" s="2" t="s">
        <v>64</v>
      </c>
      <c r="F355" s="2" t="s">
        <v>133</v>
      </c>
      <c r="G355" s="2" t="s">
        <v>806</v>
      </c>
      <c r="H355" s="2">
        <v>0</v>
      </c>
      <c r="I355" s="2">
        <v>0.4</v>
      </c>
      <c r="J355" s="6">
        <v>1832787</v>
      </c>
      <c r="K355" s="6">
        <v>14527744</v>
      </c>
      <c r="L355" s="6">
        <v>-12694958</v>
      </c>
      <c r="M355" s="6">
        <v>15046702</v>
      </c>
      <c r="N355" s="6">
        <v>676375</v>
      </c>
      <c r="O355" s="6">
        <v>217618</v>
      </c>
      <c r="P355" s="6">
        <v>452276</v>
      </c>
      <c r="Q355" s="6">
        <v>1058</v>
      </c>
      <c r="R355" s="6">
        <v>0</v>
      </c>
      <c r="S355" s="6">
        <v>5259</v>
      </c>
      <c r="T355" s="6">
        <v>164</v>
      </c>
      <c r="U355" s="6">
        <v>44984</v>
      </c>
      <c r="V355" s="6">
        <v>-1058</v>
      </c>
      <c r="W355" s="6">
        <v>0</v>
      </c>
      <c r="X355" s="6">
        <v>-425</v>
      </c>
      <c r="Y355" s="6">
        <v>-2547</v>
      </c>
      <c r="Z355" s="6">
        <v>0</v>
      </c>
      <c r="AA355" s="6">
        <v>33</v>
      </c>
      <c r="AB355" s="6">
        <v>-7417</v>
      </c>
      <c r="AC355" s="6">
        <v>-183605</v>
      </c>
      <c r="AD355" s="6">
        <v>0</v>
      </c>
      <c r="AE355" s="6">
        <v>0</v>
      </c>
      <c r="AF355" s="6">
        <v>-791110</v>
      </c>
      <c r="AG355" s="6">
        <v>14781932</v>
      </c>
      <c r="AH355" s="6">
        <v>2086974</v>
      </c>
      <c r="AI355" s="6">
        <v>254188</v>
      </c>
      <c r="AJ355" s="7">
        <v>1.1399999999999999</v>
      </c>
      <c r="AK355" s="2" t="s">
        <v>934</v>
      </c>
      <c r="AL355" s="2" t="s">
        <v>919</v>
      </c>
      <c r="AM355" s="2">
        <v>1.0012500000000001E-2</v>
      </c>
    </row>
    <row r="356" spans="1:39">
      <c r="A356" s="2" t="s">
        <v>61</v>
      </c>
      <c r="B356" s="2" t="s">
        <v>804</v>
      </c>
      <c r="C356" s="2" t="s">
        <v>805</v>
      </c>
      <c r="E356" s="2" t="s">
        <v>62</v>
      </c>
      <c r="F356" s="2" t="s">
        <v>554</v>
      </c>
      <c r="G356" s="2" t="s">
        <v>552</v>
      </c>
      <c r="H356" s="2">
        <v>0</v>
      </c>
      <c r="I356" s="2">
        <v>0.4</v>
      </c>
      <c r="J356" s="6">
        <v>2702422</v>
      </c>
      <c r="K356" s="6">
        <v>12091050</v>
      </c>
      <c r="L356" s="6">
        <v>-9388628</v>
      </c>
      <c r="M356" s="6">
        <v>12334144</v>
      </c>
      <c r="N356" s="6">
        <v>1177141</v>
      </c>
      <c r="O356" s="6">
        <v>180708</v>
      </c>
      <c r="P356" s="6">
        <v>991204</v>
      </c>
      <c r="Q356" s="6">
        <v>989</v>
      </c>
      <c r="R356" s="2">
        <v>0</v>
      </c>
      <c r="S356" s="6">
        <v>623</v>
      </c>
      <c r="T356" s="6">
        <v>3617</v>
      </c>
      <c r="U356" s="6">
        <v>114532</v>
      </c>
      <c r="V356" s="6">
        <v>3949</v>
      </c>
      <c r="W356" s="6">
        <v>0</v>
      </c>
      <c r="X356" s="6">
        <v>1930</v>
      </c>
      <c r="Y356" s="6">
        <v>-1052</v>
      </c>
      <c r="Z356" s="6">
        <v>0</v>
      </c>
      <c r="AA356" s="6">
        <v>-1723</v>
      </c>
      <c r="AB356" s="6">
        <v>-4042</v>
      </c>
      <c r="AC356" s="6">
        <v>-135786</v>
      </c>
      <c r="AD356" s="6">
        <v>0</v>
      </c>
      <c r="AE356" s="2">
        <v>0</v>
      </c>
      <c r="AF356" s="6">
        <v>1054</v>
      </c>
      <c r="AG356" s="6">
        <v>13490147</v>
      </c>
      <c r="AH356" s="6">
        <v>4101519</v>
      </c>
      <c r="AI356" s="6">
        <v>1399097</v>
      </c>
      <c r="AJ356" s="7">
        <v>1.52</v>
      </c>
      <c r="AK356" s="2" t="s">
        <v>911</v>
      </c>
      <c r="AL356" s="2" t="s">
        <v>923</v>
      </c>
      <c r="AM356" s="2">
        <v>3.0171099999999999E-2</v>
      </c>
    </row>
    <row r="357" spans="1:39">
      <c r="A357" s="2" t="s">
        <v>59</v>
      </c>
      <c r="B357" s="2" t="s">
        <v>804</v>
      </c>
      <c r="C357" s="2" t="s">
        <v>809</v>
      </c>
      <c r="E357" s="2" t="s">
        <v>60</v>
      </c>
      <c r="F357" s="2" t="s">
        <v>310</v>
      </c>
      <c r="G357" s="2" t="s">
        <v>806</v>
      </c>
      <c r="H357" s="2">
        <v>0</v>
      </c>
      <c r="I357" s="2">
        <v>0.4</v>
      </c>
      <c r="J357" s="6">
        <v>2215166</v>
      </c>
      <c r="K357" s="6">
        <v>10929154</v>
      </c>
      <c r="L357" s="6">
        <v>-8713988</v>
      </c>
      <c r="M357" s="6">
        <v>12103440</v>
      </c>
      <c r="N357" s="6">
        <v>605241</v>
      </c>
      <c r="O357" s="6">
        <v>175541</v>
      </c>
      <c r="P357" s="6">
        <v>406526</v>
      </c>
      <c r="Q357" s="2">
        <v>0</v>
      </c>
      <c r="R357" s="6">
        <v>0</v>
      </c>
      <c r="S357" s="6">
        <v>23174</v>
      </c>
      <c r="T357" s="6">
        <v>0</v>
      </c>
      <c r="U357" s="6">
        <v>28252</v>
      </c>
      <c r="V357" s="6">
        <v>0</v>
      </c>
      <c r="W357" s="6">
        <v>7650</v>
      </c>
      <c r="X357" s="6">
        <v>9635</v>
      </c>
      <c r="Y357" s="6">
        <v>4148</v>
      </c>
      <c r="Z357" s="6">
        <v>0</v>
      </c>
      <c r="AA357" s="6">
        <v>0</v>
      </c>
      <c r="AB357" s="6">
        <v>-12139</v>
      </c>
      <c r="AC357" s="6">
        <v>-126029</v>
      </c>
      <c r="AD357" s="6">
        <v>0</v>
      </c>
      <c r="AE357" s="2">
        <v>0</v>
      </c>
      <c r="AF357" s="6">
        <v>-679090</v>
      </c>
      <c r="AG357" s="6">
        <v>11941108</v>
      </c>
      <c r="AH357" s="6">
        <v>3227120</v>
      </c>
      <c r="AI357" s="6">
        <v>1011955</v>
      </c>
      <c r="AJ357" s="7">
        <v>1.46</v>
      </c>
      <c r="AK357" s="2" t="s">
        <v>842</v>
      </c>
      <c r="AL357" s="2" t="s">
        <v>919</v>
      </c>
      <c r="AM357" s="2">
        <v>2.2944800000000001E-2</v>
      </c>
    </row>
    <row r="358" spans="1:39">
      <c r="A358" s="2" t="s">
        <v>57</v>
      </c>
      <c r="B358" s="2" t="s">
        <v>804</v>
      </c>
      <c r="C358" s="2" t="s">
        <v>815</v>
      </c>
      <c r="E358" s="2" t="s">
        <v>58</v>
      </c>
      <c r="F358" s="2" t="s">
        <v>460</v>
      </c>
      <c r="G358" s="2" t="s">
        <v>806</v>
      </c>
      <c r="H358" s="2">
        <v>0</v>
      </c>
      <c r="I358" s="2">
        <v>0.4</v>
      </c>
      <c r="J358" s="6">
        <v>2664022</v>
      </c>
      <c r="K358" s="6">
        <v>22575378</v>
      </c>
      <c r="L358" s="6">
        <v>-19911356</v>
      </c>
      <c r="M358" s="6">
        <v>24051628</v>
      </c>
      <c r="N358" s="6">
        <v>624841</v>
      </c>
      <c r="O358" s="6">
        <v>347854</v>
      </c>
      <c r="P358" s="6">
        <v>270202</v>
      </c>
      <c r="Q358" s="6">
        <v>0</v>
      </c>
      <c r="R358" s="6">
        <v>0</v>
      </c>
      <c r="S358" s="6">
        <v>5319</v>
      </c>
      <c r="T358" s="6">
        <v>1466</v>
      </c>
      <c r="U358" s="6">
        <v>23126</v>
      </c>
      <c r="V358" s="6">
        <v>0</v>
      </c>
      <c r="W358" s="6">
        <v>0</v>
      </c>
      <c r="X358" s="6">
        <v>5541</v>
      </c>
      <c r="Y358" s="6">
        <v>4082</v>
      </c>
      <c r="Z358" s="6">
        <v>0</v>
      </c>
      <c r="AA358" s="6">
        <v>-1161</v>
      </c>
      <c r="AB358" s="6">
        <v>-22561</v>
      </c>
      <c r="AC358" s="6">
        <v>-287974</v>
      </c>
      <c r="AD358" s="6">
        <v>0</v>
      </c>
      <c r="AE358" s="6">
        <v>7311</v>
      </c>
      <c r="AF358" s="6">
        <v>513763</v>
      </c>
      <c r="AG358" s="6">
        <v>24903974</v>
      </c>
      <c r="AH358" s="6">
        <v>4992617</v>
      </c>
      <c r="AI358" s="6">
        <v>2328596</v>
      </c>
      <c r="AJ358" s="7">
        <v>1.87</v>
      </c>
      <c r="AK358" s="2" t="s">
        <v>909</v>
      </c>
      <c r="AL358" s="2" t="s">
        <v>919</v>
      </c>
      <c r="AM358" s="2">
        <v>2.1283099999999999E-2</v>
      </c>
    </row>
    <row r="359" spans="1:39">
      <c r="A359" s="2" t="s">
        <v>55</v>
      </c>
      <c r="B359" s="2" t="s">
        <v>821</v>
      </c>
      <c r="C359" s="2" t="s">
        <v>805</v>
      </c>
      <c r="E359" s="2" t="s">
        <v>56</v>
      </c>
      <c r="F359" s="2" t="s">
        <v>806</v>
      </c>
      <c r="G359" s="2" t="s">
        <v>726</v>
      </c>
      <c r="H359" s="2">
        <v>0</v>
      </c>
      <c r="I359" s="2">
        <v>0.49</v>
      </c>
      <c r="J359" s="6">
        <v>16565589</v>
      </c>
      <c r="K359" s="6">
        <v>39128803</v>
      </c>
      <c r="L359" s="6">
        <v>-22563214</v>
      </c>
      <c r="M359" s="6">
        <v>42830173</v>
      </c>
      <c r="N359" s="6">
        <v>1213146</v>
      </c>
      <c r="O359" s="6">
        <v>619445</v>
      </c>
      <c r="P359" s="6">
        <v>589691</v>
      </c>
      <c r="Q359" s="6">
        <v>4010</v>
      </c>
      <c r="R359" s="6">
        <v>0</v>
      </c>
      <c r="S359" s="6">
        <v>0</v>
      </c>
      <c r="T359" s="6">
        <v>0</v>
      </c>
      <c r="U359" s="6">
        <v>54868</v>
      </c>
      <c r="V359" s="6">
        <v>14351</v>
      </c>
      <c r="W359" s="6">
        <v>808</v>
      </c>
      <c r="X359" s="6">
        <v>7839</v>
      </c>
      <c r="Y359" s="6">
        <v>10021</v>
      </c>
      <c r="Z359" s="6">
        <v>0</v>
      </c>
      <c r="AA359" s="6">
        <v>0</v>
      </c>
      <c r="AB359" s="6">
        <v>-5095</v>
      </c>
      <c r="AC359" s="6">
        <v>-326327</v>
      </c>
      <c r="AD359" s="6">
        <v>0</v>
      </c>
      <c r="AE359" s="6">
        <v>2005972</v>
      </c>
      <c r="AF359" s="6">
        <v>-1623538</v>
      </c>
      <c r="AG359" s="6">
        <v>40170274</v>
      </c>
      <c r="AH359" s="6">
        <v>17607059</v>
      </c>
      <c r="AI359" s="6">
        <v>1041470</v>
      </c>
      <c r="AJ359" s="7">
        <v>1.06</v>
      </c>
      <c r="AL359" s="2" t="s">
        <v>807</v>
      </c>
      <c r="AM359" s="2">
        <v>1</v>
      </c>
    </row>
    <row r="360" spans="1:39">
      <c r="A360" s="2" t="s">
        <v>53</v>
      </c>
      <c r="B360" s="2" t="s">
        <v>804</v>
      </c>
      <c r="C360" s="2" t="s">
        <v>822</v>
      </c>
      <c r="E360" s="2" t="s">
        <v>54</v>
      </c>
      <c r="F360" s="2" t="s">
        <v>588</v>
      </c>
      <c r="G360" s="2" t="s">
        <v>274</v>
      </c>
      <c r="H360" s="2">
        <v>0</v>
      </c>
      <c r="I360" s="2">
        <v>0.4</v>
      </c>
      <c r="J360" s="6">
        <v>1508182</v>
      </c>
      <c r="K360" s="6">
        <v>4526958</v>
      </c>
      <c r="L360" s="6">
        <v>-3018776</v>
      </c>
      <c r="M360" s="6">
        <v>4271228</v>
      </c>
      <c r="N360" s="6">
        <v>418960</v>
      </c>
      <c r="O360" s="6">
        <v>61774</v>
      </c>
      <c r="P360" s="6">
        <v>344858</v>
      </c>
      <c r="Q360" s="6">
        <v>0</v>
      </c>
      <c r="R360" s="6">
        <v>4058</v>
      </c>
      <c r="S360" s="6">
        <v>2028</v>
      </c>
      <c r="T360" s="6">
        <v>6242</v>
      </c>
      <c r="U360" s="6">
        <v>-4916</v>
      </c>
      <c r="V360" s="6">
        <v>0</v>
      </c>
      <c r="W360" s="6">
        <v>-3819</v>
      </c>
      <c r="X360" s="6">
        <v>-2118</v>
      </c>
      <c r="Y360" s="6">
        <v>3448</v>
      </c>
      <c r="Z360" s="6">
        <v>0</v>
      </c>
      <c r="AA360" s="6">
        <v>-3506</v>
      </c>
      <c r="AB360" s="6">
        <v>3000</v>
      </c>
      <c r="AC360" s="6">
        <v>-43660</v>
      </c>
      <c r="AD360" s="6">
        <v>0</v>
      </c>
      <c r="AE360" s="6">
        <v>0</v>
      </c>
      <c r="AF360" s="6">
        <v>-560835</v>
      </c>
      <c r="AG360" s="6">
        <v>4077782</v>
      </c>
      <c r="AH360" s="6">
        <v>1059006</v>
      </c>
      <c r="AI360" s="6">
        <v>-449176</v>
      </c>
      <c r="AJ360" s="7">
        <v>0.7</v>
      </c>
      <c r="AK360" s="2" t="s">
        <v>847</v>
      </c>
      <c r="AL360" s="2" t="s">
        <v>919</v>
      </c>
      <c r="AM360" s="2">
        <v>7.7387000000000003E-3</v>
      </c>
    </row>
    <row r="361" spans="1:39">
      <c r="A361" s="2" t="s">
        <v>51</v>
      </c>
      <c r="B361" s="2" t="s">
        <v>804</v>
      </c>
      <c r="C361" s="2" t="s">
        <v>822</v>
      </c>
      <c r="E361" s="2" t="s">
        <v>52</v>
      </c>
      <c r="F361" s="2" t="s">
        <v>584</v>
      </c>
      <c r="G361" s="2" t="s">
        <v>0</v>
      </c>
      <c r="H361" s="2">
        <v>0</v>
      </c>
      <c r="I361" s="2">
        <v>0.4</v>
      </c>
      <c r="J361" s="6">
        <v>2675668</v>
      </c>
      <c r="K361" s="6">
        <v>12058380</v>
      </c>
      <c r="L361" s="6">
        <v>-9382712</v>
      </c>
      <c r="M361" s="6">
        <v>11532476</v>
      </c>
      <c r="N361" s="6">
        <v>981353</v>
      </c>
      <c r="O361" s="6">
        <v>168124</v>
      </c>
      <c r="P361" s="6">
        <v>800045</v>
      </c>
      <c r="Q361" s="6">
        <v>1694</v>
      </c>
      <c r="R361" s="6">
        <v>2419</v>
      </c>
      <c r="S361" s="6">
        <v>5226</v>
      </c>
      <c r="T361" s="6">
        <v>3845</v>
      </c>
      <c r="U361" s="6">
        <v>65200</v>
      </c>
      <c r="V361" s="6">
        <v>991</v>
      </c>
      <c r="W361" s="6">
        <v>25302</v>
      </c>
      <c r="X361" s="6">
        <v>48</v>
      </c>
      <c r="Y361" s="6">
        <v>-932</v>
      </c>
      <c r="Z361" s="6">
        <v>-236</v>
      </c>
      <c r="AA361" s="6">
        <v>-12</v>
      </c>
      <c r="AB361" s="6">
        <v>-2877</v>
      </c>
      <c r="AC361" s="6">
        <v>-135700</v>
      </c>
      <c r="AD361" s="6">
        <v>0</v>
      </c>
      <c r="AE361" s="6">
        <v>42054</v>
      </c>
      <c r="AF361" s="6">
        <v>4528</v>
      </c>
      <c r="AG361" s="6">
        <v>12428087</v>
      </c>
      <c r="AH361" s="6">
        <v>3045375</v>
      </c>
      <c r="AI361" s="6">
        <v>369707</v>
      </c>
      <c r="AJ361" s="7">
        <v>1.1399999999999999</v>
      </c>
      <c r="AL361" s="2" t="s">
        <v>807</v>
      </c>
      <c r="AM361" s="2">
        <v>1</v>
      </c>
    </row>
    <row r="362" spans="1:39">
      <c r="A362" s="2" t="s">
        <v>49</v>
      </c>
      <c r="B362" s="2" t="s">
        <v>804</v>
      </c>
      <c r="C362" s="2" t="s">
        <v>808</v>
      </c>
      <c r="E362" s="2" t="s">
        <v>50</v>
      </c>
      <c r="F362" s="2" t="s">
        <v>412</v>
      </c>
      <c r="G362" s="2" t="s">
        <v>410</v>
      </c>
      <c r="H362" s="2">
        <v>0</v>
      </c>
      <c r="I362" s="2">
        <v>0.4</v>
      </c>
      <c r="J362" s="6">
        <v>3033589</v>
      </c>
      <c r="K362" s="6">
        <v>12666965</v>
      </c>
      <c r="L362" s="6">
        <v>-9633376</v>
      </c>
      <c r="M362" s="6">
        <v>12920358</v>
      </c>
      <c r="N362" s="6">
        <v>633406</v>
      </c>
      <c r="O362" s="6">
        <v>186865</v>
      </c>
      <c r="P362" s="6">
        <v>437965</v>
      </c>
      <c r="Q362" s="6">
        <v>3051</v>
      </c>
      <c r="R362" s="6">
        <v>0</v>
      </c>
      <c r="S362" s="6">
        <v>2028</v>
      </c>
      <c r="T362" s="6">
        <v>3497</v>
      </c>
      <c r="U362" s="6">
        <v>30960</v>
      </c>
      <c r="V362" s="6">
        <v>-936</v>
      </c>
      <c r="W362" s="6">
        <v>0</v>
      </c>
      <c r="X362" s="2">
        <v>940</v>
      </c>
      <c r="Y362" s="6">
        <v>0</v>
      </c>
      <c r="Z362" s="6">
        <v>0</v>
      </c>
      <c r="AA362" s="6">
        <v>1820</v>
      </c>
      <c r="AB362" s="6">
        <v>3460</v>
      </c>
      <c r="AC362" s="6">
        <v>-139326</v>
      </c>
      <c r="AD362" s="6">
        <v>0</v>
      </c>
      <c r="AE362" s="6">
        <v>0</v>
      </c>
      <c r="AF362" s="6">
        <v>-550673</v>
      </c>
      <c r="AG362" s="6">
        <v>12900009</v>
      </c>
      <c r="AH362" s="6">
        <v>3266634</v>
      </c>
      <c r="AI362" s="6">
        <v>233044</v>
      </c>
      <c r="AJ362" s="7">
        <v>1.08</v>
      </c>
      <c r="AK362" s="2" t="s">
        <v>930</v>
      </c>
      <c r="AL362" s="2" t="s">
        <v>919</v>
      </c>
      <c r="AM362" s="2">
        <v>1.5278E-2</v>
      </c>
    </row>
    <row r="363" spans="1:39">
      <c r="A363" s="2" t="s">
        <v>47</v>
      </c>
      <c r="B363" s="2" t="s">
        <v>804</v>
      </c>
      <c r="C363" s="2" t="s">
        <v>809</v>
      </c>
      <c r="E363" s="2" t="s">
        <v>48</v>
      </c>
      <c r="F363" s="2" t="s">
        <v>390</v>
      </c>
      <c r="G363" s="2" t="s">
        <v>806</v>
      </c>
      <c r="H363" s="2">
        <v>0</v>
      </c>
      <c r="I363" s="2">
        <v>0.4</v>
      </c>
      <c r="J363" s="6">
        <v>2766319</v>
      </c>
      <c r="K363" s="6">
        <v>6258184</v>
      </c>
      <c r="L363" s="6">
        <v>-3491864</v>
      </c>
      <c r="M363" s="6">
        <v>6652945</v>
      </c>
      <c r="N363" s="6">
        <v>490084</v>
      </c>
      <c r="O363" s="6">
        <v>96513</v>
      </c>
      <c r="P363" s="6">
        <v>365135</v>
      </c>
      <c r="Q363" s="6">
        <v>0</v>
      </c>
      <c r="R363" s="6">
        <v>24654</v>
      </c>
      <c r="S363" s="6">
        <v>3782</v>
      </c>
      <c r="T363" s="6">
        <v>0</v>
      </c>
      <c r="U363" s="6">
        <v>30875</v>
      </c>
      <c r="V363" s="6">
        <v>2954</v>
      </c>
      <c r="W363" s="6">
        <v>-20572</v>
      </c>
      <c r="X363" s="6">
        <v>-2121</v>
      </c>
      <c r="Y363" s="6">
        <v>1363</v>
      </c>
      <c r="Z363" s="6">
        <v>0</v>
      </c>
      <c r="AA363" s="6">
        <v>0</v>
      </c>
      <c r="AB363" s="6">
        <v>-6225</v>
      </c>
      <c r="AC363" s="6">
        <v>-50502</v>
      </c>
      <c r="AD363" s="6">
        <v>0</v>
      </c>
      <c r="AE363" s="2">
        <v>0</v>
      </c>
      <c r="AF363" s="6">
        <v>-146452</v>
      </c>
      <c r="AG363" s="6">
        <v>6952349</v>
      </c>
      <c r="AH363" s="6">
        <v>3460484</v>
      </c>
      <c r="AI363" s="6">
        <v>694165</v>
      </c>
      <c r="AJ363" s="7">
        <v>1.25</v>
      </c>
      <c r="AK363" s="2" t="s">
        <v>863</v>
      </c>
      <c r="AL363" s="2" t="s">
        <v>919</v>
      </c>
      <c r="AM363" s="2">
        <v>2.2567899999999998E-2</v>
      </c>
    </row>
    <row r="364" spans="1:39">
      <c r="A364" s="2" t="s">
        <v>45</v>
      </c>
      <c r="B364" s="2" t="s">
        <v>921</v>
      </c>
      <c r="C364" s="2">
        <v>0</v>
      </c>
      <c r="E364" s="2" t="s">
        <v>46</v>
      </c>
      <c r="F364" s="2">
        <v>0</v>
      </c>
      <c r="G364" s="2">
        <v>0</v>
      </c>
      <c r="H364" s="2" t="s">
        <v>814</v>
      </c>
      <c r="I364" s="2">
        <v>0.01</v>
      </c>
      <c r="J364" s="6">
        <v>30870941</v>
      </c>
      <c r="K364" s="6">
        <v>9798834</v>
      </c>
      <c r="L364" s="6">
        <v>21072107</v>
      </c>
      <c r="M364" s="6">
        <v>10059223</v>
      </c>
      <c r="N364" s="6">
        <v>460240</v>
      </c>
      <c r="O364" s="6">
        <v>145485</v>
      </c>
      <c r="P364" s="6">
        <v>304136</v>
      </c>
      <c r="Q364" s="6">
        <v>690</v>
      </c>
      <c r="R364" s="6">
        <v>5782</v>
      </c>
      <c r="S364" s="6">
        <v>3891</v>
      </c>
      <c r="T364" s="2">
        <v>256</v>
      </c>
      <c r="U364" s="6">
        <v>15549</v>
      </c>
      <c r="V364" s="6">
        <v>697</v>
      </c>
      <c r="W364" s="6">
        <v>-2203</v>
      </c>
      <c r="X364" s="6">
        <v>390</v>
      </c>
      <c r="Y364" s="6">
        <v>1822</v>
      </c>
      <c r="Z364" s="6">
        <v>0</v>
      </c>
      <c r="AA364" s="6">
        <v>-147</v>
      </c>
      <c r="AB364" s="6">
        <v>-4125</v>
      </c>
      <c r="AC364" s="6">
        <v>304762</v>
      </c>
      <c r="AD364" s="6">
        <v>0</v>
      </c>
      <c r="AE364" s="2">
        <v>0</v>
      </c>
      <c r="AF364" s="6">
        <v>-691533</v>
      </c>
      <c r="AG364" s="6">
        <v>10144675</v>
      </c>
      <c r="AH364" s="6">
        <v>31216782</v>
      </c>
      <c r="AI364" s="6">
        <v>345841</v>
      </c>
      <c r="AJ364" s="7">
        <v>1.01</v>
      </c>
      <c r="AL364" s="2" t="s">
        <v>807</v>
      </c>
      <c r="AM364" s="2">
        <v>1</v>
      </c>
    </row>
    <row r="365" spans="1:39">
      <c r="A365" s="2" t="s">
        <v>43</v>
      </c>
      <c r="B365" s="2" t="s">
        <v>804</v>
      </c>
      <c r="C365" s="2" t="s">
        <v>805</v>
      </c>
      <c r="E365" s="2" t="s">
        <v>44</v>
      </c>
      <c r="F365" s="2" t="s">
        <v>290</v>
      </c>
      <c r="G365" s="2" t="s">
        <v>806</v>
      </c>
      <c r="H365" s="2">
        <v>0</v>
      </c>
      <c r="I365" s="2">
        <v>0.4</v>
      </c>
      <c r="J365" s="6">
        <v>1964047</v>
      </c>
      <c r="K365" s="6">
        <v>12349927</v>
      </c>
      <c r="L365" s="6">
        <v>-10385881</v>
      </c>
      <c r="M365" s="6">
        <v>13423662</v>
      </c>
      <c r="N365" s="6">
        <v>719737</v>
      </c>
      <c r="O365" s="6">
        <v>197779</v>
      </c>
      <c r="P365" s="6">
        <v>514792</v>
      </c>
      <c r="Q365" s="6">
        <v>3424</v>
      </c>
      <c r="R365" s="6">
        <v>0</v>
      </c>
      <c r="S365" s="6">
        <v>1428</v>
      </c>
      <c r="T365" s="6">
        <v>2314</v>
      </c>
      <c r="U365" s="6">
        <v>-30794</v>
      </c>
      <c r="V365" s="6">
        <v>2510</v>
      </c>
      <c r="W365" s="6">
        <v>0</v>
      </c>
      <c r="X365" s="2">
        <v>-28</v>
      </c>
      <c r="Y365" s="6">
        <v>2242</v>
      </c>
      <c r="Z365" s="6">
        <v>0</v>
      </c>
      <c r="AA365" s="6">
        <v>1</v>
      </c>
      <c r="AB365" s="6">
        <v>5045</v>
      </c>
      <c r="AC365" s="6">
        <v>-150209</v>
      </c>
      <c r="AD365" s="6">
        <v>0</v>
      </c>
      <c r="AE365" s="2">
        <v>0</v>
      </c>
      <c r="AF365" s="6">
        <v>-1086312</v>
      </c>
      <c r="AG365" s="6">
        <v>12885854</v>
      </c>
      <c r="AH365" s="6">
        <v>2499973</v>
      </c>
      <c r="AI365" s="6">
        <v>535926</v>
      </c>
      <c r="AJ365" s="7">
        <v>1.27</v>
      </c>
      <c r="AK365" s="2" t="s">
        <v>931</v>
      </c>
      <c r="AL365" s="2" t="s">
        <v>919</v>
      </c>
      <c r="AM365" s="2">
        <v>2.7541699999999999E-2</v>
      </c>
    </row>
    <row r="366" spans="1:39">
      <c r="A366" s="2" t="s">
        <v>41</v>
      </c>
      <c r="B366" s="2" t="s">
        <v>804</v>
      </c>
      <c r="C366" s="2" t="s">
        <v>822</v>
      </c>
      <c r="E366" s="2" t="s">
        <v>42</v>
      </c>
      <c r="F366" s="2" t="s">
        <v>207</v>
      </c>
      <c r="G366" s="2" t="s">
        <v>274</v>
      </c>
      <c r="H366" s="2">
        <v>0</v>
      </c>
      <c r="I366" s="2">
        <v>0.4</v>
      </c>
      <c r="J366" s="6">
        <v>1100694</v>
      </c>
      <c r="K366" s="6">
        <v>4162364</v>
      </c>
      <c r="L366" s="6">
        <v>-3061669</v>
      </c>
      <c r="M366" s="6">
        <v>4365929</v>
      </c>
      <c r="N366" s="6">
        <v>365561</v>
      </c>
      <c r="O366" s="6">
        <v>63867</v>
      </c>
      <c r="P366" s="6">
        <v>287397</v>
      </c>
      <c r="Q366" s="6">
        <v>811</v>
      </c>
      <c r="R366" s="6">
        <v>7602</v>
      </c>
      <c r="S366" s="6">
        <v>0</v>
      </c>
      <c r="T366" s="6">
        <v>5884</v>
      </c>
      <c r="U366" s="6">
        <v>19789</v>
      </c>
      <c r="V366" s="6">
        <v>-811</v>
      </c>
      <c r="W366" s="6">
        <v>-6741</v>
      </c>
      <c r="X366" s="2">
        <v>0</v>
      </c>
      <c r="Y366" s="6">
        <v>1592</v>
      </c>
      <c r="Z366" s="6">
        <v>0</v>
      </c>
      <c r="AA366" s="6">
        <v>-2996</v>
      </c>
      <c r="AB366" s="6">
        <v>14096</v>
      </c>
      <c r="AC366" s="6">
        <v>-44280</v>
      </c>
      <c r="AD366" s="6">
        <v>0</v>
      </c>
      <c r="AE366" s="6">
        <v>753466</v>
      </c>
      <c r="AF366" s="6">
        <v>-2729063</v>
      </c>
      <c r="AG366" s="6">
        <v>1229610</v>
      </c>
      <c r="AH366" s="6">
        <v>-1832060</v>
      </c>
      <c r="AI366" s="6">
        <v>-2932754</v>
      </c>
      <c r="AJ366" s="7">
        <v>-1.66</v>
      </c>
      <c r="AL366" s="2" t="s">
        <v>807</v>
      </c>
      <c r="AM366" s="2">
        <v>1</v>
      </c>
    </row>
    <row r="367" spans="1:39">
      <c r="A367" s="2" t="s">
        <v>39</v>
      </c>
      <c r="B367" s="2" t="s">
        <v>928</v>
      </c>
      <c r="C367" s="2" t="s">
        <v>805</v>
      </c>
      <c r="E367" s="2" t="s">
        <v>40</v>
      </c>
      <c r="F367" s="2">
        <v>0</v>
      </c>
      <c r="G367" s="2">
        <v>0</v>
      </c>
      <c r="H367" s="2" t="s">
        <v>929</v>
      </c>
      <c r="I367" s="2">
        <v>0.1</v>
      </c>
      <c r="J367" s="6">
        <v>72534536</v>
      </c>
      <c r="K367" s="6">
        <v>31821068</v>
      </c>
      <c r="L367" s="6">
        <v>40713468</v>
      </c>
      <c r="M367" s="6">
        <v>33749590</v>
      </c>
      <c r="N367" s="6">
        <v>1359740</v>
      </c>
      <c r="O367" s="6">
        <v>488403</v>
      </c>
      <c r="P367" s="6">
        <v>825548</v>
      </c>
      <c r="Q367" s="6">
        <v>3337</v>
      </c>
      <c r="R367" s="6">
        <v>25251</v>
      </c>
      <c r="S367" s="6">
        <v>14512</v>
      </c>
      <c r="T367" s="6">
        <v>2689</v>
      </c>
      <c r="U367" s="6">
        <v>72829</v>
      </c>
      <c r="V367" s="6">
        <v>902</v>
      </c>
      <c r="W367" s="6">
        <v>-13074</v>
      </c>
      <c r="X367" s="6">
        <v>7624</v>
      </c>
      <c r="Y367" s="6">
        <v>1149</v>
      </c>
      <c r="Z367" s="6">
        <v>0</v>
      </c>
      <c r="AA367" s="6">
        <v>-782</v>
      </c>
      <c r="AB367" s="6">
        <v>-3427</v>
      </c>
      <c r="AC367" s="6">
        <v>588831</v>
      </c>
      <c r="AD367" s="6">
        <v>0</v>
      </c>
      <c r="AE367" s="6">
        <v>0</v>
      </c>
      <c r="AF367" s="6">
        <v>-175340</v>
      </c>
      <c r="AG367" s="6">
        <v>35588042</v>
      </c>
      <c r="AH367" s="6">
        <v>76301510</v>
      </c>
      <c r="AI367" s="6">
        <v>3766974</v>
      </c>
      <c r="AJ367" s="7">
        <v>1.05</v>
      </c>
      <c r="AK367" s="2" t="s">
        <v>903</v>
      </c>
      <c r="AL367" s="2" t="s">
        <v>923</v>
      </c>
      <c r="AM367" s="2">
        <v>0.88419639999999999</v>
      </c>
    </row>
    <row r="368" spans="1:39">
      <c r="A368" s="2" t="s">
        <v>37</v>
      </c>
      <c r="B368" s="2" t="s">
        <v>921</v>
      </c>
      <c r="C368" s="2">
        <v>0</v>
      </c>
      <c r="E368" s="2" t="s">
        <v>38</v>
      </c>
      <c r="F368" s="2">
        <v>0</v>
      </c>
      <c r="G368" s="2">
        <v>0</v>
      </c>
      <c r="H368" s="2" t="s">
        <v>814</v>
      </c>
      <c r="I368" s="2">
        <v>0.01</v>
      </c>
      <c r="J368" s="6">
        <v>22637865</v>
      </c>
      <c r="K368" s="6">
        <v>7976295</v>
      </c>
      <c r="L368" s="6">
        <v>14661571</v>
      </c>
      <c r="M368" s="6">
        <v>8316527</v>
      </c>
      <c r="N368" s="6">
        <v>442821</v>
      </c>
      <c r="O368" s="6">
        <v>120281</v>
      </c>
      <c r="P368" s="6">
        <v>313086</v>
      </c>
      <c r="Q368" s="6">
        <v>1975</v>
      </c>
      <c r="R368" s="6">
        <v>723</v>
      </c>
      <c r="S368" s="6">
        <v>5660</v>
      </c>
      <c r="T368" s="6">
        <v>1096</v>
      </c>
      <c r="U368" s="6">
        <v>6124</v>
      </c>
      <c r="V368" s="6">
        <v>-437</v>
      </c>
      <c r="W368" s="6">
        <v>1065</v>
      </c>
      <c r="X368" s="6">
        <v>-1064</v>
      </c>
      <c r="Y368" s="6">
        <v>1152</v>
      </c>
      <c r="Z368" s="6">
        <v>7310</v>
      </c>
      <c r="AA368" s="6">
        <v>-108</v>
      </c>
      <c r="AB368" s="6">
        <v>-6480</v>
      </c>
      <c r="AC368" s="6">
        <v>212048</v>
      </c>
      <c r="AD368" s="6">
        <v>0</v>
      </c>
      <c r="AE368" s="2">
        <v>0</v>
      </c>
      <c r="AF368" s="6">
        <v>-861834</v>
      </c>
      <c r="AG368" s="6">
        <v>8117124</v>
      </c>
      <c r="AH368" s="6">
        <v>22778694</v>
      </c>
      <c r="AI368" s="6">
        <v>140829</v>
      </c>
      <c r="AJ368" s="7">
        <v>1.01</v>
      </c>
      <c r="AL368" s="2" t="s">
        <v>807</v>
      </c>
      <c r="AM368" s="2">
        <v>1</v>
      </c>
    </row>
    <row r="369" spans="1:39">
      <c r="A369" s="2" t="s">
        <v>35</v>
      </c>
      <c r="B369" s="2" t="s">
        <v>924</v>
      </c>
      <c r="C369" s="2" t="s">
        <v>818</v>
      </c>
      <c r="E369" s="2" t="s">
        <v>36</v>
      </c>
      <c r="F369" s="2" t="s">
        <v>514</v>
      </c>
      <c r="G369" s="2" t="s">
        <v>806</v>
      </c>
      <c r="H369" s="2">
        <v>0</v>
      </c>
      <c r="I369" s="2">
        <v>0.3</v>
      </c>
      <c r="J369" s="6">
        <v>82716444</v>
      </c>
      <c r="K369" s="6">
        <v>548124760</v>
      </c>
      <c r="L369" s="6">
        <v>-465408316</v>
      </c>
      <c r="M369" s="6">
        <v>526691903</v>
      </c>
      <c r="N369" s="6">
        <v>8013438</v>
      </c>
      <c r="O369" s="6">
        <v>7617445</v>
      </c>
      <c r="P369" s="6">
        <v>335619</v>
      </c>
      <c r="Q369" s="6">
        <v>0</v>
      </c>
      <c r="R369" s="6">
        <v>0</v>
      </c>
      <c r="S369" s="6">
        <v>55645</v>
      </c>
      <c r="T369" s="6">
        <v>4729</v>
      </c>
      <c r="U369" s="6">
        <v>61136</v>
      </c>
      <c r="V369" s="6">
        <v>0</v>
      </c>
      <c r="W369" s="6">
        <v>229310</v>
      </c>
      <c r="X369" s="6">
        <v>21230</v>
      </c>
      <c r="Y369" s="6">
        <v>-5471</v>
      </c>
      <c r="Z369" s="6">
        <v>0</v>
      </c>
      <c r="AA369" s="6">
        <v>206</v>
      </c>
      <c r="AB369" s="6">
        <v>604163</v>
      </c>
      <c r="AC369" s="6">
        <v>-6731112</v>
      </c>
      <c r="AD369" s="6">
        <v>0</v>
      </c>
      <c r="AE369" s="6">
        <v>10516555</v>
      </c>
      <c r="AF369" s="6">
        <v>-89081016</v>
      </c>
      <c r="AG369" s="6">
        <v>429287232</v>
      </c>
      <c r="AH369" s="6">
        <v>-36121084</v>
      </c>
      <c r="AI369" s="6">
        <v>-118837528</v>
      </c>
      <c r="AJ369" s="7">
        <v>-0.44</v>
      </c>
      <c r="AL369" s="2" t="s">
        <v>807</v>
      </c>
      <c r="AM369" s="2">
        <v>1</v>
      </c>
    </row>
    <row r="370" spans="1:39">
      <c r="A370" s="2" t="s">
        <v>33</v>
      </c>
      <c r="B370" s="2" t="s">
        <v>804</v>
      </c>
      <c r="C370" s="2" t="s">
        <v>822</v>
      </c>
      <c r="E370" s="2" t="s">
        <v>34</v>
      </c>
      <c r="F370" s="2" t="s">
        <v>584</v>
      </c>
      <c r="G370" s="2" t="s">
        <v>0</v>
      </c>
      <c r="H370" s="2">
        <v>0</v>
      </c>
      <c r="I370" s="2">
        <v>0.4</v>
      </c>
      <c r="J370" s="6">
        <v>1866256</v>
      </c>
      <c r="K370" s="6">
        <v>6729769</v>
      </c>
      <c r="L370" s="6">
        <v>-4863513</v>
      </c>
      <c r="M370" s="6">
        <v>6407207</v>
      </c>
      <c r="N370" s="6">
        <v>421013</v>
      </c>
      <c r="O370" s="6">
        <v>92666</v>
      </c>
      <c r="P370" s="6">
        <v>327722</v>
      </c>
      <c r="Q370" s="6">
        <v>620</v>
      </c>
      <c r="R370" s="6">
        <v>0</v>
      </c>
      <c r="S370" s="6">
        <v>0</v>
      </c>
      <c r="T370" s="6">
        <v>5</v>
      </c>
      <c r="U370" s="6">
        <v>30394</v>
      </c>
      <c r="V370" s="6">
        <v>1774</v>
      </c>
      <c r="W370" s="6">
        <v>0</v>
      </c>
      <c r="X370" s="6">
        <v>15163</v>
      </c>
      <c r="Y370" s="6">
        <v>-1567</v>
      </c>
      <c r="Z370" s="6">
        <v>0</v>
      </c>
      <c r="AA370" s="6">
        <v>-1</v>
      </c>
      <c r="AB370" s="6">
        <v>-1635</v>
      </c>
      <c r="AC370" s="6">
        <v>-70340</v>
      </c>
      <c r="AD370" s="6">
        <v>0</v>
      </c>
      <c r="AE370" s="6">
        <v>0</v>
      </c>
      <c r="AF370" s="6">
        <v>196618</v>
      </c>
      <c r="AG370" s="6">
        <v>6998626</v>
      </c>
      <c r="AH370" s="6">
        <v>2135113</v>
      </c>
      <c r="AI370" s="6">
        <v>268856</v>
      </c>
      <c r="AJ370" s="7">
        <v>1.1399999999999999</v>
      </c>
      <c r="AL370" s="2" t="s">
        <v>807</v>
      </c>
      <c r="AM370" s="2">
        <v>1</v>
      </c>
    </row>
    <row r="371" spans="1:39">
      <c r="A371" s="2" t="s">
        <v>31</v>
      </c>
      <c r="B371" s="2" t="s">
        <v>926</v>
      </c>
      <c r="C371" s="2" t="s">
        <v>808</v>
      </c>
      <c r="E371" s="2" t="s">
        <v>32</v>
      </c>
      <c r="F371" s="2" t="s">
        <v>806</v>
      </c>
      <c r="G371" s="2" t="s">
        <v>502</v>
      </c>
      <c r="H371" s="2">
        <v>0</v>
      </c>
      <c r="I371" s="2">
        <v>0.49</v>
      </c>
      <c r="J371" s="6">
        <v>64605850</v>
      </c>
      <c r="K371" s="6">
        <v>38642819</v>
      </c>
      <c r="L371" s="6">
        <v>25963031</v>
      </c>
      <c r="M371" s="6">
        <v>40447849</v>
      </c>
      <c r="N371" s="6">
        <v>2388264</v>
      </c>
      <c r="O371" s="6">
        <v>584990</v>
      </c>
      <c r="P371" s="6">
        <v>1744567</v>
      </c>
      <c r="Q371" s="6">
        <v>16504</v>
      </c>
      <c r="R371" s="6">
        <v>0</v>
      </c>
      <c r="S371" s="6">
        <v>42203</v>
      </c>
      <c r="T371" s="2">
        <v>0</v>
      </c>
      <c r="U371" s="6">
        <v>141204</v>
      </c>
      <c r="V371" s="6">
        <v>1436</v>
      </c>
      <c r="W371" s="6">
        <v>93564</v>
      </c>
      <c r="X371" s="6">
        <v>6118</v>
      </c>
      <c r="Y371" s="6">
        <v>16163</v>
      </c>
      <c r="Z371" s="6">
        <v>599</v>
      </c>
      <c r="AA371" s="6">
        <v>0</v>
      </c>
      <c r="AB371" s="6">
        <v>-25124</v>
      </c>
      <c r="AC371" s="6">
        <v>375498</v>
      </c>
      <c r="AD371" s="6">
        <v>0</v>
      </c>
      <c r="AE371" s="2">
        <v>0</v>
      </c>
      <c r="AF371" s="6">
        <v>-2910776</v>
      </c>
      <c r="AG371" s="6">
        <v>40534795</v>
      </c>
      <c r="AH371" s="6">
        <v>66497826</v>
      </c>
      <c r="AI371" s="6">
        <v>1891977</v>
      </c>
      <c r="AJ371" s="7">
        <v>1.03</v>
      </c>
      <c r="AK371" s="2" t="s">
        <v>907</v>
      </c>
      <c r="AL371" s="2" t="s">
        <v>919</v>
      </c>
      <c r="AM371" s="2">
        <v>8.9536400000000002E-2</v>
      </c>
    </row>
    <row r="372" spans="1:39">
      <c r="A372" s="2" t="s">
        <v>29</v>
      </c>
      <c r="B372" s="2" t="s">
        <v>821</v>
      </c>
      <c r="C372" s="2" t="s">
        <v>822</v>
      </c>
      <c r="E372" s="2" t="s">
        <v>30</v>
      </c>
      <c r="F372" s="2" t="s">
        <v>806</v>
      </c>
      <c r="G372" s="2" t="s">
        <v>0</v>
      </c>
      <c r="H372" s="2">
        <v>0</v>
      </c>
      <c r="I372" s="2">
        <v>0.49</v>
      </c>
      <c r="J372" s="6">
        <v>52979653</v>
      </c>
      <c r="K372" s="6">
        <v>71287991</v>
      </c>
      <c r="L372" s="6">
        <v>-18308337</v>
      </c>
      <c r="M372" s="6">
        <v>70881712</v>
      </c>
      <c r="N372" s="6">
        <v>3640203</v>
      </c>
      <c r="O372" s="6">
        <v>1035146</v>
      </c>
      <c r="P372" s="6">
        <v>2513692</v>
      </c>
      <c r="Q372" s="6">
        <v>13210</v>
      </c>
      <c r="R372" s="6">
        <v>57971</v>
      </c>
      <c r="S372" s="6">
        <v>20184</v>
      </c>
      <c r="T372" s="2">
        <v>0</v>
      </c>
      <c r="U372" s="6">
        <v>239244</v>
      </c>
      <c r="V372" s="6">
        <v>22815</v>
      </c>
      <c r="W372" s="6">
        <v>-12046</v>
      </c>
      <c r="X372" s="6">
        <v>45885</v>
      </c>
      <c r="Y372" s="6">
        <v>3222</v>
      </c>
      <c r="Z372" s="6">
        <v>-593</v>
      </c>
      <c r="AA372" s="6">
        <v>0</v>
      </c>
      <c r="AB372" s="6">
        <v>52147</v>
      </c>
      <c r="AC372" s="6">
        <v>-264790</v>
      </c>
      <c r="AD372" s="6">
        <v>0</v>
      </c>
      <c r="AE372" s="6">
        <v>1328854</v>
      </c>
      <c r="AF372" s="6">
        <v>-3598262</v>
      </c>
      <c r="AG372" s="6">
        <v>69680683</v>
      </c>
      <c r="AH372" s="6">
        <v>51372346</v>
      </c>
      <c r="AI372" s="6">
        <v>-1607308</v>
      </c>
      <c r="AJ372" s="7">
        <v>0.97</v>
      </c>
      <c r="AL372" s="2" t="s">
        <v>807</v>
      </c>
      <c r="AM372" s="2">
        <v>1</v>
      </c>
    </row>
    <row r="373" spans="1:39">
      <c r="A373" s="2" t="s">
        <v>27</v>
      </c>
      <c r="B373" s="2" t="s">
        <v>804</v>
      </c>
      <c r="C373" s="2" t="s">
        <v>805</v>
      </c>
      <c r="E373" s="2" t="s">
        <v>28</v>
      </c>
      <c r="F373" s="2" t="s">
        <v>488</v>
      </c>
      <c r="G373" s="2" t="s">
        <v>486</v>
      </c>
      <c r="H373" s="2">
        <v>0</v>
      </c>
      <c r="I373" s="2">
        <v>0.4</v>
      </c>
      <c r="J373" s="6">
        <v>2040899</v>
      </c>
      <c r="K373" s="6">
        <v>20592100</v>
      </c>
      <c r="L373" s="6">
        <v>-18551201</v>
      </c>
      <c r="M373" s="6">
        <v>22724639</v>
      </c>
      <c r="N373" s="6">
        <v>908029</v>
      </c>
      <c r="O373" s="6">
        <v>332795</v>
      </c>
      <c r="P373" s="6">
        <v>565557</v>
      </c>
      <c r="Q373" s="6">
        <v>1412</v>
      </c>
      <c r="R373" s="6">
        <v>0</v>
      </c>
      <c r="S373" s="6">
        <v>2039</v>
      </c>
      <c r="T373" s="6">
        <v>6226</v>
      </c>
      <c r="U373" s="6">
        <v>22700</v>
      </c>
      <c r="V373" s="6">
        <v>-1412</v>
      </c>
      <c r="W373" s="6">
        <v>0</v>
      </c>
      <c r="X373" s="6">
        <v>1476</v>
      </c>
      <c r="Y373" s="6">
        <v>-58</v>
      </c>
      <c r="Z373" s="6">
        <v>0</v>
      </c>
      <c r="AA373" s="6">
        <v>-3932</v>
      </c>
      <c r="AB373" s="6">
        <v>2156</v>
      </c>
      <c r="AC373" s="6">
        <v>-268302</v>
      </c>
      <c r="AD373" s="6">
        <v>0</v>
      </c>
      <c r="AE373" s="6">
        <v>1433417</v>
      </c>
      <c r="AF373" s="6">
        <v>-2617081</v>
      </c>
      <c r="AG373" s="6">
        <v>19334798</v>
      </c>
      <c r="AH373" s="6">
        <v>783596</v>
      </c>
      <c r="AI373" s="6">
        <v>-1257303</v>
      </c>
      <c r="AJ373" s="7">
        <v>0.38</v>
      </c>
      <c r="AL373" s="2" t="s">
        <v>807</v>
      </c>
      <c r="AM373" s="2">
        <v>1</v>
      </c>
    </row>
    <row r="374" spans="1:39">
      <c r="A374" s="2" t="s">
        <v>25</v>
      </c>
      <c r="B374" s="2" t="s">
        <v>821</v>
      </c>
      <c r="C374" s="2" t="s">
        <v>805</v>
      </c>
      <c r="E374" s="2" t="s">
        <v>26</v>
      </c>
      <c r="F374" s="2" t="s">
        <v>806</v>
      </c>
      <c r="G374" s="2" t="s">
        <v>726</v>
      </c>
      <c r="H374" s="2">
        <v>0</v>
      </c>
      <c r="I374" s="2">
        <v>0.49</v>
      </c>
      <c r="J374" s="6">
        <v>11648126</v>
      </c>
      <c r="K374" s="6">
        <v>38098369</v>
      </c>
      <c r="L374" s="6">
        <v>-26450244</v>
      </c>
      <c r="M374" s="6">
        <v>41042821</v>
      </c>
      <c r="N374" s="6">
        <v>1118200</v>
      </c>
      <c r="O374" s="6">
        <v>593700</v>
      </c>
      <c r="P374" s="6">
        <v>446633</v>
      </c>
      <c r="Q374" s="6">
        <v>0</v>
      </c>
      <c r="R374" s="6">
        <v>0</v>
      </c>
      <c r="S374" s="6">
        <v>63291</v>
      </c>
      <c r="T374" s="6">
        <v>14576</v>
      </c>
      <c r="U374" s="6">
        <v>42431</v>
      </c>
      <c r="V374" s="6">
        <v>0</v>
      </c>
      <c r="W374" s="6">
        <v>8437</v>
      </c>
      <c r="X374" s="6">
        <v>16416</v>
      </c>
      <c r="Y374" s="6">
        <v>-2030</v>
      </c>
      <c r="Z374" s="6">
        <v>0</v>
      </c>
      <c r="AA374" s="6">
        <v>-6429</v>
      </c>
      <c r="AB374" s="6">
        <v>-22329</v>
      </c>
      <c r="AC374" s="6">
        <v>-382545</v>
      </c>
      <c r="AD374" s="6">
        <v>0</v>
      </c>
      <c r="AE374" s="6">
        <v>831840</v>
      </c>
      <c r="AF374" s="6">
        <v>191556</v>
      </c>
      <c r="AG374" s="6">
        <v>41174688</v>
      </c>
      <c r="AH374" s="6">
        <v>14724444</v>
      </c>
      <c r="AI374" s="6">
        <v>3076319</v>
      </c>
      <c r="AJ374" s="7">
        <v>1.26</v>
      </c>
      <c r="AL374" s="2" t="s">
        <v>807</v>
      </c>
      <c r="AM374" s="2">
        <v>1</v>
      </c>
    </row>
    <row r="375" spans="1:39">
      <c r="A375" s="2" t="s">
        <v>23</v>
      </c>
      <c r="B375" s="2" t="s">
        <v>926</v>
      </c>
      <c r="C375" s="2" t="s">
        <v>808</v>
      </c>
      <c r="E375" s="2" t="s">
        <v>24</v>
      </c>
      <c r="F375" s="2" t="s">
        <v>806</v>
      </c>
      <c r="G375" s="2" t="s">
        <v>368</v>
      </c>
      <c r="H375" s="2">
        <v>0</v>
      </c>
      <c r="I375" s="2">
        <v>0.49</v>
      </c>
      <c r="J375" s="6">
        <v>74550956</v>
      </c>
      <c r="K375" s="6">
        <v>32919990</v>
      </c>
      <c r="L375" s="6">
        <v>41630966</v>
      </c>
      <c r="M375" s="6">
        <v>34825950</v>
      </c>
      <c r="N375" s="6">
        <v>2178460</v>
      </c>
      <c r="O375" s="6">
        <v>510513</v>
      </c>
      <c r="P375" s="6">
        <v>1621179</v>
      </c>
      <c r="Q375" s="6">
        <v>7336</v>
      </c>
      <c r="R375" s="6">
        <v>24855</v>
      </c>
      <c r="S375" s="6">
        <v>11334</v>
      </c>
      <c r="T375" s="6">
        <v>3243</v>
      </c>
      <c r="U375" s="6">
        <v>61247</v>
      </c>
      <c r="V375" s="6">
        <v>4812</v>
      </c>
      <c r="W375" s="6">
        <v>-24855</v>
      </c>
      <c r="X375" s="6">
        <v>5539</v>
      </c>
      <c r="Y375" s="6">
        <v>-5603</v>
      </c>
      <c r="Z375" s="6">
        <v>-2684</v>
      </c>
      <c r="AA375" s="6">
        <v>-1264</v>
      </c>
      <c r="AB375" s="6">
        <v>587</v>
      </c>
      <c r="AC375" s="6">
        <v>602101</v>
      </c>
      <c r="AD375" s="6">
        <v>0</v>
      </c>
      <c r="AE375" s="6">
        <v>0</v>
      </c>
      <c r="AF375" s="6">
        <v>-2581138</v>
      </c>
      <c r="AG375" s="6">
        <v>35063152</v>
      </c>
      <c r="AH375" s="6">
        <v>76694118</v>
      </c>
      <c r="AI375" s="6">
        <v>2143161</v>
      </c>
      <c r="AJ375" s="7">
        <v>1.03</v>
      </c>
      <c r="AL375" s="2" t="s">
        <v>807</v>
      </c>
      <c r="AM375" s="2">
        <v>1</v>
      </c>
    </row>
    <row r="376" spans="1:39">
      <c r="A376" s="2" t="s">
        <v>21</v>
      </c>
      <c r="B376" s="2" t="s">
        <v>804</v>
      </c>
      <c r="C376" s="2" t="s">
        <v>805</v>
      </c>
      <c r="E376" s="2" t="s">
        <v>22</v>
      </c>
      <c r="F376" s="2" t="s">
        <v>133</v>
      </c>
      <c r="G376" s="2" t="s">
        <v>806</v>
      </c>
      <c r="H376" s="2">
        <v>0</v>
      </c>
      <c r="I376" s="2">
        <v>0.4</v>
      </c>
      <c r="J376" s="6">
        <v>1953573</v>
      </c>
      <c r="K376" s="6">
        <v>17656394</v>
      </c>
      <c r="L376" s="6">
        <v>-15702821</v>
      </c>
      <c r="M376" s="6">
        <v>19015661</v>
      </c>
      <c r="N376" s="6">
        <v>506725</v>
      </c>
      <c r="O376" s="6">
        <v>275020</v>
      </c>
      <c r="P376" s="6">
        <v>230054</v>
      </c>
      <c r="Q376" s="6">
        <v>0</v>
      </c>
      <c r="R376" s="6">
        <v>0</v>
      </c>
      <c r="S376" s="6">
        <v>1651</v>
      </c>
      <c r="T376" s="6">
        <v>0</v>
      </c>
      <c r="U376" s="6">
        <v>870</v>
      </c>
      <c r="V376" s="6">
        <v>0</v>
      </c>
      <c r="W376" s="6">
        <v>31959</v>
      </c>
      <c r="X376" s="6">
        <v>38832</v>
      </c>
      <c r="Y376" s="6">
        <v>-17</v>
      </c>
      <c r="Z376" s="6">
        <v>0</v>
      </c>
      <c r="AA376" s="6">
        <v>1096</v>
      </c>
      <c r="AB376" s="6">
        <v>13498</v>
      </c>
      <c r="AC376" s="6">
        <v>-227107</v>
      </c>
      <c r="AD376" s="6">
        <v>0</v>
      </c>
      <c r="AE376" s="2">
        <v>0</v>
      </c>
      <c r="AF376" s="6">
        <v>110557</v>
      </c>
      <c r="AG376" s="6">
        <v>19492074</v>
      </c>
      <c r="AH376" s="6">
        <v>3789253</v>
      </c>
      <c r="AI376" s="6">
        <v>1835680</v>
      </c>
      <c r="AJ376" s="7">
        <v>1.94</v>
      </c>
      <c r="AK376" s="2" t="s">
        <v>934</v>
      </c>
      <c r="AL376" s="2" t="s">
        <v>919</v>
      </c>
      <c r="AM376" s="2">
        <v>1.06724E-2</v>
      </c>
    </row>
    <row r="377" spans="1:39">
      <c r="A377" s="2" t="s">
        <v>19</v>
      </c>
      <c r="B377" s="2" t="s">
        <v>821</v>
      </c>
      <c r="C377" s="2" t="s">
        <v>805</v>
      </c>
      <c r="E377" s="2" t="s">
        <v>20</v>
      </c>
      <c r="F377" s="2" t="s">
        <v>806</v>
      </c>
      <c r="G377" s="2" t="s">
        <v>726</v>
      </c>
      <c r="H377" s="2">
        <v>0</v>
      </c>
      <c r="I377" s="2">
        <v>0.49</v>
      </c>
      <c r="J377" s="6">
        <v>12923636</v>
      </c>
      <c r="K377" s="6">
        <v>26709984</v>
      </c>
      <c r="L377" s="6">
        <v>-13786348</v>
      </c>
      <c r="M377" s="6">
        <v>28270806</v>
      </c>
      <c r="N377" s="6">
        <v>904209</v>
      </c>
      <c r="O377" s="6">
        <v>409163</v>
      </c>
      <c r="P377" s="6">
        <v>471633</v>
      </c>
      <c r="Q377" s="6">
        <v>4305</v>
      </c>
      <c r="R377" s="6">
        <v>0</v>
      </c>
      <c r="S377" s="6">
        <v>18076</v>
      </c>
      <c r="T377" s="6">
        <v>1032</v>
      </c>
      <c r="U377" s="6">
        <v>52445</v>
      </c>
      <c r="V377" s="6">
        <v>-4285</v>
      </c>
      <c r="W377" s="6">
        <v>13097</v>
      </c>
      <c r="X377" s="6">
        <v>19520</v>
      </c>
      <c r="Y377" s="6">
        <v>5595</v>
      </c>
      <c r="Z377" s="6">
        <v>0</v>
      </c>
      <c r="AA377" s="6">
        <v>-532</v>
      </c>
      <c r="AB377" s="6">
        <v>-18583</v>
      </c>
      <c r="AC377" s="6">
        <v>-199389</v>
      </c>
      <c r="AD377" s="6">
        <v>0</v>
      </c>
      <c r="AE377" s="6">
        <v>425823</v>
      </c>
      <c r="AF377" s="6">
        <v>-1426189</v>
      </c>
      <c r="AG377" s="6">
        <v>27190871</v>
      </c>
      <c r="AH377" s="6">
        <v>13404523</v>
      </c>
      <c r="AI377" s="6">
        <v>480887</v>
      </c>
      <c r="AJ377" s="7">
        <v>1.04</v>
      </c>
      <c r="AL377" s="2" t="s">
        <v>807</v>
      </c>
      <c r="AM377" s="2">
        <v>1</v>
      </c>
    </row>
    <row r="378" spans="1:39">
      <c r="A378" s="2" t="s">
        <v>17</v>
      </c>
      <c r="B378" s="2" t="s">
        <v>926</v>
      </c>
      <c r="C378" s="2" t="s">
        <v>825</v>
      </c>
      <c r="E378" s="2" t="s">
        <v>18</v>
      </c>
      <c r="F378" s="2" t="s">
        <v>806</v>
      </c>
      <c r="G378" s="2" t="s">
        <v>45</v>
      </c>
      <c r="H378" s="2">
        <v>0</v>
      </c>
      <c r="I378" s="2">
        <v>0.49</v>
      </c>
      <c r="J378" s="6">
        <v>72916657</v>
      </c>
      <c r="K378" s="6">
        <v>36718519</v>
      </c>
      <c r="L378" s="6">
        <v>36198138</v>
      </c>
      <c r="M378" s="6">
        <v>37805383</v>
      </c>
      <c r="N378" s="6">
        <v>1976715</v>
      </c>
      <c r="O378" s="6">
        <v>546772</v>
      </c>
      <c r="P378" s="6">
        <v>1406816</v>
      </c>
      <c r="Q378" s="6">
        <v>7594</v>
      </c>
      <c r="R378" s="6">
        <v>2964</v>
      </c>
      <c r="S378" s="6">
        <v>12569</v>
      </c>
      <c r="T378" s="6">
        <v>0</v>
      </c>
      <c r="U378" s="6">
        <v>156163</v>
      </c>
      <c r="V378" s="6">
        <v>2032</v>
      </c>
      <c r="W378" s="6">
        <v>2357</v>
      </c>
      <c r="X378" s="6">
        <v>30731</v>
      </c>
      <c r="Y378" s="6">
        <v>19652</v>
      </c>
      <c r="Z378" s="6">
        <v>0</v>
      </c>
      <c r="AA378" s="6">
        <v>-2834</v>
      </c>
      <c r="AB378" s="6">
        <v>-53441</v>
      </c>
      <c r="AC378" s="6">
        <v>523527</v>
      </c>
      <c r="AD378" s="6">
        <v>0</v>
      </c>
      <c r="AE378" s="6">
        <v>0</v>
      </c>
      <c r="AF378" s="6">
        <v>-4536623</v>
      </c>
      <c r="AG378" s="6">
        <v>35923662</v>
      </c>
      <c r="AH378" s="6">
        <v>72121800</v>
      </c>
      <c r="AI378" s="6">
        <v>-794857</v>
      </c>
      <c r="AJ378" s="7">
        <v>0.99</v>
      </c>
      <c r="AL378" s="2" t="s">
        <v>807</v>
      </c>
      <c r="AM378" s="2">
        <v>1</v>
      </c>
    </row>
    <row r="379" spans="1:39">
      <c r="A379" s="2" t="s">
        <v>15</v>
      </c>
      <c r="B379" s="2" t="s">
        <v>804</v>
      </c>
      <c r="C379" s="2" t="s">
        <v>825</v>
      </c>
      <c r="E379" s="2" t="s">
        <v>16</v>
      </c>
      <c r="F379" s="2" t="s">
        <v>13</v>
      </c>
      <c r="G379" s="2" t="s">
        <v>464</v>
      </c>
      <c r="H379" s="2">
        <v>0</v>
      </c>
      <c r="I379" s="2">
        <v>0.4</v>
      </c>
      <c r="J379" s="6">
        <v>2393363</v>
      </c>
      <c r="K379" s="6">
        <v>16183112</v>
      </c>
      <c r="L379" s="6">
        <v>-13789749</v>
      </c>
      <c r="M379" s="6">
        <v>16319326</v>
      </c>
      <c r="N379" s="6">
        <v>660947</v>
      </c>
      <c r="O379" s="6">
        <v>236023</v>
      </c>
      <c r="P379" s="6">
        <v>380332</v>
      </c>
      <c r="Q379" s="6">
        <v>2534</v>
      </c>
      <c r="R379" s="6">
        <v>20521</v>
      </c>
      <c r="S379" s="6">
        <v>18814</v>
      </c>
      <c r="T379" s="6">
        <v>2723</v>
      </c>
      <c r="U379" s="6">
        <v>19502</v>
      </c>
      <c r="V379" s="6">
        <v>368</v>
      </c>
      <c r="W379" s="6">
        <v>-14669</v>
      </c>
      <c r="X379" s="6">
        <v>-6850</v>
      </c>
      <c r="Y379" s="6">
        <v>2718</v>
      </c>
      <c r="Z379" s="6">
        <v>-34</v>
      </c>
      <c r="AA379" s="6">
        <v>-1908</v>
      </c>
      <c r="AB379" s="6">
        <v>4633</v>
      </c>
      <c r="AC379" s="6">
        <v>-199439</v>
      </c>
      <c r="AD379" s="6">
        <v>0</v>
      </c>
      <c r="AE379" s="2">
        <v>0</v>
      </c>
      <c r="AF379" s="6">
        <v>-1690540</v>
      </c>
      <c r="AG379" s="6">
        <v>15094054</v>
      </c>
      <c r="AH379" s="6">
        <v>1304306</v>
      </c>
      <c r="AI379" s="6">
        <v>-1089057</v>
      </c>
      <c r="AJ379" s="7">
        <v>0.54</v>
      </c>
      <c r="AK379" s="2" t="s">
        <v>864</v>
      </c>
      <c r="AL379" s="2" t="s">
        <v>919</v>
      </c>
      <c r="AM379" s="2">
        <v>3.6525200000000001E-2</v>
      </c>
    </row>
    <row r="380" spans="1:39">
      <c r="A380" s="2" t="s">
        <v>13</v>
      </c>
      <c r="B380" s="2" t="s">
        <v>928</v>
      </c>
      <c r="C380" s="2" t="s">
        <v>825</v>
      </c>
      <c r="E380" s="2" t="s">
        <v>14</v>
      </c>
      <c r="F380" s="2">
        <v>0</v>
      </c>
      <c r="G380" s="2">
        <v>0</v>
      </c>
      <c r="H380" s="2" t="s">
        <v>929</v>
      </c>
      <c r="I380" s="2">
        <v>0.09</v>
      </c>
      <c r="J380" s="6">
        <v>58103615</v>
      </c>
      <c r="K380" s="6">
        <v>17021173</v>
      </c>
      <c r="L380" s="6">
        <v>41082442</v>
      </c>
      <c r="M380" s="6">
        <v>17137254</v>
      </c>
      <c r="N380" s="6">
        <v>872913</v>
      </c>
      <c r="O380" s="6">
        <v>247853</v>
      </c>
      <c r="P380" s="6">
        <v>604744</v>
      </c>
      <c r="Q380" s="6">
        <v>2151</v>
      </c>
      <c r="R380" s="6">
        <v>6974</v>
      </c>
      <c r="S380" s="6">
        <v>9102</v>
      </c>
      <c r="T380" s="6">
        <v>2089</v>
      </c>
      <c r="U380" s="6">
        <v>42511</v>
      </c>
      <c r="V380" s="6">
        <v>-187</v>
      </c>
      <c r="W380" s="6">
        <v>-5561</v>
      </c>
      <c r="X380" s="6">
        <v>1639</v>
      </c>
      <c r="Y380" s="6">
        <v>3445</v>
      </c>
      <c r="Z380" s="6">
        <v>-8</v>
      </c>
      <c r="AA380" s="6">
        <v>-665</v>
      </c>
      <c r="AB380" s="6">
        <v>429</v>
      </c>
      <c r="AC380" s="6">
        <v>594168</v>
      </c>
      <c r="AD380" s="6">
        <v>0</v>
      </c>
      <c r="AE380" s="2">
        <v>0</v>
      </c>
      <c r="AF380" s="6">
        <v>-2003507</v>
      </c>
      <c r="AG380" s="6">
        <v>16642431</v>
      </c>
      <c r="AH380" s="6">
        <v>57724873</v>
      </c>
      <c r="AI380" s="6">
        <v>-378743</v>
      </c>
      <c r="AJ380" s="7">
        <v>0.99</v>
      </c>
      <c r="AK380" s="2" t="s">
        <v>864</v>
      </c>
      <c r="AL380" s="2" t="s">
        <v>923</v>
      </c>
      <c r="AM380" s="2">
        <v>0.8867216</v>
      </c>
    </row>
    <row r="381" spans="1:39">
      <c r="A381" s="2" t="s">
        <v>11</v>
      </c>
      <c r="B381" s="2" t="s">
        <v>804</v>
      </c>
      <c r="C381" s="2" t="s">
        <v>805</v>
      </c>
      <c r="E381" s="2" t="s">
        <v>12</v>
      </c>
      <c r="F381" s="2" t="s">
        <v>39</v>
      </c>
      <c r="G381" s="2" t="s">
        <v>806</v>
      </c>
      <c r="H381" s="2">
        <v>0</v>
      </c>
      <c r="I381" s="2">
        <v>0.4</v>
      </c>
      <c r="J381" s="6">
        <v>2464179</v>
      </c>
      <c r="K381" s="6">
        <v>12543487</v>
      </c>
      <c r="L381" s="6">
        <v>-10079307</v>
      </c>
      <c r="M381" s="6">
        <v>13000286</v>
      </c>
      <c r="N381" s="6">
        <v>640636</v>
      </c>
      <c r="O381" s="6">
        <v>188021</v>
      </c>
      <c r="P381" s="6">
        <v>436729</v>
      </c>
      <c r="Q381" s="6">
        <v>0</v>
      </c>
      <c r="R381" s="6">
        <v>0</v>
      </c>
      <c r="S381" s="6">
        <v>12896</v>
      </c>
      <c r="T381" s="6">
        <v>2990</v>
      </c>
      <c r="U381" s="6">
        <v>11543</v>
      </c>
      <c r="V381" s="2">
        <v>0</v>
      </c>
      <c r="W381" s="6">
        <v>0</v>
      </c>
      <c r="X381" s="6">
        <v>-12896</v>
      </c>
      <c r="Y381" s="6">
        <v>-3084</v>
      </c>
      <c r="Z381" s="6">
        <v>0</v>
      </c>
      <c r="AA381" s="6">
        <v>-2276</v>
      </c>
      <c r="AB381" s="6">
        <v>-16</v>
      </c>
      <c r="AC381" s="6">
        <v>-145775</v>
      </c>
      <c r="AD381" s="6">
        <v>0</v>
      </c>
      <c r="AE381" s="2">
        <v>0</v>
      </c>
      <c r="AF381" s="6">
        <v>-174788</v>
      </c>
      <c r="AG381" s="6">
        <v>13313630</v>
      </c>
      <c r="AH381" s="6">
        <v>3234322</v>
      </c>
      <c r="AI381" s="6">
        <v>770143</v>
      </c>
      <c r="AJ381" s="7">
        <v>1.31</v>
      </c>
      <c r="AK381" s="2" t="s">
        <v>903</v>
      </c>
      <c r="AL381" s="2" t="s">
        <v>919</v>
      </c>
      <c r="AM381" s="2">
        <v>3.00384E-2</v>
      </c>
    </row>
    <row r="382" spans="1:39">
      <c r="A382" s="2" t="s">
        <v>9</v>
      </c>
      <c r="B382" s="2" t="s">
        <v>804</v>
      </c>
      <c r="C382" s="2" t="s">
        <v>825</v>
      </c>
      <c r="E382" s="2" t="s">
        <v>10</v>
      </c>
      <c r="F382" s="2" t="s">
        <v>13</v>
      </c>
      <c r="G382" s="2" t="s">
        <v>464</v>
      </c>
      <c r="H382" s="2">
        <v>0</v>
      </c>
      <c r="I382" s="2">
        <v>0.4</v>
      </c>
      <c r="J382" s="6">
        <v>2427299</v>
      </c>
      <c r="K382" s="6">
        <v>15974266</v>
      </c>
      <c r="L382" s="6">
        <v>-13546967</v>
      </c>
      <c r="M382" s="6">
        <v>15980472</v>
      </c>
      <c r="N382" s="6">
        <v>900188</v>
      </c>
      <c r="O382" s="6">
        <v>231559</v>
      </c>
      <c r="P382" s="6">
        <v>647640</v>
      </c>
      <c r="Q382" s="6">
        <v>4147</v>
      </c>
      <c r="R382" s="6">
        <v>0</v>
      </c>
      <c r="S382" s="6">
        <v>12331</v>
      </c>
      <c r="T382" s="6">
        <v>4511</v>
      </c>
      <c r="U382" s="6">
        <v>57594</v>
      </c>
      <c r="V382" s="6">
        <v>-1667</v>
      </c>
      <c r="W382" s="6">
        <v>34</v>
      </c>
      <c r="X382" s="6">
        <v>-2086</v>
      </c>
      <c r="Y382" s="6">
        <v>4817</v>
      </c>
      <c r="Z382" s="6">
        <v>0</v>
      </c>
      <c r="AA382" s="6">
        <v>-2209</v>
      </c>
      <c r="AB382" s="6">
        <v>8085</v>
      </c>
      <c r="AC382" s="6">
        <v>-195927</v>
      </c>
      <c r="AD382" s="6">
        <v>0</v>
      </c>
      <c r="AE382" s="2">
        <v>0</v>
      </c>
      <c r="AF382" s="6">
        <v>-1490307</v>
      </c>
      <c r="AG382" s="6">
        <v>15258994</v>
      </c>
      <c r="AH382" s="6">
        <v>1712027</v>
      </c>
      <c r="AI382" s="6">
        <v>-715272</v>
      </c>
      <c r="AJ382" s="7">
        <v>0.71</v>
      </c>
      <c r="AK382" s="2" t="s">
        <v>864</v>
      </c>
      <c r="AL382" s="2" t="s">
        <v>919</v>
      </c>
      <c r="AM382" s="2">
        <v>3.7043100000000002E-2</v>
      </c>
    </row>
    <row r="383" spans="1:39">
      <c r="A383" s="2" t="s">
        <v>7</v>
      </c>
      <c r="B383" s="2" t="s">
        <v>804</v>
      </c>
      <c r="C383" s="2" t="s">
        <v>805</v>
      </c>
      <c r="E383" s="2" t="s">
        <v>8</v>
      </c>
      <c r="F383" s="2" t="s">
        <v>680</v>
      </c>
      <c r="G383" s="2" t="s">
        <v>678</v>
      </c>
      <c r="H383" s="2">
        <v>0</v>
      </c>
      <c r="I383" s="2">
        <v>0.4</v>
      </c>
      <c r="J383" s="6">
        <v>3062405</v>
      </c>
      <c r="K383" s="6">
        <v>28074716</v>
      </c>
      <c r="L383" s="6">
        <v>-25012310</v>
      </c>
      <c r="M383" s="6">
        <v>29579126</v>
      </c>
      <c r="N383" s="6">
        <v>929461</v>
      </c>
      <c r="O383" s="6">
        <v>427797</v>
      </c>
      <c r="P383" s="6">
        <v>483686</v>
      </c>
      <c r="Q383" s="6">
        <v>5476</v>
      </c>
      <c r="R383" s="6">
        <v>0</v>
      </c>
      <c r="S383" s="6">
        <v>3659</v>
      </c>
      <c r="T383" s="6">
        <v>8843</v>
      </c>
      <c r="U383" s="6">
        <v>113793</v>
      </c>
      <c r="V383" s="6">
        <v>-6819</v>
      </c>
      <c r="W383" s="6">
        <v>0</v>
      </c>
      <c r="X383" s="6">
        <v>11302</v>
      </c>
      <c r="Y383" s="6">
        <v>29570</v>
      </c>
      <c r="Z383" s="6">
        <v>0</v>
      </c>
      <c r="AA383" s="6">
        <v>-4583</v>
      </c>
      <c r="AB383" s="6">
        <v>-10324</v>
      </c>
      <c r="AC383" s="6">
        <v>-361748</v>
      </c>
      <c r="AD383" s="6">
        <v>0</v>
      </c>
      <c r="AE383" s="6">
        <v>712153</v>
      </c>
      <c r="AF383" s="6">
        <v>-1907205</v>
      </c>
      <c r="AG383" s="6">
        <v>27660420</v>
      </c>
      <c r="AH383" s="6">
        <v>2648109</v>
      </c>
      <c r="AI383" s="6">
        <v>-414296</v>
      </c>
      <c r="AJ383" s="7">
        <v>0.86</v>
      </c>
      <c r="AL383" s="2" t="s">
        <v>807</v>
      </c>
      <c r="AM383" s="2">
        <v>1</v>
      </c>
    </row>
    <row r="384" spans="1:39">
      <c r="A384" s="2" t="s">
        <v>5</v>
      </c>
      <c r="B384" s="2" t="s">
        <v>804</v>
      </c>
      <c r="C384" s="2" t="s">
        <v>808</v>
      </c>
      <c r="E384" s="2" t="s">
        <v>6</v>
      </c>
      <c r="F384" s="2" t="s">
        <v>412</v>
      </c>
      <c r="G384" s="2" t="s">
        <v>410</v>
      </c>
      <c r="H384" s="2">
        <v>0</v>
      </c>
      <c r="I384" s="2">
        <v>0.4</v>
      </c>
      <c r="J384" s="6">
        <v>3120101</v>
      </c>
      <c r="K384" s="6">
        <v>10472624</v>
      </c>
      <c r="L384" s="6">
        <v>-7352522</v>
      </c>
      <c r="M384" s="6">
        <v>10788486</v>
      </c>
      <c r="N384" s="6">
        <v>786750</v>
      </c>
      <c r="O384" s="6">
        <v>156032</v>
      </c>
      <c r="P384" s="6">
        <v>621585</v>
      </c>
      <c r="Q384" s="6">
        <v>4300</v>
      </c>
      <c r="R384" s="6">
        <v>0</v>
      </c>
      <c r="S384" s="6">
        <v>775</v>
      </c>
      <c r="T384" s="6">
        <v>4058</v>
      </c>
      <c r="U384" s="6">
        <v>15095</v>
      </c>
      <c r="V384" s="6">
        <v>3853</v>
      </c>
      <c r="W384" s="6">
        <v>0</v>
      </c>
      <c r="X384" s="6">
        <v>-259</v>
      </c>
      <c r="Y384" s="6">
        <v>-1701</v>
      </c>
      <c r="Z384" s="6">
        <v>-102</v>
      </c>
      <c r="AA384" s="6">
        <v>-4058</v>
      </c>
      <c r="AB384" s="6">
        <v>-3448</v>
      </c>
      <c r="AC384" s="6">
        <v>-106338</v>
      </c>
      <c r="AD384" s="6">
        <v>0</v>
      </c>
      <c r="AE384" s="6">
        <v>0</v>
      </c>
      <c r="AF384" s="6">
        <v>-391305</v>
      </c>
      <c r="AG384" s="6">
        <v>11086973</v>
      </c>
      <c r="AH384" s="6">
        <v>3734451</v>
      </c>
      <c r="AI384" s="6">
        <v>614349</v>
      </c>
      <c r="AJ384" s="7">
        <v>1.2</v>
      </c>
      <c r="AK384" s="2" t="s">
        <v>930</v>
      </c>
      <c r="AL384" s="2" t="s">
        <v>919</v>
      </c>
      <c r="AM384" s="2">
        <v>1.5713700000000001E-2</v>
      </c>
    </row>
    <row r="385" spans="1:39">
      <c r="A385" s="2" t="s">
        <v>3</v>
      </c>
      <c r="B385" s="2" t="s">
        <v>804</v>
      </c>
      <c r="C385" s="2" t="s">
        <v>825</v>
      </c>
      <c r="E385" s="2" t="s">
        <v>4</v>
      </c>
      <c r="F385" s="2" t="s">
        <v>13</v>
      </c>
      <c r="G385" s="2" t="s">
        <v>464</v>
      </c>
      <c r="H385" s="2">
        <v>0</v>
      </c>
      <c r="I385" s="2">
        <v>0.4</v>
      </c>
      <c r="J385" s="6">
        <v>2602060</v>
      </c>
      <c r="K385" s="6">
        <v>11592415</v>
      </c>
      <c r="L385" s="6">
        <v>-8990355</v>
      </c>
      <c r="M385" s="6">
        <v>11472504</v>
      </c>
      <c r="N385" s="6">
        <v>622417</v>
      </c>
      <c r="O385" s="6">
        <v>165925</v>
      </c>
      <c r="P385" s="6">
        <v>456388</v>
      </c>
      <c r="Q385" s="6">
        <v>0</v>
      </c>
      <c r="R385" s="2">
        <v>0</v>
      </c>
      <c r="S385" s="6">
        <v>0</v>
      </c>
      <c r="T385" s="6">
        <v>104</v>
      </c>
      <c r="U385" s="6">
        <v>40428</v>
      </c>
      <c r="V385" s="6">
        <v>0</v>
      </c>
      <c r="W385" s="6">
        <v>0</v>
      </c>
      <c r="X385" s="6">
        <v>3994</v>
      </c>
      <c r="Y385" s="6">
        <v>12418</v>
      </c>
      <c r="Z385" s="6">
        <v>0</v>
      </c>
      <c r="AA385" s="6">
        <v>-291</v>
      </c>
      <c r="AB385" s="6">
        <v>3157</v>
      </c>
      <c r="AC385" s="6">
        <v>-130026</v>
      </c>
      <c r="AD385" s="6">
        <v>0</v>
      </c>
      <c r="AE385" s="2">
        <v>0</v>
      </c>
      <c r="AF385" s="6">
        <v>-1512584</v>
      </c>
      <c r="AG385" s="6">
        <v>10512017</v>
      </c>
      <c r="AH385" s="6">
        <v>1521662</v>
      </c>
      <c r="AI385" s="6">
        <v>-1080397</v>
      </c>
      <c r="AJ385" s="7">
        <v>0.57999999999999996</v>
      </c>
      <c r="AK385" s="2" t="s">
        <v>864</v>
      </c>
      <c r="AL385" s="2" t="s">
        <v>919</v>
      </c>
      <c r="AM385" s="2">
        <v>3.9710099999999998E-2</v>
      </c>
    </row>
    <row r="386" spans="1:39">
      <c r="A386" s="2" t="s">
        <v>1</v>
      </c>
      <c r="B386" s="2" t="s">
        <v>821</v>
      </c>
      <c r="C386" s="2" t="s">
        <v>820</v>
      </c>
      <c r="E386" s="2" t="s">
        <v>2</v>
      </c>
      <c r="F386" s="2" t="s">
        <v>806</v>
      </c>
      <c r="G386" s="2" t="s">
        <v>314</v>
      </c>
      <c r="H386" s="2">
        <v>0</v>
      </c>
      <c r="I386" s="2">
        <v>0.49</v>
      </c>
      <c r="J386" s="6">
        <v>24302714.59</v>
      </c>
      <c r="K386" s="6">
        <v>47249468.420000002</v>
      </c>
      <c r="L386" s="6">
        <v>-22946753.829999998</v>
      </c>
      <c r="M386" s="6">
        <v>50298003</v>
      </c>
      <c r="N386" s="6">
        <v>1736716</v>
      </c>
      <c r="O386" s="6">
        <v>727450</v>
      </c>
      <c r="P386" s="6">
        <v>889068</v>
      </c>
      <c r="Q386" s="2">
        <v>13532</v>
      </c>
      <c r="R386" s="6">
        <v>35704</v>
      </c>
      <c r="S386" s="6">
        <v>70962</v>
      </c>
      <c r="T386" s="2">
        <v>0</v>
      </c>
      <c r="U386" s="6">
        <v>45421</v>
      </c>
      <c r="V386" s="6">
        <v>2732</v>
      </c>
      <c r="W386" s="6">
        <v>-36119</v>
      </c>
      <c r="X386" s="6">
        <v>-17678</v>
      </c>
      <c r="Y386" s="6">
        <v>4745</v>
      </c>
      <c r="Z386" s="6">
        <v>-16857</v>
      </c>
      <c r="AA386" s="6">
        <v>0</v>
      </c>
      <c r="AB386" s="6">
        <v>14165</v>
      </c>
      <c r="AC386" s="6">
        <v>-331874.53899999999</v>
      </c>
      <c r="AD386" s="6">
        <v>0</v>
      </c>
      <c r="AE386" s="2">
        <v>0</v>
      </c>
      <c r="AF386" s="6">
        <v>0</v>
      </c>
      <c r="AG386" s="6">
        <v>51699253.460000001</v>
      </c>
      <c r="AH386" s="6">
        <v>28752499.629999999</v>
      </c>
      <c r="AI386" s="6">
        <v>4449785</v>
      </c>
      <c r="AJ386" s="7">
        <v>1.18</v>
      </c>
      <c r="AK386" s="2" t="s">
        <v>830</v>
      </c>
      <c r="AL386" s="2" t="s">
        <v>919</v>
      </c>
      <c r="AM386" s="2">
        <v>5.0577999999999998E-2</v>
      </c>
    </row>
    <row r="387" spans="1:39">
      <c r="A387" s="2" t="s">
        <v>1038</v>
      </c>
      <c r="E387" s="2" t="s">
        <v>1014</v>
      </c>
      <c r="J387" s="6">
        <v>11417533227</v>
      </c>
      <c r="K387" s="6">
        <v>11406493417</v>
      </c>
      <c r="L387" s="6">
        <v>11039810</v>
      </c>
      <c r="M387" s="6">
        <v>11753484219</v>
      </c>
      <c r="N387" s="6">
        <v>471753818</v>
      </c>
      <c r="O387" s="6">
        <v>171314298</v>
      </c>
      <c r="P387" s="6">
        <v>286395021</v>
      </c>
      <c r="Q387" s="6">
        <v>1164652</v>
      </c>
      <c r="R387" s="6">
        <v>4094809</v>
      </c>
      <c r="S387" s="6">
        <v>5100968</v>
      </c>
      <c r="T387" s="6">
        <v>3684070</v>
      </c>
      <c r="U387" s="6">
        <v>19897434</v>
      </c>
      <c r="V387" s="6">
        <v>517459</v>
      </c>
      <c r="W387" s="6">
        <v>98496</v>
      </c>
      <c r="X387" s="6">
        <v>1163140</v>
      </c>
      <c r="Y387" s="6">
        <v>900808</v>
      </c>
      <c r="Z387" s="6">
        <v>1219302</v>
      </c>
      <c r="AA387" s="6">
        <v>-2673565</v>
      </c>
      <c r="AB387" s="6">
        <v>399393</v>
      </c>
      <c r="AC387" s="6">
        <v>159667</v>
      </c>
      <c r="AD387" s="6">
        <v>13493364</v>
      </c>
      <c r="AE387" s="6">
        <v>95808226</v>
      </c>
      <c r="AF387" s="6">
        <v>-633505684</v>
      </c>
      <c r="AG387" s="6">
        <v>11531099625</v>
      </c>
      <c r="AH387" s="6">
        <v>11542139435</v>
      </c>
      <c r="AI387" s="6">
        <v>124606208</v>
      </c>
      <c r="AJ387" s="7">
        <v>1.01</v>
      </c>
    </row>
    <row r="388" spans="1:39">
      <c r="A388" s="2" t="s">
        <v>926</v>
      </c>
      <c r="E388" s="2" t="s">
        <v>1050</v>
      </c>
      <c r="J388" s="6">
        <v>2826562470</v>
      </c>
      <c r="K388" s="6">
        <v>2005451286</v>
      </c>
      <c r="L388" s="6">
        <v>821111184</v>
      </c>
      <c r="M388" s="6">
        <v>2060157434</v>
      </c>
      <c r="N388" s="6">
        <v>98116835</v>
      </c>
      <c r="O388" s="6">
        <v>30009486</v>
      </c>
      <c r="P388" s="6">
        <v>65371814</v>
      </c>
      <c r="Q388" s="6">
        <v>308002</v>
      </c>
      <c r="R388" s="6">
        <v>811263</v>
      </c>
      <c r="S388" s="6">
        <v>1403178</v>
      </c>
      <c r="T388" s="6">
        <v>213092</v>
      </c>
      <c r="U388" s="6">
        <v>3607101</v>
      </c>
      <c r="V388" s="6">
        <v>-1124</v>
      </c>
      <c r="W388" s="6">
        <v>-109826</v>
      </c>
      <c r="X388" s="6">
        <v>-24966</v>
      </c>
      <c r="Y388" s="6">
        <v>344733</v>
      </c>
      <c r="Z388" s="6">
        <v>516384</v>
      </c>
      <c r="AA388" s="6">
        <v>-66747</v>
      </c>
      <c r="AB388" s="6">
        <v>-857647</v>
      </c>
      <c r="AC388" s="6">
        <v>11875575</v>
      </c>
      <c r="AD388" s="2">
        <v>0</v>
      </c>
      <c r="AE388" s="6">
        <v>1447749</v>
      </c>
      <c r="AF388" s="6">
        <v>-129694791</v>
      </c>
      <c r="AG388" s="6">
        <v>2042415212</v>
      </c>
      <c r="AH388" s="6">
        <v>2863526396</v>
      </c>
      <c r="AI388" s="6">
        <v>36963926</v>
      </c>
      <c r="AJ388" s="7">
        <v>1.01</v>
      </c>
    </row>
    <row r="389" spans="1:39">
      <c r="A389" s="2" t="s">
        <v>804</v>
      </c>
      <c r="E389" s="2" t="s">
        <v>1051</v>
      </c>
      <c r="J389" s="6">
        <v>524644393</v>
      </c>
      <c r="K389" s="6">
        <v>2956701315</v>
      </c>
      <c r="L389" s="6">
        <v>-2432056922</v>
      </c>
      <c r="M389" s="6">
        <v>3072311322</v>
      </c>
      <c r="N389" s="6">
        <v>144914696</v>
      </c>
      <c r="O389" s="6">
        <v>44938250</v>
      </c>
      <c r="P389" s="6">
        <v>96502354</v>
      </c>
      <c r="Q389" s="6">
        <v>371275</v>
      </c>
      <c r="R389" s="6">
        <v>1123923</v>
      </c>
      <c r="S389" s="6">
        <v>1377084</v>
      </c>
      <c r="T389" s="6">
        <v>601810</v>
      </c>
      <c r="U389" s="6">
        <v>7118149</v>
      </c>
      <c r="V389" s="6">
        <v>124294</v>
      </c>
      <c r="W389" s="6">
        <v>441493</v>
      </c>
      <c r="X389" s="6">
        <v>366981</v>
      </c>
      <c r="Y389" s="6">
        <v>130429</v>
      </c>
      <c r="Z389" s="6">
        <v>551537</v>
      </c>
      <c r="AA389" s="6">
        <v>-192407</v>
      </c>
      <c r="AB389" s="6">
        <v>347871</v>
      </c>
      <c r="AC389" s="6">
        <v>-35174377</v>
      </c>
      <c r="AD389" s="6">
        <v>9589511</v>
      </c>
      <c r="AE389" s="6">
        <v>35854420</v>
      </c>
      <c r="AF389" s="6">
        <v>-153398390</v>
      </c>
      <c r="AG389" s="6">
        <v>3011276689</v>
      </c>
      <c r="AH389" s="6">
        <v>579219768</v>
      </c>
      <c r="AI389" s="6">
        <v>54575375</v>
      </c>
      <c r="AJ389" s="7">
        <v>1.1000000000000001</v>
      </c>
    </row>
    <row r="390" spans="1:39">
      <c r="A390" s="2" t="s">
        <v>928</v>
      </c>
      <c r="E390" s="2" t="s">
        <v>1026</v>
      </c>
      <c r="J390" s="6">
        <v>2440467002</v>
      </c>
      <c r="K390" s="6">
        <v>696770883</v>
      </c>
      <c r="L390" s="6">
        <v>1743696119</v>
      </c>
      <c r="M390" s="6">
        <v>724325948</v>
      </c>
      <c r="N390" s="6">
        <v>33900735</v>
      </c>
      <c r="O390" s="6">
        <v>10506399</v>
      </c>
      <c r="P390" s="6">
        <v>22576874</v>
      </c>
      <c r="Q390" s="6">
        <v>86299</v>
      </c>
      <c r="R390" s="6">
        <v>265970</v>
      </c>
      <c r="S390" s="6">
        <v>325727</v>
      </c>
      <c r="T390" s="6">
        <v>139466</v>
      </c>
      <c r="U390" s="6">
        <v>1662915</v>
      </c>
      <c r="V390" s="6">
        <v>28138</v>
      </c>
      <c r="W390" s="6">
        <v>45656</v>
      </c>
      <c r="X390" s="6">
        <v>92440</v>
      </c>
      <c r="Y390" s="6">
        <v>29940</v>
      </c>
      <c r="Z390" s="6">
        <v>131989</v>
      </c>
      <c r="AA390" s="6">
        <v>-44043</v>
      </c>
      <c r="AB390" s="6">
        <v>71014</v>
      </c>
      <c r="AC390" s="6">
        <v>25218746</v>
      </c>
      <c r="AD390" s="6">
        <v>0</v>
      </c>
      <c r="AE390" s="6">
        <v>5190877</v>
      </c>
      <c r="AF390" s="6">
        <v>-35971308</v>
      </c>
      <c r="AG390" s="6">
        <v>744301293</v>
      </c>
      <c r="AH390" s="6">
        <v>2487997412</v>
      </c>
      <c r="AI390" s="6">
        <v>47530410</v>
      </c>
      <c r="AJ390" s="7">
        <v>1.02</v>
      </c>
    </row>
    <row r="391" spans="1:39">
      <c r="A391" s="2" t="s">
        <v>814</v>
      </c>
      <c r="E391" s="2" t="s">
        <v>1027</v>
      </c>
      <c r="J391" s="6">
        <v>334844455</v>
      </c>
      <c r="K391" s="6">
        <v>126706313</v>
      </c>
      <c r="L391" s="6">
        <v>208138141</v>
      </c>
      <c r="M391" s="6">
        <v>130679503</v>
      </c>
      <c r="N391" s="6">
        <v>6043662</v>
      </c>
      <c r="O391" s="6">
        <v>1890407</v>
      </c>
      <c r="P391" s="6">
        <v>3979871</v>
      </c>
      <c r="Q391" s="6">
        <v>18791</v>
      </c>
      <c r="R391" s="6">
        <v>40542</v>
      </c>
      <c r="S391" s="6">
        <v>71956</v>
      </c>
      <c r="T391" s="6">
        <v>42095</v>
      </c>
      <c r="U391" s="6">
        <v>263362</v>
      </c>
      <c r="V391" s="6">
        <v>6726</v>
      </c>
      <c r="W391" s="6">
        <v>1178</v>
      </c>
      <c r="X391" s="6">
        <v>9959</v>
      </c>
      <c r="Y391" s="6">
        <v>11872</v>
      </c>
      <c r="Z391" s="6">
        <v>16115</v>
      </c>
      <c r="AA391" s="6">
        <v>-28916</v>
      </c>
      <c r="AB391" s="6">
        <v>-7340</v>
      </c>
      <c r="AC391" s="6">
        <v>3010262</v>
      </c>
      <c r="AD391" s="2">
        <v>0</v>
      </c>
      <c r="AE391" s="6">
        <v>159899</v>
      </c>
      <c r="AF391" s="6">
        <v>-7204812</v>
      </c>
      <c r="AG391" s="6">
        <v>132641672</v>
      </c>
      <c r="AH391" s="6">
        <v>340779813</v>
      </c>
      <c r="AI391" s="6">
        <v>5935359</v>
      </c>
      <c r="AJ391" s="7">
        <v>1.02</v>
      </c>
    </row>
    <row r="392" spans="1:39">
      <c r="A392" s="2" t="s">
        <v>821</v>
      </c>
      <c r="E392" s="2" t="s">
        <v>1052</v>
      </c>
      <c r="J392" s="6">
        <v>2279194914</v>
      </c>
      <c r="K392" s="6">
        <v>2264277163</v>
      </c>
      <c r="L392" s="6">
        <v>14917751</v>
      </c>
      <c r="M392" s="6">
        <v>2332471033</v>
      </c>
      <c r="N392" s="6">
        <v>104051650</v>
      </c>
      <c r="O392" s="6">
        <v>34143949</v>
      </c>
      <c r="P392" s="6">
        <v>65962303</v>
      </c>
      <c r="Q392" s="6">
        <v>327055</v>
      </c>
      <c r="R392" s="6">
        <v>872304</v>
      </c>
      <c r="S392" s="6">
        <v>1332031</v>
      </c>
      <c r="T392" s="6">
        <v>1414008</v>
      </c>
      <c r="U392" s="6">
        <v>4988595</v>
      </c>
      <c r="V392" s="6">
        <v>285531</v>
      </c>
      <c r="W392" s="6">
        <v>-297939</v>
      </c>
      <c r="X392" s="6">
        <v>495972</v>
      </c>
      <c r="Y392" s="6">
        <v>138807</v>
      </c>
      <c r="Z392" s="6">
        <v>3638</v>
      </c>
      <c r="AA392" s="6">
        <v>-1214935</v>
      </c>
      <c r="AB392" s="6">
        <v>-3178</v>
      </c>
      <c r="AC392" s="6">
        <v>215753</v>
      </c>
      <c r="AD392" s="6">
        <v>3903853</v>
      </c>
      <c r="AE392" s="6">
        <v>17736752</v>
      </c>
      <c r="AF392" s="6">
        <v>-110384955</v>
      </c>
      <c r="AG392" s="6">
        <v>2316917072</v>
      </c>
      <c r="AH392" s="6">
        <v>2331834823</v>
      </c>
      <c r="AI392" s="6">
        <v>52639909</v>
      </c>
      <c r="AJ392" s="7">
        <v>1.02</v>
      </c>
    </row>
    <row r="393" spans="1:39">
      <c r="A393" s="2" t="s">
        <v>924</v>
      </c>
      <c r="E393" s="2" t="s">
        <v>1053</v>
      </c>
      <c r="J393" s="6">
        <v>2023384126</v>
      </c>
      <c r="K393" s="6">
        <v>2009535950</v>
      </c>
      <c r="L393" s="6">
        <v>13848176</v>
      </c>
      <c r="M393" s="6">
        <v>2060123389</v>
      </c>
      <c r="N393" s="6">
        <v>50932448</v>
      </c>
      <c r="O393" s="6">
        <v>29962357</v>
      </c>
      <c r="P393" s="6">
        <v>19230228</v>
      </c>
      <c r="Q393" s="6">
        <v>32626</v>
      </c>
      <c r="R393" s="6">
        <v>588484</v>
      </c>
      <c r="S393" s="6">
        <v>354594</v>
      </c>
      <c r="T393" s="6">
        <v>764159</v>
      </c>
      <c r="U393" s="6">
        <v>1359171</v>
      </c>
      <c r="V393" s="6">
        <v>44838</v>
      </c>
      <c r="W393" s="6">
        <v>10760</v>
      </c>
      <c r="X393" s="6">
        <v>133655</v>
      </c>
      <c r="Y393" s="6">
        <v>147017</v>
      </c>
      <c r="Z393" s="2">
        <v>-217</v>
      </c>
      <c r="AA393" s="6">
        <v>-675911</v>
      </c>
      <c r="AB393" s="6">
        <v>445701</v>
      </c>
      <c r="AC393" s="6">
        <v>200284</v>
      </c>
      <c r="AD393" s="2">
        <v>0</v>
      </c>
      <c r="AE393" s="6">
        <v>21842285</v>
      </c>
      <c r="AF393" s="6">
        <v>-118110859</v>
      </c>
      <c r="AG393" s="6">
        <v>1972767991</v>
      </c>
      <c r="AH393" s="6">
        <v>1986616167</v>
      </c>
      <c r="AI393" s="6">
        <v>-36767959</v>
      </c>
      <c r="AJ393" s="7">
        <v>0.98</v>
      </c>
    </row>
    <row r="394" spans="1:39">
      <c r="A394" s="2" t="s">
        <v>853</v>
      </c>
      <c r="E394" s="2" t="s">
        <v>515</v>
      </c>
      <c r="J394" s="6">
        <v>988435868</v>
      </c>
      <c r="K394" s="6">
        <v>1347050508</v>
      </c>
      <c r="L394" s="6">
        <v>-358614640</v>
      </c>
      <c r="M394" s="6">
        <v>1373415590</v>
      </c>
      <c r="N394" s="6">
        <v>33793792</v>
      </c>
      <c r="O394" s="6">
        <v>19863450</v>
      </c>
      <c r="P394" s="6">
        <v>12771577</v>
      </c>
      <c r="Q394" s="6">
        <v>20604</v>
      </c>
      <c r="R394" s="6">
        <v>392323</v>
      </c>
      <c r="S394" s="6">
        <v>236398</v>
      </c>
      <c r="T394" s="6">
        <v>509440</v>
      </c>
      <c r="U394" s="6">
        <v>898141</v>
      </c>
      <c r="V394" s="6">
        <v>29056</v>
      </c>
      <c r="W394" s="6">
        <v>7174</v>
      </c>
      <c r="X394" s="6">
        <v>89099</v>
      </c>
      <c r="Y394" s="6">
        <v>98010</v>
      </c>
      <c r="Z394" s="2">
        <v>-144</v>
      </c>
      <c r="AA394" s="6">
        <v>-450606</v>
      </c>
      <c r="AB394" s="6">
        <v>402972</v>
      </c>
      <c r="AC394" s="6">
        <v>-5186575</v>
      </c>
      <c r="AD394" s="2">
        <v>0</v>
      </c>
      <c r="AE394" s="6">
        <v>13576244</v>
      </c>
      <c r="AF394" s="6">
        <v>-78740569</v>
      </c>
      <c r="AG394" s="6">
        <v>1310779696</v>
      </c>
      <c r="AH394" s="6">
        <v>952165056</v>
      </c>
      <c r="AI394" s="6">
        <v>-36270812</v>
      </c>
      <c r="AJ394" s="7">
        <v>0.96</v>
      </c>
    </row>
    <row r="396" spans="1:39">
      <c r="J396" s="6">
        <v>11417533227</v>
      </c>
      <c r="K396" s="6">
        <v>11406493417</v>
      </c>
      <c r="L396" s="6">
        <v>11039810</v>
      </c>
      <c r="M396" s="6">
        <v>11753484219</v>
      </c>
      <c r="N396" s="6">
        <v>471753818</v>
      </c>
      <c r="O396" s="6">
        <v>171314298</v>
      </c>
      <c r="P396" s="6">
        <v>286395021</v>
      </c>
      <c r="Q396" s="6">
        <v>1164652</v>
      </c>
      <c r="R396" s="6">
        <v>4094809</v>
      </c>
      <c r="S396" s="6">
        <v>5100968</v>
      </c>
      <c r="T396" s="6">
        <v>3684070</v>
      </c>
      <c r="U396" s="6">
        <v>19897434</v>
      </c>
      <c r="V396" s="6">
        <v>517459</v>
      </c>
      <c r="W396" s="6">
        <v>98496</v>
      </c>
      <c r="X396" s="6">
        <v>1163140</v>
      </c>
      <c r="Y396" s="6">
        <v>900808</v>
      </c>
      <c r="Z396" s="6">
        <v>1219302</v>
      </c>
      <c r="AA396" s="6">
        <v>-2673565</v>
      </c>
      <c r="AB396" s="6">
        <v>399393</v>
      </c>
      <c r="AC396" s="6">
        <v>159667</v>
      </c>
      <c r="AD396" s="6">
        <v>13493364</v>
      </c>
      <c r="AE396" s="6">
        <v>95808226</v>
      </c>
      <c r="AF396" s="6">
        <v>-633505684</v>
      </c>
      <c r="AG396" s="6">
        <v>11531099625</v>
      </c>
      <c r="AH396" s="6">
        <v>11542139435</v>
      </c>
      <c r="AI396" s="6">
        <v>124606208</v>
      </c>
    </row>
    <row r="397" spans="1:39">
      <c r="J397" s="6">
        <v>11417533227</v>
      </c>
      <c r="K397" s="6">
        <v>11411051256</v>
      </c>
      <c r="L397" s="6">
        <v>6481971</v>
      </c>
      <c r="M397" s="6">
        <v>11753484219</v>
      </c>
      <c r="N397" s="6">
        <v>471753818</v>
      </c>
      <c r="O397" s="6">
        <v>171314298</v>
      </c>
      <c r="P397" s="6">
        <v>286395021</v>
      </c>
      <c r="Q397" s="6">
        <v>1164652</v>
      </c>
      <c r="R397" s="6">
        <v>4094809</v>
      </c>
      <c r="S397" s="6">
        <v>5100968</v>
      </c>
      <c r="T397" s="6">
        <v>3684070</v>
      </c>
      <c r="U397" s="6">
        <v>19897434</v>
      </c>
      <c r="V397" s="6">
        <v>517459</v>
      </c>
      <c r="W397" s="6">
        <v>98496</v>
      </c>
      <c r="X397" s="6">
        <v>1163140</v>
      </c>
      <c r="Y397" s="6">
        <v>900808</v>
      </c>
      <c r="Z397" s="6">
        <v>1219302</v>
      </c>
      <c r="AA397" s="6">
        <v>-2673565</v>
      </c>
      <c r="AB397" s="6">
        <v>399393</v>
      </c>
      <c r="AC397" s="2">
        <v>93747.513600000006</v>
      </c>
      <c r="AD397" s="6">
        <v>13493363</v>
      </c>
      <c r="AE397" s="6">
        <v>-95808226</v>
      </c>
      <c r="AF397" s="6">
        <v>-633505684</v>
      </c>
    </row>
    <row r="398" spans="1:39">
      <c r="J398" s="2" t="b">
        <v>1</v>
      </c>
      <c r="K398" s="2" t="b">
        <v>0</v>
      </c>
      <c r="L398" s="2" t="b">
        <v>0</v>
      </c>
      <c r="M398" s="2" t="b">
        <v>1</v>
      </c>
      <c r="N398" s="2" t="b">
        <v>1</v>
      </c>
      <c r="O398" s="2" t="b">
        <v>1</v>
      </c>
      <c r="P398" s="2" t="b">
        <v>1</v>
      </c>
      <c r="Q398" s="2" t="b">
        <v>1</v>
      </c>
      <c r="R398" s="2" t="b">
        <v>1</v>
      </c>
      <c r="S398" s="2" t="b">
        <v>1</v>
      </c>
      <c r="T398" s="2" t="b">
        <v>1</v>
      </c>
      <c r="U398" s="2" t="b">
        <v>1</v>
      </c>
      <c r="V398" s="2" t="b">
        <v>1</v>
      </c>
      <c r="W398" s="2" t="b">
        <v>1</v>
      </c>
      <c r="X398" s="2" t="b">
        <v>1</v>
      </c>
      <c r="Y398" s="2" t="b">
        <v>1</v>
      </c>
      <c r="Z398" s="2" t="b">
        <v>1</v>
      </c>
      <c r="AA398" s="2" t="b">
        <v>1</v>
      </c>
      <c r="AB398" s="2" t="b">
        <v>1</v>
      </c>
      <c r="AC398" s="2" t="b">
        <v>0</v>
      </c>
      <c r="AD398" s="2" t="b">
        <v>0</v>
      </c>
      <c r="AE398" s="2" t="b">
        <v>1</v>
      </c>
      <c r="AF398" s="2" t="b">
        <v>1</v>
      </c>
    </row>
    <row r="399" spans="1:39">
      <c r="L399" s="2" t="s">
        <v>937</v>
      </c>
      <c r="N399" s="6">
        <v>471753818</v>
      </c>
    </row>
    <row r="400" spans="1:39">
      <c r="N400" s="2" t="b">
        <v>1</v>
      </c>
    </row>
  </sheetData>
  <autoFilter ref="A3:AM3">
    <sortState ref="A4:AM387">
      <sortCondition ref="E3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401"/>
  <sheetViews>
    <sheetView zoomScale="60" zoomScaleNormal="60" workbookViewId="0">
      <pane xSplit="5" ySplit="3" topLeftCell="F222" activePane="bottomRight" state="frozen"/>
      <selection pane="topRight" activeCell="F1" sqref="F1"/>
      <selection pane="bottomLeft" activeCell="A4" sqref="A4"/>
      <selection pane="bottomRight" activeCell="AB390" sqref="AB390:AB396"/>
    </sheetView>
  </sheetViews>
  <sheetFormatPr defaultRowHeight="15"/>
  <cols>
    <col min="1" max="1" width="8.88671875" style="2"/>
    <col min="2" max="2" width="6.33203125" style="2" customWidth="1"/>
    <col min="3" max="3" width="7.88671875" style="2" customWidth="1"/>
    <col min="4" max="4" width="7.109375" style="2" customWidth="1"/>
    <col min="5" max="5" width="21.21875" style="2" customWidth="1"/>
    <col min="6" max="9" width="9" style="2" bestFit="1" customWidth="1"/>
    <col min="10" max="10" width="12.21875" style="2" customWidth="1"/>
    <col min="11" max="11" width="14.6640625" style="2" customWidth="1"/>
    <col min="12" max="12" width="11.77734375" style="2" customWidth="1"/>
    <col min="13" max="13" width="12.44140625" style="2" customWidth="1"/>
    <col min="14" max="14" width="10.5546875" style="2" customWidth="1"/>
    <col min="15" max="15" width="11.6640625" style="2" customWidth="1"/>
    <col min="16" max="16" width="11.5546875" style="2" customWidth="1"/>
    <col min="17" max="17" width="9" style="2" bestFit="1" customWidth="1"/>
    <col min="18" max="18" width="9.33203125" style="2" bestFit="1" customWidth="1"/>
    <col min="19" max="20" width="11" style="2" bestFit="1" customWidth="1"/>
    <col min="21" max="21" width="9.6640625" style="2" bestFit="1" customWidth="1"/>
    <col min="22" max="22" width="10.77734375" style="2" customWidth="1"/>
    <col min="23" max="24" width="9" style="2" bestFit="1" customWidth="1"/>
    <col min="25" max="26" width="12.109375" style="2" customWidth="1"/>
    <col min="27" max="27" width="13.5546875" style="2" customWidth="1"/>
    <col min="28" max="28" width="11.33203125" style="2" customWidth="1"/>
    <col min="29" max="30" width="9" style="2" bestFit="1" customWidth="1"/>
    <col min="31" max="16384" width="8.88671875" style="2"/>
  </cols>
  <sheetData>
    <row r="2" spans="1:39">
      <c r="V2" s="2">
        <v>1.502E-2</v>
      </c>
    </row>
    <row r="3" spans="1:39" s="4" customFormat="1" ht="120">
      <c r="A3" s="4" t="s">
        <v>782</v>
      </c>
      <c r="B3" s="4" t="s">
        <v>783</v>
      </c>
      <c r="C3" s="4" t="s">
        <v>784</v>
      </c>
      <c r="D3" s="4" t="s">
        <v>785</v>
      </c>
      <c r="E3" s="4" t="s">
        <v>786</v>
      </c>
      <c r="F3" s="4" t="s">
        <v>787</v>
      </c>
      <c r="G3" s="4" t="s">
        <v>788</v>
      </c>
      <c r="H3" s="4" t="s">
        <v>783</v>
      </c>
      <c r="I3" s="4" t="s">
        <v>789</v>
      </c>
      <c r="J3" s="4" t="s">
        <v>938</v>
      </c>
      <c r="K3" s="4" t="s">
        <v>791</v>
      </c>
      <c r="L3" s="4" t="s">
        <v>939</v>
      </c>
      <c r="M3" s="4" t="s">
        <v>940</v>
      </c>
      <c r="N3" s="4" t="s">
        <v>793</v>
      </c>
      <c r="O3" s="4" t="s">
        <v>900</v>
      </c>
      <c r="P3" s="4" t="s">
        <v>897</v>
      </c>
      <c r="Q3" s="4" t="s">
        <v>898</v>
      </c>
      <c r="R3" s="4" t="s">
        <v>879</v>
      </c>
      <c r="S3" s="4" t="s">
        <v>880</v>
      </c>
      <c r="T3" s="4" t="s">
        <v>1018</v>
      </c>
      <c r="U3" s="4" t="s">
        <v>1019</v>
      </c>
      <c r="V3" s="4" t="s">
        <v>884</v>
      </c>
      <c r="W3" s="4" t="s">
        <v>795</v>
      </c>
      <c r="X3" s="4" t="s">
        <v>796</v>
      </c>
      <c r="Y3" s="4" t="s">
        <v>941</v>
      </c>
      <c r="Z3" s="4" t="s">
        <v>797</v>
      </c>
      <c r="AA3" s="4" t="s">
        <v>798</v>
      </c>
      <c r="AB3" s="4" t="s">
        <v>799</v>
      </c>
      <c r="AC3" s="4" t="s">
        <v>800</v>
      </c>
      <c r="AD3" s="4" t="s">
        <v>942</v>
      </c>
      <c r="AE3" s="4" t="s">
        <v>802</v>
      </c>
      <c r="AF3" s="4" t="s">
        <v>803</v>
      </c>
      <c r="AG3" s="4" t="s">
        <v>1054</v>
      </c>
      <c r="AH3" s="4" t="s">
        <v>1055</v>
      </c>
      <c r="AI3" s="4" t="s">
        <v>998</v>
      </c>
      <c r="AJ3" s="4" t="s">
        <v>999</v>
      </c>
      <c r="AK3" s="4" t="s">
        <v>1000</v>
      </c>
      <c r="AL3" s="4" t="s">
        <v>1056</v>
      </c>
      <c r="AM3" s="4" t="s">
        <v>1057</v>
      </c>
    </row>
    <row r="4" spans="1:39">
      <c r="A4" s="2" t="s">
        <v>764</v>
      </c>
      <c r="B4" s="2" t="s">
        <v>804</v>
      </c>
      <c r="C4" s="2" t="s">
        <v>805</v>
      </c>
      <c r="D4" s="2">
        <v>0</v>
      </c>
      <c r="E4" s="2" t="s">
        <v>765</v>
      </c>
      <c r="F4" s="2" t="s">
        <v>39</v>
      </c>
      <c r="G4" s="2" t="s">
        <v>806</v>
      </c>
      <c r="H4" s="2">
        <v>0</v>
      </c>
      <c r="I4" s="2">
        <v>0.4</v>
      </c>
      <c r="J4" s="6">
        <v>1650288</v>
      </c>
      <c r="K4" s="6">
        <v>6437063</v>
      </c>
      <c r="L4" s="6">
        <v>-4786776</v>
      </c>
      <c r="M4" s="6">
        <v>7025187</v>
      </c>
      <c r="N4" s="6">
        <v>473621</v>
      </c>
      <c r="O4" s="6">
        <v>105529</v>
      </c>
      <c r="P4" s="6">
        <v>365549</v>
      </c>
      <c r="Q4" s="2">
        <v>0</v>
      </c>
      <c r="R4" s="6">
        <v>2543</v>
      </c>
      <c r="S4" s="6">
        <v>0</v>
      </c>
      <c r="T4" s="6">
        <v>0</v>
      </c>
      <c r="U4" s="6">
        <v>0</v>
      </c>
      <c r="V4" s="6">
        <v>-71904</v>
      </c>
      <c r="W4" s="2">
        <v>0</v>
      </c>
      <c r="X4" s="2">
        <v>0</v>
      </c>
      <c r="Y4" s="6">
        <v>173978</v>
      </c>
      <c r="Z4" s="6">
        <v>7600882</v>
      </c>
      <c r="AA4" s="6">
        <v>2814106</v>
      </c>
      <c r="AB4" s="6">
        <v>1163818</v>
      </c>
      <c r="AC4" s="7">
        <v>1.71</v>
      </c>
      <c r="AD4" s="2" t="s">
        <v>903</v>
      </c>
      <c r="AE4" s="2" t="s">
        <v>811</v>
      </c>
      <c r="AF4" s="2">
        <v>1.9714523000000001E-2</v>
      </c>
      <c r="AG4" s="2">
        <v>0</v>
      </c>
      <c r="AH4" s="2">
        <v>1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</row>
    <row r="5" spans="1:39">
      <c r="A5" s="2" t="s">
        <v>762</v>
      </c>
      <c r="B5" s="2" t="s">
        <v>804</v>
      </c>
      <c r="C5" s="2" t="s">
        <v>808</v>
      </c>
      <c r="D5" s="2">
        <v>0</v>
      </c>
      <c r="E5" s="2" t="s">
        <v>763</v>
      </c>
      <c r="F5" s="2" t="s">
        <v>606</v>
      </c>
      <c r="G5" s="2" t="s">
        <v>806</v>
      </c>
      <c r="H5" s="2">
        <v>0</v>
      </c>
      <c r="I5" s="2">
        <v>0.4</v>
      </c>
      <c r="J5" s="6">
        <v>3413850</v>
      </c>
      <c r="K5" s="6">
        <v>10340958</v>
      </c>
      <c r="L5" s="6">
        <v>-6927108</v>
      </c>
      <c r="M5" s="6">
        <v>11386989</v>
      </c>
      <c r="N5" s="6">
        <v>1039929</v>
      </c>
      <c r="O5" s="6">
        <v>177187</v>
      </c>
      <c r="P5" s="6">
        <v>855482</v>
      </c>
      <c r="Q5" s="6">
        <v>6042</v>
      </c>
      <c r="R5" s="6">
        <v>0</v>
      </c>
      <c r="S5" s="6">
        <v>0</v>
      </c>
      <c r="T5" s="6">
        <v>0</v>
      </c>
      <c r="U5" s="6">
        <v>1218</v>
      </c>
      <c r="V5" s="6">
        <v>-104055</v>
      </c>
      <c r="W5" s="2">
        <v>0</v>
      </c>
      <c r="X5" s="2">
        <v>0</v>
      </c>
      <c r="Y5" s="6">
        <v>-872084</v>
      </c>
      <c r="Z5" s="6">
        <v>11450779</v>
      </c>
      <c r="AA5" s="6">
        <v>4523671</v>
      </c>
      <c r="AB5" s="6">
        <v>1109821</v>
      </c>
      <c r="AC5" s="7">
        <v>1.33</v>
      </c>
      <c r="AD5" s="2" t="s">
        <v>887</v>
      </c>
      <c r="AE5" s="2" t="s">
        <v>811</v>
      </c>
      <c r="AF5" s="2">
        <v>3.5513979000000001E-2</v>
      </c>
      <c r="AG5" s="2">
        <v>0</v>
      </c>
      <c r="AH5" s="2">
        <v>1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</row>
    <row r="6" spans="1:39">
      <c r="A6" s="2" t="s">
        <v>760</v>
      </c>
      <c r="B6" s="2" t="s">
        <v>804</v>
      </c>
      <c r="C6" s="2" t="s">
        <v>809</v>
      </c>
      <c r="D6" s="2">
        <v>0</v>
      </c>
      <c r="E6" s="2" t="s">
        <v>761</v>
      </c>
      <c r="F6" s="2" t="s">
        <v>594</v>
      </c>
      <c r="G6" s="2" t="s">
        <v>590</v>
      </c>
      <c r="H6" s="2">
        <v>0</v>
      </c>
      <c r="I6" s="2">
        <v>0.4</v>
      </c>
      <c r="J6" s="6">
        <v>3009238</v>
      </c>
      <c r="K6" s="6">
        <v>11673716</v>
      </c>
      <c r="L6" s="6">
        <v>-8664478</v>
      </c>
      <c r="M6" s="6">
        <v>11400769</v>
      </c>
      <c r="N6" s="6">
        <v>929166</v>
      </c>
      <c r="O6" s="6">
        <v>171340</v>
      </c>
      <c r="P6" s="6">
        <v>749130</v>
      </c>
      <c r="Q6" s="2">
        <v>0</v>
      </c>
      <c r="R6" s="6">
        <v>0</v>
      </c>
      <c r="S6" s="6">
        <v>2720</v>
      </c>
      <c r="T6" s="6">
        <v>5976</v>
      </c>
      <c r="U6" s="6">
        <v>0</v>
      </c>
      <c r="V6" s="6">
        <v>-130153</v>
      </c>
      <c r="W6" s="2">
        <v>0</v>
      </c>
      <c r="X6" s="2">
        <v>0</v>
      </c>
      <c r="Y6" s="6">
        <v>-60574</v>
      </c>
      <c r="Z6" s="6">
        <v>12139208</v>
      </c>
      <c r="AA6" s="6">
        <v>3474730</v>
      </c>
      <c r="AB6" s="6">
        <v>465492</v>
      </c>
      <c r="AC6" s="7">
        <v>1.1499999999999999</v>
      </c>
      <c r="AD6" s="2" t="s">
        <v>904</v>
      </c>
      <c r="AE6" s="2" t="s">
        <v>811</v>
      </c>
      <c r="AF6" s="2">
        <v>1.5968524000000001E-2</v>
      </c>
      <c r="AG6" s="2">
        <v>0</v>
      </c>
      <c r="AH6" s="2">
        <v>1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</row>
    <row r="7" spans="1:39">
      <c r="A7" s="2" t="s">
        <v>758</v>
      </c>
      <c r="B7" s="2" t="s">
        <v>804</v>
      </c>
      <c r="C7" s="2" t="s">
        <v>805</v>
      </c>
      <c r="D7" s="2">
        <v>0</v>
      </c>
      <c r="E7" s="2" t="s">
        <v>759</v>
      </c>
      <c r="F7" s="2" t="s">
        <v>39</v>
      </c>
      <c r="G7" s="2" t="s">
        <v>806</v>
      </c>
      <c r="H7" s="2">
        <v>0</v>
      </c>
      <c r="I7" s="2">
        <v>0.4</v>
      </c>
      <c r="J7" s="6">
        <v>3426073</v>
      </c>
      <c r="K7" s="6">
        <v>11870858</v>
      </c>
      <c r="L7" s="6">
        <v>-8444785</v>
      </c>
      <c r="M7" s="6">
        <v>14115604</v>
      </c>
      <c r="N7" s="6">
        <v>1160057</v>
      </c>
      <c r="O7" s="6">
        <v>212037</v>
      </c>
      <c r="P7" s="6">
        <v>931966</v>
      </c>
      <c r="Q7" s="6">
        <v>3978</v>
      </c>
      <c r="R7" s="6">
        <v>0</v>
      </c>
      <c r="S7" s="6">
        <v>11109</v>
      </c>
      <c r="T7" s="6">
        <v>967</v>
      </c>
      <c r="U7" s="6">
        <v>0</v>
      </c>
      <c r="V7" s="6">
        <v>-126853</v>
      </c>
      <c r="W7" s="2">
        <v>0</v>
      </c>
      <c r="X7" s="2">
        <v>0</v>
      </c>
      <c r="Y7" s="6">
        <v>331705</v>
      </c>
      <c r="Z7" s="6">
        <v>15480513</v>
      </c>
      <c r="AA7" s="6">
        <v>7035728</v>
      </c>
      <c r="AB7" s="6">
        <v>3609655</v>
      </c>
      <c r="AC7" s="7">
        <v>2.0499999999999998</v>
      </c>
      <c r="AD7" s="2" t="s">
        <v>903</v>
      </c>
      <c r="AE7" s="2" t="s">
        <v>811</v>
      </c>
      <c r="AF7" s="2">
        <v>4.0928253999999997E-2</v>
      </c>
      <c r="AG7" s="2">
        <v>0</v>
      </c>
      <c r="AH7" s="2">
        <v>1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</row>
    <row r="8" spans="1:39">
      <c r="A8" s="2" t="s">
        <v>756</v>
      </c>
      <c r="B8" s="2" t="s">
        <v>804</v>
      </c>
      <c r="C8" s="2" t="s">
        <v>809</v>
      </c>
      <c r="D8" s="2">
        <v>0</v>
      </c>
      <c r="E8" s="2" t="s">
        <v>757</v>
      </c>
      <c r="F8" s="2" t="s">
        <v>302</v>
      </c>
      <c r="G8" s="2" t="s">
        <v>300</v>
      </c>
      <c r="H8" s="2">
        <v>0</v>
      </c>
      <c r="I8" s="2">
        <v>0.4</v>
      </c>
      <c r="J8" s="6">
        <v>3628277</v>
      </c>
      <c r="K8" s="6">
        <v>12767064</v>
      </c>
      <c r="L8" s="6">
        <v>-9138787</v>
      </c>
      <c r="M8" s="6">
        <v>14569997</v>
      </c>
      <c r="N8" s="6">
        <v>782404</v>
      </c>
      <c r="O8" s="6">
        <v>218863</v>
      </c>
      <c r="P8" s="6">
        <v>556935</v>
      </c>
      <c r="Q8" s="2">
        <v>0</v>
      </c>
      <c r="R8" s="6">
        <v>0</v>
      </c>
      <c r="S8" s="6">
        <v>0</v>
      </c>
      <c r="T8" s="6">
        <v>5997</v>
      </c>
      <c r="U8" s="6">
        <v>609</v>
      </c>
      <c r="V8" s="6">
        <v>-137278</v>
      </c>
      <c r="W8" s="2">
        <v>0</v>
      </c>
      <c r="X8" s="2">
        <v>0</v>
      </c>
      <c r="Y8" s="6">
        <v>-457503</v>
      </c>
      <c r="Z8" s="6">
        <v>14757620</v>
      </c>
      <c r="AA8" s="6">
        <v>5618833</v>
      </c>
      <c r="AB8" s="6">
        <v>1990556</v>
      </c>
      <c r="AC8" s="7">
        <v>1.55</v>
      </c>
      <c r="AD8" s="2" t="s">
        <v>920</v>
      </c>
      <c r="AE8" s="2" t="s">
        <v>811</v>
      </c>
      <c r="AF8" s="2">
        <v>2.9298485999999999E-2</v>
      </c>
      <c r="AG8" s="2">
        <v>0</v>
      </c>
      <c r="AH8" s="2">
        <v>1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</row>
    <row r="9" spans="1:39">
      <c r="A9" s="2" t="s">
        <v>754</v>
      </c>
      <c r="B9" s="2" t="s">
        <v>804</v>
      </c>
      <c r="C9" s="2" t="s">
        <v>805</v>
      </c>
      <c r="D9" s="2">
        <v>0</v>
      </c>
      <c r="E9" s="2" t="s">
        <v>755</v>
      </c>
      <c r="F9" s="2" t="s">
        <v>430</v>
      </c>
      <c r="G9" s="2" t="s">
        <v>428</v>
      </c>
      <c r="H9" s="2">
        <v>0</v>
      </c>
      <c r="I9" s="2">
        <v>0.4</v>
      </c>
      <c r="J9" s="6">
        <v>2687324</v>
      </c>
      <c r="K9" s="6">
        <v>17739597</v>
      </c>
      <c r="L9" s="6">
        <v>-15052272</v>
      </c>
      <c r="M9" s="6">
        <v>19792750</v>
      </c>
      <c r="N9" s="6">
        <v>1067407</v>
      </c>
      <c r="O9" s="6">
        <v>298223</v>
      </c>
      <c r="P9" s="6">
        <v>749487</v>
      </c>
      <c r="Q9" s="6">
        <v>2588</v>
      </c>
      <c r="R9" s="6">
        <v>0</v>
      </c>
      <c r="S9" s="6">
        <v>0</v>
      </c>
      <c r="T9" s="6">
        <v>16500</v>
      </c>
      <c r="U9" s="6">
        <v>609</v>
      </c>
      <c r="V9" s="6">
        <v>-226107</v>
      </c>
      <c r="W9" s="2">
        <v>0</v>
      </c>
      <c r="X9" s="6">
        <v>9124</v>
      </c>
      <c r="Y9" s="6">
        <v>-951271</v>
      </c>
      <c r="Z9" s="6">
        <v>19673655</v>
      </c>
      <c r="AA9" s="6">
        <v>4621383</v>
      </c>
      <c r="AB9" s="6">
        <v>1934059</v>
      </c>
      <c r="AC9" s="7">
        <v>1.72</v>
      </c>
      <c r="AD9" s="2" t="s">
        <v>892</v>
      </c>
      <c r="AE9" s="2" t="s">
        <v>811</v>
      </c>
      <c r="AF9" s="2">
        <v>1.2138830999999999E-2</v>
      </c>
      <c r="AG9" s="2">
        <v>0</v>
      </c>
      <c r="AH9" s="2">
        <v>1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</row>
    <row r="10" spans="1:39">
      <c r="A10" s="2" t="s">
        <v>752</v>
      </c>
      <c r="B10" s="2" t="s">
        <v>921</v>
      </c>
      <c r="C10" s="2">
        <v>0</v>
      </c>
      <c r="D10" s="2">
        <v>0</v>
      </c>
      <c r="E10" s="2" t="s">
        <v>753</v>
      </c>
      <c r="F10" s="2">
        <v>0</v>
      </c>
      <c r="G10" s="2">
        <v>0</v>
      </c>
      <c r="H10" s="2" t="s">
        <v>814</v>
      </c>
      <c r="I10" s="2">
        <v>0.01</v>
      </c>
      <c r="J10" s="6">
        <v>10186018</v>
      </c>
      <c r="K10" s="6">
        <v>4455737</v>
      </c>
      <c r="L10" s="6">
        <v>5730282</v>
      </c>
      <c r="M10" s="6">
        <v>4585754</v>
      </c>
      <c r="N10" s="6">
        <v>211879</v>
      </c>
      <c r="O10" s="6">
        <v>68885</v>
      </c>
      <c r="P10" s="6">
        <v>141135</v>
      </c>
      <c r="Q10" s="2">
        <v>991</v>
      </c>
      <c r="R10" s="6">
        <v>0</v>
      </c>
      <c r="S10" s="6">
        <v>436</v>
      </c>
      <c r="T10" s="6">
        <v>402</v>
      </c>
      <c r="U10" s="6">
        <v>30</v>
      </c>
      <c r="V10" s="6">
        <v>86077</v>
      </c>
      <c r="W10" s="2">
        <v>0</v>
      </c>
      <c r="X10" s="2">
        <v>0</v>
      </c>
      <c r="Y10" s="6">
        <v>-32130</v>
      </c>
      <c r="Z10" s="6">
        <v>4851580</v>
      </c>
      <c r="AA10" s="6">
        <v>10581862</v>
      </c>
      <c r="AB10" s="6">
        <v>395844</v>
      </c>
      <c r="AC10" s="7">
        <v>1.04</v>
      </c>
      <c r="AD10" s="2">
        <v>0</v>
      </c>
      <c r="AE10" s="2" t="s">
        <v>807</v>
      </c>
      <c r="AF10" s="2">
        <v>1</v>
      </c>
      <c r="AG10" s="2">
        <v>0</v>
      </c>
      <c r="AH10" s="2">
        <v>0</v>
      </c>
      <c r="AI10" s="2">
        <v>0</v>
      </c>
      <c r="AJ10" s="2">
        <v>1</v>
      </c>
      <c r="AK10" s="2">
        <v>0</v>
      </c>
      <c r="AL10" s="2">
        <v>0</v>
      </c>
      <c r="AM10" s="2">
        <v>0</v>
      </c>
    </row>
    <row r="11" spans="1:39">
      <c r="A11" s="2" t="s">
        <v>750</v>
      </c>
      <c r="B11" s="2" t="s">
        <v>804</v>
      </c>
      <c r="C11" s="2" t="s">
        <v>805</v>
      </c>
      <c r="D11" s="2">
        <v>0</v>
      </c>
      <c r="E11" s="2" t="s">
        <v>751</v>
      </c>
      <c r="F11" s="2" t="s">
        <v>680</v>
      </c>
      <c r="G11" s="2" t="s">
        <v>678</v>
      </c>
      <c r="H11" s="2">
        <v>0</v>
      </c>
      <c r="I11" s="2">
        <v>0.4</v>
      </c>
      <c r="J11" s="6">
        <v>3719565</v>
      </c>
      <c r="K11" s="6">
        <v>19221104</v>
      </c>
      <c r="L11" s="6">
        <v>-15501539</v>
      </c>
      <c r="M11" s="6">
        <v>20797690</v>
      </c>
      <c r="N11" s="6">
        <v>1313190</v>
      </c>
      <c r="O11" s="6">
        <v>315482</v>
      </c>
      <c r="P11" s="6">
        <v>971723</v>
      </c>
      <c r="Q11" s="6">
        <v>4162</v>
      </c>
      <c r="R11" s="6">
        <v>21214</v>
      </c>
      <c r="S11" s="6">
        <v>0</v>
      </c>
      <c r="T11" s="6">
        <v>0</v>
      </c>
      <c r="U11" s="6">
        <v>609</v>
      </c>
      <c r="V11" s="6">
        <v>-232856</v>
      </c>
      <c r="W11" s="2">
        <v>0</v>
      </c>
      <c r="X11" s="6">
        <v>33793</v>
      </c>
      <c r="Y11" s="6">
        <v>-335782</v>
      </c>
      <c r="Z11" s="6">
        <v>21508449</v>
      </c>
      <c r="AA11" s="6">
        <v>6006910</v>
      </c>
      <c r="AB11" s="6">
        <v>2287345</v>
      </c>
      <c r="AC11" s="7">
        <v>1.61</v>
      </c>
      <c r="AD11" s="2" t="s">
        <v>922</v>
      </c>
      <c r="AE11" s="2" t="s">
        <v>827</v>
      </c>
      <c r="AF11" s="2">
        <v>7.0827604000000002E-2</v>
      </c>
      <c r="AG11" s="2">
        <v>0</v>
      </c>
      <c r="AH11" s="2">
        <v>1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</row>
    <row r="12" spans="1:39">
      <c r="A12" s="2" t="s">
        <v>748</v>
      </c>
      <c r="B12" s="2" t="s">
        <v>804</v>
      </c>
      <c r="C12" s="2" t="s">
        <v>815</v>
      </c>
      <c r="D12" s="2">
        <v>0</v>
      </c>
      <c r="E12" s="2" t="s">
        <v>749</v>
      </c>
      <c r="F12" s="2" t="s">
        <v>139</v>
      </c>
      <c r="G12" s="2" t="s">
        <v>806</v>
      </c>
      <c r="H12" s="2">
        <v>0</v>
      </c>
      <c r="I12" s="2">
        <v>0.4</v>
      </c>
      <c r="J12" s="6">
        <v>1997260</v>
      </c>
      <c r="K12" s="6">
        <v>8716618</v>
      </c>
      <c r="L12" s="6">
        <v>-6719358</v>
      </c>
      <c r="M12" s="6">
        <v>9068355</v>
      </c>
      <c r="N12" s="6">
        <v>810641</v>
      </c>
      <c r="O12" s="6">
        <v>136252</v>
      </c>
      <c r="P12" s="6">
        <v>615014</v>
      </c>
      <c r="Q12" s="6">
        <v>12926</v>
      </c>
      <c r="R12" s="6">
        <v>3611</v>
      </c>
      <c r="S12" s="6">
        <v>5967</v>
      </c>
      <c r="T12" s="6">
        <v>35653</v>
      </c>
      <c r="U12" s="6">
        <v>1218</v>
      </c>
      <c r="V12" s="6">
        <v>-100935</v>
      </c>
      <c r="W12" s="2">
        <v>0</v>
      </c>
      <c r="X12" s="2">
        <v>97</v>
      </c>
      <c r="Y12" s="6">
        <v>337729</v>
      </c>
      <c r="Z12" s="6">
        <v>10115693</v>
      </c>
      <c r="AA12" s="6">
        <v>3396336</v>
      </c>
      <c r="AB12" s="6">
        <v>1399076</v>
      </c>
      <c r="AC12" s="7">
        <v>1.7</v>
      </c>
      <c r="AD12" s="2" t="s">
        <v>816</v>
      </c>
      <c r="AE12" s="2" t="s">
        <v>811</v>
      </c>
      <c r="AF12" s="2">
        <v>1.7398584000000002E-2</v>
      </c>
      <c r="AG12" s="2">
        <v>0</v>
      </c>
      <c r="AH12" s="2">
        <v>1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</row>
    <row r="13" spans="1:39">
      <c r="A13" s="2" t="s">
        <v>746</v>
      </c>
      <c r="B13" s="2" t="s">
        <v>924</v>
      </c>
      <c r="C13" s="2" t="s">
        <v>818</v>
      </c>
      <c r="D13" s="2">
        <v>0</v>
      </c>
      <c r="E13" s="2" t="s">
        <v>747</v>
      </c>
      <c r="F13" s="2" t="s">
        <v>514</v>
      </c>
      <c r="G13" s="2" t="s">
        <v>806</v>
      </c>
      <c r="H13" s="2">
        <v>0</v>
      </c>
      <c r="I13" s="2">
        <v>0.3</v>
      </c>
      <c r="J13" s="6">
        <v>53883083</v>
      </c>
      <c r="K13" s="6">
        <v>17614004</v>
      </c>
      <c r="L13" s="6">
        <v>36269079</v>
      </c>
      <c r="M13" s="6">
        <v>17119277</v>
      </c>
      <c r="N13" s="6">
        <v>904099</v>
      </c>
      <c r="O13" s="6">
        <v>257157</v>
      </c>
      <c r="P13" s="6">
        <v>581680</v>
      </c>
      <c r="Q13" s="6">
        <v>2018</v>
      </c>
      <c r="R13" s="6">
        <v>0</v>
      </c>
      <c r="S13" s="6">
        <v>63244</v>
      </c>
      <c r="T13" s="6">
        <v>0</v>
      </c>
      <c r="U13" s="6">
        <v>0</v>
      </c>
      <c r="V13" s="6">
        <v>544814</v>
      </c>
      <c r="W13" s="2">
        <v>0</v>
      </c>
      <c r="X13" s="2">
        <v>0</v>
      </c>
      <c r="Y13" s="6">
        <v>-320603</v>
      </c>
      <c r="Z13" s="6">
        <v>18247587</v>
      </c>
      <c r="AA13" s="6">
        <v>54516666</v>
      </c>
      <c r="AB13" s="6">
        <v>633583</v>
      </c>
      <c r="AC13" s="7">
        <v>1.01</v>
      </c>
      <c r="AD13" s="2" t="s">
        <v>888</v>
      </c>
      <c r="AE13" s="2" t="s">
        <v>811</v>
      </c>
      <c r="AF13" s="2">
        <v>0.43989484600000001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1</v>
      </c>
      <c r="AM13" s="2">
        <v>0</v>
      </c>
    </row>
    <row r="14" spans="1:39">
      <c r="A14" s="2" t="s">
        <v>744</v>
      </c>
      <c r="B14" s="2" t="s">
        <v>924</v>
      </c>
      <c r="C14" s="2" t="s">
        <v>818</v>
      </c>
      <c r="D14" s="2">
        <v>0</v>
      </c>
      <c r="E14" s="2" t="s">
        <v>745</v>
      </c>
      <c r="F14" s="2" t="s">
        <v>514</v>
      </c>
      <c r="G14" s="2" t="s">
        <v>806</v>
      </c>
      <c r="H14" s="2">
        <v>0</v>
      </c>
      <c r="I14" s="2">
        <v>0.3</v>
      </c>
      <c r="J14" s="6">
        <v>54846851</v>
      </c>
      <c r="K14" s="6">
        <v>36420509</v>
      </c>
      <c r="L14" s="6">
        <v>18426342</v>
      </c>
      <c r="M14" s="6">
        <v>34829152</v>
      </c>
      <c r="N14" s="6">
        <v>1383617</v>
      </c>
      <c r="O14" s="6">
        <v>523185</v>
      </c>
      <c r="P14" s="6">
        <v>859448</v>
      </c>
      <c r="Q14" s="2">
        <v>0</v>
      </c>
      <c r="R14" s="6">
        <v>0</v>
      </c>
      <c r="S14" s="6">
        <v>984</v>
      </c>
      <c r="T14" s="6">
        <v>0</v>
      </c>
      <c r="U14" s="6">
        <v>0</v>
      </c>
      <c r="V14" s="6">
        <v>276791</v>
      </c>
      <c r="W14" s="2">
        <v>0</v>
      </c>
      <c r="X14" s="2">
        <v>0</v>
      </c>
      <c r="Y14" s="6">
        <v>-154884</v>
      </c>
      <c r="Z14" s="6">
        <v>36334676</v>
      </c>
      <c r="AA14" s="6">
        <v>54761017</v>
      </c>
      <c r="AB14" s="6">
        <v>-85834</v>
      </c>
      <c r="AC14" s="7">
        <v>1</v>
      </c>
      <c r="AD14" s="2">
        <v>0</v>
      </c>
      <c r="AE14" s="2" t="s">
        <v>807</v>
      </c>
      <c r="AF14" s="2">
        <v>1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1</v>
      </c>
      <c r="AM14" s="2">
        <v>0</v>
      </c>
    </row>
    <row r="15" spans="1:39">
      <c r="A15" s="2" t="s">
        <v>742</v>
      </c>
      <c r="B15" s="2" t="s">
        <v>926</v>
      </c>
      <c r="C15" s="2" t="s">
        <v>820</v>
      </c>
      <c r="D15" s="2">
        <v>0</v>
      </c>
      <c r="E15" s="2" t="s">
        <v>743</v>
      </c>
      <c r="F15" s="2" t="s">
        <v>806</v>
      </c>
      <c r="G15" s="2" t="s">
        <v>175</v>
      </c>
      <c r="H15" s="2">
        <v>0</v>
      </c>
      <c r="I15" s="2">
        <v>0.49</v>
      </c>
      <c r="J15" s="6">
        <v>53169424</v>
      </c>
      <c r="K15" s="6">
        <v>22599224</v>
      </c>
      <c r="L15" s="6">
        <v>30570199</v>
      </c>
      <c r="M15" s="6">
        <v>21864016</v>
      </c>
      <c r="N15" s="6">
        <v>1898665</v>
      </c>
      <c r="O15" s="6">
        <v>336589</v>
      </c>
      <c r="P15" s="6">
        <v>1557861</v>
      </c>
      <c r="Q15" s="2">
        <v>0</v>
      </c>
      <c r="R15" s="6">
        <v>0</v>
      </c>
      <c r="S15" s="6">
        <v>0</v>
      </c>
      <c r="T15" s="6">
        <v>2722</v>
      </c>
      <c r="U15" s="6">
        <v>1493</v>
      </c>
      <c r="V15" s="6">
        <v>459209</v>
      </c>
      <c r="W15" s="2">
        <v>0</v>
      </c>
      <c r="X15" s="2">
        <v>0</v>
      </c>
      <c r="Y15" s="6">
        <v>119408</v>
      </c>
      <c r="Z15" s="6">
        <v>24341298</v>
      </c>
      <c r="AA15" s="6">
        <v>54911497</v>
      </c>
      <c r="AB15" s="6">
        <v>1742074</v>
      </c>
      <c r="AC15" s="7">
        <v>1.03</v>
      </c>
      <c r="AD15" s="2">
        <v>0</v>
      </c>
      <c r="AE15" s="2" t="s">
        <v>807</v>
      </c>
      <c r="AF15" s="2">
        <v>1</v>
      </c>
      <c r="AG15" s="2">
        <v>1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</row>
    <row r="16" spans="1:39">
      <c r="A16" s="2" t="s">
        <v>740</v>
      </c>
      <c r="B16" s="2" t="s">
        <v>804</v>
      </c>
      <c r="C16" s="2" t="s">
        <v>808</v>
      </c>
      <c r="D16" s="2">
        <v>0</v>
      </c>
      <c r="E16" s="2" t="s">
        <v>741</v>
      </c>
      <c r="F16" s="2" t="s">
        <v>606</v>
      </c>
      <c r="G16" s="2" t="s">
        <v>806</v>
      </c>
      <c r="H16" s="2">
        <v>0</v>
      </c>
      <c r="I16" s="2">
        <v>0.4</v>
      </c>
      <c r="J16" s="6">
        <v>2922515</v>
      </c>
      <c r="K16" s="6">
        <v>7751479</v>
      </c>
      <c r="L16" s="6">
        <v>-4828963</v>
      </c>
      <c r="M16" s="6">
        <v>7955796</v>
      </c>
      <c r="N16" s="6">
        <v>484714</v>
      </c>
      <c r="O16" s="6">
        <v>121545</v>
      </c>
      <c r="P16" s="6">
        <v>361435</v>
      </c>
      <c r="Q16" s="6">
        <v>1125</v>
      </c>
      <c r="R16" s="6">
        <v>0</v>
      </c>
      <c r="S16" s="6">
        <v>0</v>
      </c>
      <c r="T16" s="6">
        <v>0</v>
      </c>
      <c r="U16" s="6">
        <v>609</v>
      </c>
      <c r="V16" s="6">
        <v>-72538</v>
      </c>
      <c r="W16" s="2">
        <v>0</v>
      </c>
      <c r="X16" s="2">
        <v>0</v>
      </c>
      <c r="Y16" s="6">
        <v>-481122</v>
      </c>
      <c r="Z16" s="6">
        <v>7886850</v>
      </c>
      <c r="AA16" s="6">
        <v>3057887</v>
      </c>
      <c r="AB16" s="6">
        <v>135371</v>
      </c>
      <c r="AC16" s="7">
        <v>1.05</v>
      </c>
      <c r="AD16" s="2" t="s">
        <v>887</v>
      </c>
      <c r="AE16" s="2" t="s">
        <v>811</v>
      </c>
      <c r="AF16" s="2">
        <v>3.040267E-2</v>
      </c>
      <c r="AG16" s="2">
        <v>0</v>
      </c>
      <c r="AH16" s="2">
        <v>1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</row>
    <row r="17" spans="1:39">
      <c r="A17" s="2" t="s">
        <v>738</v>
      </c>
      <c r="B17" s="2" t="s">
        <v>804</v>
      </c>
      <c r="C17" s="2" t="s">
        <v>815</v>
      </c>
      <c r="D17" s="2">
        <v>0</v>
      </c>
      <c r="E17" s="2" t="s">
        <v>739</v>
      </c>
      <c r="F17" s="2" t="s">
        <v>534</v>
      </c>
      <c r="G17" s="2" t="s">
        <v>532</v>
      </c>
      <c r="H17" s="2">
        <v>0</v>
      </c>
      <c r="I17" s="2">
        <v>0.4</v>
      </c>
      <c r="J17" s="6">
        <v>5324420</v>
      </c>
      <c r="K17" s="6">
        <v>29296677</v>
      </c>
      <c r="L17" s="6">
        <v>-23972258</v>
      </c>
      <c r="M17" s="6">
        <v>30701245</v>
      </c>
      <c r="N17" s="6">
        <v>1211677</v>
      </c>
      <c r="O17" s="6">
        <v>461178</v>
      </c>
      <c r="P17" s="6">
        <v>745932</v>
      </c>
      <c r="Q17" s="2">
        <v>0</v>
      </c>
      <c r="R17" s="6">
        <v>0</v>
      </c>
      <c r="S17" s="6">
        <v>0</v>
      </c>
      <c r="T17" s="6">
        <v>1522</v>
      </c>
      <c r="U17" s="6">
        <v>3045</v>
      </c>
      <c r="V17" s="6">
        <v>-360098</v>
      </c>
      <c r="W17" s="2">
        <v>0</v>
      </c>
      <c r="X17" s="2">
        <v>0</v>
      </c>
      <c r="Y17" s="6">
        <v>-1401290</v>
      </c>
      <c r="Z17" s="6">
        <v>30151534</v>
      </c>
      <c r="AA17" s="6">
        <v>6179276</v>
      </c>
      <c r="AB17" s="6">
        <v>854856</v>
      </c>
      <c r="AC17" s="7">
        <v>1.1599999999999999</v>
      </c>
      <c r="AD17" s="2" t="s">
        <v>888</v>
      </c>
      <c r="AE17" s="2" t="s">
        <v>811</v>
      </c>
      <c r="AF17" s="2">
        <v>4.3467905000000001E-2</v>
      </c>
      <c r="AG17" s="2">
        <v>0</v>
      </c>
      <c r="AH17" s="2">
        <v>1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</row>
    <row r="18" spans="1:39">
      <c r="A18" s="2" t="s">
        <v>736</v>
      </c>
      <c r="B18" s="2" t="s">
        <v>804</v>
      </c>
      <c r="C18" s="2" t="s">
        <v>805</v>
      </c>
      <c r="D18" s="2">
        <v>0</v>
      </c>
      <c r="E18" s="2" t="s">
        <v>737</v>
      </c>
      <c r="F18" s="2" t="s">
        <v>488</v>
      </c>
      <c r="G18" s="2" t="s">
        <v>486</v>
      </c>
      <c r="H18" s="2">
        <v>0</v>
      </c>
      <c r="I18" s="2">
        <v>0.4</v>
      </c>
      <c r="J18" s="6">
        <v>2850330</v>
      </c>
      <c r="K18" s="6">
        <v>28445944</v>
      </c>
      <c r="L18" s="6">
        <v>-25595614</v>
      </c>
      <c r="M18" s="6">
        <v>27906458</v>
      </c>
      <c r="N18" s="6">
        <v>879547</v>
      </c>
      <c r="O18" s="6">
        <v>422981</v>
      </c>
      <c r="P18" s="6">
        <v>441620</v>
      </c>
      <c r="Q18" s="6">
        <v>13572</v>
      </c>
      <c r="R18" s="6">
        <v>0</v>
      </c>
      <c r="S18" s="6">
        <v>765</v>
      </c>
      <c r="T18" s="6">
        <v>0</v>
      </c>
      <c r="U18" s="6">
        <v>609</v>
      </c>
      <c r="V18" s="6">
        <v>-384483</v>
      </c>
      <c r="W18" s="2">
        <v>0</v>
      </c>
      <c r="X18" s="6">
        <v>8294</v>
      </c>
      <c r="Y18" s="6">
        <v>-834278</v>
      </c>
      <c r="Z18" s="6">
        <v>27558950</v>
      </c>
      <c r="AA18" s="6">
        <v>1963336</v>
      </c>
      <c r="AB18" s="6">
        <v>-886995</v>
      </c>
      <c r="AC18" s="7">
        <v>0.69</v>
      </c>
      <c r="AD18" s="2">
        <v>0</v>
      </c>
      <c r="AE18" s="2" t="s">
        <v>807</v>
      </c>
      <c r="AF18" s="2">
        <v>1</v>
      </c>
      <c r="AG18" s="2">
        <v>0</v>
      </c>
      <c r="AH18" s="2">
        <v>1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</row>
    <row r="19" spans="1:39">
      <c r="A19" s="2" t="s">
        <v>734</v>
      </c>
      <c r="B19" s="2" t="s">
        <v>804</v>
      </c>
      <c r="C19" s="2" t="s">
        <v>809</v>
      </c>
      <c r="D19" s="2">
        <v>0</v>
      </c>
      <c r="E19" s="2" t="s">
        <v>735</v>
      </c>
      <c r="F19" s="2" t="s">
        <v>302</v>
      </c>
      <c r="G19" s="2" t="s">
        <v>300</v>
      </c>
      <c r="H19" s="2">
        <v>0</v>
      </c>
      <c r="I19" s="2">
        <v>0.4</v>
      </c>
      <c r="J19" s="6">
        <v>3787984</v>
      </c>
      <c r="K19" s="6">
        <v>15743106</v>
      </c>
      <c r="L19" s="6">
        <v>-11955123</v>
      </c>
      <c r="M19" s="6">
        <v>16854503</v>
      </c>
      <c r="N19" s="6">
        <v>919890</v>
      </c>
      <c r="O19" s="6">
        <v>260432</v>
      </c>
      <c r="P19" s="6">
        <v>635662</v>
      </c>
      <c r="Q19" s="6">
        <v>6460</v>
      </c>
      <c r="R19" s="6">
        <v>2273</v>
      </c>
      <c r="S19" s="6">
        <v>0</v>
      </c>
      <c r="T19" s="6">
        <v>15063</v>
      </c>
      <c r="U19" s="6">
        <v>0</v>
      </c>
      <c r="V19" s="6">
        <v>-179583</v>
      </c>
      <c r="W19" s="2">
        <v>0</v>
      </c>
      <c r="X19" s="2">
        <v>0</v>
      </c>
      <c r="Y19" s="6">
        <v>-1273475</v>
      </c>
      <c r="Z19" s="6">
        <v>16321335</v>
      </c>
      <c r="AA19" s="6">
        <v>4366212</v>
      </c>
      <c r="AB19" s="6">
        <v>578228</v>
      </c>
      <c r="AC19" s="7">
        <v>1.1499999999999999</v>
      </c>
      <c r="AD19" s="2" t="s">
        <v>920</v>
      </c>
      <c r="AE19" s="2" t="s">
        <v>811</v>
      </c>
      <c r="AF19" s="2">
        <v>3.0588125000000001E-2</v>
      </c>
      <c r="AG19" s="2">
        <v>0</v>
      </c>
      <c r="AH19" s="2">
        <v>1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</row>
    <row r="20" spans="1:39">
      <c r="A20" s="2" t="s">
        <v>732</v>
      </c>
      <c r="B20" s="2" t="s">
        <v>821</v>
      </c>
      <c r="C20" s="2" t="s">
        <v>822</v>
      </c>
      <c r="D20" s="2" t="s">
        <v>943</v>
      </c>
      <c r="E20" s="2" t="s">
        <v>733</v>
      </c>
      <c r="F20" s="2" t="s">
        <v>944</v>
      </c>
      <c r="G20" s="2" t="s">
        <v>752</v>
      </c>
      <c r="H20" s="2">
        <v>0</v>
      </c>
      <c r="I20" s="2">
        <v>0.94</v>
      </c>
      <c r="J20" s="6">
        <v>30381122</v>
      </c>
      <c r="K20" s="6">
        <v>59579922</v>
      </c>
      <c r="L20" s="6">
        <v>-29198799</v>
      </c>
      <c r="M20" s="6">
        <v>60417531</v>
      </c>
      <c r="N20" s="6">
        <v>3620920</v>
      </c>
      <c r="O20" s="6">
        <v>916397</v>
      </c>
      <c r="P20" s="6">
        <v>2658051</v>
      </c>
      <c r="Q20" s="6">
        <v>10424</v>
      </c>
      <c r="R20" s="6">
        <v>0</v>
      </c>
      <c r="S20" s="6">
        <v>8393</v>
      </c>
      <c r="T20" s="6">
        <v>26223</v>
      </c>
      <c r="U20" s="6">
        <v>1432</v>
      </c>
      <c r="V20" s="6">
        <v>-438609</v>
      </c>
      <c r="W20" s="2">
        <v>0</v>
      </c>
      <c r="X20" s="2">
        <v>0</v>
      </c>
      <c r="Y20" s="6">
        <v>-2134000</v>
      </c>
      <c r="Z20" s="6">
        <v>61465842</v>
      </c>
      <c r="AA20" s="6">
        <v>32267043</v>
      </c>
      <c r="AB20" s="6">
        <v>1885921</v>
      </c>
      <c r="AC20" s="7">
        <v>1.06</v>
      </c>
      <c r="AD20" s="2">
        <v>0</v>
      </c>
      <c r="AE20" s="2" t="s">
        <v>807</v>
      </c>
      <c r="AF20" s="2">
        <v>1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1</v>
      </c>
    </row>
    <row r="21" spans="1:39">
      <c r="A21" s="2" t="s">
        <v>730</v>
      </c>
      <c r="B21" s="2" t="s">
        <v>821</v>
      </c>
      <c r="C21" s="2" t="s">
        <v>815</v>
      </c>
      <c r="D21" s="2">
        <v>0</v>
      </c>
      <c r="E21" s="2" t="s">
        <v>731</v>
      </c>
      <c r="F21" s="2" t="s">
        <v>806</v>
      </c>
      <c r="G21" s="2" t="s">
        <v>728</v>
      </c>
      <c r="H21" s="2">
        <v>0</v>
      </c>
      <c r="I21" s="2">
        <v>0.49</v>
      </c>
      <c r="J21" s="6">
        <v>30013853</v>
      </c>
      <c r="K21" s="6">
        <v>27700783</v>
      </c>
      <c r="L21" s="6">
        <v>2313071</v>
      </c>
      <c r="M21" s="6">
        <v>29061839</v>
      </c>
      <c r="N21" s="6">
        <v>1615903</v>
      </c>
      <c r="O21" s="6">
        <v>443296</v>
      </c>
      <c r="P21" s="6">
        <v>1143838</v>
      </c>
      <c r="Q21" s="6">
        <v>4728</v>
      </c>
      <c r="R21" s="6">
        <v>1276</v>
      </c>
      <c r="S21" s="6">
        <v>5389</v>
      </c>
      <c r="T21" s="6">
        <v>15883</v>
      </c>
      <c r="U21" s="6">
        <v>1493</v>
      </c>
      <c r="V21" s="6">
        <v>34746</v>
      </c>
      <c r="W21" s="2">
        <v>0</v>
      </c>
      <c r="X21" s="2">
        <v>0</v>
      </c>
      <c r="Y21" s="2">
        <v>0</v>
      </c>
      <c r="Z21" s="6">
        <v>30712488</v>
      </c>
      <c r="AA21" s="6">
        <v>33025558</v>
      </c>
      <c r="AB21" s="6">
        <v>3011705</v>
      </c>
      <c r="AC21" s="7">
        <v>1.1000000000000001</v>
      </c>
      <c r="AD21" s="2">
        <v>0</v>
      </c>
      <c r="AE21" s="2" t="s">
        <v>807</v>
      </c>
      <c r="AF21" s="2">
        <v>1</v>
      </c>
      <c r="AG21" s="2">
        <v>0</v>
      </c>
      <c r="AH21" s="2">
        <v>0</v>
      </c>
      <c r="AI21" s="2">
        <v>0</v>
      </c>
      <c r="AJ21" s="2">
        <v>0</v>
      </c>
      <c r="AK21" s="2">
        <v>1</v>
      </c>
      <c r="AL21" s="2">
        <v>0</v>
      </c>
      <c r="AM21" s="2">
        <v>0</v>
      </c>
    </row>
    <row r="22" spans="1:39">
      <c r="A22" s="2" t="s">
        <v>728</v>
      </c>
      <c r="B22" s="2" t="s">
        <v>921</v>
      </c>
      <c r="C22" s="2">
        <v>0</v>
      </c>
      <c r="D22" s="2">
        <v>0</v>
      </c>
      <c r="E22" s="2" t="s">
        <v>729</v>
      </c>
      <c r="F22" s="2">
        <v>0</v>
      </c>
      <c r="G22" s="2">
        <v>0</v>
      </c>
      <c r="H22" s="2" t="s">
        <v>814</v>
      </c>
      <c r="I22" s="2">
        <v>0.01</v>
      </c>
      <c r="J22" s="6">
        <v>5549010</v>
      </c>
      <c r="K22" s="6">
        <v>1962744</v>
      </c>
      <c r="L22" s="6">
        <v>3586266</v>
      </c>
      <c r="M22" s="6">
        <v>2052564</v>
      </c>
      <c r="N22" s="6">
        <v>114011</v>
      </c>
      <c r="O22" s="6">
        <v>30832</v>
      </c>
      <c r="P22" s="6">
        <v>80926</v>
      </c>
      <c r="Q22" s="2">
        <v>96</v>
      </c>
      <c r="R22" s="6">
        <v>382</v>
      </c>
      <c r="S22" s="6">
        <v>1082</v>
      </c>
      <c r="T22" s="6">
        <v>648</v>
      </c>
      <c r="U22" s="6">
        <v>45</v>
      </c>
      <c r="V22" s="6">
        <v>53871</v>
      </c>
      <c r="W22" s="2">
        <v>0</v>
      </c>
      <c r="X22" s="2">
        <v>0</v>
      </c>
      <c r="Y22" s="6">
        <v>-70623</v>
      </c>
      <c r="Z22" s="6">
        <v>2149823</v>
      </c>
      <c r="AA22" s="6">
        <v>5736089</v>
      </c>
      <c r="AB22" s="6">
        <v>187079</v>
      </c>
      <c r="AC22" s="7">
        <v>1.03</v>
      </c>
      <c r="AD22" s="2">
        <v>0</v>
      </c>
      <c r="AE22" s="2" t="s">
        <v>807</v>
      </c>
      <c r="AF22" s="2">
        <v>1</v>
      </c>
      <c r="AG22" s="2">
        <v>0</v>
      </c>
      <c r="AH22" s="2">
        <v>0</v>
      </c>
      <c r="AI22" s="2">
        <v>0</v>
      </c>
      <c r="AJ22" s="2">
        <v>1</v>
      </c>
      <c r="AK22" s="2">
        <v>0</v>
      </c>
      <c r="AL22" s="2">
        <v>0</v>
      </c>
      <c r="AM22" s="2">
        <v>0</v>
      </c>
    </row>
    <row r="23" spans="1:39">
      <c r="A23" s="2" t="s">
        <v>726</v>
      </c>
      <c r="B23" s="2" t="s">
        <v>921</v>
      </c>
      <c r="C23" s="2">
        <v>0</v>
      </c>
      <c r="D23" s="2">
        <v>0</v>
      </c>
      <c r="E23" s="2" t="s">
        <v>727</v>
      </c>
      <c r="F23" s="2">
        <v>0</v>
      </c>
      <c r="G23" s="2">
        <v>0</v>
      </c>
      <c r="H23" s="2" t="s">
        <v>814</v>
      </c>
      <c r="I23" s="2">
        <v>0.01</v>
      </c>
      <c r="J23" s="6">
        <v>6655848</v>
      </c>
      <c r="K23" s="6">
        <v>4833326</v>
      </c>
      <c r="L23" s="6">
        <v>1822522</v>
      </c>
      <c r="M23" s="6">
        <v>5260943</v>
      </c>
      <c r="N23" s="6">
        <v>156913</v>
      </c>
      <c r="O23" s="6">
        <v>79027</v>
      </c>
      <c r="P23" s="6">
        <v>74760</v>
      </c>
      <c r="Q23" s="2">
        <v>356</v>
      </c>
      <c r="R23" s="6">
        <v>2157</v>
      </c>
      <c r="S23" s="6">
        <v>474</v>
      </c>
      <c r="T23" s="6">
        <v>124</v>
      </c>
      <c r="U23" s="6">
        <v>15</v>
      </c>
      <c r="V23" s="6">
        <v>27377</v>
      </c>
      <c r="W23" s="2">
        <v>0</v>
      </c>
      <c r="X23" s="2">
        <v>0</v>
      </c>
      <c r="Y23" s="6">
        <v>175224</v>
      </c>
      <c r="Z23" s="6">
        <v>5620457</v>
      </c>
      <c r="AA23" s="6">
        <v>7442978</v>
      </c>
      <c r="AB23" s="6">
        <v>787131</v>
      </c>
      <c r="AC23" s="7">
        <v>1.1200000000000001</v>
      </c>
      <c r="AD23" s="2">
        <v>0</v>
      </c>
      <c r="AE23" s="2" t="s">
        <v>807</v>
      </c>
      <c r="AF23" s="2">
        <v>1</v>
      </c>
      <c r="AG23" s="2">
        <v>0</v>
      </c>
      <c r="AH23" s="2">
        <v>0</v>
      </c>
      <c r="AI23" s="2">
        <v>0</v>
      </c>
      <c r="AJ23" s="2">
        <v>1</v>
      </c>
      <c r="AK23" s="2">
        <v>0</v>
      </c>
      <c r="AL23" s="2">
        <v>0</v>
      </c>
      <c r="AM23" s="2">
        <v>0</v>
      </c>
    </row>
    <row r="24" spans="1:39">
      <c r="A24" s="2" t="s">
        <v>724</v>
      </c>
      <c r="B24" s="2" t="s">
        <v>924</v>
      </c>
      <c r="C24" s="2" t="s">
        <v>818</v>
      </c>
      <c r="D24" s="2">
        <v>0</v>
      </c>
      <c r="E24" s="2" t="s">
        <v>725</v>
      </c>
      <c r="F24" s="2" t="s">
        <v>514</v>
      </c>
      <c r="G24" s="2" t="s">
        <v>806</v>
      </c>
      <c r="H24" s="2">
        <v>0</v>
      </c>
      <c r="I24" s="2">
        <v>0.3</v>
      </c>
      <c r="J24" s="6">
        <v>34227964</v>
      </c>
      <c r="K24" s="6">
        <v>18544715</v>
      </c>
      <c r="L24" s="6">
        <v>15683249</v>
      </c>
      <c r="M24" s="6">
        <v>21890620</v>
      </c>
      <c r="N24" s="6">
        <v>1175308</v>
      </c>
      <c r="O24" s="6">
        <v>328829</v>
      </c>
      <c r="P24" s="6">
        <v>845889</v>
      </c>
      <c r="Q24" s="2">
        <v>0</v>
      </c>
      <c r="R24" s="6">
        <v>0</v>
      </c>
      <c r="S24" s="6">
        <v>590</v>
      </c>
      <c r="T24" s="6">
        <v>0</v>
      </c>
      <c r="U24" s="6">
        <v>0</v>
      </c>
      <c r="V24" s="6">
        <v>235585</v>
      </c>
      <c r="W24" s="2">
        <v>0</v>
      </c>
      <c r="X24" s="2">
        <v>0</v>
      </c>
      <c r="Y24" s="6">
        <v>142049</v>
      </c>
      <c r="Z24" s="6">
        <v>23443562</v>
      </c>
      <c r="AA24" s="6">
        <v>39126811</v>
      </c>
      <c r="AB24" s="6">
        <v>4898847</v>
      </c>
      <c r="AC24" s="7">
        <v>1.1399999999999999</v>
      </c>
      <c r="AD24" s="2">
        <v>0</v>
      </c>
      <c r="AE24" s="2" t="s">
        <v>807</v>
      </c>
      <c r="AF24" s="2">
        <v>1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1</v>
      </c>
      <c r="AM24" s="2">
        <v>0</v>
      </c>
    </row>
    <row r="25" spans="1:39">
      <c r="A25" s="2" t="s">
        <v>722</v>
      </c>
      <c r="B25" s="2" t="s">
        <v>926</v>
      </c>
      <c r="C25" s="2" t="s">
        <v>825</v>
      </c>
      <c r="D25" s="2" t="s">
        <v>945</v>
      </c>
      <c r="E25" s="2" t="s">
        <v>723</v>
      </c>
      <c r="F25" s="2" t="s">
        <v>806</v>
      </c>
      <c r="G25" s="2" t="s">
        <v>45</v>
      </c>
      <c r="H25" s="2">
        <v>0</v>
      </c>
      <c r="I25" s="2">
        <v>0.99</v>
      </c>
      <c r="J25" s="6">
        <v>512275552</v>
      </c>
      <c r="K25" s="6">
        <v>387003237</v>
      </c>
      <c r="L25" s="6">
        <v>125272315</v>
      </c>
      <c r="M25" s="6">
        <v>399302212</v>
      </c>
      <c r="N25" s="6">
        <v>23301585</v>
      </c>
      <c r="O25" s="6">
        <v>6021003</v>
      </c>
      <c r="P25" s="6">
        <v>17280582</v>
      </c>
      <c r="Q25" s="2">
        <v>0</v>
      </c>
      <c r="R25" s="6">
        <v>0</v>
      </c>
      <c r="S25" s="6">
        <v>0</v>
      </c>
      <c r="T25" s="6">
        <v>0</v>
      </c>
      <c r="U25" s="6">
        <v>0</v>
      </c>
      <c r="V25" s="6">
        <v>1881773</v>
      </c>
      <c r="W25" s="2">
        <v>0</v>
      </c>
      <c r="X25" s="2">
        <v>0</v>
      </c>
      <c r="Y25" s="6">
        <v>-9911279</v>
      </c>
      <c r="Z25" s="6">
        <v>414574291</v>
      </c>
      <c r="AA25" s="6">
        <v>539846606</v>
      </c>
      <c r="AB25" s="6">
        <v>27571054</v>
      </c>
      <c r="AC25" s="7">
        <v>1.05</v>
      </c>
      <c r="AD25" s="2" t="s">
        <v>946</v>
      </c>
      <c r="AE25" s="2" t="s">
        <v>827</v>
      </c>
      <c r="AF25" s="2">
        <v>0.90500629899999996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1</v>
      </c>
    </row>
    <row r="26" spans="1:39">
      <c r="A26" s="2" t="s">
        <v>720</v>
      </c>
      <c r="B26" s="2" t="s">
        <v>804</v>
      </c>
      <c r="C26" s="2" t="s">
        <v>809</v>
      </c>
      <c r="D26" s="2">
        <v>0</v>
      </c>
      <c r="E26" s="2" t="s">
        <v>721</v>
      </c>
      <c r="F26" s="2" t="s">
        <v>402</v>
      </c>
      <c r="G26" s="2" t="s">
        <v>400</v>
      </c>
      <c r="H26" s="2">
        <v>0</v>
      </c>
      <c r="I26" s="2">
        <v>0.4</v>
      </c>
      <c r="J26" s="6">
        <v>2082748</v>
      </c>
      <c r="K26" s="6">
        <v>15650768</v>
      </c>
      <c r="L26" s="6">
        <v>-13568020</v>
      </c>
      <c r="M26" s="6">
        <v>17212091</v>
      </c>
      <c r="N26" s="6">
        <v>614036</v>
      </c>
      <c r="O26" s="6">
        <v>258551</v>
      </c>
      <c r="P26" s="6">
        <v>343560</v>
      </c>
      <c r="Q26" s="6">
        <v>1229</v>
      </c>
      <c r="R26" s="6">
        <v>10696</v>
      </c>
      <c r="S26" s="6">
        <v>0</v>
      </c>
      <c r="T26" s="6">
        <v>0</v>
      </c>
      <c r="U26" s="6">
        <v>0</v>
      </c>
      <c r="V26" s="6">
        <v>-203811</v>
      </c>
      <c r="W26" s="2">
        <v>0</v>
      </c>
      <c r="X26" s="2">
        <v>0</v>
      </c>
      <c r="Y26" s="6">
        <v>633024</v>
      </c>
      <c r="Z26" s="6">
        <v>18255340</v>
      </c>
      <c r="AA26" s="6">
        <v>4687319</v>
      </c>
      <c r="AB26" s="6">
        <v>2604571</v>
      </c>
      <c r="AC26" s="7">
        <v>2.25</v>
      </c>
      <c r="AD26" s="2" t="s">
        <v>906</v>
      </c>
      <c r="AE26" s="2" t="s">
        <v>811</v>
      </c>
      <c r="AF26" s="2">
        <v>1.1839382000000001E-2</v>
      </c>
      <c r="AG26" s="2">
        <v>0</v>
      </c>
      <c r="AH26" s="2">
        <v>1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</row>
    <row r="27" spans="1:39">
      <c r="A27" s="2" t="s">
        <v>718</v>
      </c>
      <c r="B27" s="2" t="s">
        <v>821</v>
      </c>
      <c r="C27" s="2" t="s">
        <v>808</v>
      </c>
      <c r="D27" s="2">
        <v>0</v>
      </c>
      <c r="E27" s="2" t="s">
        <v>719</v>
      </c>
      <c r="F27" s="2" t="s">
        <v>806</v>
      </c>
      <c r="G27" s="2" t="s">
        <v>410</v>
      </c>
      <c r="H27" s="2">
        <v>0</v>
      </c>
      <c r="I27" s="2">
        <v>0.49</v>
      </c>
      <c r="J27" s="6">
        <v>41618918</v>
      </c>
      <c r="K27" s="6">
        <v>18948882</v>
      </c>
      <c r="L27" s="6">
        <v>22670036</v>
      </c>
      <c r="M27" s="6">
        <v>19281000</v>
      </c>
      <c r="N27" s="6">
        <v>2034122</v>
      </c>
      <c r="O27" s="6">
        <v>289629</v>
      </c>
      <c r="P27" s="6">
        <v>1612692</v>
      </c>
      <c r="Q27" s="6">
        <v>7461</v>
      </c>
      <c r="R27" s="6">
        <v>99472</v>
      </c>
      <c r="S27" s="6">
        <v>24868</v>
      </c>
      <c r="T27" s="6">
        <v>0</v>
      </c>
      <c r="U27" s="6">
        <v>0</v>
      </c>
      <c r="V27" s="6">
        <v>340537</v>
      </c>
      <c r="W27" s="2">
        <v>0</v>
      </c>
      <c r="X27" s="2">
        <v>0</v>
      </c>
      <c r="Y27" s="6">
        <v>-444407</v>
      </c>
      <c r="Z27" s="6">
        <v>21211252</v>
      </c>
      <c r="AA27" s="6">
        <v>43881288</v>
      </c>
      <c r="AB27" s="6">
        <v>2262370</v>
      </c>
      <c r="AC27" s="7">
        <v>1.05</v>
      </c>
      <c r="AD27" s="2">
        <v>0</v>
      </c>
      <c r="AE27" s="2" t="s">
        <v>807</v>
      </c>
      <c r="AF27" s="2">
        <v>1</v>
      </c>
      <c r="AG27" s="2">
        <v>0</v>
      </c>
      <c r="AH27" s="2">
        <v>0</v>
      </c>
      <c r="AI27" s="2">
        <v>0</v>
      </c>
      <c r="AJ27" s="2">
        <v>0</v>
      </c>
      <c r="AK27" s="2">
        <v>1</v>
      </c>
      <c r="AL27" s="2">
        <v>0</v>
      </c>
      <c r="AM27" s="2">
        <v>0</v>
      </c>
    </row>
    <row r="28" spans="1:39">
      <c r="A28" s="2" t="s">
        <v>716</v>
      </c>
      <c r="B28" s="2" t="s">
        <v>821</v>
      </c>
      <c r="C28" s="2" t="s">
        <v>808</v>
      </c>
      <c r="D28" s="2">
        <v>0</v>
      </c>
      <c r="E28" s="2" t="s">
        <v>717</v>
      </c>
      <c r="F28" s="2" t="s">
        <v>806</v>
      </c>
      <c r="G28" s="2" t="s">
        <v>410</v>
      </c>
      <c r="H28" s="2">
        <v>0</v>
      </c>
      <c r="I28" s="2">
        <v>0.49</v>
      </c>
      <c r="J28" s="6">
        <v>45112044</v>
      </c>
      <c r="K28" s="6">
        <v>22262147</v>
      </c>
      <c r="L28" s="6">
        <v>22849897</v>
      </c>
      <c r="M28" s="6">
        <v>20960563</v>
      </c>
      <c r="N28" s="6">
        <v>2277704</v>
      </c>
      <c r="O28" s="6">
        <v>318160</v>
      </c>
      <c r="P28" s="6">
        <v>1945650</v>
      </c>
      <c r="Q28" s="6">
        <v>2202</v>
      </c>
      <c r="R28" s="6">
        <v>0</v>
      </c>
      <c r="S28" s="6">
        <v>11692</v>
      </c>
      <c r="T28" s="6">
        <v>0</v>
      </c>
      <c r="U28" s="6">
        <v>0</v>
      </c>
      <c r="V28" s="6">
        <v>343239</v>
      </c>
      <c r="W28" s="2">
        <v>0</v>
      </c>
      <c r="X28" s="2">
        <v>0</v>
      </c>
      <c r="Y28" s="6">
        <v>-117014</v>
      </c>
      <c r="Z28" s="6">
        <v>23464492</v>
      </c>
      <c r="AA28" s="6">
        <v>46314389</v>
      </c>
      <c r="AB28" s="6">
        <v>1202345</v>
      </c>
      <c r="AC28" s="7">
        <v>1.03</v>
      </c>
      <c r="AD28" s="2">
        <v>0</v>
      </c>
      <c r="AE28" s="2" t="s">
        <v>807</v>
      </c>
      <c r="AF28" s="2">
        <v>1</v>
      </c>
      <c r="AG28" s="2">
        <v>0</v>
      </c>
      <c r="AH28" s="2">
        <v>0</v>
      </c>
      <c r="AI28" s="2">
        <v>0</v>
      </c>
      <c r="AJ28" s="2">
        <v>0</v>
      </c>
      <c r="AK28" s="2">
        <v>1</v>
      </c>
      <c r="AL28" s="2">
        <v>0</v>
      </c>
      <c r="AM28" s="2">
        <v>0</v>
      </c>
    </row>
    <row r="29" spans="1:39">
      <c r="A29" s="2" t="s">
        <v>714</v>
      </c>
      <c r="B29" s="2" t="s">
        <v>804</v>
      </c>
      <c r="C29" s="2" t="s">
        <v>809</v>
      </c>
      <c r="D29" s="2">
        <v>0</v>
      </c>
      <c r="E29" s="2" t="s">
        <v>715</v>
      </c>
      <c r="F29" s="2" t="s">
        <v>594</v>
      </c>
      <c r="G29" s="2" t="s">
        <v>590</v>
      </c>
      <c r="H29" s="2">
        <v>0</v>
      </c>
      <c r="I29" s="2">
        <v>0.4</v>
      </c>
      <c r="J29" s="6">
        <v>2732879</v>
      </c>
      <c r="K29" s="6">
        <v>8050589</v>
      </c>
      <c r="L29" s="6">
        <v>-5317710</v>
      </c>
      <c r="M29" s="6">
        <v>9905744</v>
      </c>
      <c r="N29" s="6">
        <v>482711</v>
      </c>
      <c r="O29" s="6">
        <v>149453</v>
      </c>
      <c r="P29" s="6">
        <v>330352</v>
      </c>
      <c r="Q29" s="2">
        <v>0</v>
      </c>
      <c r="R29" s="6">
        <v>0</v>
      </c>
      <c r="S29" s="6">
        <v>0</v>
      </c>
      <c r="T29" s="6">
        <v>2906</v>
      </c>
      <c r="U29" s="6">
        <v>0</v>
      </c>
      <c r="V29" s="6">
        <v>-79880</v>
      </c>
      <c r="W29" s="2">
        <v>0</v>
      </c>
      <c r="X29" s="2">
        <v>0</v>
      </c>
      <c r="Y29" s="6">
        <v>1154359</v>
      </c>
      <c r="Z29" s="6">
        <v>11462934</v>
      </c>
      <c r="AA29" s="6">
        <v>6145224</v>
      </c>
      <c r="AB29" s="6">
        <v>3412345</v>
      </c>
      <c r="AC29" s="7">
        <v>2.25</v>
      </c>
      <c r="AD29" s="2" t="s">
        <v>904</v>
      </c>
      <c r="AE29" s="2" t="s">
        <v>811</v>
      </c>
      <c r="AF29" s="2">
        <v>1.4502025999999999E-2</v>
      </c>
      <c r="AG29" s="2">
        <v>0</v>
      </c>
      <c r="AH29" s="2">
        <v>1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</row>
    <row r="30" spans="1:39">
      <c r="A30" s="2" t="s">
        <v>712</v>
      </c>
      <c r="B30" s="2" t="s">
        <v>926</v>
      </c>
      <c r="C30" s="2" t="s">
        <v>808</v>
      </c>
      <c r="D30" s="2" t="s">
        <v>947</v>
      </c>
      <c r="E30" s="2" t="s">
        <v>713</v>
      </c>
      <c r="F30" s="2" t="s">
        <v>806</v>
      </c>
      <c r="G30" s="2" t="s">
        <v>502</v>
      </c>
      <c r="H30" s="2">
        <v>0</v>
      </c>
      <c r="I30" s="2">
        <v>0.99</v>
      </c>
      <c r="J30" s="6">
        <v>116505260</v>
      </c>
      <c r="K30" s="6">
        <v>78212276</v>
      </c>
      <c r="L30" s="6">
        <v>38292984</v>
      </c>
      <c r="M30" s="6">
        <v>76622393</v>
      </c>
      <c r="N30" s="6">
        <v>6721484</v>
      </c>
      <c r="O30" s="6">
        <v>1150980</v>
      </c>
      <c r="P30" s="6">
        <v>5526792</v>
      </c>
      <c r="Q30" s="2">
        <v>0</v>
      </c>
      <c r="R30" s="6">
        <v>37180</v>
      </c>
      <c r="S30" s="6">
        <v>5024</v>
      </c>
      <c r="T30" s="6">
        <v>0</v>
      </c>
      <c r="U30" s="6">
        <v>1508</v>
      </c>
      <c r="V30" s="6">
        <v>575216</v>
      </c>
      <c r="W30" s="2">
        <v>0</v>
      </c>
      <c r="X30" s="2">
        <v>0</v>
      </c>
      <c r="Y30" s="6">
        <v>-4389594</v>
      </c>
      <c r="Z30" s="6">
        <v>79529499</v>
      </c>
      <c r="AA30" s="6">
        <v>117822484</v>
      </c>
      <c r="AB30" s="6">
        <v>1317224</v>
      </c>
      <c r="AC30" s="7">
        <v>1.01</v>
      </c>
      <c r="AD30" s="2" t="s">
        <v>948</v>
      </c>
      <c r="AE30" s="2" t="s">
        <v>811</v>
      </c>
      <c r="AF30" s="2">
        <v>9.1608828000000003E-2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1</v>
      </c>
    </row>
    <row r="31" spans="1:39">
      <c r="A31" s="2" t="s">
        <v>710</v>
      </c>
      <c r="B31" s="2" t="s">
        <v>804</v>
      </c>
      <c r="C31" s="2" t="s">
        <v>809</v>
      </c>
      <c r="D31" s="2">
        <v>0</v>
      </c>
      <c r="E31" s="2" t="s">
        <v>711</v>
      </c>
      <c r="F31" s="2" t="s">
        <v>390</v>
      </c>
      <c r="G31" s="2" t="s">
        <v>806</v>
      </c>
      <c r="H31" s="2">
        <v>0</v>
      </c>
      <c r="I31" s="2">
        <v>0.4</v>
      </c>
      <c r="J31" s="6">
        <v>2524224</v>
      </c>
      <c r="K31" s="6">
        <v>7324967</v>
      </c>
      <c r="L31" s="6">
        <v>-4800743</v>
      </c>
      <c r="M31" s="6">
        <v>7660934</v>
      </c>
      <c r="N31" s="6">
        <v>527383</v>
      </c>
      <c r="O31" s="6">
        <v>117903</v>
      </c>
      <c r="P31" s="6">
        <v>395470</v>
      </c>
      <c r="Q31" s="6">
        <v>1741</v>
      </c>
      <c r="R31" s="6">
        <v>0</v>
      </c>
      <c r="S31" s="6">
        <v>4109</v>
      </c>
      <c r="T31" s="6">
        <v>6942</v>
      </c>
      <c r="U31" s="6">
        <v>1218</v>
      </c>
      <c r="V31" s="6">
        <v>-72114</v>
      </c>
      <c r="W31" s="2">
        <v>0</v>
      </c>
      <c r="X31" s="2">
        <v>0</v>
      </c>
      <c r="Y31" s="6">
        <v>5042</v>
      </c>
      <c r="Z31" s="6">
        <v>8121245</v>
      </c>
      <c r="AA31" s="6">
        <v>3320502</v>
      </c>
      <c r="AB31" s="6">
        <v>796278</v>
      </c>
      <c r="AC31" s="7">
        <v>1.32</v>
      </c>
      <c r="AD31" s="2" t="s">
        <v>863</v>
      </c>
      <c r="AE31" s="2" t="s">
        <v>811</v>
      </c>
      <c r="AF31" s="2">
        <v>2.0180848000000001E-2</v>
      </c>
      <c r="AG31" s="2">
        <v>0</v>
      </c>
      <c r="AH31" s="2">
        <v>1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</row>
    <row r="32" spans="1:39">
      <c r="A32" s="2" t="s">
        <v>708</v>
      </c>
      <c r="B32" s="2" t="s">
        <v>821</v>
      </c>
      <c r="C32" s="2" t="s">
        <v>822</v>
      </c>
      <c r="D32" s="2">
        <v>0</v>
      </c>
      <c r="E32" s="2" t="s">
        <v>709</v>
      </c>
      <c r="F32" s="2" t="s">
        <v>806</v>
      </c>
      <c r="G32" s="2" t="s">
        <v>0</v>
      </c>
      <c r="H32" s="2">
        <v>0</v>
      </c>
      <c r="I32" s="2">
        <v>0.49</v>
      </c>
      <c r="J32" s="6">
        <v>29516763</v>
      </c>
      <c r="K32" s="6">
        <v>30518450</v>
      </c>
      <c r="L32" s="6">
        <v>-1001687</v>
      </c>
      <c r="M32" s="6">
        <v>31816111</v>
      </c>
      <c r="N32" s="6">
        <v>1893760</v>
      </c>
      <c r="O32" s="6">
        <v>477927</v>
      </c>
      <c r="P32" s="6">
        <v>1409606</v>
      </c>
      <c r="Q32" s="6">
        <v>0</v>
      </c>
      <c r="R32" s="6">
        <v>418</v>
      </c>
      <c r="S32" s="6">
        <v>5063</v>
      </c>
      <c r="T32" s="6">
        <v>0</v>
      </c>
      <c r="U32" s="6">
        <v>746</v>
      </c>
      <c r="V32" s="6">
        <v>-15047</v>
      </c>
      <c r="W32" s="2">
        <v>0</v>
      </c>
      <c r="X32" s="6">
        <v>78416</v>
      </c>
      <c r="Y32" s="6">
        <v>-714992</v>
      </c>
      <c r="Z32" s="6">
        <v>32901416</v>
      </c>
      <c r="AA32" s="6">
        <v>31899729</v>
      </c>
      <c r="AB32" s="6">
        <v>2382966</v>
      </c>
      <c r="AC32" s="7">
        <v>1.08</v>
      </c>
      <c r="AD32" s="2">
        <v>0</v>
      </c>
      <c r="AE32" s="2" t="s">
        <v>807</v>
      </c>
      <c r="AF32" s="2">
        <v>1</v>
      </c>
      <c r="AG32" s="2">
        <v>0</v>
      </c>
      <c r="AH32" s="2">
        <v>0</v>
      </c>
      <c r="AI32" s="2">
        <v>0</v>
      </c>
      <c r="AJ32" s="2">
        <v>0</v>
      </c>
      <c r="AK32" s="2">
        <v>1</v>
      </c>
      <c r="AL32" s="2">
        <v>0</v>
      </c>
      <c r="AM32" s="2">
        <v>0</v>
      </c>
    </row>
    <row r="33" spans="1:39">
      <c r="A33" s="2" t="s">
        <v>706</v>
      </c>
      <c r="B33" s="2" t="s">
        <v>821</v>
      </c>
      <c r="C33" s="2" t="s">
        <v>805</v>
      </c>
      <c r="D33" s="2">
        <v>0</v>
      </c>
      <c r="E33" s="2" t="s">
        <v>707</v>
      </c>
      <c r="F33" s="2" t="s">
        <v>806</v>
      </c>
      <c r="G33" s="2" t="s">
        <v>726</v>
      </c>
      <c r="H33" s="2">
        <v>0</v>
      </c>
      <c r="I33" s="2">
        <v>0.49</v>
      </c>
      <c r="J33" s="6">
        <v>15718768</v>
      </c>
      <c r="K33" s="6">
        <v>24592330</v>
      </c>
      <c r="L33" s="6">
        <v>-8873562</v>
      </c>
      <c r="M33" s="6">
        <v>29844576</v>
      </c>
      <c r="N33" s="6">
        <v>780588</v>
      </c>
      <c r="O33" s="6">
        <v>448320</v>
      </c>
      <c r="P33" s="6">
        <v>327617</v>
      </c>
      <c r="Q33" s="6">
        <v>3916</v>
      </c>
      <c r="R33" s="6">
        <v>0</v>
      </c>
      <c r="S33" s="6">
        <v>735</v>
      </c>
      <c r="T33" s="6">
        <v>0</v>
      </c>
      <c r="U33" s="6">
        <v>0</v>
      </c>
      <c r="V33" s="6">
        <v>-133294</v>
      </c>
      <c r="W33" s="2">
        <v>0</v>
      </c>
      <c r="X33" s="6">
        <v>2006971</v>
      </c>
      <c r="Y33" s="6">
        <v>9113147</v>
      </c>
      <c r="Z33" s="6">
        <v>37598046</v>
      </c>
      <c r="AA33" s="6">
        <v>28724484</v>
      </c>
      <c r="AB33" s="6">
        <v>13005716</v>
      </c>
      <c r="AC33" s="7">
        <v>1.83</v>
      </c>
      <c r="AD33" s="2">
        <v>0</v>
      </c>
      <c r="AE33" s="2" t="s">
        <v>807</v>
      </c>
      <c r="AF33" s="2">
        <v>1</v>
      </c>
      <c r="AG33" s="2">
        <v>0</v>
      </c>
      <c r="AH33" s="2">
        <v>0</v>
      </c>
      <c r="AI33" s="2">
        <v>0</v>
      </c>
      <c r="AJ33" s="2">
        <v>0</v>
      </c>
      <c r="AK33" s="2">
        <v>1</v>
      </c>
      <c r="AL33" s="2">
        <v>0</v>
      </c>
      <c r="AM33" s="2">
        <v>0</v>
      </c>
    </row>
    <row r="34" spans="1:39">
      <c r="A34" s="2" t="s">
        <v>704</v>
      </c>
      <c r="B34" s="2" t="s">
        <v>926</v>
      </c>
      <c r="C34" s="2" t="s">
        <v>820</v>
      </c>
      <c r="D34" s="2">
        <v>0</v>
      </c>
      <c r="E34" s="2" t="s">
        <v>705</v>
      </c>
      <c r="F34" s="2" t="s">
        <v>806</v>
      </c>
      <c r="G34" s="2" t="s">
        <v>37</v>
      </c>
      <c r="H34" s="2">
        <v>0</v>
      </c>
      <c r="I34" s="2">
        <v>0.49</v>
      </c>
      <c r="J34" s="6">
        <v>130048179</v>
      </c>
      <c r="K34" s="6">
        <v>65369207</v>
      </c>
      <c r="L34" s="6">
        <v>64678973</v>
      </c>
      <c r="M34" s="6">
        <v>63477352</v>
      </c>
      <c r="N34" s="6">
        <v>6313078</v>
      </c>
      <c r="O34" s="6">
        <v>953522</v>
      </c>
      <c r="P34" s="6">
        <v>5339165</v>
      </c>
      <c r="Q34" s="6">
        <v>14920</v>
      </c>
      <c r="R34" s="6">
        <v>2984</v>
      </c>
      <c r="S34" s="6">
        <v>2487</v>
      </c>
      <c r="T34" s="6">
        <v>0</v>
      </c>
      <c r="U34" s="6">
        <v>0</v>
      </c>
      <c r="V34" s="6">
        <v>971573</v>
      </c>
      <c r="W34" s="2">
        <v>0</v>
      </c>
      <c r="X34" s="2">
        <v>0</v>
      </c>
      <c r="Y34" s="6">
        <v>-5861723</v>
      </c>
      <c r="Z34" s="6">
        <v>64900280</v>
      </c>
      <c r="AA34" s="6">
        <v>129579252</v>
      </c>
      <c r="AB34" s="6">
        <v>-468927</v>
      </c>
      <c r="AC34" s="7">
        <v>1</v>
      </c>
      <c r="AD34" s="2" t="s">
        <v>830</v>
      </c>
      <c r="AE34" s="2" t="s">
        <v>811</v>
      </c>
      <c r="AF34" s="2">
        <v>0.26523661100000001</v>
      </c>
      <c r="AG34" s="2">
        <v>1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</row>
    <row r="35" spans="1:39">
      <c r="A35" s="2" t="s">
        <v>702</v>
      </c>
      <c r="B35" s="2" t="s">
        <v>804</v>
      </c>
      <c r="C35" s="2" t="s">
        <v>815</v>
      </c>
      <c r="D35" s="2">
        <v>0</v>
      </c>
      <c r="E35" s="2" t="s">
        <v>703</v>
      </c>
      <c r="F35" s="2" t="s">
        <v>534</v>
      </c>
      <c r="G35" s="2" t="s">
        <v>532</v>
      </c>
      <c r="H35" s="2">
        <v>0</v>
      </c>
      <c r="I35" s="2">
        <v>0.4</v>
      </c>
      <c r="J35" s="6">
        <v>3256331</v>
      </c>
      <c r="K35" s="6">
        <v>15620527</v>
      </c>
      <c r="L35" s="6">
        <v>-12364197</v>
      </c>
      <c r="M35" s="6">
        <v>16201220</v>
      </c>
      <c r="N35" s="6">
        <v>1109532</v>
      </c>
      <c r="O35" s="6">
        <v>244640</v>
      </c>
      <c r="P35" s="6">
        <v>858446</v>
      </c>
      <c r="Q35" s="2">
        <v>0</v>
      </c>
      <c r="R35" s="6">
        <v>0</v>
      </c>
      <c r="S35" s="6">
        <v>1624</v>
      </c>
      <c r="T35" s="6">
        <v>4822</v>
      </c>
      <c r="U35" s="6">
        <v>0</v>
      </c>
      <c r="V35" s="6">
        <v>-185728</v>
      </c>
      <c r="W35" s="2">
        <v>0</v>
      </c>
      <c r="X35" s="2">
        <v>0</v>
      </c>
      <c r="Y35" s="6">
        <v>432142</v>
      </c>
      <c r="Z35" s="6">
        <v>17557166</v>
      </c>
      <c r="AA35" s="6">
        <v>5192969</v>
      </c>
      <c r="AB35" s="6">
        <v>1936638</v>
      </c>
      <c r="AC35" s="7">
        <v>1.59</v>
      </c>
      <c r="AD35" s="2" t="s">
        <v>908</v>
      </c>
      <c r="AE35" s="2" t="s">
        <v>811</v>
      </c>
      <c r="AF35" s="2">
        <v>1.5987494000000001E-2</v>
      </c>
      <c r="AG35" s="2">
        <v>0</v>
      </c>
      <c r="AH35" s="2">
        <v>1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</row>
    <row r="36" spans="1:39">
      <c r="A36" s="2" t="s">
        <v>700</v>
      </c>
      <c r="B36" s="2" t="s">
        <v>804</v>
      </c>
      <c r="C36" s="2" t="s">
        <v>815</v>
      </c>
      <c r="D36" s="2">
        <v>0</v>
      </c>
      <c r="E36" s="2" t="s">
        <v>701</v>
      </c>
      <c r="F36" s="2" t="s">
        <v>342</v>
      </c>
      <c r="G36" s="2" t="s">
        <v>806</v>
      </c>
      <c r="H36" s="2">
        <v>0</v>
      </c>
      <c r="I36" s="2">
        <v>0.4</v>
      </c>
      <c r="J36" s="6">
        <v>3697568</v>
      </c>
      <c r="K36" s="6">
        <v>11649662</v>
      </c>
      <c r="L36" s="6">
        <v>-7952094</v>
      </c>
      <c r="M36" s="6">
        <v>12169518</v>
      </c>
      <c r="N36" s="6">
        <v>1035954</v>
      </c>
      <c r="O36" s="6">
        <v>189022</v>
      </c>
      <c r="P36" s="6">
        <v>819067</v>
      </c>
      <c r="Q36" s="2">
        <v>0</v>
      </c>
      <c r="R36" s="6">
        <v>0</v>
      </c>
      <c r="S36" s="6">
        <v>1403</v>
      </c>
      <c r="T36" s="6">
        <v>26462</v>
      </c>
      <c r="U36" s="6">
        <v>0</v>
      </c>
      <c r="V36" s="6">
        <v>-119452</v>
      </c>
      <c r="W36" s="2">
        <v>0</v>
      </c>
      <c r="X36" s="2">
        <v>0</v>
      </c>
      <c r="Y36" s="6">
        <v>31913</v>
      </c>
      <c r="Z36" s="6">
        <v>13117933</v>
      </c>
      <c r="AA36" s="6">
        <v>5165839</v>
      </c>
      <c r="AB36" s="6">
        <v>1468271</v>
      </c>
      <c r="AC36" s="7">
        <v>1.4</v>
      </c>
      <c r="AD36" s="2" t="s">
        <v>831</v>
      </c>
      <c r="AE36" s="2" t="s">
        <v>811</v>
      </c>
      <c r="AF36" s="2">
        <v>2.2036162000000001E-2</v>
      </c>
      <c r="AG36" s="2">
        <v>0</v>
      </c>
      <c r="AH36" s="2">
        <v>1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</row>
    <row r="37" spans="1:39">
      <c r="A37" s="2" t="s">
        <v>698</v>
      </c>
      <c r="B37" s="2" t="s">
        <v>924</v>
      </c>
      <c r="C37" s="2" t="s">
        <v>818</v>
      </c>
      <c r="D37" s="2">
        <v>0</v>
      </c>
      <c r="E37" s="2" t="s">
        <v>699</v>
      </c>
      <c r="F37" s="2" t="s">
        <v>514</v>
      </c>
      <c r="G37" s="2" t="s">
        <v>806</v>
      </c>
      <c r="H37" s="2">
        <v>0</v>
      </c>
      <c r="I37" s="2">
        <v>0.3</v>
      </c>
      <c r="J37" s="6">
        <v>82480101</v>
      </c>
      <c r="K37" s="6">
        <v>32980527</v>
      </c>
      <c r="L37" s="6">
        <v>49499574</v>
      </c>
      <c r="M37" s="6">
        <v>37669386</v>
      </c>
      <c r="N37" s="6">
        <v>1638033</v>
      </c>
      <c r="O37" s="6">
        <v>565849</v>
      </c>
      <c r="P37" s="6">
        <v>1071955</v>
      </c>
      <c r="Q37" s="2">
        <v>0</v>
      </c>
      <c r="R37" s="6">
        <v>0</v>
      </c>
      <c r="S37" s="6">
        <v>229</v>
      </c>
      <c r="T37" s="6">
        <v>0</v>
      </c>
      <c r="U37" s="6">
        <v>0</v>
      </c>
      <c r="V37" s="6">
        <v>743556</v>
      </c>
      <c r="W37" s="2">
        <v>0</v>
      </c>
      <c r="X37" s="2">
        <v>0</v>
      </c>
      <c r="Y37" s="6">
        <v>-1574185</v>
      </c>
      <c r="Z37" s="6">
        <v>38476790</v>
      </c>
      <c r="AA37" s="6">
        <v>87976364</v>
      </c>
      <c r="AB37" s="6">
        <v>5496263</v>
      </c>
      <c r="AC37" s="7">
        <v>1.07</v>
      </c>
      <c r="AD37" s="2">
        <v>0</v>
      </c>
      <c r="AE37" s="2" t="s">
        <v>807</v>
      </c>
      <c r="AF37" s="2">
        <v>1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1</v>
      </c>
      <c r="AM37" s="2">
        <v>0</v>
      </c>
    </row>
    <row r="38" spans="1:39">
      <c r="A38" s="2" t="s">
        <v>696</v>
      </c>
      <c r="B38" s="2" t="s">
        <v>804</v>
      </c>
      <c r="C38" s="2" t="s">
        <v>815</v>
      </c>
      <c r="D38" s="2">
        <v>0</v>
      </c>
      <c r="E38" s="2" t="s">
        <v>697</v>
      </c>
      <c r="F38" s="2" t="s">
        <v>534</v>
      </c>
      <c r="G38" s="2" t="s">
        <v>532</v>
      </c>
      <c r="H38" s="2">
        <v>0</v>
      </c>
      <c r="I38" s="2">
        <v>0.4</v>
      </c>
      <c r="J38" s="6">
        <v>1549511</v>
      </c>
      <c r="K38" s="6">
        <v>11014688</v>
      </c>
      <c r="L38" s="6">
        <v>-9465177</v>
      </c>
      <c r="M38" s="6">
        <v>11153067</v>
      </c>
      <c r="N38" s="6">
        <v>540581</v>
      </c>
      <c r="O38" s="6">
        <v>167535</v>
      </c>
      <c r="P38" s="6">
        <v>367273</v>
      </c>
      <c r="Q38" s="2">
        <v>0</v>
      </c>
      <c r="R38" s="6">
        <v>5773</v>
      </c>
      <c r="S38" s="6">
        <v>0</v>
      </c>
      <c r="T38" s="6">
        <v>0</v>
      </c>
      <c r="U38" s="6">
        <v>0</v>
      </c>
      <c r="V38" s="6">
        <v>-142181</v>
      </c>
      <c r="W38" s="2">
        <v>0</v>
      </c>
      <c r="X38" s="2">
        <v>0</v>
      </c>
      <c r="Y38" s="2">
        <v>0</v>
      </c>
      <c r="Z38" s="6">
        <v>11551467</v>
      </c>
      <c r="AA38" s="6">
        <v>2086290</v>
      </c>
      <c r="AB38" s="6">
        <v>536779</v>
      </c>
      <c r="AC38" s="7">
        <v>1.35</v>
      </c>
      <c r="AD38" s="2" t="s">
        <v>908</v>
      </c>
      <c r="AE38" s="2" t="s">
        <v>811</v>
      </c>
      <c r="AF38" s="2">
        <v>7.6075810000000004E-3</v>
      </c>
      <c r="AG38" s="2">
        <v>0</v>
      </c>
      <c r="AH38" s="2">
        <v>1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</row>
    <row r="39" spans="1:39">
      <c r="A39" s="2" t="s">
        <v>694</v>
      </c>
      <c r="B39" s="2" t="s">
        <v>821</v>
      </c>
      <c r="C39" s="2" t="s">
        <v>805</v>
      </c>
      <c r="D39" s="2">
        <v>0</v>
      </c>
      <c r="E39" s="2" t="s">
        <v>695</v>
      </c>
      <c r="F39" s="2" t="s">
        <v>806</v>
      </c>
      <c r="G39" s="2" t="s">
        <v>552</v>
      </c>
      <c r="H39" s="2">
        <v>0</v>
      </c>
      <c r="I39" s="2">
        <v>0.49</v>
      </c>
      <c r="J39" s="6">
        <v>55224465</v>
      </c>
      <c r="K39" s="6">
        <v>56330233</v>
      </c>
      <c r="L39" s="6">
        <v>-1105768</v>
      </c>
      <c r="M39" s="6">
        <v>56876791</v>
      </c>
      <c r="N39" s="6">
        <v>3243083</v>
      </c>
      <c r="O39" s="6">
        <v>854372</v>
      </c>
      <c r="P39" s="6">
        <v>2378278</v>
      </c>
      <c r="Q39" s="6">
        <v>8320</v>
      </c>
      <c r="R39" s="6">
        <v>1791</v>
      </c>
      <c r="S39" s="6">
        <v>322</v>
      </c>
      <c r="T39" s="6">
        <v>0</v>
      </c>
      <c r="U39" s="6">
        <v>0</v>
      </c>
      <c r="V39" s="6">
        <v>-16610</v>
      </c>
      <c r="W39" s="2">
        <v>0</v>
      </c>
      <c r="X39" s="6">
        <v>66146</v>
      </c>
      <c r="Y39" s="6">
        <v>-1684130</v>
      </c>
      <c r="Z39" s="6">
        <v>58352988</v>
      </c>
      <c r="AA39" s="6">
        <v>57247220</v>
      </c>
      <c r="AB39" s="6">
        <v>2022755</v>
      </c>
      <c r="AC39" s="7">
        <v>1.04</v>
      </c>
      <c r="AD39" s="2">
        <v>0</v>
      </c>
      <c r="AE39" s="2" t="s">
        <v>807</v>
      </c>
      <c r="AF39" s="2">
        <v>1</v>
      </c>
      <c r="AG39" s="2">
        <v>0</v>
      </c>
      <c r="AH39" s="2">
        <v>0</v>
      </c>
      <c r="AI39" s="2">
        <v>0</v>
      </c>
      <c r="AJ39" s="2">
        <v>0</v>
      </c>
      <c r="AK39" s="2">
        <v>1</v>
      </c>
      <c r="AL39" s="2">
        <v>0</v>
      </c>
      <c r="AM39" s="2">
        <v>0</v>
      </c>
    </row>
    <row r="40" spans="1:39">
      <c r="A40" s="2" t="s">
        <v>692</v>
      </c>
      <c r="B40" s="2" t="s">
        <v>821</v>
      </c>
      <c r="C40" s="2" t="s">
        <v>822</v>
      </c>
      <c r="D40" s="2" t="s">
        <v>943</v>
      </c>
      <c r="E40" s="2" t="s">
        <v>693</v>
      </c>
      <c r="F40" s="2" t="s">
        <v>944</v>
      </c>
      <c r="G40" s="2" t="s">
        <v>752</v>
      </c>
      <c r="H40" s="2">
        <v>0</v>
      </c>
      <c r="I40" s="2">
        <v>0.94</v>
      </c>
      <c r="J40" s="6">
        <v>137096844</v>
      </c>
      <c r="K40" s="6">
        <v>190661132</v>
      </c>
      <c r="L40" s="6">
        <v>-53564288</v>
      </c>
      <c r="M40" s="6">
        <v>192395901</v>
      </c>
      <c r="N40" s="6">
        <v>8521771</v>
      </c>
      <c r="O40" s="6">
        <v>2956474</v>
      </c>
      <c r="P40" s="6">
        <v>5511314</v>
      </c>
      <c r="Q40" s="6">
        <v>29146</v>
      </c>
      <c r="R40" s="6">
        <v>0</v>
      </c>
      <c r="S40" s="6">
        <v>24837</v>
      </c>
      <c r="T40" s="6">
        <v>0</v>
      </c>
      <c r="U40" s="6">
        <v>0</v>
      </c>
      <c r="V40" s="6">
        <v>-804614</v>
      </c>
      <c r="W40" s="2">
        <v>0</v>
      </c>
      <c r="X40" s="2">
        <v>0</v>
      </c>
      <c r="Y40" s="6">
        <v>6454662</v>
      </c>
      <c r="Z40" s="6">
        <v>206567720</v>
      </c>
      <c r="AA40" s="6">
        <v>153003432</v>
      </c>
      <c r="AB40" s="6">
        <v>15906588</v>
      </c>
      <c r="AC40" s="7">
        <v>1.1200000000000001</v>
      </c>
      <c r="AD40" s="2">
        <v>0</v>
      </c>
      <c r="AE40" s="2" t="s">
        <v>807</v>
      </c>
      <c r="AF40" s="2">
        <v>1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1</v>
      </c>
    </row>
    <row r="41" spans="1:39">
      <c r="A41" s="2" t="s">
        <v>690</v>
      </c>
      <c r="B41" s="2" t="s">
        <v>804</v>
      </c>
      <c r="C41" s="2" t="s">
        <v>815</v>
      </c>
      <c r="D41" s="2">
        <v>0</v>
      </c>
      <c r="E41" s="2" t="s">
        <v>691</v>
      </c>
      <c r="F41" s="2" t="s">
        <v>342</v>
      </c>
      <c r="G41" s="2" t="s">
        <v>806</v>
      </c>
      <c r="H41" s="2">
        <v>0</v>
      </c>
      <c r="I41" s="2">
        <v>0.4</v>
      </c>
      <c r="J41" s="6">
        <v>2685382</v>
      </c>
      <c r="K41" s="6">
        <v>11086390</v>
      </c>
      <c r="L41" s="6">
        <v>-8401008</v>
      </c>
      <c r="M41" s="6">
        <v>11774946</v>
      </c>
      <c r="N41" s="6">
        <v>878906</v>
      </c>
      <c r="O41" s="6">
        <v>179136</v>
      </c>
      <c r="P41" s="6">
        <v>679374</v>
      </c>
      <c r="Q41" s="6">
        <v>1078</v>
      </c>
      <c r="R41" s="6">
        <v>0</v>
      </c>
      <c r="S41" s="6">
        <v>0</v>
      </c>
      <c r="T41" s="6">
        <v>19318</v>
      </c>
      <c r="U41" s="6">
        <v>0</v>
      </c>
      <c r="V41" s="6">
        <v>-126195</v>
      </c>
      <c r="W41" s="2">
        <v>0</v>
      </c>
      <c r="X41" s="2">
        <v>0</v>
      </c>
      <c r="Y41" s="6">
        <v>-225644</v>
      </c>
      <c r="Z41" s="6">
        <v>12302013</v>
      </c>
      <c r="AA41" s="6">
        <v>3901005</v>
      </c>
      <c r="AB41" s="6">
        <v>1215623</v>
      </c>
      <c r="AC41" s="7">
        <v>1.45</v>
      </c>
      <c r="AD41" s="2" t="s">
        <v>831</v>
      </c>
      <c r="AE41" s="2" t="s">
        <v>811</v>
      </c>
      <c r="AF41" s="2">
        <v>1.6003902E-2</v>
      </c>
      <c r="AG41" s="2">
        <v>0</v>
      </c>
      <c r="AH41" s="2">
        <v>1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</row>
    <row r="42" spans="1:39">
      <c r="A42" s="2" t="s">
        <v>688</v>
      </c>
      <c r="B42" s="2" t="s">
        <v>924</v>
      </c>
      <c r="C42" s="2" t="s">
        <v>818</v>
      </c>
      <c r="D42" s="2">
        <v>0</v>
      </c>
      <c r="E42" s="2" t="s">
        <v>689</v>
      </c>
      <c r="F42" s="2" t="s">
        <v>514</v>
      </c>
      <c r="G42" s="2" t="s">
        <v>806</v>
      </c>
      <c r="H42" s="2">
        <v>0</v>
      </c>
      <c r="I42" s="2">
        <v>0.3</v>
      </c>
      <c r="J42" s="6">
        <v>35929057</v>
      </c>
      <c r="K42" s="6">
        <v>26860703</v>
      </c>
      <c r="L42" s="6">
        <v>9068354</v>
      </c>
      <c r="M42" s="6">
        <v>27202833</v>
      </c>
      <c r="N42" s="6">
        <v>1710287</v>
      </c>
      <c r="O42" s="6">
        <v>408626</v>
      </c>
      <c r="P42" s="6">
        <v>1290124</v>
      </c>
      <c r="Q42" s="2">
        <v>0</v>
      </c>
      <c r="R42" s="6">
        <v>0</v>
      </c>
      <c r="S42" s="6">
        <v>10624</v>
      </c>
      <c r="T42" s="6">
        <v>0</v>
      </c>
      <c r="U42" s="6">
        <v>913</v>
      </c>
      <c r="V42" s="6">
        <v>136220</v>
      </c>
      <c r="W42" s="2">
        <v>0</v>
      </c>
      <c r="X42" s="2">
        <v>0</v>
      </c>
      <c r="Y42" s="6">
        <v>173032</v>
      </c>
      <c r="Z42" s="6">
        <v>29222372</v>
      </c>
      <c r="AA42" s="6">
        <v>38290726</v>
      </c>
      <c r="AB42" s="6">
        <v>2361669</v>
      </c>
      <c r="AC42" s="7">
        <v>1.07</v>
      </c>
      <c r="AD42" s="2">
        <v>0</v>
      </c>
      <c r="AE42" s="2" t="s">
        <v>807</v>
      </c>
      <c r="AF42" s="2">
        <v>1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1</v>
      </c>
      <c r="AM42" s="2">
        <v>0</v>
      </c>
    </row>
    <row r="43" spans="1:39">
      <c r="A43" s="2" t="s">
        <v>686</v>
      </c>
      <c r="B43" s="2" t="s">
        <v>804</v>
      </c>
      <c r="C43" s="2" t="s">
        <v>825</v>
      </c>
      <c r="D43" s="2">
        <v>0</v>
      </c>
      <c r="E43" s="2" t="s">
        <v>687</v>
      </c>
      <c r="F43" s="2" t="s">
        <v>13</v>
      </c>
      <c r="G43" s="2" t="s">
        <v>464</v>
      </c>
      <c r="H43" s="2">
        <v>0</v>
      </c>
      <c r="I43" s="2">
        <v>0.4</v>
      </c>
      <c r="J43" s="6">
        <v>1630696</v>
      </c>
      <c r="K43" s="6">
        <v>9347483</v>
      </c>
      <c r="L43" s="6">
        <v>-7716788</v>
      </c>
      <c r="M43" s="6">
        <v>8929466</v>
      </c>
      <c r="N43" s="6">
        <v>900234</v>
      </c>
      <c r="O43" s="6">
        <v>134134</v>
      </c>
      <c r="P43" s="6">
        <v>765072</v>
      </c>
      <c r="Q43" s="2">
        <v>0</v>
      </c>
      <c r="R43" s="6">
        <v>0</v>
      </c>
      <c r="S43" s="6">
        <v>0</v>
      </c>
      <c r="T43" s="6">
        <v>419</v>
      </c>
      <c r="U43" s="6">
        <v>609</v>
      </c>
      <c r="V43" s="6">
        <v>-115917</v>
      </c>
      <c r="W43" s="2">
        <v>0</v>
      </c>
      <c r="X43" s="2">
        <v>0</v>
      </c>
      <c r="Y43" s="6">
        <v>-202771</v>
      </c>
      <c r="Z43" s="6">
        <v>9511012</v>
      </c>
      <c r="AA43" s="6">
        <v>1794224</v>
      </c>
      <c r="AB43" s="6">
        <v>163528</v>
      </c>
      <c r="AC43" s="7">
        <v>1.1000000000000001</v>
      </c>
      <c r="AD43" s="2" t="s">
        <v>946</v>
      </c>
      <c r="AE43" s="2" t="s">
        <v>811</v>
      </c>
      <c r="AF43" s="2">
        <v>2.8808509999999998E-3</v>
      </c>
      <c r="AG43" s="2">
        <v>0</v>
      </c>
      <c r="AH43" s="2">
        <v>1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</row>
    <row r="44" spans="1:39">
      <c r="A44" s="2" t="s">
        <v>684</v>
      </c>
      <c r="B44" s="2" t="s">
        <v>804</v>
      </c>
      <c r="C44" s="2" t="s">
        <v>815</v>
      </c>
      <c r="D44" s="2">
        <v>0</v>
      </c>
      <c r="E44" s="2" t="s">
        <v>685</v>
      </c>
      <c r="F44" s="2" t="s">
        <v>460</v>
      </c>
      <c r="G44" s="2" t="s">
        <v>806</v>
      </c>
      <c r="H44" s="2">
        <v>0</v>
      </c>
      <c r="I44" s="2">
        <v>0.4</v>
      </c>
      <c r="J44" s="6">
        <v>2198439</v>
      </c>
      <c r="K44" s="6">
        <v>14910536</v>
      </c>
      <c r="L44" s="6">
        <v>-12712098</v>
      </c>
      <c r="M44" s="6">
        <v>15723485</v>
      </c>
      <c r="N44" s="6">
        <v>730486</v>
      </c>
      <c r="O44" s="6">
        <v>236190</v>
      </c>
      <c r="P44" s="6">
        <v>491048</v>
      </c>
      <c r="Q44" s="6">
        <v>0</v>
      </c>
      <c r="R44" s="6">
        <v>2371</v>
      </c>
      <c r="S44" s="6">
        <v>877</v>
      </c>
      <c r="T44" s="6">
        <v>0</v>
      </c>
      <c r="U44" s="6">
        <v>0</v>
      </c>
      <c r="V44" s="6">
        <v>-190954</v>
      </c>
      <c r="W44" s="2">
        <v>0</v>
      </c>
      <c r="X44" s="6">
        <v>804490</v>
      </c>
      <c r="Y44" s="6">
        <v>-1485959</v>
      </c>
      <c r="Z44" s="6">
        <v>13972568</v>
      </c>
      <c r="AA44" s="6">
        <v>1260470</v>
      </c>
      <c r="AB44" s="6">
        <v>-937969</v>
      </c>
      <c r="AC44" s="7">
        <v>0.56999999999999995</v>
      </c>
      <c r="AD44" s="2">
        <v>0</v>
      </c>
      <c r="AE44" s="2" t="s">
        <v>807</v>
      </c>
      <c r="AF44" s="2">
        <v>1</v>
      </c>
      <c r="AG44" s="2">
        <v>0</v>
      </c>
      <c r="AH44" s="2">
        <v>1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</row>
    <row r="45" spans="1:39">
      <c r="A45" s="2" t="s">
        <v>682</v>
      </c>
      <c r="B45" s="2" t="s">
        <v>804</v>
      </c>
      <c r="C45" s="2" t="s">
        <v>809</v>
      </c>
      <c r="D45" s="2">
        <v>0</v>
      </c>
      <c r="E45" s="2" t="s">
        <v>683</v>
      </c>
      <c r="F45" s="2" t="s">
        <v>302</v>
      </c>
      <c r="G45" s="2" t="s">
        <v>300</v>
      </c>
      <c r="H45" s="2">
        <v>0</v>
      </c>
      <c r="I45" s="2">
        <v>0.4</v>
      </c>
      <c r="J45" s="6">
        <v>2705860</v>
      </c>
      <c r="K45" s="6">
        <v>10194136</v>
      </c>
      <c r="L45" s="6">
        <v>-7488276</v>
      </c>
      <c r="M45" s="6">
        <v>10575424</v>
      </c>
      <c r="N45" s="6">
        <v>634878</v>
      </c>
      <c r="O45" s="6">
        <v>160511</v>
      </c>
      <c r="P45" s="6">
        <v>473498</v>
      </c>
      <c r="Q45" s="2">
        <v>0</v>
      </c>
      <c r="R45" s="6">
        <v>0</v>
      </c>
      <c r="S45" s="6">
        <v>0</v>
      </c>
      <c r="T45" s="6">
        <v>869</v>
      </c>
      <c r="U45" s="6">
        <v>0</v>
      </c>
      <c r="V45" s="6">
        <v>-112485</v>
      </c>
      <c r="W45" s="2">
        <v>0</v>
      </c>
      <c r="X45" s="2">
        <v>0</v>
      </c>
      <c r="Y45" s="6">
        <v>-690263</v>
      </c>
      <c r="Z45" s="6">
        <v>10407554</v>
      </c>
      <c r="AA45" s="6">
        <v>2919278</v>
      </c>
      <c r="AB45" s="6">
        <v>213418</v>
      </c>
      <c r="AC45" s="7">
        <v>1.08</v>
      </c>
      <c r="AD45" s="2" t="s">
        <v>920</v>
      </c>
      <c r="AE45" s="2" t="s">
        <v>811</v>
      </c>
      <c r="AF45" s="2">
        <v>2.184993E-2</v>
      </c>
      <c r="AG45" s="2">
        <v>0</v>
      </c>
      <c r="AH45" s="2">
        <v>1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</row>
    <row r="46" spans="1:39">
      <c r="A46" s="2" t="s">
        <v>680</v>
      </c>
      <c r="B46" s="2" t="s">
        <v>928</v>
      </c>
      <c r="C46" s="2" t="s">
        <v>805</v>
      </c>
      <c r="D46" s="2">
        <v>0</v>
      </c>
      <c r="E46" s="2" t="s">
        <v>681</v>
      </c>
      <c r="F46" s="2">
        <v>0</v>
      </c>
      <c r="G46" s="2">
        <v>0</v>
      </c>
      <c r="H46" s="2" t="s">
        <v>929</v>
      </c>
      <c r="I46" s="2">
        <v>0.09</v>
      </c>
      <c r="J46" s="6">
        <v>41563855</v>
      </c>
      <c r="K46" s="6">
        <v>14875205</v>
      </c>
      <c r="L46" s="6">
        <v>26688650</v>
      </c>
      <c r="M46" s="6">
        <v>15637779</v>
      </c>
      <c r="N46" s="6">
        <v>790124</v>
      </c>
      <c r="O46" s="6">
        <v>234903</v>
      </c>
      <c r="P46" s="6">
        <v>542934</v>
      </c>
      <c r="Q46" s="6">
        <v>2227</v>
      </c>
      <c r="R46" s="6">
        <v>4773</v>
      </c>
      <c r="S46" s="6">
        <v>3368</v>
      </c>
      <c r="T46" s="6">
        <v>1645</v>
      </c>
      <c r="U46" s="6">
        <v>274</v>
      </c>
      <c r="V46" s="6">
        <v>400902</v>
      </c>
      <c r="W46" s="2">
        <v>0</v>
      </c>
      <c r="X46" s="6">
        <v>377617</v>
      </c>
      <c r="Y46" s="6">
        <v>-314555</v>
      </c>
      <c r="Z46" s="6">
        <v>16136633</v>
      </c>
      <c r="AA46" s="6">
        <v>42825283</v>
      </c>
      <c r="AB46" s="6">
        <v>1261428</v>
      </c>
      <c r="AC46" s="7">
        <v>1.03</v>
      </c>
      <c r="AD46" s="2" t="s">
        <v>922</v>
      </c>
      <c r="AE46" s="2" t="s">
        <v>811</v>
      </c>
      <c r="AF46" s="2">
        <v>0.79145509199999997</v>
      </c>
      <c r="AG46" s="2">
        <v>0</v>
      </c>
      <c r="AH46" s="2">
        <v>0</v>
      </c>
      <c r="AI46" s="2">
        <v>1</v>
      </c>
      <c r="AJ46" s="2">
        <v>0</v>
      </c>
      <c r="AK46" s="2">
        <v>0</v>
      </c>
      <c r="AL46" s="2">
        <v>0</v>
      </c>
      <c r="AM46" s="2">
        <v>0</v>
      </c>
    </row>
    <row r="47" spans="1:39">
      <c r="A47" s="2" t="s">
        <v>678</v>
      </c>
      <c r="B47" s="2" t="s">
        <v>921</v>
      </c>
      <c r="C47" s="2">
        <v>0</v>
      </c>
      <c r="D47" s="2">
        <v>0</v>
      </c>
      <c r="E47" s="2" t="s">
        <v>679</v>
      </c>
      <c r="F47" s="2">
        <v>0</v>
      </c>
      <c r="G47" s="2">
        <v>0</v>
      </c>
      <c r="H47" s="2" t="s">
        <v>814</v>
      </c>
      <c r="I47" s="2">
        <v>0.01</v>
      </c>
      <c r="J47" s="6">
        <v>4805308</v>
      </c>
      <c r="K47" s="6">
        <v>3083704</v>
      </c>
      <c r="L47" s="6">
        <v>1721604</v>
      </c>
      <c r="M47" s="6">
        <v>3302998</v>
      </c>
      <c r="N47" s="6">
        <v>132758</v>
      </c>
      <c r="O47" s="6">
        <v>49615</v>
      </c>
      <c r="P47" s="6">
        <v>81289</v>
      </c>
      <c r="Q47" s="6">
        <v>248</v>
      </c>
      <c r="R47" s="6">
        <v>530</v>
      </c>
      <c r="S47" s="6">
        <v>692</v>
      </c>
      <c r="T47" s="6">
        <v>339</v>
      </c>
      <c r="U47" s="6">
        <v>45</v>
      </c>
      <c r="V47" s="6">
        <v>25861</v>
      </c>
      <c r="W47" s="2">
        <v>0</v>
      </c>
      <c r="X47" s="6">
        <v>43657</v>
      </c>
      <c r="Y47" s="6">
        <v>-62537</v>
      </c>
      <c r="Z47" s="6">
        <v>3355423</v>
      </c>
      <c r="AA47" s="6">
        <v>5077027</v>
      </c>
      <c r="AB47" s="6">
        <v>271718</v>
      </c>
      <c r="AC47" s="7">
        <v>1.06</v>
      </c>
      <c r="AD47" s="2" t="s">
        <v>922</v>
      </c>
      <c r="AE47" s="2" t="s">
        <v>811</v>
      </c>
      <c r="AF47" s="2">
        <v>9.1502239999999999E-2</v>
      </c>
      <c r="AG47" s="2">
        <v>0</v>
      </c>
      <c r="AH47" s="2">
        <v>0</v>
      </c>
      <c r="AI47" s="2">
        <v>0</v>
      </c>
      <c r="AJ47" s="2">
        <v>1</v>
      </c>
      <c r="AK47" s="2">
        <v>0</v>
      </c>
      <c r="AL47" s="2">
        <v>0</v>
      </c>
      <c r="AM47" s="2">
        <v>0</v>
      </c>
    </row>
    <row r="48" spans="1:39">
      <c r="A48" s="2" t="s">
        <v>676</v>
      </c>
      <c r="B48" s="2" t="s">
        <v>804</v>
      </c>
      <c r="C48" s="2" t="s">
        <v>808</v>
      </c>
      <c r="D48" s="2">
        <v>0</v>
      </c>
      <c r="E48" s="2" t="s">
        <v>677</v>
      </c>
      <c r="F48" s="2" t="s">
        <v>412</v>
      </c>
      <c r="G48" s="2" t="s">
        <v>410</v>
      </c>
      <c r="H48" s="2">
        <v>0</v>
      </c>
      <c r="I48" s="2">
        <v>0.4</v>
      </c>
      <c r="J48" s="6">
        <v>3982475</v>
      </c>
      <c r="K48" s="6">
        <v>9626303</v>
      </c>
      <c r="L48" s="6">
        <v>-5643829</v>
      </c>
      <c r="M48" s="6">
        <v>9865476</v>
      </c>
      <c r="N48" s="6">
        <v>848825</v>
      </c>
      <c r="O48" s="6">
        <v>151698</v>
      </c>
      <c r="P48" s="6">
        <v>682089</v>
      </c>
      <c r="Q48" s="6">
        <v>2857</v>
      </c>
      <c r="R48" s="6">
        <v>10150</v>
      </c>
      <c r="S48" s="6">
        <v>0</v>
      </c>
      <c r="T48" s="6">
        <v>812</v>
      </c>
      <c r="U48" s="6">
        <v>1219</v>
      </c>
      <c r="V48" s="6">
        <v>-84779</v>
      </c>
      <c r="W48" s="2">
        <v>0</v>
      </c>
      <c r="X48" s="6">
        <v>580338</v>
      </c>
      <c r="Y48" s="6">
        <v>-475538</v>
      </c>
      <c r="Z48" s="6">
        <v>9573646</v>
      </c>
      <c r="AA48" s="6">
        <v>3929818</v>
      </c>
      <c r="AB48" s="6">
        <v>-52657</v>
      </c>
      <c r="AC48" s="7">
        <v>0.99</v>
      </c>
      <c r="AD48" s="2">
        <v>0</v>
      </c>
      <c r="AE48" s="2" t="s">
        <v>807</v>
      </c>
      <c r="AF48" s="2">
        <v>1</v>
      </c>
      <c r="AG48" s="2">
        <v>0</v>
      </c>
      <c r="AH48" s="2">
        <v>1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</row>
    <row r="49" spans="1:39">
      <c r="A49" s="2" t="s">
        <v>674</v>
      </c>
      <c r="B49" s="2" t="s">
        <v>926</v>
      </c>
      <c r="C49" s="2" t="s">
        <v>808</v>
      </c>
      <c r="D49" s="2" t="s">
        <v>947</v>
      </c>
      <c r="E49" s="2" t="s">
        <v>675</v>
      </c>
      <c r="F49" s="2" t="s">
        <v>806</v>
      </c>
      <c r="G49" s="2" t="s">
        <v>502</v>
      </c>
      <c r="H49" s="2">
        <v>0</v>
      </c>
      <c r="I49" s="2">
        <v>0.99</v>
      </c>
      <c r="J49" s="6">
        <v>60877990</v>
      </c>
      <c r="K49" s="6">
        <v>47484654</v>
      </c>
      <c r="L49" s="6">
        <v>13393336</v>
      </c>
      <c r="M49" s="6">
        <v>46204101</v>
      </c>
      <c r="N49" s="6">
        <v>3900072</v>
      </c>
      <c r="O49" s="6">
        <v>694053</v>
      </c>
      <c r="P49" s="6">
        <v>3098335</v>
      </c>
      <c r="Q49" s="2">
        <v>0</v>
      </c>
      <c r="R49" s="6">
        <v>106167</v>
      </c>
      <c r="S49" s="6">
        <v>0</v>
      </c>
      <c r="T49" s="6">
        <v>1517</v>
      </c>
      <c r="U49" s="6">
        <v>0</v>
      </c>
      <c r="V49" s="6">
        <v>201187</v>
      </c>
      <c r="W49" s="2">
        <v>0</v>
      </c>
      <c r="X49" s="2">
        <v>0</v>
      </c>
      <c r="Y49" s="6">
        <v>-1882001</v>
      </c>
      <c r="Z49" s="6">
        <v>48423359</v>
      </c>
      <c r="AA49" s="6">
        <v>61816695</v>
      </c>
      <c r="AB49" s="6">
        <v>938705</v>
      </c>
      <c r="AC49" s="7">
        <v>1.02</v>
      </c>
      <c r="AD49" s="2" t="s">
        <v>948</v>
      </c>
      <c r="AE49" s="2" t="s">
        <v>811</v>
      </c>
      <c r="AF49" s="2">
        <v>4.7868751000000001E-2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1</v>
      </c>
    </row>
    <row r="50" spans="1:39">
      <c r="A50" s="2" t="s">
        <v>672</v>
      </c>
      <c r="B50" s="2" t="s">
        <v>926</v>
      </c>
      <c r="C50" s="2" t="s">
        <v>820</v>
      </c>
      <c r="D50" s="2">
        <v>0</v>
      </c>
      <c r="E50" s="2" t="s">
        <v>673</v>
      </c>
      <c r="F50" s="2" t="s">
        <v>806</v>
      </c>
      <c r="G50" s="2" t="s">
        <v>37</v>
      </c>
      <c r="H50" s="2">
        <v>0</v>
      </c>
      <c r="I50" s="2">
        <v>0.49</v>
      </c>
      <c r="J50" s="6">
        <v>39435858</v>
      </c>
      <c r="K50" s="6">
        <v>26752001</v>
      </c>
      <c r="L50" s="6">
        <v>12683857</v>
      </c>
      <c r="M50" s="6">
        <v>25410606</v>
      </c>
      <c r="N50" s="6">
        <v>3487954</v>
      </c>
      <c r="O50" s="6">
        <v>384983</v>
      </c>
      <c r="P50" s="6">
        <v>3102971</v>
      </c>
      <c r="Q50" s="2">
        <v>0</v>
      </c>
      <c r="R50" s="6">
        <v>0</v>
      </c>
      <c r="S50" s="6">
        <v>0</v>
      </c>
      <c r="T50" s="6">
        <v>0</v>
      </c>
      <c r="U50" s="6">
        <v>0</v>
      </c>
      <c r="V50" s="6">
        <v>190530</v>
      </c>
      <c r="W50" s="2">
        <v>0</v>
      </c>
      <c r="X50" s="2">
        <v>0</v>
      </c>
      <c r="Y50" s="6">
        <v>-3132180</v>
      </c>
      <c r="Z50" s="6">
        <v>25956910</v>
      </c>
      <c r="AA50" s="6">
        <v>38640767</v>
      </c>
      <c r="AB50" s="6">
        <v>-795091</v>
      </c>
      <c r="AC50" s="7">
        <v>0.98</v>
      </c>
      <c r="AD50" s="2" t="s">
        <v>830</v>
      </c>
      <c r="AE50" s="2" t="s">
        <v>811</v>
      </c>
      <c r="AF50" s="2">
        <v>8.0430448000000002E-2</v>
      </c>
      <c r="AG50" s="2">
        <v>1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</row>
    <row r="51" spans="1:39">
      <c r="A51" s="2" t="s">
        <v>670</v>
      </c>
      <c r="B51" s="2" t="s">
        <v>804</v>
      </c>
      <c r="C51" s="2" t="s">
        <v>815</v>
      </c>
      <c r="D51" s="2">
        <v>0</v>
      </c>
      <c r="E51" s="2" t="s">
        <v>671</v>
      </c>
      <c r="F51" s="2" t="s">
        <v>668</v>
      </c>
      <c r="G51" s="2" t="s">
        <v>666</v>
      </c>
      <c r="H51" s="2">
        <v>0</v>
      </c>
      <c r="I51" s="2">
        <v>0.4</v>
      </c>
      <c r="J51" s="6">
        <v>3989278</v>
      </c>
      <c r="K51" s="6">
        <v>38786942</v>
      </c>
      <c r="L51" s="6">
        <v>-34797664</v>
      </c>
      <c r="M51" s="6">
        <v>40873652</v>
      </c>
      <c r="N51" s="6">
        <v>1165727</v>
      </c>
      <c r="O51" s="6">
        <v>615651</v>
      </c>
      <c r="P51" s="6">
        <v>497295</v>
      </c>
      <c r="Q51" s="6">
        <v>2030</v>
      </c>
      <c r="R51" s="6">
        <v>20300</v>
      </c>
      <c r="S51" s="6">
        <v>30451</v>
      </c>
      <c r="T51" s="6">
        <v>0</v>
      </c>
      <c r="U51" s="6">
        <v>0</v>
      </c>
      <c r="V51" s="6">
        <v>-522712</v>
      </c>
      <c r="W51" s="2">
        <v>0</v>
      </c>
      <c r="X51" s="6">
        <v>1106192</v>
      </c>
      <c r="Y51" s="6">
        <v>-755406</v>
      </c>
      <c r="Z51" s="6">
        <v>39655069</v>
      </c>
      <c r="AA51" s="6">
        <v>4857405</v>
      </c>
      <c r="AB51" s="6">
        <v>868127</v>
      </c>
      <c r="AC51" s="7">
        <v>1.22</v>
      </c>
      <c r="AD51" s="2">
        <v>0</v>
      </c>
      <c r="AE51" s="2" t="s">
        <v>807</v>
      </c>
      <c r="AF51" s="2">
        <v>1</v>
      </c>
      <c r="AG51" s="2">
        <v>0</v>
      </c>
      <c r="AH51" s="2">
        <v>1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</row>
    <row r="52" spans="1:39">
      <c r="A52" s="2" t="s">
        <v>668</v>
      </c>
      <c r="B52" s="2" t="s">
        <v>928</v>
      </c>
      <c r="C52" s="2" t="s">
        <v>815</v>
      </c>
      <c r="D52" s="2">
        <v>0</v>
      </c>
      <c r="E52" s="2" t="s">
        <v>669</v>
      </c>
      <c r="F52" s="2">
        <v>0</v>
      </c>
      <c r="G52" s="2">
        <v>0</v>
      </c>
      <c r="H52" s="2" t="s">
        <v>929</v>
      </c>
      <c r="I52" s="2">
        <v>0.09</v>
      </c>
      <c r="J52" s="6">
        <v>61068090</v>
      </c>
      <c r="K52" s="6">
        <v>23386224</v>
      </c>
      <c r="L52" s="6">
        <v>37681866</v>
      </c>
      <c r="M52" s="6">
        <v>24011194</v>
      </c>
      <c r="N52" s="6">
        <v>1361114</v>
      </c>
      <c r="O52" s="6">
        <v>361913</v>
      </c>
      <c r="P52" s="6">
        <v>967484</v>
      </c>
      <c r="Q52" s="6">
        <v>2851</v>
      </c>
      <c r="R52" s="6">
        <v>6400</v>
      </c>
      <c r="S52" s="6">
        <v>6851</v>
      </c>
      <c r="T52" s="6">
        <v>15478</v>
      </c>
      <c r="U52" s="6">
        <v>137</v>
      </c>
      <c r="V52" s="6">
        <v>566037</v>
      </c>
      <c r="W52" s="2">
        <v>0</v>
      </c>
      <c r="X52" s="2">
        <v>0</v>
      </c>
      <c r="Y52" s="6">
        <v>545744</v>
      </c>
      <c r="Z52" s="6">
        <v>26484089</v>
      </c>
      <c r="AA52" s="6">
        <v>64165955</v>
      </c>
      <c r="AB52" s="6">
        <v>3097865</v>
      </c>
      <c r="AC52" s="7">
        <v>1.05</v>
      </c>
      <c r="AD52" s="2">
        <v>0</v>
      </c>
      <c r="AE52" s="2" t="s">
        <v>807</v>
      </c>
      <c r="AF52" s="2">
        <v>1</v>
      </c>
      <c r="AG52" s="2">
        <v>0</v>
      </c>
      <c r="AH52" s="2">
        <v>0</v>
      </c>
      <c r="AI52" s="2">
        <v>1</v>
      </c>
      <c r="AJ52" s="2">
        <v>0</v>
      </c>
      <c r="AK52" s="2">
        <v>0</v>
      </c>
      <c r="AL52" s="2">
        <v>0</v>
      </c>
      <c r="AM52" s="2">
        <v>0</v>
      </c>
    </row>
    <row r="53" spans="1:39">
      <c r="A53" s="2" t="s">
        <v>666</v>
      </c>
      <c r="B53" s="2" t="s">
        <v>921</v>
      </c>
      <c r="C53" s="2">
        <v>0</v>
      </c>
      <c r="D53" s="2">
        <v>0</v>
      </c>
      <c r="E53" s="2" t="s">
        <v>667</v>
      </c>
      <c r="F53" s="2">
        <v>0</v>
      </c>
      <c r="G53" s="2">
        <v>0</v>
      </c>
      <c r="H53" s="2" t="s">
        <v>814</v>
      </c>
      <c r="I53" s="2">
        <v>0.01</v>
      </c>
      <c r="J53" s="6">
        <v>5711094</v>
      </c>
      <c r="K53" s="6">
        <v>3447251</v>
      </c>
      <c r="L53" s="6">
        <v>2263842</v>
      </c>
      <c r="M53" s="6">
        <v>3554720</v>
      </c>
      <c r="N53" s="6">
        <v>192287</v>
      </c>
      <c r="O53" s="6">
        <v>53533</v>
      </c>
      <c r="P53" s="6">
        <v>134766</v>
      </c>
      <c r="Q53" s="2">
        <v>540</v>
      </c>
      <c r="R53" s="6">
        <v>712</v>
      </c>
      <c r="S53" s="6">
        <v>864</v>
      </c>
      <c r="T53" s="6">
        <v>1857</v>
      </c>
      <c r="U53" s="6">
        <v>15</v>
      </c>
      <c r="V53" s="6">
        <v>34006</v>
      </c>
      <c r="W53" s="2">
        <v>0</v>
      </c>
      <c r="X53" s="2">
        <v>0</v>
      </c>
      <c r="Y53" s="6">
        <v>36998</v>
      </c>
      <c r="Z53" s="6">
        <v>3818011</v>
      </c>
      <c r="AA53" s="6">
        <v>6081854</v>
      </c>
      <c r="AB53" s="6">
        <v>370760</v>
      </c>
      <c r="AC53" s="7">
        <v>1.06</v>
      </c>
      <c r="AD53" s="2">
        <v>0</v>
      </c>
      <c r="AE53" s="2" t="s">
        <v>807</v>
      </c>
      <c r="AF53" s="2">
        <v>1</v>
      </c>
      <c r="AG53" s="2">
        <v>0</v>
      </c>
      <c r="AH53" s="2">
        <v>0</v>
      </c>
      <c r="AI53" s="2">
        <v>0</v>
      </c>
      <c r="AJ53" s="2">
        <v>1</v>
      </c>
      <c r="AK53" s="2">
        <v>0</v>
      </c>
      <c r="AL53" s="2">
        <v>0</v>
      </c>
      <c r="AM53" s="2">
        <v>0</v>
      </c>
    </row>
    <row r="54" spans="1:39">
      <c r="A54" s="2" t="s">
        <v>664</v>
      </c>
      <c r="B54" s="2" t="s">
        <v>924</v>
      </c>
      <c r="C54" s="2" t="s">
        <v>818</v>
      </c>
      <c r="D54" s="2">
        <v>0</v>
      </c>
      <c r="E54" s="2" t="s">
        <v>665</v>
      </c>
      <c r="F54" s="2" t="s">
        <v>514</v>
      </c>
      <c r="G54" s="2" t="s">
        <v>806</v>
      </c>
      <c r="H54" s="2">
        <v>0</v>
      </c>
      <c r="I54" s="2">
        <v>0.3</v>
      </c>
      <c r="J54" s="6">
        <v>85436375</v>
      </c>
      <c r="K54" s="6">
        <v>177333495</v>
      </c>
      <c r="L54" s="6">
        <v>-91897120</v>
      </c>
      <c r="M54" s="6">
        <v>187500000</v>
      </c>
      <c r="N54" s="6">
        <v>3420237</v>
      </c>
      <c r="O54" s="6">
        <v>2816524</v>
      </c>
      <c r="P54" s="6">
        <v>602800</v>
      </c>
      <c r="Q54" s="6">
        <v>0</v>
      </c>
      <c r="R54" s="6">
        <v>0</v>
      </c>
      <c r="S54" s="6">
        <v>0</v>
      </c>
      <c r="T54" s="6">
        <v>0</v>
      </c>
      <c r="U54" s="6">
        <v>913</v>
      </c>
      <c r="V54" s="6">
        <v>-1380429</v>
      </c>
      <c r="W54" s="2">
        <v>0</v>
      </c>
      <c r="X54" s="6">
        <v>4426118</v>
      </c>
      <c r="Y54" s="6">
        <v>12508</v>
      </c>
      <c r="Z54" s="6">
        <v>185126198</v>
      </c>
      <c r="AA54" s="6">
        <v>93229078</v>
      </c>
      <c r="AB54" s="6">
        <v>7792703</v>
      </c>
      <c r="AC54" s="7">
        <v>1.0900000000000001</v>
      </c>
      <c r="AD54" s="2">
        <v>0</v>
      </c>
      <c r="AE54" s="2" t="s">
        <v>807</v>
      </c>
      <c r="AF54" s="2">
        <v>1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1</v>
      </c>
      <c r="AM54" s="2">
        <v>0</v>
      </c>
    </row>
    <row r="55" spans="1:39">
      <c r="A55" s="2" t="s">
        <v>662</v>
      </c>
      <c r="B55" s="2" t="s">
        <v>804</v>
      </c>
      <c r="C55" s="2" t="s">
        <v>825</v>
      </c>
      <c r="D55" s="2">
        <v>0</v>
      </c>
      <c r="E55" s="2" t="s">
        <v>663</v>
      </c>
      <c r="F55" s="2" t="s">
        <v>157</v>
      </c>
      <c r="G55" s="2" t="s">
        <v>155</v>
      </c>
      <c r="H55" s="2">
        <v>0</v>
      </c>
      <c r="I55" s="2">
        <v>0.4</v>
      </c>
      <c r="J55" s="6">
        <v>2844157</v>
      </c>
      <c r="K55" s="6">
        <v>11692916</v>
      </c>
      <c r="L55" s="6">
        <v>-8848758</v>
      </c>
      <c r="M55" s="6">
        <v>12024771</v>
      </c>
      <c r="N55" s="6">
        <v>911878</v>
      </c>
      <c r="O55" s="6">
        <v>180630</v>
      </c>
      <c r="P55" s="6">
        <v>731248</v>
      </c>
      <c r="Q55" s="2">
        <v>0</v>
      </c>
      <c r="R55" s="6">
        <v>0</v>
      </c>
      <c r="S55" s="6">
        <v>0</v>
      </c>
      <c r="T55" s="6">
        <v>0</v>
      </c>
      <c r="U55" s="6">
        <v>0</v>
      </c>
      <c r="V55" s="6">
        <v>-132921</v>
      </c>
      <c r="W55" s="2">
        <v>0</v>
      </c>
      <c r="X55" s="2">
        <v>0</v>
      </c>
      <c r="Y55" s="6">
        <v>-597710</v>
      </c>
      <c r="Z55" s="6">
        <v>12206018</v>
      </c>
      <c r="AA55" s="6">
        <v>3357259</v>
      </c>
      <c r="AB55" s="6">
        <v>513102</v>
      </c>
      <c r="AC55" s="7">
        <v>1.18</v>
      </c>
      <c r="AD55" s="2" t="s">
        <v>946</v>
      </c>
      <c r="AE55" s="2" t="s">
        <v>811</v>
      </c>
      <c r="AF55" s="2">
        <v>5.0246010000000001E-3</v>
      </c>
      <c r="AG55" s="2">
        <v>0</v>
      </c>
      <c r="AH55" s="2">
        <v>1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</row>
    <row r="56" spans="1:39">
      <c r="A56" s="2" t="s">
        <v>660</v>
      </c>
      <c r="B56" s="2" t="s">
        <v>804</v>
      </c>
      <c r="C56" s="2" t="s">
        <v>805</v>
      </c>
      <c r="D56" s="2">
        <v>0</v>
      </c>
      <c r="E56" s="2" t="s">
        <v>661</v>
      </c>
      <c r="F56" s="2" t="s">
        <v>430</v>
      </c>
      <c r="G56" s="2" t="s">
        <v>428</v>
      </c>
      <c r="H56" s="2">
        <v>0</v>
      </c>
      <c r="I56" s="2">
        <v>0.4</v>
      </c>
      <c r="J56" s="6">
        <v>4377364</v>
      </c>
      <c r="K56" s="6">
        <v>19837010</v>
      </c>
      <c r="L56" s="6">
        <v>-15459646</v>
      </c>
      <c r="M56" s="6">
        <v>19278493</v>
      </c>
      <c r="N56" s="6">
        <v>1195701</v>
      </c>
      <c r="O56" s="6">
        <v>294527</v>
      </c>
      <c r="P56" s="6">
        <v>899616</v>
      </c>
      <c r="Q56" s="6">
        <v>1273</v>
      </c>
      <c r="R56" s="6">
        <v>0</v>
      </c>
      <c r="S56" s="6">
        <v>285</v>
      </c>
      <c r="T56" s="6">
        <v>0</v>
      </c>
      <c r="U56" s="6">
        <v>0</v>
      </c>
      <c r="V56" s="6">
        <v>-232226</v>
      </c>
      <c r="W56" s="2">
        <v>0</v>
      </c>
      <c r="X56" s="6">
        <v>14861</v>
      </c>
      <c r="Y56" s="6">
        <v>1106772</v>
      </c>
      <c r="Z56" s="6">
        <v>21333878</v>
      </c>
      <c r="AA56" s="6">
        <v>5874232</v>
      </c>
      <c r="AB56" s="6">
        <v>1496868</v>
      </c>
      <c r="AC56" s="7">
        <v>1.34</v>
      </c>
      <c r="AD56" s="2" t="s">
        <v>892</v>
      </c>
      <c r="AE56" s="2" t="s">
        <v>811</v>
      </c>
      <c r="AF56" s="2">
        <v>1.9772857000000001E-2</v>
      </c>
      <c r="AG56" s="2">
        <v>0</v>
      </c>
      <c r="AH56" s="2">
        <v>1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</row>
    <row r="57" spans="1:39">
      <c r="A57" s="2" t="s">
        <v>658</v>
      </c>
      <c r="B57" s="2" t="s">
        <v>804</v>
      </c>
      <c r="C57" s="2" t="s">
        <v>808</v>
      </c>
      <c r="D57" s="2">
        <v>0</v>
      </c>
      <c r="E57" s="2" t="s">
        <v>659</v>
      </c>
      <c r="F57" s="2" t="s">
        <v>606</v>
      </c>
      <c r="G57" s="2" t="s">
        <v>806</v>
      </c>
      <c r="H57" s="2">
        <v>0</v>
      </c>
      <c r="I57" s="2">
        <v>0.4</v>
      </c>
      <c r="J57" s="6">
        <v>3114615</v>
      </c>
      <c r="K57" s="6">
        <v>14852256</v>
      </c>
      <c r="L57" s="6">
        <v>-11737641</v>
      </c>
      <c r="M57" s="6">
        <v>16483128</v>
      </c>
      <c r="N57" s="6">
        <v>957131</v>
      </c>
      <c r="O57" s="6">
        <v>249965</v>
      </c>
      <c r="P57" s="6">
        <v>685084</v>
      </c>
      <c r="Q57" s="6">
        <v>21473</v>
      </c>
      <c r="R57" s="6">
        <v>0</v>
      </c>
      <c r="S57" s="6">
        <v>0</v>
      </c>
      <c r="T57" s="6">
        <v>0</v>
      </c>
      <c r="U57" s="6">
        <v>609</v>
      </c>
      <c r="V57" s="6">
        <v>-176316</v>
      </c>
      <c r="W57" s="2">
        <v>0</v>
      </c>
      <c r="X57" s="2">
        <v>0</v>
      </c>
      <c r="Y57" s="6">
        <v>-98985</v>
      </c>
      <c r="Z57" s="6">
        <v>17164958</v>
      </c>
      <c r="AA57" s="6">
        <v>5427317</v>
      </c>
      <c r="AB57" s="6">
        <v>2312702</v>
      </c>
      <c r="AC57" s="7">
        <v>1.74</v>
      </c>
      <c r="AD57" s="2" t="s">
        <v>887</v>
      </c>
      <c r="AE57" s="2" t="s">
        <v>811</v>
      </c>
      <c r="AF57" s="2">
        <v>3.2401067999999998E-2</v>
      </c>
      <c r="AG57" s="2">
        <v>0</v>
      </c>
      <c r="AH57" s="2">
        <v>1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</row>
    <row r="58" spans="1:39">
      <c r="A58" s="2" t="s">
        <v>656</v>
      </c>
      <c r="B58" s="2" t="s">
        <v>804</v>
      </c>
      <c r="C58" s="2" t="s">
        <v>815</v>
      </c>
      <c r="D58" s="2">
        <v>0</v>
      </c>
      <c r="E58" s="2" t="s">
        <v>657</v>
      </c>
      <c r="F58" s="2" t="s">
        <v>534</v>
      </c>
      <c r="G58" s="2" t="s">
        <v>532</v>
      </c>
      <c r="H58" s="2">
        <v>0</v>
      </c>
      <c r="I58" s="2">
        <v>0.4</v>
      </c>
      <c r="J58" s="6">
        <v>2113563</v>
      </c>
      <c r="K58" s="6">
        <v>5721145</v>
      </c>
      <c r="L58" s="6">
        <v>-3607582</v>
      </c>
      <c r="M58" s="6">
        <v>5569506</v>
      </c>
      <c r="N58" s="6">
        <v>566710</v>
      </c>
      <c r="O58" s="6">
        <v>83662</v>
      </c>
      <c r="P58" s="6">
        <v>479915</v>
      </c>
      <c r="Q58" s="6">
        <v>1126</v>
      </c>
      <c r="R58" s="6">
        <v>0</v>
      </c>
      <c r="S58" s="6">
        <v>2007</v>
      </c>
      <c r="T58" s="6">
        <v>0</v>
      </c>
      <c r="U58" s="6">
        <v>0</v>
      </c>
      <c r="V58" s="6">
        <v>-54191</v>
      </c>
      <c r="W58" s="2">
        <v>0</v>
      </c>
      <c r="X58" s="2">
        <v>0</v>
      </c>
      <c r="Y58" s="6">
        <v>2900</v>
      </c>
      <c r="Z58" s="6">
        <v>6084925</v>
      </c>
      <c r="AA58" s="6">
        <v>2477343</v>
      </c>
      <c r="AB58" s="6">
        <v>363780</v>
      </c>
      <c r="AC58" s="7">
        <v>1.17</v>
      </c>
      <c r="AD58" s="2" t="s">
        <v>908</v>
      </c>
      <c r="AE58" s="2" t="s">
        <v>811</v>
      </c>
      <c r="AF58" s="2">
        <v>1.0376887E-2</v>
      </c>
      <c r="AG58" s="2">
        <v>0</v>
      </c>
      <c r="AH58" s="2">
        <v>1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</row>
    <row r="59" spans="1:39">
      <c r="A59" s="2" t="s">
        <v>654</v>
      </c>
      <c r="B59" s="2" t="s">
        <v>821</v>
      </c>
      <c r="C59" s="2" t="s">
        <v>815</v>
      </c>
      <c r="D59" s="2">
        <v>0</v>
      </c>
      <c r="E59" s="2" t="s">
        <v>655</v>
      </c>
      <c r="F59" s="2" t="s">
        <v>806</v>
      </c>
      <c r="G59" s="2" t="s">
        <v>728</v>
      </c>
      <c r="H59" s="2">
        <v>0</v>
      </c>
      <c r="I59" s="2">
        <v>0.49</v>
      </c>
      <c r="J59" s="6">
        <v>30045403</v>
      </c>
      <c r="K59" s="6">
        <v>36488737</v>
      </c>
      <c r="L59" s="6">
        <v>-6443333</v>
      </c>
      <c r="M59" s="6">
        <v>39700003</v>
      </c>
      <c r="N59" s="6">
        <v>2371714</v>
      </c>
      <c r="O59" s="6">
        <v>600776</v>
      </c>
      <c r="P59" s="6">
        <v>1735794</v>
      </c>
      <c r="Q59" s="6">
        <v>0</v>
      </c>
      <c r="R59" s="6">
        <v>17432</v>
      </c>
      <c r="S59" s="6">
        <v>1833</v>
      </c>
      <c r="T59" s="6">
        <v>15879</v>
      </c>
      <c r="U59" s="6">
        <v>0</v>
      </c>
      <c r="V59" s="6">
        <v>-96788</v>
      </c>
      <c r="W59" s="2">
        <v>0</v>
      </c>
      <c r="X59" s="6">
        <v>860272</v>
      </c>
      <c r="Y59" s="6">
        <v>-584570</v>
      </c>
      <c r="Z59" s="6">
        <v>40530087</v>
      </c>
      <c r="AA59" s="6">
        <v>34086753</v>
      </c>
      <c r="AB59" s="6">
        <v>4041350</v>
      </c>
      <c r="AC59" s="7">
        <v>1.1299999999999999</v>
      </c>
      <c r="AD59" s="2">
        <v>0</v>
      </c>
      <c r="AE59" s="2" t="s">
        <v>807</v>
      </c>
      <c r="AF59" s="2">
        <v>1</v>
      </c>
      <c r="AG59" s="2">
        <v>0</v>
      </c>
      <c r="AH59" s="2">
        <v>0</v>
      </c>
      <c r="AI59" s="2">
        <v>0</v>
      </c>
      <c r="AJ59" s="2">
        <v>0</v>
      </c>
      <c r="AK59" s="2">
        <v>1</v>
      </c>
      <c r="AL59" s="2">
        <v>0</v>
      </c>
      <c r="AM59" s="2">
        <v>0</v>
      </c>
    </row>
    <row r="60" spans="1:39">
      <c r="A60" s="2" t="s">
        <v>652</v>
      </c>
      <c r="B60" s="2" t="s">
        <v>804</v>
      </c>
      <c r="C60" s="2" t="s">
        <v>809</v>
      </c>
      <c r="D60" s="2">
        <v>0</v>
      </c>
      <c r="E60" s="2" t="s">
        <v>653</v>
      </c>
      <c r="F60" s="2" t="s">
        <v>402</v>
      </c>
      <c r="G60" s="2" t="s">
        <v>400</v>
      </c>
      <c r="H60" s="2">
        <v>0</v>
      </c>
      <c r="I60" s="2">
        <v>0.4</v>
      </c>
      <c r="J60" s="6">
        <v>4008871</v>
      </c>
      <c r="K60" s="6">
        <v>18363781</v>
      </c>
      <c r="L60" s="6">
        <v>-14354909</v>
      </c>
      <c r="M60" s="6">
        <v>18011755</v>
      </c>
      <c r="N60" s="6">
        <v>1294994</v>
      </c>
      <c r="O60" s="6">
        <v>272844</v>
      </c>
      <c r="P60" s="6">
        <v>1018427</v>
      </c>
      <c r="Q60" s="6">
        <v>1643</v>
      </c>
      <c r="R60" s="6">
        <v>605</v>
      </c>
      <c r="S60" s="6">
        <v>140</v>
      </c>
      <c r="T60" s="6">
        <v>726</v>
      </c>
      <c r="U60" s="6">
        <v>609</v>
      </c>
      <c r="V60" s="6">
        <v>-215632</v>
      </c>
      <c r="W60" s="2">
        <v>0</v>
      </c>
      <c r="X60" s="2">
        <v>0</v>
      </c>
      <c r="Y60" s="6">
        <v>-480329</v>
      </c>
      <c r="Z60" s="6">
        <v>18610788</v>
      </c>
      <c r="AA60" s="6">
        <v>4255879</v>
      </c>
      <c r="AB60" s="6">
        <v>247007</v>
      </c>
      <c r="AC60" s="7">
        <v>1.06</v>
      </c>
      <c r="AD60" s="2" t="s">
        <v>906</v>
      </c>
      <c r="AE60" s="2" t="s">
        <v>811</v>
      </c>
      <c r="AF60" s="2">
        <v>2.2788432000000001E-2</v>
      </c>
      <c r="AG60" s="2">
        <v>0</v>
      </c>
      <c r="AH60" s="2">
        <v>1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</row>
    <row r="61" spans="1:39">
      <c r="A61" s="2" t="s">
        <v>650</v>
      </c>
      <c r="B61" s="2" t="s">
        <v>804</v>
      </c>
      <c r="C61" s="2" t="s">
        <v>815</v>
      </c>
      <c r="D61" s="2">
        <v>0</v>
      </c>
      <c r="E61" s="2" t="s">
        <v>651</v>
      </c>
      <c r="F61" s="2" t="s">
        <v>534</v>
      </c>
      <c r="G61" s="2" t="s">
        <v>532</v>
      </c>
      <c r="H61" s="2">
        <v>0</v>
      </c>
      <c r="I61" s="2">
        <v>0.4</v>
      </c>
      <c r="J61" s="6">
        <v>3182748</v>
      </c>
      <c r="K61" s="6">
        <v>28872441</v>
      </c>
      <c r="L61" s="6">
        <v>-25689694</v>
      </c>
      <c r="M61" s="6">
        <v>30645670</v>
      </c>
      <c r="N61" s="6">
        <v>1290408</v>
      </c>
      <c r="O61" s="6">
        <v>460343</v>
      </c>
      <c r="P61" s="6">
        <v>826697</v>
      </c>
      <c r="Q61" s="6">
        <v>0</v>
      </c>
      <c r="R61" s="6">
        <v>605</v>
      </c>
      <c r="S61" s="6">
        <v>381</v>
      </c>
      <c r="T61" s="6">
        <v>2382</v>
      </c>
      <c r="U61" s="6">
        <v>0</v>
      </c>
      <c r="V61" s="6">
        <v>-385897</v>
      </c>
      <c r="W61" s="2">
        <v>0</v>
      </c>
      <c r="X61" s="6">
        <v>1305153</v>
      </c>
      <c r="Y61" s="6">
        <v>1197524</v>
      </c>
      <c r="Z61" s="6">
        <v>31442552</v>
      </c>
      <c r="AA61" s="6">
        <v>5752858</v>
      </c>
      <c r="AB61" s="6">
        <v>2570111</v>
      </c>
      <c r="AC61" s="7">
        <v>1.81</v>
      </c>
      <c r="AD61" s="2">
        <v>0</v>
      </c>
      <c r="AE61" s="2" t="s">
        <v>807</v>
      </c>
      <c r="AF61" s="2">
        <v>1</v>
      </c>
      <c r="AG61" s="2">
        <v>0</v>
      </c>
      <c r="AH61" s="2">
        <v>1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</row>
    <row r="62" spans="1:39">
      <c r="A62" s="2" t="s">
        <v>648</v>
      </c>
      <c r="B62" s="2" t="s">
        <v>804</v>
      </c>
      <c r="C62" s="2" t="s">
        <v>822</v>
      </c>
      <c r="D62" s="2">
        <v>0</v>
      </c>
      <c r="E62" s="2" t="s">
        <v>649</v>
      </c>
      <c r="F62" s="2" t="s">
        <v>510</v>
      </c>
      <c r="G62" s="2" t="s">
        <v>806</v>
      </c>
      <c r="H62" s="2">
        <v>0</v>
      </c>
      <c r="I62" s="2">
        <v>0.4</v>
      </c>
      <c r="J62" s="6">
        <v>2653532</v>
      </c>
      <c r="K62" s="6">
        <v>20625721</v>
      </c>
      <c r="L62" s="6">
        <v>-17972189</v>
      </c>
      <c r="M62" s="6">
        <v>21470254</v>
      </c>
      <c r="N62" s="6">
        <v>944135</v>
      </c>
      <c r="O62" s="6">
        <v>322515</v>
      </c>
      <c r="P62" s="6">
        <v>620605</v>
      </c>
      <c r="Q62" s="6">
        <v>0</v>
      </c>
      <c r="R62" s="6">
        <v>0</v>
      </c>
      <c r="S62" s="6">
        <v>406</v>
      </c>
      <c r="T62" s="6">
        <v>0</v>
      </c>
      <c r="U62" s="6">
        <v>609</v>
      </c>
      <c r="V62" s="6">
        <v>-269969</v>
      </c>
      <c r="W62" s="2">
        <v>0</v>
      </c>
      <c r="X62" s="6">
        <v>12046</v>
      </c>
      <c r="Y62" s="6">
        <v>-444425</v>
      </c>
      <c r="Z62" s="6">
        <v>21687949</v>
      </c>
      <c r="AA62" s="6">
        <v>3715761</v>
      </c>
      <c r="AB62" s="6">
        <v>1062228</v>
      </c>
      <c r="AC62" s="7">
        <v>1.4</v>
      </c>
      <c r="AD62" s="2" t="s">
        <v>838</v>
      </c>
      <c r="AE62" s="2" t="s">
        <v>811</v>
      </c>
      <c r="AF62" s="2">
        <v>3.1834837999999997E-2</v>
      </c>
      <c r="AG62" s="2">
        <v>0</v>
      </c>
      <c r="AH62" s="2">
        <v>1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</row>
    <row r="63" spans="1:39">
      <c r="A63" s="2" t="s">
        <v>646</v>
      </c>
      <c r="B63" s="2" t="s">
        <v>804</v>
      </c>
      <c r="C63" s="2" t="s">
        <v>805</v>
      </c>
      <c r="D63" s="2">
        <v>0</v>
      </c>
      <c r="E63" s="2" t="s">
        <v>647</v>
      </c>
      <c r="F63" s="2" t="s">
        <v>290</v>
      </c>
      <c r="G63" s="2" t="s">
        <v>806</v>
      </c>
      <c r="H63" s="2">
        <v>0</v>
      </c>
      <c r="I63" s="2">
        <v>0.4</v>
      </c>
      <c r="J63" s="6">
        <v>3566292</v>
      </c>
      <c r="K63" s="6">
        <v>30715890</v>
      </c>
      <c r="L63" s="6">
        <v>-27149598</v>
      </c>
      <c r="M63" s="6">
        <v>34077930</v>
      </c>
      <c r="N63" s="6">
        <v>1177166</v>
      </c>
      <c r="O63" s="6">
        <v>514936</v>
      </c>
      <c r="P63" s="6">
        <v>649184</v>
      </c>
      <c r="Q63" s="6">
        <v>0</v>
      </c>
      <c r="R63" s="6">
        <v>0</v>
      </c>
      <c r="S63" s="6">
        <v>0</v>
      </c>
      <c r="T63" s="6">
        <v>13046</v>
      </c>
      <c r="U63" s="6">
        <v>0</v>
      </c>
      <c r="V63" s="6">
        <v>-407827</v>
      </c>
      <c r="W63" s="2">
        <v>0</v>
      </c>
      <c r="X63" s="6">
        <v>2954</v>
      </c>
      <c r="Y63" s="6">
        <v>-628477</v>
      </c>
      <c r="Z63" s="6">
        <v>34215838</v>
      </c>
      <c r="AA63" s="6">
        <v>7066240</v>
      </c>
      <c r="AB63" s="6">
        <v>3499948</v>
      </c>
      <c r="AC63" s="7">
        <v>1.98</v>
      </c>
      <c r="AD63" s="2" t="s">
        <v>931</v>
      </c>
      <c r="AE63" s="2" t="s">
        <v>827</v>
      </c>
      <c r="AF63" s="2">
        <v>4.9009269000000001E-2</v>
      </c>
      <c r="AG63" s="2">
        <v>0</v>
      </c>
      <c r="AH63" s="2">
        <v>1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</row>
    <row r="64" spans="1:39">
      <c r="A64" s="2" t="s">
        <v>644</v>
      </c>
      <c r="B64" s="2" t="s">
        <v>821</v>
      </c>
      <c r="C64" s="2" t="s">
        <v>808</v>
      </c>
      <c r="D64" s="2">
        <v>0</v>
      </c>
      <c r="E64" s="2" t="s">
        <v>645</v>
      </c>
      <c r="F64" s="2" t="s">
        <v>806</v>
      </c>
      <c r="G64" s="2" t="s">
        <v>642</v>
      </c>
      <c r="H64" s="2">
        <v>0</v>
      </c>
      <c r="I64" s="2">
        <v>0.49</v>
      </c>
      <c r="J64" s="6">
        <v>39723369</v>
      </c>
      <c r="K64" s="6">
        <v>62744785</v>
      </c>
      <c r="L64" s="6">
        <v>-23021416</v>
      </c>
      <c r="M64" s="6">
        <v>64496247</v>
      </c>
      <c r="N64" s="6">
        <v>3892437</v>
      </c>
      <c r="O64" s="6">
        <v>976064</v>
      </c>
      <c r="P64" s="6">
        <v>2820831</v>
      </c>
      <c r="Q64" s="6">
        <v>41972</v>
      </c>
      <c r="R64" s="6">
        <v>0</v>
      </c>
      <c r="S64" s="6">
        <v>42729</v>
      </c>
      <c r="T64" s="6">
        <v>9348</v>
      </c>
      <c r="U64" s="6">
        <v>1493</v>
      </c>
      <c r="V64" s="6">
        <v>-345815</v>
      </c>
      <c r="W64" s="2">
        <v>0</v>
      </c>
      <c r="X64" s="2">
        <v>0</v>
      </c>
      <c r="Y64" s="6">
        <v>-2193328</v>
      </c>
      <c r="Z64" s="6">
        <v>65849541</v>
      </c>
      <c r="AA64" s="6">
        <v>42828125</v>
      </c>
      <c r="AB64" s="6">
        <v>3104756</v>
      </c>
      <c r="AC64" s="7">
        <v>1.08</v>
      </c>
      <c r="AD64" s="2" t="s">
        <v>948</v>
      </c>
      <c r="AE64" s="2" t="s">
        <v>811</v>
      </c>
      <c r="AF64" s="2">
        <v>3.1234738000000001E-2</v>
      </c>
      <c r="AG64" s="2">
        <v>0</v>
      </c>
      <c r="AH64" s="2">
        <v>0</v>
      </c>
      <c r="AI64" s="2">
        <v>0</v>
      </c>
      <c r="AJ64" s="2">
        <v>0</v>
      </c>
      <c r="AK64" s="2">
        <v>1</v>
      </c>
      <c r="AL64" s="2">
        <v>0</v>
      </c>
      <c r="AM64" s="2">
        <v>0</v>
      </c>
    </row>
    <row r="65" spans="1:39">
      <c r="A65" s="2" t="s">
        <v>642</v>
      </c>
      <c r="B65" s="2" t="s">
        <v>921</v>
      </c>
      <c r="C65" s="2">
        <v>0</v>
      </c>
      <c r="D65" s="2">
        <v>0</v>
      </c>
      <c r="E65" s="2" t="s">
        <v>643</v>
      </c>
      <c r="F65" s="2">
        <v>0</v>
      </c>
      <c r="G65" s="2">
        <v>0</v>
      </c>
      <c r="H65" s="2" t="s">
        <v>814</v>
      </c>
      <c r="I65" s="2">
        <v>0.01</v>
      </c>
      <c r="J65" s="6">
        <v>8842904</v>
      </c>
      <c r="K65" s="6">
        <v>3996587</v>
      </c>
      <c r="L65" s="6">
        <v>4846317</v>
      </c>
      <c r="M65" s="6">
        <v>4220845</v>
      </c>
      <c r="N65" s="6">
        <v>210502</v>
      </c>
      <c r="O65" s="6">
        <v>63403</v>
      </c>
      <c r="P65" s="6">
        <v>144580</v>
      </c>
      <c r="Q65" s="2">
        <v>857</v>
      </c>
      <c r="R65" s="6">
        <v>0</v>
      </c>
      <c r="S65" s="6">
        <v>872</v>
      </c>
      <c r="T65" s="6">
        <v>760</v>
      </c>
      <c r="U65" s="6">
        <v>30</v>
      </c>
      <c r="V65" s="6">
        <v>72799</v>
      </c>
      <c r="W65" s="2">
        <v>0</v>
      </c>
      <c r="X65" s="2">
        <v>0</v>
      </c>
      <c r="Y65" s="6">
        <v>-122542</v>
      </c>
      <c r="Z65" s="6">
        <v>4381604</v>
      </c>
      <c r="AA65" s="6">
        <v>9227921</v>
      </c>
      <c r="AB65" s="6">
        <v>385017</v>
      </c>
      <c r="AC65" s="7">
        <v>1.04</v>
      </c>
      <c r="AD65" s="2">
        <v>0</v>
      </c>
      <c r="AE65" s="2" t="s">
        <v>807</v>
      </c>
      <c r="AF65" s="2">
        <v>1</v>
      </c>
      <c r="AG65" s="2">
        <v>0</v>
      </c>
      <c r="AH65" s="2">
        <v>0</v>
      </c>
      <c r="AI65" s="2">
        <v>0</v>
      </c>
      <c r="AJ65" s="2">
        <v>1</v>
      </c>
      <c r="AK65" s="2">
        <v>0</v>
      </c>
      <c r="AL65" s="2">
        <v>0</v>
      </c>
      <c r="AM65" s="2">
        <v>0</v>
      </c>
    </row>
    <row r="66" spans="1:39">
      <c r="A66" s="2" t="s">
        <v>640</v>
      </c>
      <c r="B66" s="2" t="s">
        <v>821</v>
      </c>
      <c r="C66" s="2" t="s">
        <v>808</v>
      </c>
      <c r="D66" s="2">
        <v>0</v>
      </c>
      <c r="E66" s="2" t="s">
        <v>641</v>
      </c>
      <c r="F66" s="2" t="s">
        <v>806</v>
      </c>
      <c r="G66" s="2" t="s">
        <v>642</v>
      </c>
      <c r="H66" s="2">
        <v>0</v>
      </c>
      <c r="I66" s="2">
        <v>0.49</v>
      </c>
      <c r="J66" s="6">
        <v>49450861</v>
      </c>
      <c r="K66" s="6">
        <v>66247613</v>
      </c>
      <c r="L66" s="6">
        <v>-16796752</v>
      </c>
      <c r="M66" s="6">
        <v>67328413</v>
      </c>
      <c r="N66" s="6">
        <v>3626054</v>
      </c>
      <c r="O66" s="6">
        <v>1012424</v>
      </c>
      <c r="P66" s="6">
        <v>2586275</v>
      </c>
      <c r="Q66" s="2">
        <v>0</v>
      </c>
      <c r="R66" s="2">
        <v>0</v>
      </c>
      <c r="S66" s="6">
        <v>0</v>
      </c>
      <c r="T66" s="6">
        <v>27355</v>
      </c>
      <c r="U66" s="6">
        <v>0</v>
      </c>
      <c r="V66" s="6">
        <v>-252312</v>
      </c>
      <c r="W66" s="2">
        <v>0</v>
      </c>
      <c r="X66" s="2">
        <v>0</v>
      </c>
      <c r="Y66" s="2">
        <v>0</v>
      </c>
      <c r="Z66" s="6">
        <v>70702155</v>
      </c>
      <c r="AA66" s="6">
        <v>53905403</v>
      </c>
      <c r="AB66" s="6">
        <v>4454542</v>
      </c>
      <c r="AC66" s="7">
        <v>1.0900000000000001</v>
      </c>
      <c r="AD66" s="2" t="s">
        <v>948</v>
      </c>
      <c r="AE66" s="2" t="s">
        <v>811</v>
      </c>
      <c r="AF66" s="2">
        <v>3.8883527000000001E-2</v>
      </c>
      <c r="AG66" s="2">
        <v>0</v>
      </c>
      <c r="AH66" s="2">
        <v>0</v>
      </c>
      <c r="AI66" s="2">
        <v>0</v>
      </c>
      <c r="AJ66" s="2">
        <v>0</v>
      </c>
      <c r="AK66" s="2">
        <v>1</v>
      </c>
      <c r="AL66" s="2">
        <v>0</v>
      </c>
      <c r="AM66" s="2">
        <v>0</v>
      </c>
    </row>
    <row r="67" spans="1:39">
      <c r="A67" s="2" t="s">
        <v>638</v>
      </c>
      <c r="B67" s="2" t="s">
        <v>804</v>
      </c>
      <c r="C67" s="2" t="s">
        <v>809</v>
      </c>
      <c r="D67" s="2">
        <v>0</v>
      </c>
      <c r="E67" s="2" t="s">
        <v>639</v>
      </c>
      <c r="F67" s="2" t="s">
        <v>594</v>
      </c>
      <c r="G67" s="2" t="s">
        <v>590</v>
      </c>
      <c r="H67" s="2">
        <v>0</v>
      </c>
      <c r="I67" s="2">
        <v>0.4</v>
      </c>
      <c r="J67" s="6">
        <v>3150422</v>
      </c>
      <c r="K67" s="6">
        <v>13857873</v>
      </c>
      <c r="L67" s="6">
        <v>-10707451</v>
      </c>
      <c r="M67" s="6">
        <v>14770301</v>
      </c>
      <c r="N67" s="6">
        <v>986440</v>
      </c>
      <c r="O67" s="6">
        <v>233227</v>
      </c>
      <c r="P67" s="6">
        <v>747434</v>
      </c>
      <c r="Q67" s="6">
        <v>4318</v>
      </c>
      <c r="R67" s="6">
        <v>0</v>
      </c>
      <c r="S67" s="6">
        <v>0</v>
      </c>
      <c r="T67" s="6">
        <v>1461</v>
      </c>
      <c r="U67" s="6">
        <v>0</v>
      </c>
      <c r="V67" s="6">
        <v>-160842</v>
      </c>
      <c r="W67" s="2">
        <v>0</v>
      </c>
      <c r="X67" s="2">
        <v>0</v>
      </c>
      <c r="Y67" s="6">
        <v>-106426</v>
      </c>
      <c r="Z67" s="6">
        <v>15489473</v>
      </c>
      <c r="AA67" s="6">
        <v>4782022</v>
      </c>
      <c r="AB67" s="6">
        <v>1631600</v>
      </c>
      <c r="AC67" s="7">
        <v>1.52</v>
      </c>
      <c r="AD67" s="2" t="s">
        <v>904</v>
      </c>
      <c r="AE67" s="2" t="s">
        <v>811</v>
      </c>
      <c r="AF67" s="2">
        <v>1.6717717E-2</v>
      </c>
      <c r="AG67" s="2">
        <v>0</v>
      </c>
      <c r="AH67" s="2">
        <v>1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</row>
    <row r="68" spans="1:39">
      <c r="A68" s="2" t="s">
        <v>636</v>
      </c>
      <c r="B68" s="2" t="s">
        <v>804</v>
      </c>
      <c r="C68" s="2" t="s">
        <v>805</v>
      </c>
      <c r="D68" s="2">
        <v>0</v>
      </c>
      <c r="E68" s="2" t="s">
        <v>637</v>
      </c>
      <c r="F68" s="2" t="s">
        <v>39</v>
      </c>
      <c r="G68" s="2" t="s">
        <v>806</v>
      </c>
      <c r="H68" s="2">
        <v>0</v>
      </c>
      <c r="I68" s="2">
        <v>0.4</v>
      </c>
      <c r="J68" s="6">
        <v>2102980</v>
      </c>
      <c r="K68" s="6">
        <v>18287292</v>
      </c>
      <c r="L68" s="6">
        <v>-16184312</v>
      </c>
      <c r="M68" s="6">
        <v>18502888</v>
      </c>
      <c r="N68" s="6">
        <v>1199497</v>
      </c>
      <c r="O68" s="6">
        <v>279337</v>
      </c>
      <c r="P68" s="6">
        <v>889542</v>
      </c>
      <c r="Q68" s="6">
        <v>11130</v>
      </c>
      <c r="R68" s="6">
        <v>0</v>
      </c>
      <c r="S68" s="6">
        <v>0</v>
      </c>
      <c r="T68" s="6">
        <v>18270</v>
      </c>
      <c r="U68" s="6">
        <v>1218</v>
      </c>
      <c r="V68" s="6">
        <v>-243112</v>
      </c>
      <c r="W68" s="2">
        <v>0</v>
      </c>
      <c r="X68" s="2">
        <v>0</v>
      </c>
      <c r="Y68" s="6">
        <v>-1397384</v>
      </c>
      <c r="Z68" s="6">
        <v>18061889</v>
      </c>
      <c r="AA68" s="6">
        <v>1877577</v>
      </c>
      <c r="AB68" s="6">
        <v>-225403</v>
      </c>
      <c r="AC68" s="7">
        <v>0.89</v>
      </c>
      <c r="AD68" s="2" t="s">
        <v>903</v>
      </c>
      <c r="AE68" s="2" t="s">
        <v>811</v>
      </c>
      <c r="AF68" s="2">
        <v>2.5122443000000001E-2</v>
      </c>
      <c r="AG68" s="2">
        <v>0</v>
      </c>
      <c r="AH68" s="2">
        <v>1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</row>
    <row r="69" spans="1:39">
      <c r="A69" s="2" t="s">
        <v>634</v>
      </c>
      <c r="B69" s="2" t="s">
        <v>804</v>
      </c>
      <c r="C69" s="2" t="s">
        <v>805</v>
      </c>
      <c r="D69" s="2">
        <v>0</v>
      </c>
      <c r="E69" s="2" t="s">
        <v>635</v>
      </c>
      <c r="F69" s="2" t="s">
        <v>680</v>
      </c>
      <c r="G69" s="2" t="s">
        <v>678</v>
      </c>
      <c r="H69" s="2">
        <v>0</v>
      </c>
      <c r="I69" s="2">
        <v>0.4</v>
      </c>
      <c r="J69" s="6">
        <v>1394455</v>
      </c>
      <c r="K69" s="6">
        <v>8381965</v>
      </c>
      <c r="L69" s="6">
        <v>-6987510</v>
      </c>
      <c r="M69" s="6">
        <v>8764160</v>
      </c>
      <c r="N69" s="6">
        <v>598491</v>
      </c>
      <c r="O69" s="6">
        <v>131650</v>
      </c>
      <c r="P69" s="6">
        <v>465222</v>
      </c>
      <c r="Q69" s="6">
        <v>0</v>
      </c>
      <c r="R69" s="6">
        <v>0</v>
      </c>
      <c r="S69" s="6">
        <v>0</v>
      </c>
      <c r="T69" s="6">
        <v>1619</v>
      </c>
      <c r="U69" s="6">
        <v>0</v>
      </c>
      <c r="V69" s="6">
        <v>-104963</v>
      </c>
      <c r="W69" s="2">
        <v>0</v>
      </c>
      <c r="X69" s="6">
        <v>12669</v>
      </c>
      <c r="Y69" s="6">
        <v>644115</v>
      </c>
      <c r="Z69" s="6">
        <v>9889134</v>
      </c>
      <c r="AA69" s="6">
        <v>2901624</v>
      </c>
      <c r="AB69" s="6">
        <v>1507169</v>
      </c>
      <c r="AC69" s="7">
        <v>2.08</v>
      </c>
      <c r="AD69" s="2" t="s">
        <v>922</v>
      </c>
      <c r="AE69" s="2" t="s">
        <v>811</v>
      </c>
      <c r="AF69" s="2">
        <v>2.6553080999999999E-2</v>
      </c>
      <c r="AG69" s="2">
        <v>0</v>
      </c>
      <c r="AH69" s="2">
        <v>1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</row>
    <row r="70" spans="1:39">
      <c r="A70" s="2" t="s">
        <v>632</v>
      </c>
      <c r="B70" s="2" t="s">
        <v>804</v>
      </c>
      <c r="C70" s="2" t="s">
        <v>808</v>
      </c>
      <c r="D70" s="2">
        <v>0</v>
      </c>
      <c r="E70" s="2" t="s">
        <v>633</v>
      </c>
      <c r="F70" s="2" t="s">
        <v>412</v>
      </c>
      <c r="G70" s="2" t="s">
        <v>410</v>
      </c>
      <c r="H70" s="2">
        <v>0</v>
      </c>
      <c r="I70" s="2">
        <v>0.4</v>
      </c>
      <c r="J70" s="6">
        <v>2746552</v>
      </c>
      <c r="K70" s="6">
        <v>8819699</v>
      </c>
      <c r="L70" s="6">
        <v>-6073147</v>
      </c>
      <c r="M70" s="6">
        <v>9928908</v>
      </c>
      <c r="N70" s="6">
        <v>771618</v>
      </c>
      <c r="O70" s="6">
        <v>149147</v>
      </c>
      <c r="P70" s="6">
        <v>620172</v>
      </c>
      <c r="Q70" s="2">
        <v>0</v>
      </c>
      <c r="R70" s="6">
        <v>0</v>
      </c>
      <c r="S70" s="6">
        <v>0</v>
      </c>
      <c r="T70" s="6">
        <v>2299</v>
      </c>
      <c r="U70" s="6">
        <v>0</v>
      </c>
      <c r="V70" s="6">
        <v>-91228</v>
      </c>
      <c r="W70" s="2">
        <v>0</v>
      </c>
      <c r="X70" s="2">
        <v>0</v>
      </c>
      <c r="Y70" s="6">
        <v>-485468</v>
      </c>
      <c r="Z70" s="6">
        <v>10123830</v>
      </c>
      <c r="AA70" s="6">
        <v>4050683</v>
      </c>
      <c r="AB70" s="6">
        <v>1304132</v>
      </c>
      <c r="AC70" s="7">
        <v>1.47</v>
      </c>
      <c r="AD70" s="2" t="s">
        <v>930</v>
      </c>
      <c r="AE70" s="2" t="s">
        <v>811</v>
      </c>
      <c r="AF70" s="2">
        <v>1.3702773999999999E-2</v>
      </c>
      <c r="AG70" s="2">
        <v>0</v>
      </c>
      <c r="AH70" s="2">
        <v>1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</row>
    <row r="71" spans="1:39">
      <c r="A71" s="2" t="s">
        <v>630</v>
      </c>
      <c r="B71" s="2" t="s">
        <v>804</v>
      </c>
      <c r="C71" s="2" t="s">
        <v>822</v>
      </c>
      <c r="D71" s="2">
        <v>0</v>
      </c>
      <c r="E71" s="2" t="s">
        <v>631</v>
      </c>
      <c r="F71" s="2" t="s">
        <v>584</v>
      </c>
      <c r="G71" s="2" t="s">
        <v>0</v>
      </c>
      <c r="H71" s="2">
        <v>0</v>
      </c>
      <c r="I71" s="2">
        <v>0.4</v>
      </c>
      <c r="J71" s="6">
        <v>929639</v>
      </c>
      <c r="K71" s="6">
        <v>7247154</v>
      </c>
      <c r="L71" s="6">
        <v>-6317515</v>
      </c>
      <c r="M71" s="6">
        <v>7687222</v>
      </c>
      <c r="N71" s="6">
        <v>457936</v>
      </c>
      <c r="O71" s="6">
        <v>119762</v>
      </c>
      <c r="P71" s="6">
        <v>336616</v>
      </c>
      <c r="Q71" s="6">
        <v>804</v>
      </c>
      <c r="R71" s="6">
        <v>0</v>
      </c>
      <c r="S71" s="6">
        <v>0</v>
      </c>
      <c r="T71" s="6">
        <v>754</v>
      </c>
      <c r="U71" s="6">
        <v>0</v>
      </c>
      <c r="V71" s="6">
        <v>-94898</v>
      </c>
      <c r="W71" s="2">
        <v>0</v>
      </c>
      <c r="X71" s="6">
        <v>367193</v>
      </c>
      <c r="Y71" s="6">
        <v>-95351</v>
      </c>
      <c r="Z71" s="6">
        <v>7587716</v>
      </c>
      <c r="AA71" s="6">
        <v>1270201</v>
      </c>
      <c r="AB71" s="6">
        <v>340562</v>
      </c>
      <c r="AC71" s="7">
        <v>1.37</v>
      </c>
      <c r="AD71" s="2">
        <v>0</v>
      </c>
      <c r="AE71" s="2" t="s">
        <v>807</v>
      </c>
      <c r="AF71" s="2">
        <v>1</v>
      </c>
      <c r="AG71" s="2">
        <v>0</v>
      </c>
      <c r="AH71" s="2">
        <v>1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</row>
    <row r="72" spans="1:39">
      <c r="A72" s="2" t="s">
        <v>628</v>
      </c>
      <c r="B72" s="2" t="s">
        <v>924</v>
      </c>
      <c r="C72" s="2" t="s">
        <v>818</v>
      </c>
      <c r="D72" s="2">
        <v>0</v>
      </c>
      <c r="E72" s="2" t="s">
        <v>629</v>
      </c>
      <c r="F72" s="2" t="s">
        <v>514</v>
      </c>
      <c r="G72" s="2" t="s">
        <v>806</v>
      </c>
      <c r="H72" s="2">
        <v>0</v>
      </c>
      <c r="I72" s="2">
        <v>0.3</v>
      </c>
      <c r="J72" s="6">
        <v>15571148</v>
      </c>
      <c r="K72" s="6">
        <v>272126874</v>
      </c>
      <c r="L72" s="6">
        <v>-256555726</v>
      </c>
      <c r="M72" s="6">
        <v>318099907</v>
      </c>
      <c r="N72" s="6">
        <v>5044749</v>
      </c>
      <c r="O72" s="6">
        <v>4947572</v>
      </c>
      <c r="P72" s="6">
        <v>84560</v>
      </c>
      <c r="Q72" s="6">
        <v>0</v>
      </c>
      <c r="R72" s="6">
        <v>0</v>
      </c>
      <c r="S72" s="6">
        <v>12617</v>
      </c>
      <c r="T72" s="6">
        <v>0</v>
      </c>
      <c r="U72" s="6">
        <v>0</v>
      </c>
      <c r="V72" s="6">
        <v>-3853841</v>
      </c>
      <c r="W72" s="2">
        <v>0</v>
      </c>
      <c r="X72" s="6">
        <v>21570412</v>
      </c>
      <c r="Y72" s="6">
        <v>15885579</v>
      </c>
      <c r="Z72" s="6">
        <v>313605982</v>
      </c>
      <c r="AA72" s="6">
        <v>57050256</v>
      </c>
      <c r="AB72" s="6">
        <v>41479108</v>
      </c>
      <c r="AC72" s="7">
        <v>3.66</v>
      </c>
      <c r="AD72" s="2">
        <v>0</v>
      </c>
      <c r="AE72" s="2" t="s">
        <v>807</v>
      </c>
      <c r="AF72" s="2">
        <v>1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1</v>
      </c>
      <c r="AM72" s="2">
        <v>0</v>
      </c>
    </row>
    <row r="73" spans="1:39">
      <c r="A73" s="2" t="s">
        <v>626</v>
      </c>
      <c r="B73" s="2" t="s">
        <v>921</v>
      </c>
      <c r="C73" s="2">
        <v>0</v>
      </c>
      <c r="D73" s="2">
        <v>0</v>
      </c>
      <c r="E73" s="2" t="s">
        <v>627</v>
      </c>
      <c r="F73" s="2">
        <v>0</v>
      </c>
      <c r="G73" s="2">
        <v>0</v>
      </c>
      <c r="H73" s="2" t="s">
        <v>814</v>
      </c>
      <c r="I73" s="2">
        <v>0.01</v>
      </c>
      <c r="J73" s="6">
        <v>8745752</v>
      </c>
      <c r="K73" s="6">
        <v>1803002</v>
      </c>
      <c r="L73" s="6">
        <v>6942750</v>
      </c>
      <c r="M73" s="6">
        <v>1730006</v>
      </c>
      <c r="N73" s="6">
        <v>88400</v>
      </c>
      <c r="O73" s="6">
        <v>25998</v>
      </c>
      <c r="P73" s="6">
        <v>60085</v>
      </c>
      <c r="Q73" s="2">
        <v>109</v>
      </c>
      <c r="R73" s="6">
        <v>0</v>
      </c>
      <c r="S73" s="6">
        <v>2094</v>
      </c>
      <c r="T73" s="6">
        <v>99</v>
      </c>
      <c r="U73" s="6">
        <v>15</v>
      </c>
      <c r="V73" s="6">
        <v>104290</v>
      </c>
      <c r="W73" s="2">
        <v>0</v>
      </c>
      <c r="X73" s="2">
        <v>0</v>
      </c>
      <c r="Y73" s="6">
        <v>-41715</v>
      </c>
      <c r="Z73" s="6">
        <v>1880981</v>
      </c>
      <c r="AA73" s="6">
        <v>8823731</v>
      </c>
      <c r="AB73" s="6">
        <v>77979</v>
      </c>
      <c r="AC73" s="7">
        <v>1.01</v>
      </c>
      <c r="AD73" s="2">
        <v>0</v>
      </c>
      <c r="AE73" s="2" t="s">
        <v>807</v>
      </c>
      <c r="AF73" s="2">
        <v>1</v>
      </c>
      <c r="AG73" s="2">
        <v>0</v>
      </c>
      <c r="AH73" s="2">
        <v>0</v>
      </c>
      <c r="AI73" s="2">
        <v>0</v>
      </c>
      <c r="AJ73" s="2">
        <v>1</v>
      </c>
      <c r="AK73" s="2">
        <v>0</v>
      </c>
      <c r="AL73" s="2">
        <v>0</v>
      </c>
      <c r="AM73" s="2">
        <v>0</v>
      </c>
    </row>
    <row r="74" spans="1:39">
      <c r="A74" s="2" t="s">
        <v>624</v>
      </c>
      <c r="B74" s="2" t="s">
        <v>804</v>
      </c>
      <c r="C74" s="2" t="s">
        <v>815</v>
      </c>
      <c r="D74" s="2">
        <v>0</v>
      </c>
      <c r="E74" s="2" t="s">
        <v>625</v>
      </c>
      <c r="F74" s="2" t="s">
        <v>534</v>
      </c>
      <c r="G74" s="2" t="s">
        <v>532</v>
      </c>
      <c r="H74" s="2">
        <v>0</v>
      </c>
      <c r="I74" s="2">
        <v>0.4</v>
      </c>
      <c r="J74" s="6">
        <v>4040761</v>
      </c>
      <c r="K74" s="6">
        <v>22754773</v>
      </c>
      <c r="L74" s="6">
        <v>-18714011</v>
      </c>
      <c r="M74" s="6">
        <v>24253709</v>
      </c>
      <c r="N74" s="6">
        <v>1411127</v>
      </c>
      <c r="O74" s="6">
        <v>364326</v>
      </c>
      <c r="P74" s="6">
        <v>1044179</v>
      </c>
      <c r="Q74" s="2">
        <v>0</v>
      </c>
      <c r="R74" s="6">
        <v>0</v>
      </c>
      <c r="S74" s="6">
        <v>0</v>
      </c>
      <c r="T74" s="6">
        <v>2013</v>
      </c>
      <c r="U74" s="6">
        <v>609</v>
      </c>
      <c r="V74" s="6">
        <v>-281112</v>
      </c>
      <c r="W74" s="2">
        <v>0</v>
      </c>
      <c r="X74" s="2">
        <v>0</v>
      </c>
      <c r="Y74" s="6">
        <v>-958218</v>
      </c>
      <c r="Z74" s="6">
        <v>24425506</v>
      </c>
      <c r="AA74" s="6">
        <v>5711495</v>
      </c>
      <c r="AB74" s="6">
        <v>1670734</v>
      </c>
      <c r="AC74" s="7">
        <v>1.41</v>
      </c>
      <c r="AD74" s="2" t="s">
        <v>908</v>
      </c>
      <c r="AE74" s="2" t="s">
        <v>811</v>
      </c>
      <c r="AF74" s="2">
        <v>1.9838787E-2</v>
      </c>
      <c r="AG74" s="2">
        <v>0</v>
      </c>
      <c r="AH74" s="2">
        <v>1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</row>
    <row r="75" spans="1:39">
      <c r="A75" s="2" t="s">
        <v>622</v>
      </c>
      <c r="B75" s="2" t="s">
        <v>804</v>
      </c>
      <c r="C75" s="2" t="s">
        <v>808</v>
      </c>
      <c r="D75" s="2">
        <v>0</v>
      </c>
      <c r="E75" s="2" t="s">
        <v>623</v>
      </c>
      <c r="F75" s="2" t="s">
        <v>606</v>
      </c>
      <c r="G75" s="2" t="s">
        <v>806</v>
      </c>
      <c r="H75" s="2">
        <v>0</v>
      </c>
      <c r="I75" s="2">
        <v>0.4</v>
      </c>
      <c r="J75" s="6">
        <v>2355066</v>
      </c>
      <c r="K75" s="6">
        <v>13348750</v>
      </c>
      <c r="L75" s="6">
        <v>-10993684</v>
      </c>
      <c r="M75" s="6">
        <v>13093542</v>
      </c>
      <c r="N75" s="6">
        <v>549249</v>
      </c>
      <c r="O75" s="6">
        <v>199472</v>
      </c>
      <c r="P75" s="6">
        <v>349168</v>
      </c>
      <c r="Q75" s="6">
        <v>0</v>
      </c>
      <c r="R75" s="6">
        <v>0</v>
      </c>
      <c r="S75" s="6">
        <v>0</v>
      </c>
      <c r="T75" s="6">
        <v>0</v>
      </c>
      <c r="U75" s="6">
        <v>609</v>
      </c>
      <c r="V75" s="6">
        <v>-165141</v>
      </c>
      <c r="W75" s="2">
        <v>0</v>
      </c>
      <c r="X75" s="6">
        <v>187907</v>
      </c>
      <c r="Y75" s="6">
        <v>252573</v>
      </c>
      <c r="Z75" s="6">
        <v>13542316</v>
      </c>
      <c r="AA75" s="6">
        <v>2548632</v>
      </c>
      <c r="AB75" s="6">
        <v>193566</v>
      </c>
      <c r="AC75" s="7">
        <v>1.08</v>
      </c>
      <c r="AD75" s="2">
        <v>0</v>
      </c>
      <c r="AE75" s="2" t="s">
        <v>807</v>
      </c>
      <c r="AF75" s="2">
        <v>1</v>
      </c>
      <c r="AG75" s="2">
        <v>0</v>
      </c>
      <c r="AH75" s="2">
        <v>1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</row>
    <row r="76" spans="1:39">
      <c r="A76" s="2" t="s">
        <v>620</v>
      </c>
      <c r="B76" s="2" t="s">
        <v>804</v>
      </c>
      <c r="C76" s="2" t="s">
        <v>809</v>
      </c>
      <c r="D76" s="2">
        <v>0</v>
      </c>
      <c r="E76" s="2" t="s">
        <v>621</v>
      </c>
      <c r="F76" s="2" t="s">
        <v>310</v>
      </c>
      <c r="G76" s="2" t="s">
        <v>806</v>
      </c>
      <c r="H76" s="2">
        <v>0</v>
      </c>
      <c r="I76" s="2">
        <v>0.4</v>
      </c>
      <c r="J76" s="6">
        <v>1974691</v>
      </c>
      <c r="K76" s="6">
        <v>11580833</v>
      </c>
      <c r="L76" s="6">
        <v>-9606142</v>
      </c>
      <c r="M76" s="6">
        <v>13657302</v>
      </c>
      <c r="N76" s="6">
        <v>543323</v>
      </c>
      <c r="O76" s="6">
        <v>205153</v>
      </c>
      <c r="P76" s="6">
        <v>338170</v>
      </c>
      <c r="Q76" s="2">
        <v>0</v>
      </c>
      <c r="R76" s="6">
        <v>0</v>
      </c>
      <c r="S76" s="6">
        <v>0</v>
      </c>
      <c r="T76" s="6">
        <v>0</v>
      </c>
      <c r="U76" s="6">
        <v>0</v>
      </c>
      <c r="V76" s="6">
        <v>-144298</v>
      </c>
      <c r="W76" s="2">
        <v>0</v>
      </c>
      <c r="X76" s="2">
        <v>0</v>
      </c>
      <c r="Y76" s="6">
        <v>-92027</v>
      </c>
      <c r="Z76" s="6">
        <v>13964300</v>
      </c>
      <c r="AA76" s="6">
        <v>4358157</v>
      </c>
      <c r="AB76" s="6">
        <v>2383467</v>
      </c>
      <c r="AC76" s="7">
        <v>2.21</v>
      </c>
      <c r="AD76" s="2" t="s">
        <v>842</v>
      </c>
      <c r="AE76" s="2" t="s">
        <v>811</v>
      </c>
      <c r="AF76" s="2">
        <v>2.0044745999999999E-2</v>
      </c>
      <c r="AG76" s="2">
        <v>0</v>
      </c>
      <c r="AH76" s="2">
        <v>1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</row>
    <row r="77" spans="1:39">
      <c r="A77" s="2" t="s">
        <v>618</v>
      </c>
      <c r="B77" s="2" t="s">
        <v>821</v>
      </c>
      <c r="C77" s="2" t="s">
        <v>822</v>
      </c>
      <c r="D77" s="2" t="s">
        <v>949</v>
      </c>
      <c r="E77" s="2" t="s">
        <v>619</v>
      </c>
      <c r="F77" s="2" t="s">
        <v>806</v>
      </c>
      <c r="G77" s="2" t="s">
        <v>806</v>
      </c>
      <c r="H77" s="2">
        <v>0</v>
      </c>
      <c r="I77" s="2">
        <v>1</v>
      </c>
      <c r="J77" s="6">
        <v>177020843</v>
      </c>
      <c r="K77" s="6">
        <v>157811266</v>
      </c>
      <c r="L77" s="6">
        <v>19209577</v>
      </c>
      <c r="M77" s="6">
        <v>140213620</v>
      </c>
      <c r="N77" s="6">
        <v>18075079</v>
      </c>
      <c r="O77" s="6">
        <v>2130221</v>
      </c>
      <c r="P77" s="6">
        <v>15653198</v>
      </c>
      <c r="Q77" s="6">
        <v>63463</v>
      </c>
      <c r="R77" s="6">
        <v>2508</v>
      </c>
      <c r="S77" s="6">
        <v>8978</v>
      </c>
      <c r="T77" s="6">
        <v>186260</v>
      </c>
      <c r="U77" s="6">
        <v>30451</v>
      </c>
      <c r="V77" s="6">
        <v>288556</v>
      </c>
      <c r="W77" s="2">
        <v>0</v>
      </c>
      <c r="X77" s="2">
        <v>0</v>
      </c>
      <c r="Y77" s="6">
        <v>1000256</v>
      </c>
      <c r="Z77" s="6">
        <v>159577511</v>
      </c>
      <c r="AA77" s="6">
        <v>178787088</v>
      </c>
      <c r="AB77" s="6">
        <v>1766244</v>
      </c>
      <c r="AC77" s="7">
        <v>1.01</v>
      </c>
      <c r="AD77" s="2">
        <v>0</v>
      </c>
      <c r="AE77" s="2" t="s">
        <v>807</v>
      </c>
      <c r="AF77" s="2">
        <v>1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1</v>
      </c>
    </row>
    <row r="78" spans="1:39">
      <c r="A78" s="2" t="s">
        <v>616</v>
      </c>
      <c r="B78" s="2" t="s">
        <v>804</v>
      </c>
      <c r="C78" s="2" t="s">
        <v>822</v>
      </c>
      <c r="D78" s="2">
        <v>0</v>
      </c>
      <c r="E78" s="2" t="s">
        <v>617</v>
      </c>
      <c r="F78" s="2" t="s">
        <v>510</v>
      </c>
      <c r="G78" s="2" t="s">
        <v>806</v>
      </c>
      <c r="H78" s="2">
        <v>0</v>
      </c>
      <c r="I78" s="2">
        <v>0.4</v>
      </c>
      <c r="J78" s="6">
        <v>1754099</v>
      </c>
      <c r="K78" s="6">
        <v>12479830</v>
      </c>
      <c r="L78" s="6">
        <v>-10725731</v>
      </c>
      <c r="M78" s="6">
        <v>14076135</v>
      </c>
      <c r="N78" s="6">
        <v>555796</v>
      </c>
      <c r="O78" s="6">
        <v>213473</v>
      </c>
      <c r="P78" s="6">
        <v>322054</v>
      </c>
      <c r="Q78" s="6">
        <v>3452</v>
      </c>
      <c r="R78" s="6">
        <v>0</v>
      </c>
      <c r="S78" s="6">
        <v>3525</v>
      </c>
      <c r="T78" s="6">
        <v>13292</v>
      </c>
      <c r="U78" s="6">
        <v>0</v>
      </c>
      <c r="V78" s="6">
        <v>-161116</v>
      </c>
      <c r="W78" s="2">
        <v>0</v>
      </c>
      <c r="X78" s="6">
        <v>7963</v>
      </c>
      <c r="Y78" s="6">
        <v>207040</v>
      </c>
      <c r="Z78" s="6">
        <v>14669892</v>
      </c>
      <c r="AA78" s="6">
        <v>3944161</v>
      </c>
      <c r="AB78" s="6">
        <v>2190062</v>
      </c>
      <c r="AC78" s="7">
        <v>2.25</v>
      </c>
      <c r="AD78" s="2" t="s">
        <v>838</v>
      </c>
      <c r="AE78" s="2" t="s">
        <v>811</v>
      </c>
      <c r="AF78" s="2">
        <v>2.1044192E-2</v>
      </c>
      <c r="AG78" s="2">
        <v>0</v>
      </c>
      <c r="AH78" s="2">
        <v>1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</row>
    <row r="79" spans="1:39">
      <c r="A79" s="2" t="s">
        <v>614</v>
      </c>
      <c r="B79" s="2" t="s">
        <v>926</v>
      </c>
      <c r="C79" s="2" t="s">
        <v>825</v>
      </c>
      <c r="D79" s="2" t="s">
        <v>945</v>
      </c>
      <c r="E79" s="2" t="s">
        <v>615</v>
      </c>
      <c r="F79" s="2" t="s">
        <v>806</v>
      </c>
      <c r="G79" s="2" t="s">
        <v>45</v>
      </c>
      <c r="H79" s="2">
        <v>0</v>
      </c>
      <c r="I79" s="2">
        <v>0.99</v>
      </c>
      <c r="J79" s="6">
        <v>110161120</v>
      </c>
      <c r="K79" s="6">
        <v>110374696</v>
      </c>
      <c r="L79" s="6">
        <v>-213576</v>
      </c>
      <c r="M79" s="6">
        <v>114325193</v>
      </c>
      <c r="N79" s="6">
        <v>5756477</v>
      </c>
      <c r="O79" s="6">
        <v>1717331</v>
      </c>
      <c r="P79" s="6">
        <v>3669535</v>
      </c>
      <c r="Q79" s="6">
        <v>1639</v>
      </c>
      <c r="R79" s="6">
        <v>345939</v>
      </c>
      <c r="S79" s="6">
        <v>22033</v>
      </c>
      <c r="T79" s="6">
        <v>0</v>
      </c>
      <c r="U79" s="6">
        <v>0</v>
      </c>
      <c r="V79" s="6">
        <v>-3208</v>
      </c>
      <c r="W79" s="2">
        <v>0</v>
      </c>
      <c r="X79" s="6">
        <v>905440</v>
      </c>
      <c r="Y79" s="6">
        <v>1230110</v>
      </c>
      <c r="Z79" s="6">
        <v>120403132</v>
      </c>
      <c r="AA79" s="6">
        <v>120189556</v>
      </c>
      <c r="AB79" s="6">
        <v>10028435</v>
      </c>
      <c r="AC79" s="7">
        <v>1.0900000000000001</v>
      </c>
      <c r="AD79" s="2" t="s">
        <v>843</v>
      </c>
      <c r="AE79" s="2" t="s">
        <v>811</v>
      </c>
      <c r="AF79" s="2">
        <v>0.60183811899999995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1</v>
      </c>
    </row>
    <row r="80" spans="1:39">
      <c r="A80" s="2" t="s">
        <v>612</v>
      </c>
      <c r="B80" s="2" t="s">
        <v>804</v>
      </c>
      <c r="C80" s="2" t="s">
        <v>820</v>
      </c>
      <c r="D80" s="2">
        <v>0</v>
      </c>
      <c r="E80" s="2" t="s">
        <v>613</v>
      </c>
      <c r="F80" s="2" t="s">
        <v>316</v>
      </c>
      <c r="G80" s="2" t="s">
        <v>314</v>
      </c>
      <c r="H80" s="2">
        <v>0</v>
      </c>
      <c r="I80" s="2">
        <v>0.4</v>
      </c>
      <c r="J80" s="6">
        <v>1387292</v>
      </c>
      <c r="K80" s="6">
        <v>6992223</v>
      </c>
      <c r="L80" s="6">
        <v>-5604931</v>
      </c>
      <c r="M80" s="6">
        <v>7309314</v>
      </c>
      <c r="N80" s="6">
        <v>737218</v>
      </c>
      <c r="O80" s="6">
        <v>109797</v>
      </c>
      <c r="P80" s="6">
        <v>616987</v>
      </c>
      <c r="Q80" s="2">
        <v>0</v>
      </c>
      <c r="R80" s="6">
        <v>0</v>
      </c>
      <c r="S80" s="6">
        <v>0</v>
      </c>
      <c r="T80" s="6">
        <v>10434</v>
      </c>
      <c r="U80" s="6">
        <v>0</v>
      </c>
      <c r="V80" s="6">
        <v>-84194</v>
      </c>
      <c r="W80" s="2">
        <v>0</v>
      </c>
      <c r="X80" s="2">
        <v>0</v>
      </c>
      <c r="Y80" s="6">
        <v>-483682</v>
      </c>
      <c r="Z80" s="6">
        <v>7478656</v>
      </c>
      <c r="AA80" s="6">
        <v>1873725</v>
      </c>
      <c r="AB80" s="6">
        <v>486433</v>
      </c>
      <c r="AC80" s="7">
        <v>1.35</v>
      </c>
      <c r="AD80" s="2" t="s">
        <v>933</v>
      </c>
      <c r="AE80" s="2" t="s">
        <v>811</v>
      </c>
      <c r="AF80" s="2">
        <v>1.887146E-2</v>
      </c>
      <c r="AG80" s="2">
        <v>0</v>
      </c>
      <c r="AH80" s="2">
        <v>1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</row>
    <row r="81" spans="1:39">
      <c r="A81" s="2" t="s">
        <v>610</v>
      </c>
      <c r="B81" s="2" t="s">
        <v>804</v>
      </c>
      <c r="C81" s="2" t="s">
        <v>805</v>
      </c>
      <c r="D81" s="2">
        <v>0</v>
      </c>
      <c r="E81" s="2" t="s">
        <v>611</v>
      </c>
      <c r="F81" s="2" t="s">
        <v>39</v>
      </c>
      <c r="G81" s="2" t="s">
        <v>806</v>
      </c>
      <c r="H81" s="2">
        <v>0</v>
      </c>
      <c r="I81" s="2">
        <v>0.4</v>
      </c>
      <c r="J81" s="6">
        <v>3402011</v>
      </c>
      <c r="K81" s="6">
        <v>43177709</v>
      </c>
      <c r="L81" s="6">
        <v>-39775698</v>
      </c>
      <c r="M81" s="6">
        <v>46574497</v>
      </c>
      <c r="N81" s="6">
        <v>1003230</v>
      </c>
      <c r="O81" s="6">
        <v>699687</v>
      </c>
      <c r="P81" s="6">
        <v>302303</v>
      </c>
      <c r="Q81" s="6">
        <v>1214</v>
      </c>
      <c r="R81" s="6">
        <v>0</v>
      </c>
      <c r="S81" s="6">
        <v>26</v>
      </c>
      <c r="T81" s="6">
        <v>0</v>
      </c>
      <c r="U81" s="6">
        <v>0</v>
      </c>
      <c r="V81" s="6">
        <v>-597489</v>
      </c>
      <c r="W81" s="2">
        <v>0</v>
      </c>
      <c r="X81" s="6">
        <v>1681242</v>
      </c>
      <c r="Y81" s="6">
        <v>-2362762</v>
      </c>
      <c r="Z81" s="6">
        <v>42936234</v>
      </c>
      <c r="AA81" s="6">
        <v>3160536</v>
      </c>
      <c r="AB81" s="6">
        <v>-241475</v>
      </c>
      <c r="AC81" s="7">
        <v>0.93</v>
      </c>
      <c r="AD81" s="2">
        <v>0</v>
      </c>
      <c r="AE81" s="2" t="s">
        <v>807</v>
      </c>
      <c r="AF81" s="2">
        <v>1</v>
      </c>
      <c r="AG81" s="2">
        <v>0</v>
      </c>
      <c r="AH81" s="2">
        <v>1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</row>
    <row r="82" spans="1:39">
      <c r="A82" s="2" t="s">
        <v>608</v>
      </c>
      <c r="B82" s="2" t="s">
        <v>924</v>
      </c>
      <c r="C82" s="2" t="s">
        <v>818</v>
      </c>
      <c r="D82" s="2">
        <v>0</v>
      </c>
      <c r="E82" s="2" t="s">
        <v>609</v>
      </c>
      <c r="F82" s="2" t="s">
        <v>514</v>
      </c>
      <c r="G82" s="2" t="s">
        <v>806</v>
      </c>
      <c r="H82" s="2">
        <v>0</v>
      </c>
      <c r="I82" s="2">
        <v>0.3</v>
      </c>
      <c r="J82" s="6">
        <v>69147521</v>
      </c>
      <c r="K82" s="6">
        <v>37216293</v>
      </c>
      <c r="L82" s="6">
        <v>31931228</v>
      </c>
      <c r="M82" s="6">
        <v>35305632</v>
      </c>
      <c r="N82" s="6">
        <v>1541566</v>
      </c>
      <c r="O82" s="6">
        <v>530342</v>
      </c>
      <c r="P82" s="6">
        <v>1010834</v>
      </c>
      <c r="Q82" s="6">
        <v>0</v>
      </c>
      <c r="R82" s="6">
        <v>0</v>
      </c>
      <c r="S82" s="6">
        <v>390</v>
      </c>
      <c r="T82" s="6">
        <v>0</v>
      </c>
      <c r="U82" s="6">
        <v>0</v>
      </c>
      <c r="V82" s="6">
        <v>479654</v>
      </c>
      <c r="W82" s="2">
        <v>0</v>
      </c>
      <c r="X82" s="6">
        <v>115665</v>
      </c>
      <c r="Y82" s="6">
        <v>-2177920</v>
      </c>
      <c r="Z82" s="6">
        <v>35033267</v>
      </c>
      <c r="AA82" s="6">
        <v>66964495</v>
      </c>
      <c r="AB82" s="6">
        <v>-2183026</v>
      </c>
      <c r="AC82" s="7">
        <v>0.97</v>
      </c>
      <c r="AD82" s="2" t="s">
        <v>934</v>
      </c>
      <c r="AE82" s="2" t="s">
        <v>811</v>
      </c>
      <c r="AF82" s="2">
        <v>0.37169647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1</v>
      </c>
      <c r="AM82" s="2">
        <v>0</v>
      </c>
    </row>
    <row r="83" spans="1:39">
      <c r="A83" s="2" t="s">
        <v>606</v>
      </c>
      <c r="B83" s="2" t="s">
        <v>928</v>
      </c>
      <c r="C83" s="2" t="s">
        <v>808</v>
      </c>
      <c r="D83" s="2">
        <v>0</v>
      </c>
      <c r="E83" s="2" t="s">
        <v>607</v>
      </c>
      <c r="F83" s="2">
        <v>0</v>
      </c>
      <c r="G83" s="2">
        <v>0</v>
      </c>
      <c r="H83" s="2" t="s">
        <v>929</v>
      </c>
      <c r="I83" s="2">
        <v>0.1</v>
      </c>
      <c r="J83" s="6">
        <v>82973367</v>
      </c>
      <c r="K83" s="6">
        <v>17776760</v>
      </c>
      <c r="L83" s="6">
        <v>65196607</v>
      </c>
      <c r="M83" s="6">
        <v>18339409</v>
      </c>
      <c r="N83" s="6">
        <v>1504305</v>
      </c>
      <c r="O83" s="6">
        <v>275484</v>
      </c>
      <c r="P83" s="6">
        <v>1212022</v>
      </c>
      <c r="Q83" s="6">
        <v>5548</v>
      </c>
      <c r="R83" s="6">
        <v>90</v>
      </c>
      <c r="S83" s="6">
        <v>823</v>
      </c>
      <c r="T83" s="6">
        <v>9273</v>
      </c>
      <c r="U83" s="6">
        <v>1065</v>
      </c>
      <c r="V83" s="6">
        <v>979348</v>
      </c>
      <c r="W83" s="2">
        <v>0</v>
      </c>
      <c r="X83" s="2">
        <v>0</v>
      </c>
      <c r="Y83" s="6">
        <v>-841425</v>
      </c>
      <c r="Z83" s="6">
        <v>19981637</v>
      </c>
      <c r="AA83" s="6">
        <v>85178245</v>
      </c>
      <c r="AB83" s="6">
        <v>2204877</v>
      </c>
      <c r="AC83" s="7">
        <v>1.03</v>
      </c>
      <c r="AD83" s="2" t="s">
        <v>887</v>
      </c>
      <c r="AE83" s="2" t="s">
        <v>827</v>
      </c>
      <c r="AF83" s="2">
        <v>0.86316462500000002</v>
      </c>
      <c r="AG83" s="2">
        <v>0</v>
      </c>
      <c r="AH83" s="2">
        <v>0</v>
      </c>
      <c r="AI83" s="2">
        <v>1</v>
      </c>
      <c r="AJ83" s="2">
        <v>0</v>
      </c>
      <c r="AK83" s="2">
        <v>0</v>
      </c>
      <c r="AL83" s="2">
        <v>0</v>
      </c>
      <c r="AM83" s="2">
        <v>0</v>
      </c>
    </row>
    <row r="84" spans="1:39">
      <c r="A84" s="2" t="s">
        <v>604</v>
      </c>
      <c r="B84" s="2" t="s">
        <v>804</v>
      </c>
      <c r="C84" s="2" t="s">
        <v>815</v>
      </c>
      <c r="D84" s="2">
        <v>0</v>
      </c>
      <c r="E84" s="2" t="s">
        <v>605</v>
      </c>
      <c r="F84" s="2" t="s">
        <v>460</v>
      </c>
      <c r="G84" s="2" t="s">
        <v>806</v>
      </c>
      <c r="H84" s="2">
        <v>0</v>
      </c>
      <c r="I84" s="2">
        <v>0.4</v>
      </c>
      <c r="J84" s="6">
        <v>2817605</v>
      </c>
      <c r="K84" s="6">
        <v>24203410</v>
      </c>
      <c r="L84" s="6">
        <v>-21385804</v>
      </c>
      <c r="M84" s="6">
        <v>23180015</v>
      </c>
      <c r="N84" s="6">
        <v>983760</v>
      </c>
      <c r="O84" s="6">
        <v>348198</v>
      </c>
      <c r="P84" s="6">
        <v>613178</v>
      </c>
      <c r="Q84" s="2">
        <v>0</v>
      </c>
      <c r="R84" s="6">
        <v>17454</v>
      </c>
      <c r="S84" s="6">
        <v>3248</v>
      </c>
      <c r="T84" s="6">
        <v>1682</v>
      </c>
      <c r="U84" s="6">
        <v>0</v>
      </c>
      <c r="V84" s="6">
        <v>-321246</v>
      </c>
      <c r="W84" s="6">
        <v>294747</v>
      </c>
      <c r="X84" s="2">
        <v>0</v>
      </c>
      <c r="Y84" s="6">
        <v>-208527</v>
      </c>
      <c r="Z84" s="6">
        <v>23928749</v>
      </c>
      <c r="AA84" s="6">
        <v>2542945</v>
      </c>
      <c r="AB84" s="6">
        <v>-274661</v>
      </c>
      <c r="AC84" s="7">
        <v>0.9</v>
      </c>
      <c r="AD84" s="2">
        <v>0</v>
      </c>
      <c r="AE84" s="2" t="s">
        <v>807</v>
      </c>
      <c r="AF84" s="2">
        <v>1</v>
      </c>
      <c r="AG84" s="2">
        <v>0</v>
      </c>
      <c r="AH84" s="2">
        <v>1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</row>
    <row r="85" spans="1:39">
      <c r="A85" s="2" t="s">
        <v>602</v>
      </c>
      <c r="B85" s="2" t="s">
        <v>821</v>
      </c>
      <c r="C85" s="2" t="s">
        <v>845</v>
      </c>
      <c r="D85" s="2">
        <v>0</v>
      </c>
      <c r="E85" s="2" t="s">
        <v>603</v>
      </c>
      <c r="F85" s="2" t="s">
        <v>806</v>
      </c>
      <c r="G85" s="2" t="s">
        <v>576</v>
      </c>
      <c r="H85" s="2">
        <v>0</v>
      </c>
      <c r="I85" s="2">
        <v>0.49</v>
      </c>
      <c r="J85" s="6">
        <v>21391959</v>
      </c>
      <c r="K85" s="6">
        <v>14577207</v>
      </c>
      <c r="L85" s="6">
        <v>6814753</v>
      </c>
      <c r="M85" s="6">
        <v>14498773</v>
      </c>
      <c r="N85" s="6">
        <v>1070498</v>
      </c>
      <c r="O85" s="6">
        <v>221361</v>
      </c>
      <c r="P85" s="6">
        <v>780129</v>
      </c>
      <c r="Q85" s="6">
        <v>3618</v>
      </c>
      <c r="R85" s="6">
        <v>53089</v>
      </c>
      <c r="S85" s="6">
        <v>12301</v>
      </c>
      <c r="T85" s="6">
        <v>0</v>
      </c>
      <c r="U85" s="6">
        <v>0</v>
      </c>
      <c r="V85" s="6">
        <v>102368</v>
      </c>
      <c r="W85" s="2">
        <v>0</v>
      </c>
      <c r="X85" s="2">
        <v>0</v>
      </c>
      <c r="Y85" s="6">
        <v>-1158151</v>
      </c>
      <c r="Z85" s="6">
        <v>14513488</v>
      </c>
      <c r="AA85" s="6">
        <v>21328240</v>
      </c>
      <c r="AB85" s="6">
        <v>-63719</v>
      </c>
      <c r="AC85" s="7">
        <v>1</v>
      </c>
      <c r="AD85" s="2">
        <v>0</v>
      </c>
      <c r="AE85" s="2" t="s">
        <v>807</v>
      </c>
      <c r="AF85" s="2">
        <v>1</v>
      </c>
      <c r="AG85" s="2">
        <v>0</v>
      </c>
      <c r="AH85" s="2">
        <v>0</v>
      </c>
      <c r="AI85" s="2">
        <v>0</v>
      </c>
      <c r="AJ85" s="2">
        <v>0</v>
      </c>
      <c r="AK85" s="2">
        <v>1</v>
      </c>
      <c r="AL85" s="2">
        <v>0</v>
      </c>
      <c r="AM85" s="2">
        <v>0</v>
      </c>
    </row>
    <row r="86" spans="1:39">
      <c r="A86" s="2" t="s">
        <v>600</v>
      </c>
      <c r="B86" s="2" t="s">
        <v>804</v>
      </c>
      <c r="C86" s="2" t="s">
        <v>805</v>
      </c>
      <c r="D86" s="2">
        <v>0</v>
      </c>
      <c r="E86" s="2" t="s">
        <v>601</v>
      </c>
      <c r="F86" s="2" t="s">
        <v>430</v>
      </c>
      <c r="G86" s="2" t="s">
        <v>428</v>
      </c>
      <c r="H86" s="2">
        <v>0</v>
      </c>
      <c r="I86" s="2">
        <v>0.4</v>
      </c>
      <c r="J86" s="6">
        <v>2536298</v>
      </c>
      <c r="K86" s="6">
        <v>30304775</v>
      </c>
      <c r="L86" s="6">
        <v>-27768477</v>
      </c>
      <c r="M86" s="6">
        <v>31682235</v>
      </c>
      <c r="N86" s="6">
        <v>1009516</v>
      </c>
      <c r="O86" s="6">
        <v>475913</v>
      </c>
      <c r="P86" s="6">
        <v>529308</v>
      </c>
      <c r="Q86" s="6">
        <v>4295</v>
      </c>
      <c r="R86" s="6">
        <v>0</v>
      </c>
      <c r="S86" s="6">
        <v>0</v>
      </c>
      <c r="T86" s="6">
        <v>0</v>
      </c>
      <c r="U86" s="6">
        <v>0</v>
      </c>
      <c r="V86" s="6">
        <v>-417123</v>
      </c>
      <c r="W86" s="2">
        <v>0</v>
      </c>
      <c r="X86" s="6">
        <v>8611</v>
      </c>
      <c r="Y86" s="6">
        <v>471201</v>
      </c>
      <c r="Z86" s="6">
        <v>32737218</v>
      </c>
      <c r="AA86" s="6">
        <v>4968741</v>
      </c>
      <c r="AB86" s="6">
        <v>2432443</v>
      </c>
      <c r="AC86" s="7">
        <v>1.96</v>
      </c>
      <c r="AD86" s="2" t="s">
        <v>892</v>
      </c>
      <c r="AE86" s="2" t="s">
        <v>811</v>
      </c>
      <c r="AF86" s="2">
        <v>1.1456635999999999E-2</v>
      </c>
      <c r="AG86" s="2">
        <v>0</v>
      </c>
      <c r="AH86" s="2">
        <v>1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</row>
    <row r="87" spans="1:39">
      <c r="A87" s="2" t="s">
        <v>598</v>
      </c>
      <c r="B87" s="2" t="s">
        <v>804</v>
      </c>
      <c r="C87" s="2" t="s">
        <v>809</v>
      </c>
      <c r="D87" s="2">
        <v>0</v>
      </c>
      <c r="E87" s="2" t="s">
        <v>599</v>
      </c>
      <c r="F87" s="2" t="s">
        <v>310</v>
      </c>
      <c r="G87" s="2" t="s">
        <v>806</v>
      </c>
      <c r="H87" s="2">
        <v>0</v>
      </c>
      <c r="I87" s="2">
        <v>0.4</v>
      </c>
      <c r="J87" s="6">
        <v>1977802</v>
      </c>
      <c r="K87" s="6">
        <v>13866393</v>
      </c>
      <c r="L87" s="6">
        <v>-11888591</v>
      </c>
      <c r="M87" s="6">
        <v>17712872</v>
      </c>
      <c r="N87" s="6">
        <v>750987</v>
      </c>
      <c r="O87" s="6">
        <v>278083</v>
      </c>
      <c r="P87" s="6">
        <v>465155</v>
      </c>
      <c r="Q87" s="2">
        <v>0</v>
      </c>
      <c r="R87" s="6">
        <v>0</v>
      </c>
      <c r="S87" s="6">
        <v>0</v>
      </c>
      <c r="T87" s="6">
        <v>7749</v>
      </c>
      <c r="U87" s="6">
        <v>0</v>
      </c>
      <c r="V87" s="6">
        <v>-178584</v>
      </c>
      <c r="W87" s="2">
        <v>0</v>
      </c>
      <c r="X87" s="2">
        <v>0</v>
      </c>
      <c r="Y87" s="6">
        <v>1001029</v>
      </c>
      <c r="Z87" s="6">
        <v>19286304</v>
      </c>
      <c r="AA87" s="6">
        <v>7397713</v>
      </c>
      <c r="AB87" s="6">
        <v>5419911</v>
      </c>
      <c r="AC87" s="7">
        <v>3.74</v>
      </c>
      <c r="AD87" s="2" t="s">
        <v>842</v>
      </c>
      <c r="AE87" s="2" t="s">
        <v>811</v>
      </c>
      <c r="AF87" s="2">
        <v>2.0076329E-2</v>
      </c>
      <c r="AG87" s="2">
        <v>0</v>
      </c>
      <c r="AH87" s="2">
        <v>1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</row>
    <row r="88" spans="1:39">
      <c r="A88" s="2" t="s">
        <v>596</v>
      </c>
      <c r="B88" s="2" t="s">
        <v>821</v>
      </c>
      <c r="C88" s="2" t="s">
        <v>809</v>
      </c>
      <c r="D88" s="2">
        <v>0</v>
      </c>
      <c r="E88" s="2" t="s">
        <v>597</v>
      </c>
      <c r="F88" s="2" t="s">
        <v>806</v>
      </c>
      <c r="G88" s="2" t="s">
        <v>590</v>
      </c>
      <c r="H88" s="2">
        <v>0</v>
      </c>
      <c r="I88" s="2">
        <v>0.49</v>
      </c>
      <c r="J88" s="6">
        <v>53903290</v>
      </c>
      <c r="K88" s="6">
        <v>38445576</v>
      </c>
      <c r="L88" s="6">
        <v>15457714</v>
      </c>
      <c r="M88" s="6">
        <v>43851600</v>
      </c>
      <c r="N88" s="6">
        <v>2000974</v>
      </c>
      <c r="O88" s="6">
        <v>671889</v>
      </c>
      <c r="P88" s="6">
        <v>1329085</v>
      </c>
      <c r="Q88" s="2">
        <v>0</v>
      </c>
      <c r="R88" s="6">
        <v>0</v>
      </c>
      <c r="S88" s="6">
        <v>0</v>
      </c>
      <c r="T88" s="6">
        <v>0</v>
      </c>
      <c r="U88" s="6">
        <v>0</v>
      </c>
      <c r="V88" s="6">
        <v>232197</v>
      </c>
      <c r="W88" s="2">
        <v>0</v>
      </c>
      <c r="X88" s="2">
        <v>0</v>
      </c>
      <c r="Y88" s="6">
        <v>-591961</v>
      </c>
      <c r="Z88" s="6">
        <v>45492810</v>
      </c>
      <c r="AA88" s="6">
        <v>60950524</v>
      </c>
      <c r="AB88" s="6">
        <v>7047234</v>
      </c>
      <c r="AC88" s="7">
        <v>1.1299999999999999</v>
      </c>
      <c r="AD88" s="2" t="s">
        <v>904</v>
      </c>
      <c r="AE88" s="2" t="s">
        <v>827</v>
      </c>
      <c r="AF88" s="2">
        <v>0.28603785500000001</v>
      </c>
      <c r="AG88" s="2">
        <v>0</v>
      </c>
      <c r="AH88" s="2">
        <v>0</v>
      </c>
      <c r="AI88" s="2">
        <v>0</v>
      </c>
      <c r="AJ88" s="2">
        <v>0</v>
      </c>
      <c r="AK88" s="2">
        <v>1</v>
      </c>
      <c r="AL88" s="2">
        <v>0</v>
      </c>
      <c r="AM88" s="2">
        <v>0</v>
      </c>
    </row>
    <row r="89" spans="1:39">
      <c r="A89" s="2" t="s">
        <v>594</v>
      </c>
      <c r="B89" s="2" t="s">
        <v>928</v>
      </c>
      <c r="C89" s="2" t="s">
        <v>809</v>
      </c>
      <c r="D89" s="2">
        <v>0</v>
      </c>
      <c r="E89" s="2" t="s">
        <v>595</v>
      </c>
      <c r="F89" s="2">
        <v>0</v>
      </c>
      <c r="G89" s="2">
        <v>0</v>
      </c>
      <c r="H89" s="2" t="s">
        <v>929</v>
      </c>
      <c r="I89" s="2">
        <v>0.09</v>
      </c>
      <c r="J89" s="6">
        <v>105409918</v>
      </c>
      <c r="K89" s="6">
        <v>16793591</v>
      </c>
      <c r="L89" s="6">
        <v>88616327</v>
      </c>
      <c r="M89" s="6">
        <v>18233218</v>
      </c>
      <c r="N89" s="6">
        <v>1391564</v>
      </c>
      <c r="O89" s="6">
        <v>273891</v>
      </c>
      <c r="P89" s="6">
        <v>1103013</v>
      </c>
      <c r="Q89" s="6">
        <v>1675</v>
      </c>
      <c r="R89" s="6">
        <v>0</v>
      </c>
      <c r="S89" s="6">
        <v>1962</v>
      </c>
      <c r="T89" s="6">
        <v>10749</v>
      </c>
      <c r="U89" s="6">
        <v>274</v>
      </c>
      <c r="V89" s="6">
        <v>1331147</v>
      </c>
      <c r="W89" s="2">
        <v>0</v>
      </c>
      <c r="X89" s="2">
        <v>0</v>
      </c>
      <c r="Y89" s="6">
        <v>-187102</v>
      </c>
      <c r="Z89" s="6">
        <v>20768827</v>
      </c>
      <c r="AA89" s="6">
        <v>109385154</v>
      </c>
      <c r="AB89" s="6">
        <v>3975236</v>
      </c>
      <c r="AC89" s="7">
        <v>1.04</v>
      </c>
      <c r="AD89" s="2" t="s">
        <v>904</v>
      </c>
      <c r="AE89" s="2" t="s">
        <v>811</v>
      </c>
      <c r="AF89" s="2">
        <v>0.55935782099999998</v>
      </c>
      <c r="AG89" s="2">
        <v>0</v>
      </c>
      <c r="AH89" s="2">
        <v>0</v>
      </c>
      <c r="AI89" s="2">
        <v>1</v>
      </c>
      <c r="AJ89" s="2">
        <v>0</v>
      </c>
      <c r="AK89" s="2">
        <v>0</v>
      </c>
      <c r="AL89" s="2">
        <v>0</v>
      </c>
      <c r="AM89" s="2">
        <v>0</v>
      </c>
    </row>
    <row r="90" spans="1:39">
      <c r="A90" s="2" t="s">
        <v>592</v>
      </c>
      <c r="B90" s="2" t="s">
        <v>804</v>
      </c>
      <c r="C90" s="2" t="s">
        <v>809</v>
      </c>
      <c r="D90" s="2">
        <v>0</v>
      </c>
      <c r="E90" s="2" t="s">
        <v>593</v>
      </c>
      <c r="F90" s="2" t="s">
        <v>594</v>
      </c>
      <c r="G90" s="2" t="s">
        <v>590</v>
      </c>
      <c r="H90" s="2">
        <v>0</v>
      </c>
      <c r="I90" s="2">
        <v>0.4</v>
      </c>
      <c r="J90" s="6">
        <v>1564326</v>
      </c>
      <c r="K90" s="6">
        <v>7716825</v>
      </c>
      <c r="L90" s="6">
        <v>-6152499</v>
      </c>
      <c r="M90" s="6">
        <v>7805139</v>
      </c>
      <c r="N90" s="6">
        <v>837839</v>
      </c>
      <c r="O90" s="6">
        <v>119748</v>
      </c>
      <c r="P90" s="6">
        <v>698650</v>
      </c>
      <c r="Q90" s="2">
        <v>0</v>
      </c>
      <c r="R90" s="6">
        <v>0</v>
      </c>
      <c r="S90" s="6">
        <v>0</v>
      </c>
      <c r="T90" s="6">
        <v>19441</v>
      </c>
      <c r="U90" s="6">
        <v>0</v>
      </c>
      <c r="V90" s="6">
        <v>-92420</v>
      </c>
      <c r="W90" s="2">
        <v>0</v>
      </c>
      <c r="X90" s="2">
        <v>0</v>
      </c>
      <c r="Y90" s="6">
        <v>-62697</v>
      </c>
      <c r="Z90" s="6">
        <v>8487861</v>
      </c>
      <c r="AA90" s="6">
        <v>2335362</v>
      </c>
      <c r="AB90" s="6">
        <v>771036</v>
      </c>
      <c r="AC90" s="7">
        <v>1.49</v>
      </c>
      <c r="AD90" s="2" t="s">
        <v>904</v>
      </c>
      <c r="AE90" s="2" t="s">
        <v>811</v>
      </c>
      <c r="AF90" s="2">
        <v>8.3010970000000003E-3</v>
      </c>
      <c r="AG90" s="2">
        <v>0</v>
      </c>
      <c r="AH90" s="2">
        <v>1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</row>
    <row r="91" spans="1:39">
      <c r="A91" s="2" t="s">
        <v>590</v>
      </c>
      <c r="B91" s="2" t="s">
        <v>921</v>
      </c>
      <c r="C91" s="2">
        <v>0</v>
      </c>
      <c r="D91" s="2">
        <v>0</v>
      </c>
      <c r="E91" s="2" t="s">
        <v>591</v>
      </c>
      <c r="F91" s="2">
        <v>0</v>
      </c>
      <c r="G91" s="2">
        <v>0</v>
      </c>
      <c r="H91" s="2" t="s">
        <v>814</v>
      </c>
      <c r="I91" s="2">
        <v>0.01</v>
      </c>
      <c r="J91" s="6">
        <v>8389089</v>
      </c>
      <c r="K91" s="6">
        <v>2650470</v>
      </c>
      <c r="L91" s="6">
        <v>5738619</v>
      </c>
      <c r="M91" s="6">
        <v>2920844</v>
      </c>
      <c r="N91" s="6">
        <v>195184</v>
      </c>
      <c r="O91" s="6">
        <v>43875</v>
      </c>
      <c r="P91" s="6">
        <v>149682</v>
      </c>
      <c r="Q91" s="2">
        <v>186</v>
      </c>
      <c r="R91" s="6">
        <v>0</v>
      </c>
      <c r="S91" s="6">
        <v>217</v>
      </c>
      <c r="T91" s="6">
        <v>1194</v>
      </c>
      <c r="U91" s="6">
        <v>30</v>
      </c>
      <c r="V91" s="6">
        <v>86202</v>
      </c>
      <c r="W91" s="2">
        <v>0</v>
      </c>
      <c r="X91" s="2">
        <v>0</v>
      </c>
      <c r="Y91" s="6">
        <v>-32870</v>
      </c>
      <c r="Z91" s="6">
        <v>3169360</v>
      </c>
      <c r="AA91" s="6">
        <v>8907979</v>
      </c>
      <c r="AB91" s="6">
        <v>518890</v>
      </c>
      <c r="AC91" s="7">
        <v>1.06</v>
      </c>
      <c r="AD91" s="2" t="s">
        <v>904</v>
      </c>
      <c r="AE91" s="2" t="s">
        <v>811</v>
      </c>
      <c r="AF91" s="2">
        <v>4.4516708000000002E-2</v>
      </c>
      <c r="AG91" s="2">
        <v>0</v>
      </c>
      <c r="AH91" s="2">
        <v>0</v>
      </c>
      <c r="AI91" s="2">
        <v>0</v>
      </c>
      <c r="AJ91" s="2">
        <v>1</v>
      </c>
      <c r="AK91" s="2">
        <v>0</v>
      </c>
      <c r="AL91" s="2">
        <v>0</v>
      </c>
      <c r="AM91" s="2">
        <v>0</v>
      </c>
    </row>
    <row r="92" spans="1:39">
      <c r="A92" s="2" t="s">
        <v>588</v>
      </c>
      <c r="B92" s="2" t="s">
        <v>928</v>
      </c>
      <c r="C92" s="2" t="s">
        <v>822</v>
      </c>
      <c r="D92" s="2">
        <v>0</v>
      </c>
      <c r="E92" s="2" t="s">
        <v>589</v>
      </c>
      <c r="F92" s="2">
        <v>0</v>
      </c>
      <c r="G92" s="2">
        <v>0</v>
      </c>
      <c r="H92" s="2" t="s">
        <v>929</v>
      </c>
      <c r="I92" s="2">
        <v>0.09</v>
      </c>
      <c r="J92" s="6">
        <v>95862251</v>
      </c>
      <c r="K92" s="6">
        <v>20542542</v>
      </c>
      <c r="L92" s="6">
        <v>75319709</v>
      </c>
      <c r="M92" s="6">
        <v>20626223</v>
      </c>
      <c r="N92" s="6">
        <v>1948792</v>
      </c>
      <c r="O92" s="6">
        <v>309837</v>
      </c>
      <c r="P92" s="6">
        <v>1598917</v>
      </c>
      <c r="Q92" s="6">
        <v>3194</v>
      </c>
      <c r="R92" s="6">
        <v>10062</v>
      </c>
      <c r="S92" s="6">
        <v>1422</v>
      </c>
      <c r="T92" s="6">
        <v>24949</v>
      </c>
      <c r="U92" s="6">
        <v>411</v>
      </c>
      <c r="V92" s="6">
        <v>1131412</v>
      </c>
      <c r="W92" s="2">
        <v>0</v>
      </c>
      <c r="X92" s="2">
        <v>0</v>
      </c>
      <c r="Y92" s="6">
        <v>-3314939</v>
      </c>
      <c r="Z92" s="6">
        <v>20391488</v>
      </c>
      <c r="AA92" s="6">
        <v>95711197</v>
      </c>
      <c r="AB92" s="6">
        <v>-151054</v>
      </c>
      <c r="AC92" s="7">
        <v>1</v>
      </c>
      <c r="AD92" s="2" t="s">
        <v>847</v>
      </c>
      <c r="AE92" s="2" t="s">
        <v>811</v>
      </c>
      <c r="AF92" s="2">
        <v>0.48204264000000002</v>
      </c>
      <c r="AG92" s="2">
        <v>0</v>
      </c>
      <c r="AH92" s="2">
        <v>0</v>
      </c>
      <c r="AI92" s="2">
        <v>1</v>
      </c>
      <c r="AJ92" s="2">
        <v>0</v>
      </c>
      <c r="AK92" s="2">
        <v>0</v>
      </c>
      <c r="AL92" s="2">
        <v>0</v>
      </c>
      <c r="AM92" s="2">
        <v>0</v>
      </c>
    </row>
    <row r="93" spans="1:39">
      <c r="A93" s="2" t="s">
        <v>586</v>
      </c>
      <c r="B93" s="2" t="s">
        <v>926</v>
      </c>
      <c r="C93" s="2" t="s">
        <v>820</v>
      </c>
      <c r="D93" s="2">
        <v>0</v>
      </c>
      <c r="E93" s="2" t="s">
        <v>587</v>
      </c>
      <c r="F93" s="2" t="s">
        <v>806</v>
      </c>
      <c r="G93" s="2" t="s">
        <v>175</v>
      </c>
      <c r="H93" s="2">
        <v>0</v>
      </c>
      <c r="I93" s="2">
        <v>0.49</v>
      </c>
      <c r="J93" s="6">
        <v>71316317</v>
      </c>
      <c r="K93" s="6">
        <v>38766845</v>
      </c>
      <c r="L93" s="6">
        <v>32549472</v>
      </c>
      <c r="M93" s="6">
        <v>44378924</v>
      </c>
      <c r="N93" s="6">
        <v>2633766</v>
      </c>
      <c r="O93" s="6">
        <v>669210</v>
      </c>
      <c r="P93" s="6">
        <v>1863538</v>
      </c>
      <c r="Q93" s="6">
        <v>25806</v>
      </c>
      <c r="R93" s="6">
        <v>70887</v>
      </c>
      <c r="S93" s="6">
        <v>0</v>
      </c>
      <c r="T93" s="6">
        <v>4325</v>
      </c>
      <c r="U93" s="6">
        <v>0</v>
      </c>
      <c r="V93" s="6">
        <v>488941</v>
      </c>
      <c r="W93" s="2">
        <v>0</v>
      </c>
      <c r="X93" s="2">
        <v>0</v>
      </c>
      <c r="Y93" s="6">
        <v>-487883</v>
      </c>
      <c r="Z93" s="6">
        <v>47013748</v>
      </c>
      <c r="AA93" s="6">
        <v>79563220</v>
      </c>
      <c r="AB93" s="6">
        <v>8246903</v>
      </c>
      <c r="AC93" s="7">
        <v>1.1200000000000001</v>
      </c>
      <c r="AD93" s="2">
        <v>0</v>
      </c>
      <c r="AE93" s="2" t="s">
        <v>807</v>
      </c>
      <c r="AF93" s="2">
        <v>1</v>
      </c>
      <c r="AG93" s="2">
        <v>1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</row>
    <row r="94" spans="1:39">
      <c r="A94" s="2" t="s">
        <v>584</v>
      </c>
      <c r="B94" s="2" t="s">
        <v>928</v>
      </c>
      <c r="C94" s="2" t="s">
        <v>822</v>
      </c>
      <c r="D94" s="2">
        <v>0</v>
      </c>
      <c r="E94" s="2" t="s">
        <v>585</v>
      </c>
      <c r="F94" s="2">
        <v>0</v>
      </c>
      <c r="G94" s="2">
        <v>0</v>
      </c>
      <c r="H94" s="2" t="s">
        <v>929</v>
      </c>
      <c r="I94" s="2">
        <v>0.09</v>
      </c>
      <c r="J94" s="6">
        <v>37446148</v>
      </c>
      <c r="K94" s="6">
        <v>10769367</v>
      </c>
      <c r="L94" s="6">
        <v>26676781</v>
      </c>
      <c r="M94" s="6">
        <v>10100322</v>
      </c>
      <c r="N94" s="6">
        <v>947144</v>
      </c>
      <c r="O94" s="6">
        <v>151722</v>
      </c>
      <c r="P94" s="6">
        <v>757074</v>
      </c>
      <c r="Q94" s="6">
        <v>2427</v>
      </c>
      <c r="R94" s="6">
        <v>26190</v>
      </c>
      <c r="S94" s="6">
        <v>2072</v>
      </c>
      <c r="T94" s="6">
        <v>7659</v>
      </c>
      <c r="U94" s="6">
        <v>0</v>
      </c>
      <c r="V94" s="6">
        <v>400724</v>
      </c>
      <c r="W94" s="2">
        <v>0</v>
      </c>
      <c r="X94" s="2">
        <v>0</v>
      </c>
      <c r="Y94" s="6">
        <v>-764578</v>
      </c>
      <c r="Z94" s="6">
        <v>10683612</v>
      </c>
      <c r="AA94" s="6">
        <v>37360393</v>
      </c>
      <c r="AB94" s="6">
        <v>-85755</v>
      </c>
      <c r="AC94" s="7">
        <v>1</v>
      </c>
      <c r="AD94" s="2">
        <v>0</v>
      </c>
      <c r="AE94" s="2" t="s">
        <v>807</v>
      </c>
      <c r="AF94" s="2">
        <v>1</v>
      </c>
      <c r="AG94" s="2">
        <v>0</v>
      </c>
      <c r="AH94" s="2">
        <v>0</v>
      </c>
      <c r="AI94" s="2">
        <v>1</v>
      </c>
      <c r="AJ94" s="2">
        <v>0</v>
      </c>
      <c r="AK94" s="2">
        <v>0</v>
      </c>
      <c r="AL94" s="2">
        <v>0</v>
      </c>
      <c r="AM94" s="2">
        <v>0</v>
      </c>
    </row>
    <row r="95" spans="1:39">
      <c r="A95" s="2" t="s">
        <v>582</v>
      </c>
      <c r="B95" s="2" t="s">
        <v>804</v>
      </c>
      <c r="C95" s="2" t="s">
        <v>805</v>
      </c>
      <c r="D95" s="2">
        <v>0</v>
      </c>
      <c r="E95" s="2" t="s">
        <v>583</v>
      </c>
      <c r="F95" s="2" t="s">
        <v>430</v>
      </c>
      <c r="G95" s="2" t="s">
        <v>428</v>
      </c>
      <c r="H95" s="2">
        <v>0</v>
      </c>
      <c r="I95" s="2">
        <v>0.4</v>
      </c>
      <c r="J95" s="6">
        <v>3459995</v>
      </c>
      <c r="K95" s="6">
        <v>14918415</v>
      </c>
      <c r="L95" s="6">
        <v>-11458420</v>
      </c>
      <c r="M95" s="6">
        <v>15308800</v>
      </c>
      <c r="N95" s="6">
        <v>1107201</v>
      </c>
      <c r="O95" s="6">
        <v>246503</v>
      </c>
      <c r="P95" s="6">
        <v>859688</v>
      </c>
      <c r="Q95" s="6">
        <v>739</v>
      </c>
      <c r="R95" s="6">
        <v>0</v>
      </c>
      <c r="S95" s="6">
        <v>271</v>
      </c>
      <c r="T95" s="6">
        <v>0</v>
      </c>
      <c r="U95" s="6">
        <v>0</v>
      </c>
      <c r="V95" s="6">
        <v>-172122</v>
      </c>
      <c r="W95" s="2">
        <v>0</v>
      </c>
      <c r="X95" s="6">
        <v>50518</v>
      </c>
      <c r="Y95" s="6">
        <v>-728007</v>
      </c>
      <c r="Z95" s="6">
        <v>15465354</v>
      </c>
      <c r="AA95" s="6">
        <v>4006934</v>
      </c>
      <c r="AB95" s="6">
        <v>546939</v>
      </c>
      <c r="AC95" s="7">
        <v>1.1599999999999999</v>
      </c>
      <c r="AD95" s="2">
        <v>0</v>
      </c>
      <c r="AE95" s="2" t="s">
        <v>807</v>
      </c>
      <c r="AF95" s="2">
        <v>1</v>
      </c>
      <c r="AG95" s="2">
        <v>0</v>
      </c>
      <c r="AH95" s="2">
        <v>1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</row>
    <row r="96" spans="1:39">
      <c r="A96" s="2" t="s">
        <v>580</v>
      </c>
      <c r="B96" s="2" t="s">
        <v>926</v>
      </c>
      <c r="C96" s="2" t="s">
        <v>825</v>
      </c>
      <c r="D96" s="2" t="s">
        <v>945</v>
      </c>
      <c r="E96" s="2" t="s">
        <v>581</v>
      </c>
      <c r="F96" s="2" t="s">
        <v>806</v>
      </c>
      <c r="G96" s="2" t="s">
        <v>45</v>
      </c>
      <c r="H96" s="2">
        <v>0</v>
      </c>
      <c r="I96" s="2">
        <v>0.99</v>
      </c>
      <c r="J96" s="6">
        <v>97514740</v>
      </c>
      <c r="K96" s="6">
        <v>86658954</v>
      </c>
      <c r="L96" s="6">
        <v>10855786</v>
      </c>
      <c r="M96" s="6">
        <v>83600339</v>
      </c>
      <c r="N96" s="6">
        <v>5914606</v>
      </c>
      <c r="O96" s="6">
        <v>1255799</v>
      </c>
      <c r="P96" s="6">
        <v>4626557</v>
      </c>
      <c r="Q96" s="6">
        <v>7934</v>
      </c>
      <c r="R96" s="6">
        <v>0</v>
      </c>
      <c r="S96" s="6">
        <v>18287</v>
      </c>
      <c r="T96" s="6">
        <v>0</v>
      </c>
      <c r="U96" s="6">
        <v>6029</v>
      </c>
      <c r="V96" s="6">
        <v>163070</v>
      </c>
      <c r="W96" s="2">
        <v>0</v>
      </c>
      <c r="X96" s="2">
        <v>0</v>
      </c>
      <c r="Y96" s="6">
        <v>-672980</v>
      </c>
      <c r="Z96" s="6">
        <v>89005035</v>
      </c>
      <c r="AA96" s="6">
        <v>99860821</v>
      </c>
      <c r="AB96" s="6">
        <v>2346081</v>
      </c>
      <c r="AC96" s="7">
        <v>1.02</v>
      </c>
      <c r="AD96" s="2">
        <v>0</v>
      </c>
      <c r="AE96" s="2" t="s">
        <v>807</v>
      </c>
      <c r="AF96" s="2">
        <v>1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1</v>
      </c>
    </row>
    <row r="97" spans="1:39">
      <c r="A97" s="2" t="s">
        <v>578</v>
      </c>
      <c r="B97" s="2" t="s">
        <v>821</v>
      </c>
      <c r="C97" s="2" t="s">
        <v>845</v>
      </c>
      <c r="D97" s="2">
        <v>0</v>
      </c>
      <c r="E97" s="2" t="s">
        <v>579</v>
      </c>
      <c r="F97" s="2" t="s">
        <v>806</v>
      </c>
      <c r="G97" s="2" t="s">
        <v>576</v>
      </c>
      <c r="H97" s="2">
        <v>0</v>
      </c>
      <c r="I97" s="2">
        <v>0.49</v>
      </c>
      <c r="J97" s="6">
        <v>118882402</v>
      </c>
      <c r="K97" s="6">
        <v>50915363</v>
      </c>
      <c r="L97" s="6">
        <v>67967039</v>
      </c>
      <c r="M97" s="6">
        <v>48653103</v>
      </c>
      <c r="N97" s="6">
        <v>4102386</v>
      </c>
      <c r="O97" s="6">
        <v>732133</v>
      </c>
      <c r="P97" s="6">
        <v>3299520</v>
      </c>
      <c r="Q97" s="6">
        <v>6724</v>
      </c>
      <c r="R97" s="6">
        <v>5504</v>
      </c>
      <c r="S97" s="6">
        <v>12883</v>
      </c>
      <c r="T97" s="6">
        <v>44876</v>
      </c>
      <c r="U97" s="6">
        <v>746</v>
      </c>
      <c r="V97" s="6">
        <v>1020964</v>
      </c>
      <c r="W97" s="2">
        <v>0</v>
      </c>
      <c r="X97" s="2">
        <v>0</v>
      </c>
      <c r="Y97" s="6">
        <v>831000</v>
      </c>
      <c r="Z97" s="6">
        <v>54607453</v>
      </c>
      <c r="AA97" s="6">
        <v>122574492</v>
      </c>
      <c r="AB97" s="6">
        <v>3692090</v>
      </c>
      <c r="AC97" s="7">
        <v>1.03</v>
      </c>
      <c r="AD97" s="2">
        <v>0</v>
      </c>
      <c r="AE97" s="2" t="s">
        <v>807</v>
      </c>
      <c r="AF97" s="2">
        <v>1</v>
      </c>
      <c r="AG97" s="2">
        <v>0</v>
      </c>
      <c r="AH97" s="2">
        <v>0</v>
      </c>
      <c r="AI97" s="2">
        <v>0</v>
      </c>
      <c r="AJ97" s="2">
        <v>0</v>
      </c>
      <c r="AK97" s="2">
        <v>1</v>
      </c>
      <c r="AL97" s="2">
        <v>0</v>
      </c>
      <c r="AM97" s="2">
        <v>0</v>
      </c>
    </row>
    <row r="98" spans="1:39">
      <c r="A98" s="2" t="s">
        <v>576</v>
      </c>
      <c r="B98" s="2" t="s">
        <v>921</v>
      </c>
      <c r="C98" s="2">
        <v>0</v>
      </c>
      <c r="D98" s="2">
        <v>0</v>
      </c>
      <c r="E98" s="2" t="s">
        <v>577</v>
      </c>
      <c r="F98" s="2">
        <v>0</v>
      </c>
      <c r="G98" s="2">
        <v>0</v>
      </c>
      <c r="H98" s="2" t="s">
        <v>814</v>
      </c>
      <c r="I98" s="2">
        <v>0.01</v>
      </c>
      <c r="J98" s="6">
        <v>6651909</v>
      </c>
      <c r="K98" s="6">
        <v>1337150</v>
      </c>
      <c r="L98" s="6">
        <v>5314759</v>
      </c>
      <c r="M98" s="6">
        <v>1288813</v>
      </c>
      <c r="N98" s="6">
        <v>105093</v>
      </c>
      <c r="O98" s="6">
        <v>19360</v>
      </c>
      <c r="P98" s="6">
        <v>82929</v>
      </c>
      <c r="Q98" s="2">
        <v>211</v>
      </c>
      <c r="R98" s="6">
        <v>1148</v>
      </c>
      <c r="S98" s="6">
        <v>514</v>
      </c>
      <c r="T98" s="6">
        <v>916</v>
      </c>
      <c r="U98" s="6">
        <v>15</v>
      </c>
      <c r="V98" s="6">
        <v>79835</v>
      </c>
      <c r="W98" s="2">
        <v>0</v>
      </c>
      <c r="X98" s="2">
        <v>0</v>
      </c>
      <c r="Y98" s="6">
        <v>-6677</v>
      </c>
      <c r="Z98" s="6">
        <v>1467064</v>
      </c>
      <c r="AA98" s="6">
        <v>6781824</v>
      </c>
      <c r="AB98" s="6">
        <v>129915</v>
      </c>
      <c r="AC98" s="7">
        <v>1.02</v>
      </c>
      <c r="AD98" s="2">
        <v>0</v>
      </c>
      <c r="AE98" s="2" t="s">
        <v>807</v>
      </c>
      <c r="AF98" s="2">
        <v>1</v>
      </c>
      <c r="AG98" s="2">
        <v>0</v>
      </c>
      <c r="AH98" s="2">
        <v>0</v>
      </c>
      <c r="AI98" s="2">
        <v>0</v>
      </c>
      <c r="AJ98" s="2">
        <v>1</v>
      </c>
      <c r="AK98" s="2">
        <v>0</v>
      </c>
      <c r="AL98" s="2">
        <v>0</v>
      </c>
      <c r="AM98" s="2">
        <v>0</v>
      </c>
    </row>
    <row r="99" spans="1:39">
      <c r="A99" s="2" t="s">
        <v>574</v>
      </c>
      <c r="B99" s="2" t="s">
        <v>924</v>
      </c>
      <c r="C99" s="2" t="s">
        <v>818</v>
      </c>
      <c r="D99" s="2">
        <v>0</v>
      </c>
      <c r="E99" s="2" t="s">
        <v>575</v>
      </c>
      <c r="F99" s="2" t="s">
        <v>514</v>
      </c>
      <c r="G99" s="2" t="s">
        <v>806</v>
      </c>
      <c r="H99" s="2">
        <v>0</v>
      </c>
      <c r="I99" s="2">
        <v>0.3</v>
      </c>
      <c r="J99" s="6">
        <v>72005855</v>
      </c>
      <c r="K99" s="6">
        <v>42590024</v>
      </c>
      <c r="L99" s="6">
        <v>29415831</v>
      </c>
      <c r="M99" s="6">
        <v>45084846</v>
      </c>
      <c r="N99" s="6">
        <v>1825659</v>
      </c>
      <c r="O99" s="6">
        <v>677240</v>
      </c>
      <c r="P99" s="6">
        <v>1116225</v>
      </c>
      <c r="Q99" s="2">
        <v>0</v>
      </c>
      <c r="R99" s="6">
        <v>25871</v>
      </c>
      <c r="S99" s="6">
        <v>6323</v>
      </c>
      <c r="T99" s="6">
        <v>0</v>
      </c>
      <c r="U99" s="6">
        <v>0</v>
      </c>
      <c r="V99" s="6">
        <v>441869</v>
      </c>
      <c r="W99" s="2">
        <v>0</v>
      </c>
      <c r="X99" s="2">
        <v>0</v>
      </c>
      <c r="Y99" s="6">
        <v>1643100</v>
      </c>
      <c r="Z99" s="6">
        <v>48995474</v>
      </c>
      <c r="AA99" s="6">
        <v>78411305</v>
      </c>
      <c r="AB99" s="6">
        <v>6405450</v>
      </c>
      <c r="AC99" s="7">
        <v>1.0900000000000001</v>
      </c>
      <c r="AD99" s="2">
        <v>0</v>
      </c>
      <c r="AE99" s="2" t="s">
        <v>807</v>
      </c>
      <c r="AF99" s="2">
        <v>1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1</v>
      </c>
      <c r="AM99" s="2">
        <v>0</v>
      </c>
    </row>
    <row r="100" spans="1:39">
      <c r="A100" s="2" t="s">
        <v>572</v>
      </c>
      <c r="B100" s="2" t="s">
        <v>804</v>
      </c>
      <c r="C100" s="2" t="s">
        <v>815</v>
      </c>
      <c r="D100" s="2">
        <v>0</v>
      </c>
      <c r="E100" s="2" t="s">
        <v>573</v>
      </c>
      <c r="F100" s="2" t="s">
        <v>668</v>
      </c>
      <c r="G100" s="2" t="s">
        <v>666</v>
      </c>
      <c r="H100" s="2">
        <v>0</v>
      </c>
      <c r="I100" s="2">
        <v>0.4</v>
      </c>
      <c r="J100" s="6">
        <v>2303012</v>
      </c>
      <c r="K100" s="6">
        <v>7171198</v>
      </c>
      <c r="L100" s="6">
        <v>-4868185</v>
      </c>
      <c r="M100" s="6">
        <v>7838520</v>
      </c>
      <c r="N100" s="6">
        <v>600119</v>
      </c>
      <c r="O100" s="6">
        <v>126520</v>
      </c>
      <c r="P100" s="6">
        <v>460251</v>
      </c>
      <c r="Q100" s="6">
        <v>0</v>
      </c>
      <c r="R100" s="6">
        <v>0</v>
      </c>
      <c r="S100" s="6">
        <v>0</v>
      </c>
      <c r="T100" s="6">
        <v>13348</v>
      </c>
      <c r="U100" s="6">
        <v>0</v>
      </c>
      <c r="V100" s="6">
        <v>-73127</v>
      </c>
      <c r="W100" s="2">
        <v>0</v>
      </c>
      <c r="X100" s="6">
        <v>520180</v>
      </c>
      <c r="Y100" s="6">
        <v>250671</v>
      </c>
      <c r="Z100" s="6">
        <v>8096003</v>
      </c>
      <c r="AA100" s="6">
        <v>3227817</v>
      </c>
      <c r="AB100" s="6">
        <v>924805</v>
      </c>
      <c r="AC100" s="7">
        <v>1.4</v>
      </c>
      <c r="AD100" s="2">
        <v>0</v>
      </c>
      <c r="AE100" s="2" t="s">
        <v>807</v>
      </c>
      <c r="AF100" s="2">
        <v>1</v>
      </c>
      <c r="AG100" s="2">
        <v>0</v>
      </c>
      <c r="AH100" s="2">
        <v>1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</row>
    <row r="101" spans="1:39">
      <c r="A101" s="2" t="s">
        <v>570</v>
      </c>
      <c r="B101" s="2" t="s">
        <v>804</v>
      </c>
      <c r="C101" s="2" t="s">
        <v>822</v>
      </c>
      <c r="D101" s="2">
        <v>0</v>
      </c>
      <c r="E101" s="2" t="s">
        <v>571</v>
      </c>
      <c r="F101" s="2" t="s">
        <v>588</v>
      </c>
      <c r="G101" s="2" t="s">
        <v>274</v>
      </c>
      <c r="H101" s="2">
        <v>0</v>
      </c>
      <c r="I101" s="2">
        <v>0.4</v>
      </c>
      <c r="J101" s="6">
        <v>2490920</v>
      </c>
      <c r="K101" s="6">
        <v>12236442</v>
      </c>
      <c r="L101" s="6">
        <v>-9745521</v>
      </c>
      <c r="M101" s="6">
        <v>13646722</v>
      </c>
      <c r="N101" s="6">
        <v>1462130</v>
      </c>
      <c r="O101" s="6">
        <v>210031</v>
      </c>
      <c r="P101" s="6">
        <v>1216278</v>
      </c>
      <c r="Q101" s="2">
        <v>0</v>
      </c>
      <c r="R101" s="6">
        <v>25635</v>
      </c>
      <c r="S101" s="6">
        <v>0</v>
      </c>
      <c r="T101" s="6">
        <v>10186</v>
      </c>
      <c r="U101" s="6">
        <v>0</v>
      </c>
      <c r="V101" s="6">
        <v>-146392</v>
      </c>
      <c r="W101" s="2">
        <v>0</v>
      </c>
      <c r="X101" s="2">
        <v>0</v>
      </c>
      <c r="Y101" s="6">
        <v>29388</v>
      </c>
      <c r="Z101" s="6">
        <v>14991848</v>
      </c>
      <c r="AA101" s="6">
        <v>5246327</v>
      </c>
      <c r="AB101" s="6">
        <v>2755406</v>
      </c>
      <c r="AC101" s="7">
        <v>2.11</v>
      </c>
      <c r="AD101" s="2" t="s">
        <v>847</v>
      </c>
      <c r="AE101" s="2" t="s">
        <v>811</v>
      </c>
      <c r="AF101" s="2">
        <v>1.2525576E-2</v>
      </c>
      <c r="AG101" s="2">
        <v>0</v>
      </c>
      <c r="AH101" s="2">
        <v>1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</row>
    <row r="102" spans="1:39">
      <c r="A102" s="2" t="s">
        <v>568</v>
      </c>
      <c r="B102" s="2" t="s">
        <v>804</v>
      </c>
      <c r="C102" s="2" t="s">
        <v>822</v>
      </c>
      <c r="D102" s="2">
        <v>0</v>
      </c>
      <c r="E102" s="2" t="s">
        <v>569</v>
      </c>
      <c r="F102" s="2" t="s">
        <v>584</v>
      </c>
      <c r="G102" s="2" t="s">
        <v>0</v>
      </c>
      <c r="H102" s="2">
        <v>0</v>
      </c>
      <c r="I102" s="2">
        <v>0.4</v>
      </c>
      <c r="J102" s="6">
        <v>1289891</v>
      </c>
      <c r="K102" s="6">
        <v>8750303</v>
      </c>
      <c r="L102" s="6">
        <v>-7460412</v>
      </c>
      <c r="M102" s="6">
        <v>9011102</v>
      </c>
      <c r="N102" s="6">
        <v>740684</v>
      </c>
      <c r="O102" s="6">
        <v>138402</v>
      </c>
      <c r="P102" s="6">
        <v>588372</v>
      </c>
      <c r="Q102" s="6">
        <v>0</v>
      </c>
      <c r="R102" s="6">
        <v>9296</v>
      </c>
      <c r="S102" s="6">
        <v>0</v>
      </c>
      <c r="T102" s="6">
        <v>4614</v>
      </c>
      <c r="U102" s="6">
        <v>0</v>
      </c>
      <c r="V102" s="6">
        <v>-112066</v>
      </c>
      <c r="W102" s="2">
        <v>0</v>
      </c>
      <c r="X102" s="6">
        <v>411932</v>
      </c>
      <c r="Y102" s="6">
        <v>-42690</v>
      </c>
      <c r="Z102" s="6">
        <v>9185098</v>
      </c>
      <c r="AA102" s="6">
        <v>1724686</v>
      </c>
      <c r="AB102" s="6">
        <v>434794</v>
      </c>
      <c r="AC102" s="7">
        <v>1.34</v>
      </c>
      <c r="AD102" s="2">
        <v>0</v>
      </c>
      <c r="AE102" s="2" t="s">
        <v>807</v>
      </c>
      <c r="AF102" s="2">
        <v>1</v>
      </c>
      <c r="AG102" s="2">
        <v>0</v>
      </c>
      <c r="AH102" s="2">
        <v>1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</row>
    <row r="103" spans="1:39">
      <c r="A103" s="2" t="s">
        <v>566</v>
      </c>
      <c r="B103" s="2" t="s">
        <v>804</v>
      </c>
      <c r="C103" s="2" t="s">
        <v>805</v>
      </c>
      <c r="D103" s="2">
        <v>0</v>
      </c>
      <c r="E103" s="2" t="s">
        <v>567</v>
      </c>
      <c r="F103" s="2" t="s">
        <v>488</v>
      </c>
      <c r="G103" s="2" t="s">
        <v>486</v>
      </c>
      <c r="H103" s="2">
        <v>0</v>
      </c>
      <c r="I103" s="2">
        <v>0.4</v>
      </c>
      <c r="J103" s="6">
        <v>1770352</v>
      </c>
      <c r="K103" s="6">
        <v>12125334</v>
      </c>
      <c r="L103" s="6">
        <v>-10354981</v>
      </c>
      <c r="M103" s="6">
        <v>13121203</v>
      </c>
      <c r="N103" s="6">
        <v>904569</v>
      </c>
      <c r="O103" s="6">
        <v>197545</v>
      </c>
      <c r="P103" s="6">
        <v>677354</v>
      </c>
      <c r="Q103" s="6">
        <v>14318</v>
      </c>
      <c r="R103" s="6">
        <v>0</v>
      </c>
      <c r="S103" s="6">
        <v>3128</v>
      </c>
      <c r="T103" s="6">
        <v>12224</v>
      </c>
      <c r="U103" s="6">
        <v>0</v>
      </c>
      <c r="V103" s="6">
        <v>-155547</v>
      </c>
      <c r="W103" s="2">
        <v>0</v>
      </c>
      <c r="X103" s="6">
        <v>882618</v>
      </c>
      <c r="Y103" s="6">
        <v>-44093</v>
      </c>
      <c r="Z103" s="6">
        <v>12943514</v>
      </c>
      <c r="AA103" s="6">
        <v>2588533</v>
      </c>
      <c r="AB103" s="6">
        <v>818181</v>
      </c>
      <c r="AC103" s="7">
        <v>1.46</v>
      </c>
      <c r="AD103" s="2">
        <v>0</v>
      </c>
      <c r="AE103" s="2" t="s">
        <v>807</v>
      </c>
      <c r="AF103" s="2">
        <v>1</v>
      </c>
      <c r="AG103" s="2">
        <v>0</v>
      </c>
      <c r="AH103" s="2">
        <v>1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</row>
    <row r="104" spans="1:39">
      <c r="A104" s="2" t="s">
        <v>564</v>
      </c>
      <c r="B104" s="2" t="s">
        <v>804</v>
      </c>
      <c r="C104" s="2" t="s">
        <v>815</v>
      </c>
      <c r="D104" s="2">
        <v>0</v>
      </c>
      <c r="E104" s="2" t="s">
        <v>565</v>
      </c>
      <c r="F104" s="2" t="s">
        <v>460</v>
      </c>
      <c r="G104" s="2" t="s">
        <v>806</v>
      </c>
      <c r="H104" s="2">
        <v>0</v>
      </c>
      <c r="I104" s="2">
        <v>0.4</v>
      </c>
      <c r="J104" s="6">
        <v>2540604</v>
      </c>
      <c r="K104" s="6">
        <v>17345567</v>
      </c>
      <c r="L104" s="6">
        <v>-14804964</v>
      </c>
      <c r="M104" s="6">
        <v>16452994</v>
      </c>
      <c r="N104" s="6">
        <v>1149776</v>
      </c>
      <c r="O104" s="6">
        <v>247148</v>
      </c>
      <c r="P104" s="6">
        <v>876234</v>
      </c>
      <c r="Q104" s="2">
        <v>0</v>
      </c>
      <c r="R104" s="6">
        <v>13535</v>
      </c>
      <c r="S104" s="6">
        <v>2701</v>
      </c>
      <c r="T104" s="6">
        <v>10158</v>
      </c>
      <c r="U104" s="6">
        <v>0</v>
      </c>
      <c r="V104" s="6">
        <v>-222392</v>
      </c>
      <c r="W104" s="6">
        <v>17657</v>
      </c>
      <c r="X104" s="2">
        <v>0</v>
      </c>
      <c r="Y104" s="6">
        <v>-459770</v>
      </c>
      <c r="Z104" s="6">
        <v>16938265</v>
      </c>
      <c r="AA104" s="6">
        <v>2133301</v>
      </c>
      <c r="AB104" s="6">
        <v>-407303</v>
      </c>
      <c r="AC104" s="7">
        <v>0.84</v>
      </c>
      <c r="AD104" s="2">
        <v>0</v>
      </c>
      <c r="AE104" s="2" t="s">
        <v>807</v>
      </c>
      <c r="AF104" s="2">
        <v>1</v>
      </c>
      <c r="AG104" s="2">
        <v>0</v>
      </c>
      <c r="AH104" s="2">
        <v>1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</row>
    <row r="105" spans="1:39">
      <c r="A105" s="2" t="s">
        <v>562</v>
      </c>
      <c r="B105" s="2" t="s">
        <v>804</v>
      </c>
      <c r="C105" s="2" t="s">
        <v>809</v>
      </c>
      <c r="D105" s="2">
        <v>0</v>
      </c>
      <c r="E105" s="2" t="s">
        <v>563</v>
      </c>
      <c r="F105" s="2" t="s">
        <v>390</v>
      </c>
      <c r="G105" s="2" t="s">
        <v>806</v>
      </c>
      <c r="H105" s="2">
        <v>0</v>
      </c>
      <c r="I105" s="2">
        <v>0.4</v>
      </c>
      <c r="J105" s="6">
        <v>5744246</v>
      </c>
      <c r="K105" s="6">
        <v>12666161</v>
      </c>
      <c r="L105" s="6">
        <v>-6921915</v>
      </c>
      <c r="M105" s="6">
        <v>13792348</v>
      </c>
      <c r="N105" s="6">
        <v>1500344</v>
      </c>
      <c r="O105" s="6">
        <v>214160</v>
      </c>
      <c r="P105" s="6">
        <v>1247785</v>
      </c>
      <c r="Q105" s="2">
        <v>0</v>
      </c>
      <c r="R105" s="6">
        <v>0</v>
      </c>
      <c r="S105" s="6">
        <v>0</v>
      </c>
      <c r="T105" s="6">
        <v>37790</v>
      </c>
      <c r="U105" s="6">
        <v>609</v>
      </c>
      <c r="V105" s="6">
        <v>-103977</v>
      </c>
      <c r="W105" s="2">
        <v>0</v>
      </c>
      <c r="X105" s="2">
        <v>0</v>
      </c>
      <c r="Y105" s="6">
        <v>881834</v>
      </c>
      <c r="Z105" s="6">
        <v>16070549</v>
      </c>
      <c r="AA105" s="6">
        <v>9148634</v>
      </c>
      <c r="AB105" s="6">
        <v>3404388</v>
      </c>
      <c r="AC105" s="7">
        <v>1.59</v>
      </c>
      <c r="AD105" s="2" t="s">
        <v>863</v>
      </c>
      <c r="AE105" s="2" t="s">
        <v>811</v>
      </c>
      <c r="AF105" s="2">
        <v>4.5924515999999999E-2</v>
      </c>
      <c r="AG105" s="2">
        <v>0</v>
      </c>
      <c r="AH105" s="2">
        <v>1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</row>
    <row r="106" spans="1:39">
      <c r="A106" s="2" t="s">
        <v>560</v>
      </c>
      <c r="B106" s="2" t="s">
        <v>804</v>
      </c>
      <c r="C106" s="2" t="s">
        <v>809</v>
      </c>
      <c r="D106" s="2">
        <v>0</v>
      </c>
      <c r="E106" s="2" t="s">
        <v>561</v>
      </c>
      <c r="F106" s="2" t="s">
        <v>310</v>
      </c>
      <c r="G106" s="2" t="s">
        <v>806</v>
      </c>
      <c r="H106" s="2">
        <v>0</v>
      </c>
      <c r="I106" s="2">
        <v>0.4</v>
      </c>
      <c r="J106" s="6">
        <v>2250546</v>
      </c>
      <c r="K106" s="6">
        <v>7479660</v>
      </c>
      <c r="L106" s="6">
        <v>-5229114</v>
      </c>
      <c r="M106" s="6">
        <v>10306562</v>
      </c>
      <c r="N106" s="6">
        <v>684579</v>
      </c>
      <c r="O106" s="6">
        <v>159137</v>
      </c>
      <c r="P106" s="6">
        <v>505226</v>
      </c>
      <c r="Q106" s="6">
        <v>2758</v>
      </c>
      <c r="R106" s="6">
        <v>0</v>
      </c>
      <c r="S106" s="6">
        <v>0</v>
      </c>
      <c r="T106" s="6">
        <v>17458</v>
      </c>
      <c r="U106" s="6">
        <v>0</v>
      </c>
      <c r="V106" s="6">
        <v>-78549</v>
      </c>
      <c r="W106" s="2">
        <v>0</v>
      </c>
      <c r="X106" s="2">
        <v>0</v>
      </c>
      <c r="Y106" s="6">
        <v>-21549</v>
      </c>
      <c r="Z106" s="6">
        <v>10891043</v>
      </c>
      <c r="AA106" s="6">
        <v>5661929</v>
      </c>
      <c r="AB106" s="6">
        <v>3411383</v>
      </c>
      <c r="AC106" s="7">
        <v>2.52</v>
      </c>
      <c r="AD106" s="2" t="s">
        <v>842</v>
      </c>
      <c r="AE106" s="2" t="s">
        <v>811</v>
      </c>
      <c r="AF106" s="2">
        <v>2.2844909E-2</v>
      </c>
      <c r="AG106" s="2">
        <v>0</v>
      </c>
      <c r="AH106" s="2">
        <v>1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</row>
    <row r="107" spans="1:39">
      <c r="A107" s="2" t="s">
        <v>558</v>
      </c>
      <c r="B107" s="2" t="s">
        <v>821</v>
      </c>
      <c r="C107" s="2" t="s">
        <v>820</v>
      </c>
      <c r="D107" s="2">
        <v>0</v>
      </c>
      <c r="E107" s="2" t="s">
        <v>559</v>
      </c>
      <c r="F107" s="2" t="s">
        <v>806</v>
      </c>
      <c r="G107" s="2" t="s">
        <v>446</v>
      </c>
      <c r="H107" s="2">
        <v>0</v>
      </c>
      <c r="I107" s="2">
        <v>0.49</v>
      </c>
      <c r="J107" s="6">
        <v>49708987</v>
      </c>
      <c r="K107" s="6">
        <v>36150468</v>
      </c>
      <c r="L107" s="6">
        <v>13558518</v>
      </c>
      <c r="M107" s="6">
        <v>44547757</v>
      </c>
      <c r="N107" s="6">
        <v>3828239</v>
      </c>
      <c r="O107" s="6">
        <v>737826</v>
      </c>
      <c r="P107" s="6">
        <v>3013836</v>
      </c>
      <c r="Q107" s="2">
        <v>0</v>
      </c>
      <c r="R107" s="6">
        <v>0</v>
      </c>
      <c r="S107" s="6">
        <v>8628</v>
      </c>
      <c r="T107" s="6">
        <v>53029</v>
      </c>
      <c r="U107" s="6">
        <v>14920</v>
      </c>
      <c r="V107" s="6">
        <v>203669</v>
      </c>
      <c r="W107" s="2">
        <v>0</v>
      </c>
      <c r="X107" s="2">
        <v>0</v>
      </c>
      <c r="Y107" s="6">
        <v>-818799</v>
      </c>
      <c r="Z107" s="6">
        <v>47760866</v>
      </c>
      <c r="AA107" s="6">
        <v>61319384</v>
      </c>
      <c r="AB107" s="6">
        <v>11610397</v>
      </c>
      <c r="AC107" s="7">
        <v>1.23</v>
      </c>
      <c r="AD107" s="2">
        <v>0</v>
      </c>
      <c r="AE107" s="2" t="s">
        <v>807</v>
      </c>
      <c r="AF107" s="2">
        <v>1</v>
      </c>
      <c r="AG107" s="2">
        <v>0</v>
      </c>
      <c r="AH107" s="2">
        <v>0</v>
      </c>
      <c r="AI107" s="2">
        <v>0</v>
      </c>
      <c r="AJ107" s="2">
        <v>0</v>
      </c>
      <c r="AK107" s="2">
        <v>1</v>
      </c>
      <c r="AL107" s="2">
        <v>0</v>
      </c>
      <c r="AM107" s="2">
        <v>0</v>
      </c>
    </row>
    <row r="108" spans="1:39">
      <c r="A108" s="2" t="s">
        <v>556</v>
      </c>
      <c r="B108" s="2" t="s">
        <v>804</v>
      </c>
      <c r="C108" s="2" t="s">
        <v>825</v>
      </c>
      <c r="D108" s="2">
        <v>0</v>
      </c>
      <c r="E108" s="2" t="s">
        <v>557</v>
      </c>
      <c r="F108" s="2" t="s">
        <v>157</v>
      </c>
      <c r="G108" s="2" t="s">
        <v>155</v>
      </c>
      <c r="H108" s="2">
        <v>0</v>
      </c>
      <c r="I108" s="2">
        <v>0.4</v>
      </c>
      <c r="J108" s="6">
        <v>2987727</v>
      </c>
      <c r="K108" s="6">
        <v>20649995</v>
      </c>
      <c r="L108" s="6">
        <v>-17662268</v>
      </c>
      <c r="M108" s="6">
        <v>20870800</v>
      </c>
      <c r="N108" s="6">
        <v>1023651</v>
      </c>
      <c r="O108" s="6">
        <v>313510</v>
      </c>
      <c r="P108" s="6">
        <v>706741</v>
      </c>
      <c r="Q108" s="6">
        <v>1078</v>
      </c>
      <c r="R108" s="6">
        <v>1343</v>
      </c>
      <c r="S108" s="6">
        <v>0</v>
      </c>
      <c r="T108" s="6">
        <v>979</v>
      </c>
      <c r="U108" s="6">
        <v>0</v>
      </c>
      <c r="V108" s="6">
        <v>-265313</v>
      </c>
      <c r="W108" s="2">
        <v>0</v>
      </c>
      <c r="X108" s="2">
        <v>0</v>
      </c>
      <c r="Y108" s="6">
        <v>350668</v>
      </c>
      <c r="Z108" s="6">
        <v>21979806</v>
      </c>
      <c r="AA108" s="6">
        <v>4317538</v>
      </c>
      <c r="AB108" s="6">
        <v>1329811</v>
      </c>
      <c r="AC108" s="7">
        <v>1.45</v>
      </c>
      <c r="AD108" s="2" t="s">
        <v>946</v>
      </c>
      <c r="AE108" s="2" t="s">
        <v>811</v>
      </c>
      <c r="AF108" s="2">
        <v>5.2782360000000004E-3</v>
      </c>
      <c r="AG108" s="2">
        <v>0</v>
      </c>
      <c r="AH108" s="2">
        <v>1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</row>
    <row r="109" spans="1:39">
      <c r="A109" s="2" t="s">
        <v>554</v>
      </c>
      <c r="B109" s="2" t="s">
        <v>928</v>
      </c>
      <c r="C109" s="2" t="s">
        <v>805</v>
      </c>
      <c r="D109" s="2">
        <v>0</v>
      </c>
      <c r="E109" s="2" t="s">
        <v>555</v>
      </c>
      <c r="F109" s="2">
        <v>0</v>
      </c>
      <c r="G109" s="2">
        <v>0</v>
      </c>
      <c r="H109" s="2" t="s">
        <v>929</v>
      </c>
      <c r="I109" s="2">
        <v>0.09</v>
      </c>
      <c r="J109" s="6">
        <v>70100227</v>
      </c>
      <c r="K109" s="6">
        <v>11478405</v>
      </c>
      <c r="L109" s="6">
        <v>58621822</v>
      </c>
      <c r="M109" s="6">
        <v>11261847</v>
      </c>
      <c r="N109" s="6">
        <v>1077934</v>
      </c>
      <c r="O109" s="6">
        <v>169169</v>
      </c>
      <c r="P109" s="6">
        <v>894140</v>
      </c>
      <c r="Q109" s="6">
        <v>2710</v>
      </c>
      <c r="R109" s="6">
        <v>1786</v>
      </c>
      <c r="S109" s="6">
        <v>1837</v>
      </c>
      <c r="T109" s="6">
        <v>8292</v>
      </c>
      <c r="U109" s="6">
        <v>0</v>
      </c>
      <c r="V109" s="6">
        <v>880585</v>
      </c>
      <c r="W109" s="2">
        <v>0</v>
      </c>
      <c r="X109" s="2">
        <v>0</v>
      </c>
      <c r="Y109" s="6">
        <v>-348118</v>
      </c>
      <c r="Z109" s="6">
        <v>12872248</v>
      </c>
      <c r="AA109" s="6">
        <v>71494070</v>
      </c>
      <c r="AB109" s="6">
        <v>1393843</v>
      </c>
      <c r="AC109" s="7">
        <v>1.02</v>
      </c>
      <c r="AD109" s="2">
        <v>0</v>
      </c>
      <c r="AE109" s="2" t="s">
        <v>807</v>
      </c>
      <c r="AF109" s="2">
        <v>1</v>
      </c>
      <c r="AG109" s="2">
        <v>0</v>
      </c>
      <c r="AH109" s="2">
        <v>0</v>
      </c>
      <c r="AI109" s="2">
        <v>1</v>
      </c>
      <c r="AJ109" s="2">
        <v>0</v>
      </c>
      <c r="AK109" s="2">
        <v>0</v>
      </c>
      <c r="AL109" s="2">
        <v>0</v>
      </c>
      <c r="AM109" s="2">
        <v>0</v>
      </c>
    </row>
    <row r="110" spans="1:39">
      <c r="A110" s="2" t="s">
        <v>552</v>
      </c>
      <c r="B110" s="2" t="s">
        <v>921</v>
      </c>
      <c r="C110" s="2">
        <v>0</v>
      </c>
      <c r="D110" s="2">
        <v>0</v>
      </c>
      <c r="E110" s="2" t="s">
        <v>553</v>
      </c>
      <c r="F110" s="2">
        <v>0</v>
      </c>
      <c r="G110" s="2">
        <v>0</v>
      </c>
      <c r="H110" s="2" t="s">
        <v>814</v>
      </c>
      <c r="I110" s="2">
        <v>0.01</v>
      </c>
      <c r="J110" s="6">
        <v>7250166</v>
      </c>
      <c r="K110" s="6">
        <v>2422086</v>
      </c>
      <c r="L110" s="6">
        <v>4828079</v>
      </c>
      <c r="M110" s="6">
        <v>2412068</v>
      </c>
      <c r="N110" s="6">
        <v>185956</v>
      </c>
      <c r="O110" s="6">
        <v>36232</v>
      </c>
      <c r="P110" s="6">
        <v>147885</v>
      </c>
      <c r="Q110" s="2">
        <v>472</v>
      </c>
      <c r="R110" s="6">
        <v>235</v>
      </c>
      <c r="S110" s="6">
        <v>211</v>
      </c>
      <c r="T110" s="6">
        <v>921</v>
      </c>
      <c r="U110" s="6">
        <v>0</v>
      </c>
      <c r="V110" s="6">
        <v>72525</v>
      </c>
      <c r="W110" s="2">
        <v>0</v>
      </c>
      <c r="X110" s="2">
        <v>0</v>
      </c>
      <c r="Y110" s="6">
        <v>-73050</v>
      </c>
      <c r="Z110" s="6">
        <v>2597499</v>
      </c>
      <c r="AA110" s="6">
        <v>7425578</v>
      </c>
      <c r="AB110" s="6">
        <v>175412</v>
      </c>
      <c r="AC110" s="7">
        <v>1.02</v>
      </c>
      <c r="AD110" s="2">
        <v>0</v>
      </c>
      <c r="AE110" s="2" t="s">
        <v>807</v>
      </c>
      <c r="AF110" s="2">
        <v>1</v>
      </c>
      <c r="AG110" s="2">
        <v>0</v>
      </c>
      <c r="AH110" s="2">
        <v>0</v>
      </c>
      <c r="AI110" s="2">
        <v>0</v>
      </c>
      <c r="AJ110" s="2">
        <v>1</v>
      </c>
      <c r="AK110" s="2">
        <v>0</v>
      </c>
      <c r="AL110" s="2">
        <v>0</v>
      </c>
      <c r="AM110" s="2">
        <v>0</v>
      </c>
    </row>
    <row r="111" spans="1:39">
      <c r="A111" s="2" t="s">
        <v>550</v>
      </c>
      <c r="B111" s="2" t="s">
        <v>804</v>
      </c>
      <c r="C111" s="2" t="s">
        <v>805</v>
      </c>
      <c r="D111" s="2">
        <v>0</v>
      </c>
      <c r="E111" s="2" t="s">
        <v>551</v>
      </c>
      <c r="F111" s="2" t="s">
        <v>554</v>
      </c>
      <c r="G111" s="2" t="s">
        <v>552</v>
      </c>
      <c r="H111" s="2">
        <v>0</v>
      </c>
      <c r="I111" s="2">
        <v>0.4</v>
      </c>
      <c r="J111" s="6">
        <v>3410659</v>
      </c>
      <c r="K111" s="6">
        <v>13766482</v>
      </c>
      <c r="L111" s="6">
        <v>-10355824</v>
      </c>
      <c r="M111" s="6">
        <v>14292266</v>
      </c>
      <c r="N111" s="6">
        <v>782223</v>
      </c>
      <c r="O111" s="6">
        <v>214691</v>
      </c>
      <c r="P111" s="6">
        <v>567532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-155560</v>
      </c>
      <c r="W111" s="2">
        <v>0</v>
      </c>
      <c r="X111" s="6">
        <v>555340</v>
      </c>
      <c r="Y111" s="6">
        <v>-341466</v>
      </c>
      <c r="Z111" s="6">
        <v>14022123</v>
      </c>
      <c r="AA111" s="6">
        <v>3666300</v>
      </c>
      <c r="AB111" s="6">
        <v>255641</v>
      </c>
      <c r="AC111" s="7">
        <v>1.07</v>
      </c>
      <c r="AD111" s="2">
        <v>0</v>
      </c>
      <c r="AE111" s="2" t="s">
        <v>807</v>
      </c>
      <c r="AF111" s="2">
        <v>1</v>
      </c>
      <c r="AG111" s="2">
        <v>0</v>
      </c>
      <c r="AH111" s="2">
        <v>1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</row>
    <row r="112" spans="1:39">
      <c r="A112" s="2" t="s">
        <v>548</v>
      </c>
      <c r="B112" s="2" t="s">
        <v>804</v>
      </c>
      <c r="C112" s="2" t="s">
        <v>805</v>
      </c>
      <c r="D112" s="2">
        <v>0</v>
      </c>
      <c r="E112" s="2" t="s">
        <v>549</v>
      </c>
      <c r="F112" s="2" t="s">
        <v>488</v>
      </c>
      <c r="G112" s="2" t="s">
        <v>486</v>
      </c>
      <c r="H112" s="2">
        <v>0</v>
      </c>
      <c r="I112" s="2">
        <v>0.4</v>
      </c>
      <c r="J112" s="6">
        <v>2412752</v>
      </c>
      <c r="K112" s="6">
        <v>21330820</v>
      </c>
      <c r="L112" s="6">
        <v>-18918068</v>
      </c>
      <c r="M112" s="6">
        <v>22377700</v>
      </c>
      <c r="N112" s="6">
        <v>866003</v>
      </c>
      <c r="O112" s="6">
        <v>336146</v>
      </c>
      <c r="P112" s="6">
        <v>528320</v>
      </c>
      <c r="Q112" s="6">
        <v>0</v>
      </c>
      <c r="R112" s="6">
        <v>0</v>
      </c>
      <c r="S112" s="6">
        <v>1537</v>
      </c>
      <c r="T112" s="6">
        <v>0</v>
      </c>
      <c r="U112" s="6">
        <v>0</v>
      </c>
      <c r="V112" s="6">
        <v>-284177</v>
      </c>
      <c r="W112" s="2">
        <v>0</v>
      </c>
      <c r="X112" s="6">
        <v>863321</v>
      </c>
      <c r="Y112" s="6">
        <v>-829504</v>
      </c>
      <c r="Z112" s="6">
        <v>21266701</v>
      </c>
      <c r="AA112" s="6">
        <v>2348633</v>
      </c>
      <c r="AB112" s="6">
        <v>-64119</v>
      </c>
      <c r="AC112" s="7">
        <v>0.97</v>
      </c>
      <c r="AD112" s="2">
        <v>0</v>
      </c>
      <c r="AE112" s="2" t="s">
        <v>807</v>
      </c>
      <c r="AF112" s="2">
        <v>1</v>
      </c>
      <c r="AG112" s="2">
        <v>0</v>
      </c>
      <c r="AH112" s="2">
        <v>1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</row>
    <row r="113" spans="1:39">
      <c r="A113" s="2" t="s">
        <v>546</v>
      </c>
      <c r="B113" s="2" t="s">
        <v>804</v>
      </c>
      <c r="C113" s="2" t="s">
        <v>808</v>
      </c>
      <c r="D113" s="2">
        <v>0</v>
      </c>
      <c r="E113" s="2" t="s">
        <v>547</v>
      </c>
      <c r="F113" s="2" t="s">
        <v>606</v>
      </c>
      <c r="G113" s="2" t="s">
        <v>806</v>
      </c>
      <c r="H113" s="2">
        <v>0</v>
      </c>
      <c r="I113" s="2">
        <v>0.4</v>
      </c>
      <c r="J113" s="6">
        <v>1602181</v>
      </c>
      <c r="K113" s="6">
        <v>8017547</v>
      </c>
      <c r="L113" s="6">
        <v>-6415367</v>
      </c>
      <c r="M113" s="6">
        <v>8349092</v>
      </c>
      <c r="N113" s="6">
        <v>817639</v>
      </c>
      <c r="O113" s="6">
        <v>125416</v>
      </c>
      <c r="P113" s="6">
        <v>662764</v>
      </c>
      <c r="Q113" s="2">
        <v>0</v>
      </c>
      <c r="R113" s="6">
        <v>0</v>
      </c>
      <c r="S113" s="6">
        <v>0</v>
      </c>
      <c r="T113" s="6">
        <v>28850</v>
      </c>
      <c r="U113" s="6">
        <v>609</v>
      </c>
      <c r="V113" s="6">
        <v>-96368</v>
      </c>
      <c r="W113" s="2">
        <v>0</v>
      </c>
      <c r="X113" s="2">
        <v>0</v>
      </c>
      <c r="Y113" s="6">
        <v>-1210985</v>
      </c>
      <c r="Z113" s="6">
        <v>7859378</v>
      </c>
      <c r="AA113" s="6">
        <v>1444011</v>
      </c>
      <c r="AB113" s="6">
        <v>-158169</v>
      </c>
      <c r="AC113" s="7">
        <v>0.9</v>
      </c>
      <c r="AD113" s="2" t="s">
        <v>887</v>
      </c>
      <c r="AE113" s="2" t="s">
        <v>811</v>
      </c>
      <c r="AF113" s="2">
        <v>1.6667343000000001E-2</v>
      </c>
      <c r="AG113" s="2">
        <v>0</v>
      </c>
      <c r="AH113" s="2">
        <v>1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</row>
    <row r="114" spans="1:39">
      <c r="A114" s="2" t="s">
        <v>544</v>
      </c>
      <c r="B114" s="2" t="s">
        <v>804</v>
      </c>
      <c r="C114" s="2" t="s">
        <v>805</v>
      </c>
      <c r="D114" s="2">
        <v>0</v>
      </c>
      <c r="E114" s="2" t="s">
        <v>545</v>
      </c>
      <c r="F114" s="2" t="s">
        <v>133</v>
      </c>
      <c r="G114" s="2" t="s">
        <v>806</v>
      </c>
      <c r="H114" s="2">
        <v>0</v>
      </c>
      <c r="I114" s="2">
        <v>0.4</v>
      </c>
      <c r="J114" s="6">
        <v>2174358</v>
      </c>
      <c r="K114" s="6">
        <v>23754386</v>
      </c>
      <c r="L114" s="6">
        <v>-21580029</v>
      </c>
      <c r="M114" s="6">
        <v>25414456</v>
      </c>
      <c r="N114" s="6">
        <v>896412</v>
      </c>
      <c r="O114" s="6">
        <v>382101</v>
      </c>
      <c r="P114" s="6">
        <v>513906</v>
      </c>
      <c r="Q114" s="6">
        <v>405</v>
      </c>
      <c r="R114" s="6">
        <v>0</v>
      </c>
      <c r="S114" s="6">
        <v>0</v>
      </c>
      <c r="T114" s="6">
        <v>0</v>
      </c>
      <c r="U114" s="6">
        <v>0</v>
      </c>
      <c r="V114" s="6">
        <v>-324164</v>
      </c>
      <c r="W114" s="2">
        <v>0</v>
      </c>
      <c r="X114" s="6">
        <v>3637</v>
      </c>
      <c r="Y114" s="6">
        <v>133398</v>
      </c>
      <c r="Z114" s="6">
        <v>26116465</v>
      </c>
      <c r="AA114" s="6">
        <v>4536437</v>
      </c>
      <c r="AB114" s="6">
        <v>2362079</v>
      </c>
      <c r="AC114" s="7">
        <v>2.09</v>
      </c>
      <c r="AD114" s="2" t="s">
        <v>934</v>
      </c>
      <c r="AE114" s="2" t="s">
        <v>811</v>
      </c>
      <c r="AF114" s="2">
        <v>1.168807E-2</v>
      </c>
      <c r="AG114" s="2">
        <v>0</v>
      </c>
      <c r="AH114" s="2">
        <v>1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</row>
    <row r="115" spans="1:39">
      <c r="A115" s="2" t="s">
        <v>542</v>
      </c>
      <c r="B115" s="2" t="s">
        <v>924</v>
      </c>
      <c r="C115" s="2" t="s">
        <v>818</v>
      </c>
      <c r="D115" s="2">
        <v>0</v>
      </c>
      <c r="E115" s="2" t="s">
        <v>543</v>
      </c>
      <c r="F115" s="2" t="s">
        <v>514</v>
      </c>
      <c r="G115" s="2" t="s">
        <v>806</v>
      </c>
      <c r="H115" s="2">
        <v>0</v>
      </c>
      <c r="I115" s="2">
        <v>0.3</v>
      </c>
      <c r="J115" s="6">
        <v>69259475</v>
      </c>
      <c r="K115" s="6">
        <v>32395992</v>
      </c>
      <c r="L115" s="6">
        <v>36863483</v>
      </c>
      <c r="M115" s="6">
        <v>34249874</v>
      </c>
      <c r="N115" s="6">
        <v>1457051</v>
      </c>
      <c r="O115" s="6">
        <v>514483</v>
      </c>
      <c r="P115" s="6">
        <v>942111</v>
      </c>
      <c r="Q115" s="2">
        <v>0</v>
      </c>
      <c r="R115" s="6">
        <v>0</v>
      </c>
      <c r="S115" s="6">
        <v>0</v>
      </c>
      <c r="T115" s="6">
        <v>0</v>
      </c>
      <c r="U115" s="6">
        <v>457</v>
      </c>
      <c r="V115" s="6">
        <v>553743</v>
      </c>
      <c r="W115" s="2">
        <v>0</v>
      </c>
      <c r="X115" s="2">
        <v>0</v>
      </c>
      <c r="Y115" s="6">
        <v>-762857</v>
      </c>
      <c r="Z115" s="6">
        <v>35497811</v>
      </c>
      <c r="AA115" s="6">
        <v>72361294</v>
      </c>
      <c r="AB115" s="6">
        <v>3101819</v>
      </c>
      <c r="AC115" s="7">
        <v>1.04</v>
      </c>
      <c r="AD115" s="2">
        <v>0</v>
      </c>
      <c r="AE115" s="2" t="s">
        <v>807</v>
      </c>
      <c r="AF115" s="2">
        <v>1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1</v>
      </c>
      <c r="AM115" s="2">
        <v>0</v>
      </c>
    </row>
    <row r="116" spans="1:39">
      <c r="A116" s="2" t="s">
        <v>540</v>
      </c>
      <c r="B116" s="2" t="s">
        <v>804</v>
      </c>
      <c r="C116" s="2" t="s">
        <v>815</v>
      </c>
      <c r="D116" s="2">
        <v>0</v>
      </c>
      <c r="E116" s="2" t="s">
        <v>541</v>
      </c>
      <c r="F116" s="2" t="s">
        <v>534</v>
      </c>
      <c r="G116" s="2" t="s">
        <v>532</v>
      </c>
      <c r="H116" s="2">
        <v>0</v>
      </c>
      <c r="I116" s="2">
        <v>0.4</v>
      </c>
      <c r="J116" s="6">
        <v>3110033</v>
      </c>
      <c r="K116" s="6">
        <v>13271035</v>
      </c>
      <c r="L116" s="6">
        <v>-10161002</v>
      </c>
      <c r="M116" s="6">
        <v>13884678</v>
      </c>
      <c r="N116" s="6">
        <v>1008915</v>
      </c>
      <c r="O116" s="6">
        <v>208568</v>
      </c>
      <c r="P116" s="6">
        <v>799161</v>
      </c>
      <c r="Q116" s="6">
        <v>1186</v>
      </c>
      <c r="R116" s="6">
        <v>0</v>
      </c>
      <c r="S116" s="6">
        <v>0</v>
      </c>
      <c r="T116" s="6">
        <v>0</v>
      </c>
      <c r="U116" s="6">
        <v>0</v>
      </c>
      <c r="V116" s="6">
        <v>-152633</v>
      </c>
      <c r="W116" s="2">
        <v>0</v>
      </c>
      <c r="X116" s="2">
        <v>0</v>
      </c>
      <c r="Y116" s="6">
        <v>-200136</v>
      </c>
      <c r="Z116" s="6">
        <v>14540824</v>
      </c>
      <c r="AA116" s="6">
        <v>4379822</v>
      </c>
      <c r="AB116" s="6">
        <v>1269789</v>
      </c>
      <c r="AC116" s="7">
        <v>1.41</v>
      </c>
      <c r="AD116" s="2" t="s">
        <v>908</v>
      </c>
      <c r="AE116" s="2" t="s">
        <v>811</v>
      </c>
      <c r="AF116" s="2">
        <v>1.5269222000000001E-2</v>
      </c>
      <c r="AG116" s="2">
        <v>0</v>
      </c>
      <c r="AH116" s="2">
        <v>1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</row>
    <row r="117" spans="1:39">
      <c r="A117" s="2" t="s">
        <v>538</v>
      </c>
      <c r="B117" s="2" t="s">
        <v>804</v>
      </c>
      <c r="C117" s="2" t="s">
        <v>805</v>
      </c>
      <c r="D117" s="2">
        <v>0</v>
      </c>
      <c r="E117" s="2" t="s">
        <v>539</v>
      </c>
      <c r="F117" s="2" t="s">
        <v>133</v>
      </c>
      <c r="G117" s="2" t="s">
        <v>806</v>
      </c>
      <c r="H117" s="2">
        <v>0</v>
      </c>
      <c r="I117" s="2">
        <v>0.4</v>
      </c>
      <c r="J117" s="6">
        <v>1325831</v>
      </c>
      <c r="K117" s="6">
        <v>9674041</v>
      </c>
      <c r="L117" s="6">
        <v>-8348210</v>
      </c>
      <c r="M117" s="6">
        <v>9870005</v>
      </c>
      <c r="N117" s="6">
        <v>437769</v>
      </c>
      <c r="O117" s="6">
        <v>148262</v>
      </c>
      <c r="P117" s="6">
        <v>289507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-125402</v>
      </c>
      <c r="W117" s="2">
        <v>0</v>
      </c>
      <c r="X117" s="6">
        <v>199208</v>
      </c>
      <c r="Y117" s="6">
        <v>-136709</v>
      </c>
      <c r="Z117" s="6">
        <v>9846455</v>
      </c>
      <c r="AA117" s="6">
        <v>1498245</v>
      </c>
      <c r="AB117" s="6">
        <v>172414</v>
      </c>
      <c r="AC117" s="7">
        <v>1.1299999999999999</v>
      </c>
      <c r="AD117" s="2">
        <v>0</v>
      </c>
      <c r="AE117" s="2" t="s">
        <v>807</v>
      </c>
      <c r="AF117" s="2">
        <v>1</v>
      </c>
      <c r="AG117" s="2">
        <v>0</v>
      </c>
      <c r="AH117" s="2">
        <v>1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</row>
    <row r="118" spans="1:39">
      <c r="A118" s="2" t="s">
        <v>536</v>
      </c>
      <c r="B118" s="2" t="s">
        <v>804</v>
      </c>
      <c r="C118" s="2" t="s">
        <v>809</v>
      </c>
      <c r="D118" s="2">
        <v>0</v>
      </c>
      <c r="E118" s="2" t="s">
        <v>537</v>
      </c>
      <c r="F118" s="2" t="s">
        <v>594</v>
      </c>
      <c r="G118" s="2" t="s">
        <v>590</v>
      </c>
      <c r="H118" s="2">
        <v>0</v>
      </c>
      <c r="I118" s="2">
        <v>0.4</v>
      </c>
      <c r="J118" s="6">
        <v>3104288</v>
      </c>
      <c r="K118" s="6">
        <v>9181024</v>
      </c>
      <c r="L118" s="6">
        <v>-6076735</v>
      </c>
      <c r="M118" s="6">
        <v>9776110</v>
      </c>
      <c r="N118" s="6">
        <v>983151</v>
      </c>
      <c r="O118" s="6">
        <v>146851</v>
      </c>
      <c r="P118" s="6">
        <v>834944</v>
      </c>
      <c r="Q118" s="2">
        <v>609</v>
      </c>
      <c r="R118" s="6">
        <v>0</v>
      </c>
      <c r="S118" s="6">
        <v>211</v>
      </c>
      <c r="T118" s="6">
        <v>536</v>
      </c>
      <c r="U118" s="6">
        <v>0</v>
      </c>
      <c r="V118" s="6">
        <v>-91281</v>
      </c>
      <c r="W118" s="2">
        <v>0</v>
      </c>
      <c r="X118" s="2">
        <v>0</v>
      </c>
      <c r="Y118" s="6">
        <v>-857478</v>
      </c>
      <c r="Z118" s="6">
        <v>9810502</v>
      </c>
      <c r="AA118" s="6">
        <v>3733766</v>
      </c>
      <c r="AB118" s="6">
        <v>629478</v>
      </c>
      <c r="AC118" s="7">
        <v>1.2</v>
      </c>
      <c r="AD118" s="2" t="s">
        <v>904</v>
      </c>
      <c r="AE118" s="2" t="s">
        <v>811</v>
      </c>
      <c r="AF118" s="2">
        <v>1.6472908000000001E-2</v>
      </c>
      <c r="AG118" s="2">
        <v>0</v>
      </c>
      <c r="AH118" s="2">
        <v>1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</row>
    <row r="119" spans="1:39">
      <c r="A119" s="2" t="s">
        <v>534</v>
      </c>
      <c r="B119" s="2" t="s">
        <v>928</v>
      </c>
      <c r="C119" s="2" t="s">
        <v>815</v>
      </c>
      <c r="D119" s="2">
        <v>0</v>
      </c>
      <c r="E119" s="2" t="s">
        <v>535</v>
      </c>
      <c r="F119" s="2">
        <v>0</v>
      </c>
      <c r="G119" s="2">
        <v>0</v>
      </c>
      <c r="H119" s="2" t="s">
        <v>929</v>
      </c>
      <c r="I119" s="2">
        <v>0.09</v>
      </c>
      <c r="J119" s="6">
        <v>164954897</v>
      </c>
      <c r="K119" s="6">
        <v>40844980</v>
      </c>
      <c r="L119" s="6">
        <v>124109918</v>
      </c>
      <c r="M119" s="6">
        <v>42486375</v>
      </c>
      <c r="N119" s="6">
        <v>2475411</v>
      </c>
      <c r="O119" s="6">
        <v>639804</v>
      </c>
      <c r="P119" s="6">
        <v>1821762</v>
      </c>
      <c r="Q119" s="6">
        <v>1772</v>
      </c>
      <c r="R119" s="6">
        <v>1435</v>
      </c>
      <c r="S119" s="6">
        <v>902</v>
      </c>
      <c r="T119" s="6">
        <v>8503</v>
      </c>
      <c r="U119" s="6">
        <v>1233</v>
      </c>
      <c r="V119" s="6">
        <v>1864312</v>
      </c>
      <c r="W119" s="2">
        <v>0</v>
      </c>
      <c r="X119" s="2">
        <v>0</v>
      </c>
      <c r="Y119" s="6">
        <v>-822688</v>
      </c>
      <c r="Z119" s="6">
        <v>46003410</v>
      </c>
      <c r="AA119" s="6">
        <v>170113328</v>
      </c>
      <c r="AB119" s="6">
        <v>5158430</v>
      </c>
      <c r="AC119" s="7">
        <v>1.03</v>
      </c>
      <c r="AD119" s="2" t="s">
        <v>908</v>
      </c>
      <c r="AE119" s="2" t="s">
        <v>827</v>
      </c>
      <c r="AF119" s="2">
        <v>0.80987340200000002</v>
      </c>
      <c r="AG119" s="2">
        <v>0</v>
      </c>
      <c r="AH119" s="2">
        <v>0</v>
      </c>
      <c r="AI119" s="2">
        <v>1</v>
      </c>
      <c r="AJ119" s="2">
        <v>0</v>
      </c>
      <c r="AK119" s="2">
        <v>0</v>
      </c>
      <c r="AL119" s="2">
        <v>0</v>
      </c>
      <c r="AM119" s="2">
        <v>0</v>
      </c>
    </row>
    <row r="120" spans="1:39">
      <c r="A120" s="2" t="s">
        <v>532</v>
      </c>
      <c r="B120" s="2" t="s">
        <v>921</v>
      </c>
      <c r="C120" s="2">
        <v>0</v>
      </c>
      <c r="D120" s="2">
        <v>0</v>
      </c>
      <c r="E120" s="2" t="s">
        <v>533</v>
      </c>
      <c r="F120" s="2">
        <v>0</v>
      </c>
      <c r="G120" s="2">
        <v>0</v>
      </c>
      <c r="H120" s="2" t="s">
        <v>814</v>
      </c>
      <c r="I120" s="2">
        <v>0.01</v>
      </c>
      <c r="J120" s="6">
        <v>15426751</v>
      </c>
      <c r="K120" s="6">
        <v>6034064</v>
      </c>
      <c r="L120" s="6">
        <v>9392687</v>
      </c>
      <c r="M120" s="6">
        <v>6245673</v>
      </c>
      <c r="N120" s="6">
        <v>346322</v>
      </c>
      <c r="O120" s="6">
        <v>93818</v>
      </c>
      <c r="P120" s="6">
        <v>249759</v>
      </c>
      <c r="Q120" s="2">
        <v>335</v>
      </c>
      <c r="R120" s="6">
        <v>159</v>
      </c>
      <c r="S120" s="6">
        <v>1169</v>
      </c>
      <c r="T120" s="6">
        <v>946</v>
      </c>
      <c r="U120" s="6">
        <v>136</v>
      </c>
      <c r="V120" s="6">
        <v>141092</v>
      </c>
      <c r="W120" s="2">
        <v>0</v>
      </c>
      <c r="X120" s="2">
        <v>0</v>
      </c>
      <c r="Y120" s="6">
        <v>-170806</v>
      </c>
      <c r="Z120" s="6">
        <v>6562281</v>
      </c>
      <c r="AA120" s="6">
        <v>15954968</v>
      </c>
      <c r="AB120" s="6">
        <v>528217</v>
      </c>
      <c r="AC120" s="7">
        <v>1.03</v>
      </c>
      <c r="AD120" s="2" t="s">
        <v>908</v>
      </c>
      <c r="AE120" s="2" t="s">
        <v>811</v>
      </c>
      <c r="AF120" s="2">
        <v>7.5740190999999998E-2</v>
      </c>
      <c r="AG120" s="2">
        <v>0</v>
      </c>
      <c r="AH120" s="2">
        <v>0</v>
      </c>
      <c r="AI120" s="2">
        <v>0</v>
      </c>
      <c r="AJ120" s="2">
        <v>1</v>
      </c>
      <c r="AK120" s="2">
        <v>0</v>
      </c>
      <c r="AL120" s="2">
        <v>0</v>
      </c>
      <c r="AM120" s="2">
        <v>0</v>
      </c>
    </row>
    <row r="121" spans="1:39">
      <c r="A121" s="2" t="s">
        <v>530</v>
      </c>
      <c r="B121" s="2" t="s">
        <v>804</v>
      </c>
      <c r="C121" s="2" t="s">
        <v>822</v>
      </c>
      <c r="D121" s="2">
        <v>0</v>
      </c>
      <c r="E121" s="2" t="s">
        <v>531</v>
      </c>
      <c r="F121" s="2" t="s">
        <v>588</v>
      </c>
      <c r="G121" s="2" t="s">
        <v>274</v>
      </c>
      <c r="H121" s="2">
        <v>0</v>
      </c>
      <c r="I121" s="2">
        <v>0.4</v>
      </c>
      <c r="J121" s="6">
        <v>3856904</v>
      </c>
      <c r="K121" s="6">
        <v>27711439</v>
      </c>
      <c r="L121" s="6">
        <v>-23854535</v>
      </c>
      <c r="M121" s="6">
        <v>29295230</v>
      </c>
      <c r="N121" s="6">
        <v>1079319</v>
      </c>
      <c r="O121" s="6">
        <v>440057</v>
      </c>
      <c r="P121" s="6">
        <v>628227</v>
      </c>
      <c r="Q121" s="6">
        <v>9451</v>
      </c>
      <c r="R121" s="6">
        <v>0</v>
      </c>
      <c r="S121" s="6">
        <v>1584</v>
      </c>
      <c r="T121" s="6">
        <v>0</v>
      </c>
      <c r="U121" s="6">
        <v>0</v>
      </c>
      <c r="V121" s="6">
        <v>-358330</v>
      </c>
      <c r="W121" s="2">
        <v>0</v>
      </c>
      <c r="X121" s="2">
        <v>0</v>
      </c>
      <c r="Y121" s="6">
        <v>31951</v>
      </c>
      <c r="Z121" s="6">
        <v>30048170</v>
      </c>
      <c r="AA121" s="6">
        <v>6193635</v>
      </c>
      <c r="AB121" s="6">
        <v>2336731</v>
      </c>
      <c r="AC121" s="7">
        <v>1.61</v>
      </c>
      <c r="AD121" s="2" t="s">
        <v>847</v>
      </c>
      <c r="AE121" s="2" t="s">
        <v>811</v>
      </c>
      <c r="AF121" s="2">
        <v>1.9394413999999999E-2</v>
      </c>
      <c r="AG121" s="2">
        <v>0</v>
      </c>
      <c r="AH121" s="2">
        <v>1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</row>
    <row r="122" spans="1:39">
      <c r="A122" s="2" t="s">
        <v>528</v>
      </c>
      <c r="B122" s="2" t="s">
        <v>804</v>
      </c>
      <c r="C122" s="2" t="s">
        <v>805</v>
      </c>
      <c r="D122" s="2">
        <v>0</v>
      </c>
      <c r="E122" s="2" t="s">
        <v>529</v>
      </c>
      <c r="F122" s="2" t="s">
        <v>488</v>
      </c>
      <c r="G122" s="2" t="s">
        <v>486</v>
      </c>
      <c r="H122" s="2">
        <v>0</v>
      </c>
      <c r="I122" s="2">
        <v>0.4</v>
      </c>
      <c r="J122" s="6">
        <v>1801068</v>
      </c>
      <c r="K122" s="6">
        <v>15893003</v>
      </c>
      <c r="L122" s="6">
        <v>-14091935</v>
      </c>
      <c r="M122" s="6">
        <v>14873229</v>
      </c>
      <c r="N122" s="6">
        <v>789213</v>
      </c>
      <c r="O122" s="6">
        <v>232435</v>
      </c>
      <c r="P122" s="6">
        <v>549811</v>
      </c>
      <c r="Q122" s="6">
        <v>3123</v>
      </c>
      <c r="R122" s="6">
        <v>1219</v>
      </c>
      <c r="S122" s="6">
        <v>1406</v>
      </c>
      <c r="T122" s="6">
        <v>0</v>
      </c>
      <c r="U122" s="6">
        <v>1219</v>
      </c>
      <c r="V122" s="6">
        <v>-211681</v>
      </c>
      <c r="W122" s="6">
        <v>276237</v>
      </c>
      <c r="X122" s="2">
        <v>0</v>
      </c>
      <c r="Y122" s="6">
        <v>-736924</v>
      </c>
      <c r="Z122" s="6">
        <v>14990074</v>
      </c>
      <c r="AA122" s="6">
        <v>898138</v>
      </c>
      <c r="AB122" s="6">
        <v>-902930</v>
      </c>
      <c r="AC122" s="7">
        <v>0.5</v>
      </c>
      <c r="AD122" s="2">
        <v>0</v>
      </c>
      <c r="AE122" s="2" t="s">
        <v>807</v>
      </c>
      <c r="AF122" s="2">
        <v>1</v>
      </c>
      <c r="AG122" s="2">
        <v>0</v>
      </c>
      <c r="AH122" s="2">
        <v>1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</row>
    <row r="123" spans="1:39">
      <c r="A123" s="2" t="s">
        <v>526</v>
      </c>
      <c r="B123" s="2" t="s">
        <v>804</v>
      </c>
      <c r="C123" s="2" t="s">
        <v>815</v>
      </c>
      <c r="D123" s="2">
        <v>0</v>
      </c>
      <c r="E123" s="2" t="s">
        <v>527</v>
      </c>
      <c r="F123" s="2" t="s">
        <v>668</v>
      </c>
      <c r="G123" s="2" t="s">
        <v>666</v>
      </c>
      <c r="H123" s="2">
        <v>0</v>
      </c>
      <c r="I123" s="2">
        <v>0.4</v>
      </c>
      <c r="J123" s="6">
        <v>3457064</v>
      </c>
      <c r="K123" s="6">
        <v>9085711</v>
      </c>
      <c r="L123" s="6">
        <v>-5628647</v>
      </c>
      <c r="M123" s="6">
        <v>9634694</v>
      </c>
      <c r="N123" s="6">
        <v>816902</v>
      </c>
      <c r="O123" s="6">
        <v>148788</v>
      </c>
      <c r="P123" s="6">
        <v>656002</v>
      </c>
      <c r="Q123" s="6">
        <v>521</v>
      </c>
      <c r="R123" s="6">
        <v>0</v>
      </c>
      <c r="S123" s="6">
        <v>0</v>
      </c>
      <c r="T123" s="6">
        <v>11591</v>
      </c>
      <c r="U123" s="6">
        <v>0</v>
      </c>
      <c r="V123" s="6">
        <v>-84550</v>
      </c>
      <c r="W123" s="2">
        <v>0</v>
      </c>
      <c r="X123" s="6">
        <v>593349</v>
      </c>
      <c r="Y123" s="6">
        <v>-101052</v>
      </c>
      <c r="Z123" s="6">
        <v>9672645</v>
      </c>
      <c r="AA123" s="6">
        <v>4043998</v>
      </c>
      <c r="AB123" s="6">
        <v>586934</v>
      </c>
      <c r="AC123" s="7">
        <v>1.17</v>
      </c>
      <c r="AD123" s="2">
        <v>0</v>
      </c>
      <c r="AE123" s="2" t="s">
        <v>807</v>
      </c>
      <c r="AF123" s="2">
        <v>1</v>
      </c>
      <c r="AG123" s="2">
        <v>0</v>
      </c>
      <c r="AH123" s="2">
        <v>1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</row>
    <row r="124" spans="1:39">
      <c r="A124" s="2" t="s">
        <v>524</v>
      </c>
      <c r="B124" s="2" t="s">
        <v>804</v>
      </c>
      <c r="C124" s="2" t="s">
        <v>815</v>
      </c>
      <c r="D124" s="2">
        <v>0</v>
      </c>
      <c r="E124" s="2" t="s">
        <v>525</v>
      </c>
      <c r="F124" s="2" t="s">
        <v>139</v>
      </c>
      <c r="G124" s="2" t="s">
        <v>806</v>
      </c>
      <c r="H124" s="2">
        <v>0</v>
      </c>
      <c r="I124" s="2">
        <v>0.4</v>
      </c>
      <c r="J124" s="6">
        <v>1871565</v>
      </c>
      <c r="K124" s="6">
        <v>9143693</v>
      </c>
      <c r="L124" s="6">
        <v>-7272128</v>
      </c>
      <c r="M124" s="6">
        <v>9802827</v>
      </c>
      <c r="N124" s="6">
        <v>550046</v>
      </c>
      <c r="O124" s="6">
        <v>148722</v>
      </c>
      <c r="P124" s="6">
        <v>394037</v>
      </c>
      <c r="Q124" s="2">
        <v>537</v>
      </c>
      <c r="R124" s="6">
        <v>0</v>
      </c>
      <c r="S124" s="6">
        <v>4172</v>
      </c>
      <c r="T124" s="6">
        <v>2578</v>
      </c>
      <c r="U124" s="6">
        <v>0</v>
      </c>
      <c r="V124" s="6">
        <v>-109238</v>
      </c>
      <c r="W124" s="2">
        <v>0</v>
      </c>
      <c r="X124" s="2">
        <v>91</v>
      </c>
      <c r="Y124" s="6">
        <v>737212</v>
      </c>
      <c r="Z124" s="6">
        <v>10980756</v>
      </c>
      <c r="AA124" s="6">
        <v>3708628</v>
      </c>
      <c r="AB124" s="6">
        <v>1837063</v>
      </c>
      <c r="AC124" s="7">
        <v>1.98</v>
      </c>
      <c r="AD124" s="2" t="s">
        <v>816</v>
      </c>
      <c r="AE124" s="2" t="s">
        <v>811</v>
      </c>
      <c r="AF124" s="2">
        <v>1.6303627000000001E-2</v>
      </c>
      <c r="AG124" s="2">
        <v>0</v>
      </c>
      <c r="AH124" s="2">
        <v>1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</row>
    <row r="125" spans="1:39">
      <c r="A125" s="2" t="s">
        <v>522</v>
      </c>
      <c r="B125" s="2" t="s">
        <v>804</v>
      </c>
      <c r="C125" s="2" t="s">
        <v>822</v>
      </c>
      <c r="D125" s="2">
        <v>0</v>
      </c>
      <c r="E125" s="2" t="s">
        <v>523</v>
      </c>
      <c r="F125" s="2" t="s">
        <v>510</v>
      </c>
      <c r="G125" s="2" t="s">
        <v>806</v>
      </c>
      <c r="H125" s="2">
        <v>0</v>
      </c>
      <c r="I125" s="2">
        <v>0.4</v>
      </c>
      <c r="J125" s="6">
        <v>2420747</v>
      </c>
      <c r="K125" s="6">
        <v>4903573</v>
      </c>
      <c r="L125" s="6">
        <v>-2482826</v>
      </c>
      <c r="M125" s="6">
        <v>5009070</v>
      </c>
      <c r="N125" s="6">
        <v>689543</v>
      </c>
      <c r="O125" s="6">
        <v>76352</v>
      </c>
      <c r="P125" s="6">
        <v>592151</v>
      </c>
      <c r="Q125" s="6">
        <v>1918</v>
      </c>
      <c r="R125" s="6">
        <v>812</v>
      </c>
      <c r="S125" s="6">
        <v>0</v>
      </c>
      <c r="T125" s="6">
        <v>17092</v>
      </c>
      <c r="U125" s="6">
        <v>1218</v>
      </c>
      <c r="V125" s="6">
        <v>-37296</v>
      </c>
      <c r="W125" s="2">
        <v>0</v>
      </c>
      <c r="X125" s="6">
        <v>10989</v>
      </c>
      <c r="Y125" s="6">
        <v>-114797</v>
      </c>
      <c r="Z125" s="6">
        <v>5535531</v>
      </c>
      <c r="AA125" s="6">
        <v>3052705</v>
      </c>
      <c r="AB125" s="6">
        <v>631958</v>
      </c>
      <c r="AC125" s="7">
        <v>1.26</v>
      </c>
      <c r="AD125" s="2" t="s">
        <v>838</v>
      </c>
      <c r="AE125" s="2" t="s">
        <v>811</v>
      </c>
      <c r="AF125" s="2">
        <v>2.9042071999999999E-2</v>
      </c>
      <c r="AG125" s="2">
        <v>0</v>
      </c>
      <c r="AH125" s="2">
        <v>1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</row>
    <row r="126" spans="1:39">
      <c r="A126" s="2" t="s">
        <v>520</v>
      </c>
      <c r="B126" s="2" t="s">
        <v>804</v>
      </c>
      <c r="C126" s="2" t="s">
        <v>808</v>
      </c>
      <c r="D126" s="2">
        <v>0</v>
      </c>
      <c r="E126" s="2" t="s">
        <v>521</v>
      </c>
      <c r="F126" s="2" t="s">
        <v>412</v>
      </c>
      <c r="G126" s="2" t="s">
        <v>410</v>
      </c>
      <c r="H126" s="2">
        <v>0</v>
      </c>
      <c r="I126" s="2">
        <v>0.4</v>
      </c>
      <c r="J126" s="6">
        <v>1807339</v>
      </c>
      <c r="K126" s="6">
        <v>9372856</v>
      </c>
      <c r="L126" s="6">
        <v>-7565517</v>
      </c>
      <c r="M126" s="6">
        <v>9752985</v>
      </c>
      <c r="N126" s="6">
        <v>780160</v>
      </c>
      <c r="O126" s="6">
        <v>147689</v>
      </c>
      <c r="P126" s="6">
        <v>610611</v>
      </c>
      <c r="Q126" s="6">
        <v>1380</v>
      </c>
      <c r="R126" s="6">
        <v>15077</v>
      </c>
      <c r="S126" s="6">
        <v>2483</v>
      </c>
      <c r="T126" s="6">
        <v>2920</v>
      </c>
      <c r="U126" s="6">
        <v>0</v>
      </c>
      <c r="V126" s="6">
        <v>-113645</v>
      </c>
      <c r="W126" s="2">
        <v>0</v>
      </c>
      <c r="X126" s="2">
        <v>0</v>
      </c>
      <c r="Y126" s="6">
        <v>1131274</v>
      </c>
      <c r="Z126" s="6">
        <v>11550774</v>
      </c>
      <c r="AA126" s="6">
        <v>3985257</v>
      </c>
      <c r="AB126" s="6">
        <v>2177918</v>
      </c>
      <c r="AC126" s="7">
        <v>2.21</v>
      </c>
      <c r="AD126" s="2" t="s">
        <v>930</v>
      </c>
      <c r="AE126" s="2" t="s">
        <v>811</v>
      </c>
      <c r="AF126" s="2">
        <v>9.0169629999999994E-3</v>
      </c>
      <c r="AG126" s="2">
        <v>0</v>
      </c>
      <c r="AH126" s="2">
        <v>1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</row>
    <row r="127" spans="1:39">
      <c r="A127" s="2" t="s">
        <v>518</v>
      </c>
      <c r="B127" s="2" t="s">
        <v>926</v>
      </c>
      <c r="C127" s="2" t="s">
        <v>845</v>
      </c>
      <c r="D127" s="2">
        <v>0</v>
      </c>
      <c r="E127" s="2" t="s">
        <v>519</v>
      </c>
      <c r="F127" s="2" t="s">
        <v>806</v>
      </c>
      <c r="G127" s="2" t="s">
        <v>87</v>
      </c>
      <c r="H127" s="2">
        <v>0</v>
      </c>
      <c r="I127" s="2">
        <v>0.49</v>
      </c>
      <c r="J127" s="6">
        <v>54602612</v>
      </c>
      <c r="K127" s="6">
        <v>40262935</v>
      </c>
      <c r="L127" s="6">
        <v>14339677</v>
      </c>
      <c r="M127" s="6">
        <v>44099201</v>
      </c>
      <c r="N127" s="6">
        <v>2039746</v>
      </c>
      <c r="O127" s="6">
        <v>669670</v>
      </c>
      <c r="P127" s="6">
        <v>1346893</v>
      </c>
      <c r="Q127" s="2">
        <v>0</v>
      </c>
      <c r="R127" s="6">
        <v>0</v>
      </c>
      <c r="S127" s="6">
        <v>18402</v>
      </c>
      <c r="T127" s="6">
        <v>4781</v>
      </c>
      <c r="U127" s="6">
        <v>0</v>
      </c>
      <c r="V127" s="6">
        <v>215403</v>
      </c>
      <c r="W127" s="2">
        <v>0</v>
      </c>
      <c r="X127" s="2">
        <v>0</v>
      </c>
      <c r="Y127" s="6">
        <v>-3487561</v>
      </c>
      <c r="Z127" s="6">
        <v>42866789</v>
      </c>
      <c r="AA127" s="6">
        <v>57206466</v>
      </c>
      <c r="AB127" s="6">
        <v>2603854</v>
      </c>
      <c r="AC127" s="7">
        <v>1.05</v>
      </c>
      <c r="AD127" s="2">
        <v>0</v>
      </c>
      <c r="AE127" s="2" t="s">
        <v>807</v>
      </c>
      <c r="AF127" s="2">
        <v>1</v>
      </c>
      <c r="AG127" s="2">
        <v>1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</row>
    <row r="128" spans="1:39">
      <c r="A128" s="2" t="s">
        <v>516</v>
      </c>
      <c r="B128" s="2" t="s">
        <v>804</v>
      </c>
      <c r="C128" s="2" t="s">
        <v>809</v>
      </c>
      <c r="D128" s="2">
        <v>0</v>
      </c>
      <c r="E128" s="2" t="s">
        <v>517</v>
      </c>
      <c r="F128" s="2" t="s">
        <v>302</v>
      </c>
      <c r="G128" s="2" t="s">
        <v>300</v>
      </c>
      <c r="H128" s="2">
        <v>0</v>
      </c>
      <c r="I128" s="2">
        <v>0.4</v>
      </c>
      <c r="J128" s="6">
        <v>2872992</v>
      </c>
      <c r="K128" s="6">
        <v>8361827</v>
      </c>
      <c r="L128" s="6">
        <v>-5488835</v>
      </c>
      <c r="M128" s="6">
        <v>9231401</v>
      </c>
      <c r="N128" s="6">
        <v>591676</v>
      </c>
      <c r="O128" s="6">
        <v>139789</v>
      </c>
      <c r="P128" s="6">
        <v>451887</v>
      </c>
      <c r="Q128" s="2">
        <v>0</v>
      </c>
      <c r="R128" s="6">
        <v>0</v>
      </c>
      <c r="S128" s="6">
        <v>0</v>
      </c>
      <c r="T128" s="6">
        <v>0</v>
      </c>
      <c r="U128" s="6">
        <v>0</v>
      </c>
      <c r="V128" s="6">
        <v>-82450</v>
      </c>
      <c r="W128" s="2">
        <v>0</v>
      </c>
      <c r="X128" s="2">
        <v>0</v>
      </c>
      <c r="Y128" s="6">
        <v>233393</v>
      </c>
      <c r="Z128" s="6">
        <v>9974020</v>
      </c>
      <c r="AA128" s="6">
        <v>4485185</v>
      </c>
      <c r="AB128" s="6">
        <v>1612193</v>
      </c>
      <c r="AC128" s="7">
        <v>1.56</v>
      </c>
      <c r="AD128" s="2" t="s">
        <v>920</v>
      </c>
      <c r="AE128" s="2" t="s">
        <v>811</v>
      </c>
      <c r="AF128" s="2">
        <v>2.3199529999999999E-2</v>
      </c>
      <c r="AG128" s="2">
        <v>0</v>
      </c>
      <c r="AH128" s="2">
        <v>1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</row>
    <row r="129" spans="1:39">
      <c r="A129" s="2" t="s">
        <v>514</v>
      </c>
      <c r="B129" s="2" t="s">
        <v>853</v>
      </c>
      <c r="C129" s="2">
        <v>0</v>
      </c>
      <c r="D129" s="2" t="s">
        <v>950</v>
      </c>
      <c r="E129" s="2" t="s">
        <v>515</v>
      </c>
      <c r="F129" s="2">
        <v>0</v>
      </c>
      <c r="G129" s="2">
        <v>0</v>
      </c>
      <c r="H129" s="2" t="s">
        <v>929</v>
      </c>
      <c r="I129" s="2">
        <v>0.37</v>
      </c>
      <c r="J129" s="6">
        <v>2117153452</v>
      </c>
      <c r="K129" s="6">
        <v>2832471169</v>
      </c>
      <c r="L129" s="6">
        <v>-715317717</v>
      </c>
      <c r="M129" s="6">
        <v>2952903450</v>
      </c>
      <c r="N129" s="6">
        <v>78644637</v>
      </c>
      <c r="O129" s="6">
        <v>44356917</v>
      </c>
      <c r="P129" s="6">
        <v>33313334</v>
      </c>
      <c r="Q129" s="6">
        <v>22969</v>
      </c>
      <c r="R129" s="6">
        <v>664213</v>
      </c>
      <c r="S129" s="6">
        <v>273120</v>
      </c>
      <c r="T129" s="6">
        <v>0</v>
      </c>
      <c r="U129" s="6">
        <v>14084</v>
      </c>
      <c r="V129" s="6">
        <v>-10745116</v>
      </c>
      <c r="W129" s="2">
        <v>0</v>
      </c>
      <c r="X129" s="2">
        <v>0</v>
      </c>
      <c r="Y129" s="6">
        <v>-27458337</v>
      </c>
      <c r="Z129" s="6">
        <v>2993344634</v>
      </c>
      <c r="AA129" s="6">
        <v>2278026917</v>
      </c>
      <c r="AB129" s="6">
        <v>160873465</v>
      </c>
      <c r="AC129" s="7">
        <v>1.08</v>
      </c>
      <c r="AD129" s="2">
        <v>0</v>
      </c>
      <c r="AE129" s="2" t="s">
        <v>807</v>
      </c>
      <c r="AF129" s="2">
        <v>1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1</v>
      </c>
    </row>
    <row r="130" spans="1:39">
      <c r="A130" s="2" t="s">
        <v>512</v>
      </c>
      <c r="B130" s="2" t="s">
        <v>804</v>
      </c>
      <c r="C130" s="2" t="s">
        <v>822</v>
      </c>
      <c r="D130" s="2">
        <v>0</v>
      </c>
      <c r="E130" s="2" t="s">
        <v>513</v>
      </c>
      <c r="F130" s="2" t="s">
        <v>510</v>
      </c>
      <c r="G130" s="2" t="s">
        <v>806</v>
      </c>
      <c r="H130" s="2">
        <v>0</v>
      </c>
      <c r="I130" s="2">
        <v>0.4</v>
      </c>
      <c r="J130" s="6">
        <v>3459534</v>
      </c>
      <c r="K130" s="6">
        <v>18710024</v>
      </c>
      <c r="L130" s="6">
        <v>-15250490</v>
      </c>
      <c r="M130" s="6">
        <v>20908999</v>
      </c>
      <c r="N130" s="6">
        <v>948871</v>
      </c>
      <c r="O130" s="6">
        <v>314084</v>
      </c>
      <c r="P130" s="6">
        <v>633815</v>
      </c>
      <c r="Q130" s="6">
        <v>0</v>
      </c>
      <c r="R130" s="6">
        <v>318</v>
      </c>
      <c r="S130" s="6">
        <v>654</v>
      </c>
      <c r="T130" s="6">
        <v>0</v>
      </c>
      <c r="U130" s="6">
        <v>0</v>
      </c>
      <c r="V130" s="6">
        <v>-229085</v>
      </c>
      <c r="W130" s="2">
        <v>0</v>
      </c>
      <c r="X130" s="6">
        <v>15705</v>
      </c>
      <c r="Y130" s="6">
        <v>-1204906</v>
      </c>
      <c r="Z130" s="6">
        <v>20408174</v>
      </c>
      <c r="AA130" s="6">
        <v>5157684</v>
      </c>
      <c r="AB130" s="6">
        <v>1698150</v>
      </c>
      <c r="AC130" s="7">
        <v>1.49</v>
      </c>
      <c r="AD130" s="2" t="s">
        <v>838</v>
      </c>
      <c r="AE130" s="2" t="s">
        <v>811</v>
      </c>
      <c r="AF130" s="2">
        <v>4.1504569999999998E-2</v>
      </c>
      <c r="AG130" s="2">
        <v>0</v>
      </c>
      <c r="AH130" s="2">
        <v>1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</row>
    <row r="131" spans="1:39">
      <c r="A131" s="2" t="s">
        <v>510</v>
      </c>
      <c r="B131" s="2" t="s">
        <v>928</v>
      </c>
      <c r="C131" s="2" t="s">
        <v>822</v>
      </c>
      <c r="D131" s="2">
        <v>0</v>
      </c>
      <c r="E131" s="2" t="s">
        <v>511</v>
      </c>
      <c r="F131" s="2">
        <v>0</v>
      </c>
      <c r="G131" s="2">
        <v>0</v>
      </c>
      <c r="H131" s="2" t="s">
        <v>929</v>
      </c>
      <c r="I131" s="2">
        <v>0.1</v>
      </c>
      <c r="J131" s="6">
        <v>70758377</v>
      </c>
      <c r="K131" s="6">
        <v>20108752</v>
      </c>
      <c r="L131" s="6">
        <v>50649625</v>
      </c>
      <c r="M131" s="6">
        <v>21540682</v>
      </c>
      <c r="N131" s="6">
        <v>1181960</v>
      </c>
      <c r="O131" s="6">
        <v>323573</v>
      </c>
      <c r="P131" s="6">
        <v>843335</v>
      </c>
      <c r="Q131" s="6">
        <v>1342</v>
      </c>
      <c r="R131" s="6">
        <v>282</v>
      </c>
      <c r="S131" s="6">
        <v>1542</v>
      </c>
      <c r="T131" s="6">
        <v>11429</v>
      </c>
      <c r="U131" s="6">
        <v>457</v>
      </c>
      <c r="V131" s="6">
        <v>760831</v>
      </c>
      <c r="W131" s="2">
        <v>0</v>
      </c>
      <c r="X131" s="6">
        <v>321219</v>
      </c>
      <c r="Y131" s="6">
        <v>-587148</v>
      </c>
      <c r="Z131" s="6">
        <v>22575106</v>
      </c>
      <c r="AA131" s="6">
        <v>73224731</v>
      </c>
      <c r="AB131" s="6">
        <v>2466354</v>
      </c>
      <c r="AC131" s="7">
        <v>1.03</v>
      </c>
      <c r="AD131" s="2" t="s">
        <v>838</v>
      </c>
      <c r="AE131" s="2" t="s">
        <v>811</v>
      </c>
      <c r="AF131" s="2">
        <v>0.84889921400000001</v>
      </c>
      <c r="AG131" s="2">
        <v>0</v>
      </c>
      <c r="AH131" s="2">
        <v>0</v>
      </c>
      <c r="AI131" s="2">
        <v>1</v>
      </c>
      <c r="AJ131" s="2">
        <v>0</v>
      </c>
      <c r="AK131" s="2">
        <v>0</v>
      </c>
      <c r="AL131" s="2">
        <v>0</v>
      </c>
      <c r="AM131" s="2">
        <v>0</v>
      </c>
    </row>
    <row r="132" spans="1:39">
      <c r="A132" s="2" t="s">
        <v>508</v>
      </c>
      <c r="B132" s="2" t="s">
        <v>804</v>
      </c>
      <c r="C132" s="2" t="s">
        <v>805</v>
      </c>
      <c r="D132" s="2">
        <v>0</v>
      </c>
      <c r="E132" s="2" t="s">
        <v>509</v>
      </c>
      <c r="F132" s="2" t="s">
        <v>488</v>
      </c>
      <c r="G132" s="2" t="s">
        <v>486</v>
      </c>
      <c r="H132" s="2">
        <v>0</v>
      </c>
      <c r="I132" s="2">
        <v>0.4</v>
      </c>
      <c r="J132" s="6">
        <v>2339274</v>
      </c>
      <c r="K132" s="6">
        <v>5587486</v>
      </c>
      <c r="L132" s="6">
        <v>-3248212</v>
      </c>
      <c r="M132" s="6">
        <v>5832678</v>
      </c>
      <c r="N132" s="6">
        <v>582610</v>
      </c>
      <c r="O132" s="6">
        <v>88587</v>
      </c>
      <c r="P132" s="6">
        <v>484458</v>
      </c>
      <c r="Q132" s="6">
        <v>7105</v>
      </c>
      <c r="R132" s="6">
        <v>2030</v>
      </c>
      <c r="S132" s="6">
        <v>23</v>
      </c>
      <c r="T132" s="6">
        <v>0</v>
      </c>
      <c r="U132" s="6">
        <v>407</v>
      </c>
      <c r="V132" s="6">
        <v>-48793</v>
      </c>
      <c r="W132" s="2">
        <v>0</v>
      </c>
      <c r="X132" s="6">
        <v>382954</v>
      </c>
      <c r="Y132" s="6">
        <v>475979</v>
      </c>
      <c r="Z132" s="6">
        <v>6459520</v>
      </c>
      <c r="AA132" s="6">
        <v>3211308</v>
      </c>
      <c r="AB132" s="6">
        <v>872034</v>
      </c>
      <c r="AC132" s="7">
        <v>1.37</v>
      </c>
      <c r="AD132" s="2">
        <v>0</v>
      </c>
      <c r="AE132" s="2" t="s">
        <v>807</v>
      </c>
      <c r="AF132" s="2">
        <v>1</v>
      </c>
      <c r="AG132" s="2">
        <v>0</v>
      </c>
      <c r="AH132" s="2">
        <v>1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</row>
    <row r="133" spans="1:39">
      <c r="A133" s="2" t="s">
        <v>506</v>
      </c>
      <c r="B133" s="2" t="s">
        <v>804</v>
      </c>
      <c r="C133" s="2" t="s">
        <v>805</v>
      </c>
      <c r="D133" s="2">
        <v>0</v>
      </c>
      <c r="E133" s="2" t="s">
        <v>507</v>
      </c>
      <c r="F133" s="2" t="s">
        <v>430</v>
      </c>
      <c r="G133" s="2" t="s">
        <v>428</v>
      </c>
      <c r="H133" s="2">
        <v>0</v>
      </c>
      <c r="I133" s="2">
        <v>0.4</v>
      </c>
      <c r="J133" s="6">
        <v>2768743</v>
      </c>
      <c r="K133" s="6">
        <v>8674835</v>
      </c>
      <c r="L133" s="6">
        <v>-5906092</v>
      </c>
      <c r="M133" s="6">
        <v>9285921</v>
      </c>
      <c r="N133" s="6">
        <v>614281</v>
      </c>
      <c r="O133" s="6">
        <v>139488</v>
      </c>
      <c r="P133" s="6">
        <v>468157</v>
      </c>
      <c r="Q133" s="6">
        <v>0</v>
      </c>
      <c r="R133" s="2">
        <v>0</v>
      </c>
      <c r="S133" s="6">
        <v>6027</v>
      </c>
      <c r="T133" s="6">
        <v>0</v>
      </c>
      <c r="U133" s="6">
        <v>609</v>
      </c>
      <c r="V133" s="6">
        <v>-88718</v>
      </c>
      <c r="W133" s="2">
        <v>0</v>
      </c>
      <c r="X133" s="6">
        <v>9400</v>
      </c>
      <c r="Y133" s="2">
        <v>0</v>
      </c>
      <c r="Z133" s="6">
        <v>9802084</v>
      </c>
      <c r="AA133" s="6">
        <v>3895992</v>
      </c>
      <c r="AB133" s="6">
        <v>1127249</v>
      </c>
      <c r="AC133" s="7">
        <v>1.41</v>
      </c>
      <c r="AD133" s="2" t="s">
        <v>892</v>
      </c>
      <c r="AE133" s="2" t="s">
        <v>811</v>
      </c>
      <c r="AF133" s="2">
        <v>1.2506603E-2</v>
      </c>
      <c r="AG133" s="2">
        <v>0</v>
      </c>
      <c r="AH133" s="2">
        <v>1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</row>
    <row r="134" spans="1:39">
      <c r="A134" s="2" t="s">
        <v>504</v>
      </c>
      <c r="B134" s="2" t="s">
        <v>804</v>
      </c>
      <c r="C134" s="2" t="s">
        <v>815</v>
      </c>
      <c r="D134" s="2">
        <v>0</v>
      </c>
      <c r="E134" s="2" t="s">
        <v>505</v>
      </c>
      <c r="F134" s="2" t="s">
        <v>342</v>
      </c>
      <c r="G134" s="2" t="s">
        <v>806</v>
      </c>
      <c r="H134" s="2">
        <v>0</v>
      </c>
      <c r="I134" s="2">
        <v>0.4</v>
      </c>
      <c r="J134" s="6">
        <v>3586688</v>
      </c>
      <c r="K134" s="6">
        <v>11433241</v>
      </c>
      <c r="L134" s="6">
        <v>-7846553</v>
      </c>
      <c r="M134" s="6">
        <v>11204510</v>
      </c>
      <c r="N134" s="6">
        <v>885765</v>
      </c>
      <c r="O134" s="6">
        <v>179821</v>
      </c>
      <c r="P134" s="6">
        <v>703464</v>
      </c>
      <c r="Q134" s="6">
        <v>0</v>
      </c>
      <c r="R134" s="6">
        <v>1420</v>
      </c>
      <c r="S134" s="6">
        <v>185</v>
      </c>
      <c r="T134" s="6">
        <v>266</v>
      </c>
      <c r="U134" s="6">
        <v>609</v>
      </c>
      <c r="V134" s="6">
        <v>-117867</v>
      </c>
      <c r="W134" s="2">
        <v>0</v>
      </c>
      <c r="X134" s="6">
        <v>185086</v>
      </c>
      <c r="Y134" s="6">
        <v>313329</v>
      </c>
      <c r="Z134" s="6">
        <v>12100651</v>
      </c>
      <c r="AA134" s="6">
        <v>4254098</v>
      </c>
      <c r="AB134" s="6">
        <v>667410</v>
      </c>
      <c r="AC134" s="7">
        <v>1.19</v>
      </c>
      <c r="AD134" s="2">
        <v>0</v>
      </c>
      <c r="AE134" s="2" t="s">
        <v>807</v>
      </c>
      <c r="AF134" s="2">
        <v>1</v>
      </c>
      <c r="AG134" s="2">
        <v>0</v>
      </c>
      <c r="AH134" s="2">
        <v>1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</row>
    <row r="135" spans="1:39">
      <c r="A135" s="2" t="s">
        <v>502</v>
      </c>
      <c r="B135" s="2" t="s">
        <v>921</v>
      </c>
      <c r="C135" s="2">
        <v>0</v>
      </c>
      <c r="D135" s="2">
        <v>0</v>
      </c>
      <c r="E135" s="2" t="s">
        <v>503</v>
      </c>
      <c r="F135" s="2">
        <v>0</v>
      </c>
      <c r="G135" s="2">
        <v>0</v>
      </c>
      <c r="H135" s="2" t="s">
        <v>814</v>
      </c>
      <c r="I135" s="2">
        <v>0.01</v>
      </c>
      <c r="J135" s="6">
        <v>29917920</v>
      </c>
      <c r="K135" s="6">
        <v>9654763</v>
      </c>
      <c r="L135" s="6">
        <v>20263157</v>
      </c>
      <c r="M135" s="6">
        <v>10033577</v>
      </c>
      <c r="N135" s="6">
        <v>603513</v>
      </c>
      <c r="O135" s="6">
        <v>150719</v>
      </c>
      <c r="P135" s="6">
        <v>444849</v>
      </c>
      <c r="Q135" s="2">
        <v>100</v>
      </c>
      <c r="R135" s="6">
        <v>6008</v>
      </c>
      <c r="S135" s="6">
        <v>1684</v>
      </c>
      <c r="T135" s="6">
        <v>108</v>
      </c>
      <c r="U135" s="6">
        <v>45</v>
      </c>
      <c r="V135" s="6">
        <v>304382</v>
      </c>
      <c r="W135" s="2">
        <v>0</v>
      </c>
      <c r="X135" s="2">
        <v>0</v>
      </c>
      <c r="Y135" s="6">
        <v>27756</v>
      </c>
      <c r="Z135" s="6">
        <v>10969228</v>
      </c>
      <c r="AA135" s="6">
        <v>31232385</v>
      </c>
      <c r="AB135" s="6">
        <v>1314465</v>
      </c>
      <c r="AC135" s="7">
        <v>1.04</v>
      </c>
      <c r="AD135" s="2">
        <v>0</v>
      </c>
      <c r="AE135" s="2" t="s">
        <v>807</v>
      </c>
      <c r="AF135" s="2">
        <v>1</v>
      </c>
      <c r="AG135" s="2">
        <v>0</v>
      </c>
      <c r="AH135" s="2">
        <v>0</v>
      </c>
      <c r="AI135" s="2">
        <v>0</v>
      </c>
      <c r="AJ135" s="2">
        <v>1</v>
      </c>
      <c r="AK135" s="2">
        <v>0</v>
      </c>
      <c r="AL135" s="2">
        <v>0</v>
      </c>
      <c r="AM135" s="2">
        <v>0</v>
      </c>
    </row>
    <row r="136" spans="1:39">
      <c r="A136" s="2" t="s">
        <v>500</v>
      </c>
      <c r="B136" s="2" t="s">
        <v>924</v>
      </c>
      <c r="C136" s="2" t="s">
        <v>818</v>
      </c>
      <c r="D136" s="2">
        <v>0</v>
      </c>
      <c r="E136" s="2" t="s">
        <v>501</v>
      </c>
      <c r="F136" s="2" t="s">
        <v>514</v>
      </c>
      <c r="G136" s="2" t="s">
        <v>806</v>
      </c>
      <c r="H136" s="2">
        <v>0</v>
      </c>
      <c r="I136" s="2">
        <v>0.3</v>
      </c>
      <c r="J136" s="6">
        <v>77965557</v>
      </c>
      <c r="K136" s="6">
        <v>21238127</v>
      </c>
      <c r="L136" s="6">
        <v>56727430</v>
      </c>
      <c r="M136" s="6">
        <v>21389368</v>
      </c>
      <c r="N136" s="6">
        <v>987690</v>
      </c>
      <c r="O136" s="6">
        <v>321300</v>
      </c>
      <c r="P136" s="6">
        <v>666390</v>
      </c>
      <c r="Q136" s="2">
        <v>0</v>
      </c>
      <c r="R136" s="6">
        <v>0</v>
      </c>
      <c r="S136" s="6">
        <v>0</v>
      </c>
      <c r="T136" s="6">
        <v>0</v>
      </c>
      <c r="U136" s="6">
        <v>0</v>
      </c>
      <c r="V136" s="6">
        <v>852129</v>
      </c>
      <c r="W136" s="2">
        <v>0</v>
      </c>
      <c r="X136" s="2">
        <v>0</v>
      </c>
      <c r="Y136" s="6">
        <v>2029963</v>
      </c>
      <c r="Z136" s="6">
        <v>25259150</v>
      </c>
      <c r="AA136" s="6">
        <v>81986579</v>
      </c>
      <c r="AB136" s="6">
        <v>4021022</v>
      </c>
      <c r="AC136" s="7">
        <v>1.05</v>
      </c>
      <c r="AD136" s="2">
        <v>0</v>
      </c>
      <c r="AE136" s="2" t="s">
        <v>807</v>
      </c>
      <c r="AF136" s="2">
        <v>1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1</v>
      </c>
      <c r="AM136" s="2">
        <v>0</v>
      </c>
    </row>
    <row r="137" spans="1:39">
      <c r="A137" s="2" t="s">
        <v>498</v>
      </c>
      <c r="B137" s="2" t="s">
        <v>804</v>
      </c>
      <c r="C137" s="2" t="s">
        <v>805</v>
      </c>
      <c r="D137" s="2">
        <v>0</v>
      </c>
      <c r="E137" s="2" t="s">
        <v>499</v>
      </c>
      <c r="F137" s="2" t="s">
        <v>133</v>
      </c>
      <c r="G137" s="2" t="s">
        <v>806</v>
      </c>
      <c r="H137" s="2">
        <v>0</v>
      </c>
      <c r="I137" s="2">
        <v>0.4</v>
      </c>
      <c r="J137" s="6">
        <v>2734859</v>
      </c>
      <c r="K137" s="6">
        <v>32472485</v>
      </c>
      <c r="L137" s="6">
        <v>-29737627</v>
      </c>
      <c r="M137" s="6">
        <v>35250674</v>
      </c>
      <c r="N137" s="6">
        <v>1070678</v>
      </c>
      <c r="O137" s="6">
        <v>529517</v>
      </c>
      <c r="P137" s="6">
        <v>521356</v>
      </c>
      <c r="Q137" s="6">
        <v>0</v>
      </c>
      <c r="R137" s="6">
        <v>0</v>
      </c>
      <c r="S137" s="6">
        <v>9794</v>
      </c>
      <c r="T137" s="6">
        <v>9402</v>
      </c>
      <c r="U137" s="6">
        <v>609</v>
      </c>
      <c r="V137" s="6">
        <v>-446703</v>
      </c>
      <c r="W137" s="2">
        <v>0</v>
      </c>
      <c r="X137" s="6">
        <v>4575</v>
      </c>
      <c r="Y137" s="6">
        <v>-654015</v>
      </c>
      <c r="Z137" s="6">
        <v>35216060</v>
      </c>
      <c r="AA137" s="6">
        <v>5478433</v>
      </c>
      <c r="AB137" s="6">
        <v>2743574</v>
      </c>
      <c r="AC137" s="7">
        <v>2</v>
      </c>
      <c r="AD137" s="2" t="s">
        <v>934</v>
      </c>
      <c r="AE137" s="2" t="s">
        <v>811</v>
      </c>
      <c r="AF137" s="2">
        <v>1.4700994E-2</v>
      </c>
      <c r="AG137" s="2">
        <v>0</v>
      </c>
      <c r="AH137" s="2">
        <v>1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</row>
    <row r="138" spans="1:39">
      <c r="A138" s="2" t="s">
        <v>496</v>
      </c>
      <c r="B138" s="2" t="s">
        <v>924</v>
      </c>
      <c r="C138" s="2" t="s">
        <v>818</v>
      </c>
      <c r="D138" s="2">
        <v>0</v>
      </c>
      <c r="E138" s="2" t="s">
        <v>497</v>
      </c>
      <c r="F138" s="2" t="s">
        <v>514</v>
      </c>
      <c r="G138" s="2" t="s">
        <v>806</v>
      </c>
      <c r="H138" s="2">
        <v>0</v>
      </c>
      <c r="I138" s="2">
        <v>0.3</v>
      </c>
      <c r="J138" s="6">
        <v>103693199</v>
      </c>
      <c r="K138" s="6">
        <v>35963584</v>
      </c>
      <c r="L138" s="6">
        <v>67729615</v>
      </c>
      <c r="M138" s="6">
        <v>35870230</v>
      </c>
      <c r="N138" s="6">
        <v>1686216</v>
      </c>
      <c r="O138" s="6">
        <v>538823</v>
      </c>
      <c r="P138" s="6">
        <v>1147393</v>
      </c>
      <c r="Q138" s="2">
        <v>0</v>
      </c>
      <c r="R138" s="6">
        <v>0</v>
      </c>
      <c r="S138" s="6">
        <v>0</v>
      </c>
      <c r="T138" s="6">
        <v>0</v>
      </c>
      <c r="U138" s="6">
        <v>0</v>
      </c>
      <c r="V138" s="6">
        <v>1017398</v>
      </c>
      <c r="W138" s="2">
        <v>0</v>
      </c>
      <c r="X138" s="2">
        <v>0</v>
      </c>
      <c r="Y138" s="6">
        <v>-1218172</v>
      </c>
      <c r="Z138" s="6">
        <v>37355672</v>
      </c>
      <c r="AA138" s="6">
        <v>105085287</v>
      </c>
      <c r="AB138" s="6">
        <v>1392088</v>
      </c>
      <c r="AC138" s="7">
        <v>1.01</v>
      </c>
      <c r="AD138" s="2">
        <v>0</v>
      </c>
      <c r="AE138" s="2" t="s">
        <v>807</v>
      </c>
      <c r="AF138" s="2">
        <v>1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1</v>
      </c>
      <c r="AM138" s="2">
        <v>0</v>
      </c>
    </row>
    <row r="139" spans="1:39">
      <c r="A139" s="2" t="s">
        <v>494</v>
      </c>
      <c r="B139" s="2" t="s">
        <v>821</v>
      </c>
      <c r="C139" s="2" t="s">
        <v>808</v>
      </c>
      <c r="D139" s="2" t="s">
        <v>951</v>
      </c>
      <c r="E139" s="2" t="s">
        <v>495</v>
      </c>
      <c r="F139" s="2" t="s">
        <v>806</v>
      </c>
      <c r="G139" s="2" t="s">
        <v>642</v>
      </c>
      <c r="H139" s="2">
        <v>0</v>
      </c>
      <c r="I139" s="2">
        <v>0.99</v>
      </c>
      <c r="J139" s="6">
        <v>51054799</v>
      </c>
      <c r="K139" s="6">
        <v>43758548</v>
      </c>
      <c r="L139" s="6">
        <v>7296251</v>
      </c>
      <c r="M139" s="6">
        <v>49753806</v>
      </c>
      <c r="N139" s="6">
        <v>2047887</v>
      </c>
      <c r="O139" s="6">
        <v>747375</v>
      </c>
      <c r="P139" s="6">
        <v>1300512</v>
      </c>
      <c r="Q139" s="2">
        <v>0</v>
      </c>
      <c r="R139" s="6">
        <v>0</v>
      </c>
      <c r="S139" s="6">
        <v>0</v>
      </c>
      <c r="T139" s="6">
        <v>0</v>
      </c>
      <c r="U139" s="6">
        <v>0</v>
      </c>
      <c r="V139" s="6">
        <v>109600</v>
      </c>
      <c r="W139" s="2">
        <v>0</v>
      </c>
      <c r="X139" s="2">
        <v>0</v>
      </c>
      <c r="Y139" s="6">
        <v>191368</v>
      </c>
      <c r="Z139" s="6">
        <v>52102661</v>
      </c>
      <c r="AA139" s="6">
        <v>59398912</v>
      </c>
      <c r="AB139" s="6">
        <v>8344113</v>
      </c>
      <c r="AC139" s="7">
        <v>1.1599999999999999</v>
      </c>
      <c r="AD139" s="2" t="s">
        <v>935</v>
      </c>
      <c r="AE139" s="2" t="s">
        <v>811</v>
      </c>
      <c r="AF139" s="2">
        <v>0.35223236200000002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1</v>
      </c>
    </row>
    <row r="140" spans="1:39">
      <c r="A140" s="2" t="s">
        <v>492</v>
      </c>
      <c r="B140" s="2" t="s">
        <v>804</v>
      </c>
      <c r="C140" s="2" t="s">
        <v>820</v>
      </c>
      <c r="D140" s="2">
        <v>0</v>
      </c>
      <c r="E140" s="2" t="s">
        <v>493</v>
      </c>
      <c r="F140" s="2" t="s">
        <v>316</v>
      </c>
      <c r="G140" s="2" t="s">
        <v>314</v>
      </c>
      <c r="H140" s="2">
        <v>0</v>
      </c>
      <c r="I140" s="2">
        <v>0.4</v>
      </c>
      <c r="J140" s="6">
        <v>1949563</v>
      </c>
      <c r="K140" s="6">
        <v>10425732</v>
      </c>
      <c r="L140" s="6">
        <v>-8476169</v>
      </c>
      <c r="M140" s="6">
        <v>10901748</v>
      </c>
      <c r="N140" s="6">
        <v>964171</v>
      </c>
      <c r="O140" s="6">
        <v>163760</v>
      </c>
      <c r="P140" s="6">
        <v>767703</v>
      </c>
      <c r="Q140" s="6">
        <v>4865</v>
      </c>
      <c r="R140" s="6">
        <v>0</v>
      </c>
      <c r="S140" s="6">
        <v>0</v>
      </c>
      <c r="T140" s="6">
        <v>27843</v>
      </c>
      <c r="U140" s="6">
        <v>0</v>
      </c>
      <c r="V140" s="6">
        <v>-127324</v>
      </c>
      <c r="W140" s="2">
        <v>0</v>
      </c>
      <c r="X140" s="2">
        <v>0</v>
      </c>
      <c r="Y140" s="6">
        <v>232424</v>
      </c>
      <c r="Z140" s="6">
        <v>11971019</v>
      </c>
      <c r="AA140" s="6">
        <v>3494850</v>
      </c>
      <c r="AB140" s="6">
        <v>1545287</v>
      </c>
      <c r="AC140" s="7">
        <v>1.79</v>
      </c>
      <c r="AD140" s="2" t="s">
        <v>933</v>
      </c>
      <c r="AE140" s="2" t="s">
        <v>811</v>
      </c>
      <c r="AF140" s="2">
        <v>2.6520083999999999E-2</v>
      </c>
      <c r="AG140" s="2">
        <v>0</v>
      </c>
      <c r="AH140" s="2">
        <v>1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</row>
    <row r="141" spans="1:39">
      <c r="A141" s="2" t="s">
        <v>490</v>
      </c>
      <c r="B141" s="2" t="s">
        <v>924</v>
      </c>
      <c r="C141" s="2" t="s">
        <v>818</v>
      </c>
      <c r="D141" s="2">
        <v>0</v>
      </c>
      <c r="E141" s="2" t="s">
        <v>491</v>
      </c>
      <c r="F141" s="2" t="s">
        <v>514</v>
      </c>
      <c r="G141" s="2" t="s">
        <v>806</v>
      </c>
      <c r="H141" s="2">
        <v>0</v>
      </c>
      <c r="I141" s="2">
        <v>0.3</v>
      </c>
      <c r="J141" s="6">
        <v>57765211</v>
      </c>
      <c r="K141" s="6">
        <v>72986329</v>
      </c>
      <c r="L141" s="6">
        <v>-15221118</v>
      </c>
      <c r="M141" s="6">
        <v>70024151</v>
      </c>
      <c r="N141" s="6">
        <v>1725583</v>
      </c>
      <c r="O141" s="6">
        <v>1051865</v>
      </c>
      <c r="P141" s="6">
        <v>550732</v>
      </c>
      <c r="Q141" s="2">
        <v>0</v>
      </c>
      <c r="R141" s="6">
        <v>114079</v>
      </c>
      <c r="S141" s="6">
        <v>8907</v>
      </c>
      <c r="T141" s="6">
        <v>0</v>
      </c>
      <c r="U141" s="6">
        <v>0</v>
      </c>
      <c r="V141" s="6">
        <v>-228643</v>
      </c>
      <c r="W141" s="6">
        <v>804111</v>
      </c>
      <c r="X141" s="2">
        <v>0</v>
      </c>
      <c r="Y141" s="6">
        <v>4184345</v>
      </c>
      <c r="Z141" s="6">
        <v>76509547</v>
      </c>
      <c r="AA141" s="6">
        <v>61288428</v>
      </c>
      <c r="AB141" s="6">
        <v>3523217</v>
      </c>
      <c r="AC141" s="7">
        <v>1.06</v>
      </c>
      <c r="AD141" s="2">
        <v>0</v>
      </c>
      <c r="AE141" s="2" t="s">
        <v>807</v>
      </c>
      <c r="AF141" s="2">
        <v>1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1</v>
      </c>
      <c r="AM141" s="2">
        <v>0</v>
      </c>
    </row>
    <row r="142" spans="1:39">
      <c r="A142" s="2" t="s">
        <v>488</v>
      </c>
      <c r="B142" s="2" t="s">
        <v>928</v>
      </c>
      <c r="C142" s="2" t="s">
        <v>805</v>
      </c>
      <c r="D142" s="2">
        <v>0</v>
      </c>
      <c r="E142" s="2" t="s">
        <v>489</v>
      </c>
      <c r="F142" s="2">
        <v>0</v>
      </c>
      <c r="G142" s="2">
        <v>0</v>
      </c>
      <c r="H142" s="2" t="s">
        <v>929</v>
      </c>
      <c r="I142" s="2">
        <v>0.09</v>
      </c>
      <c r="J142" s="6">
        <v>112301086</v>
      </c>
      <c r="K142" s="6">
        <v>42852458</v>
      </c>
      <c r="L142" s="6">
        <v>69448628</v>
      </c>
      <c r="M142" s="6">
        <v>44685724</v>
      </c>
      <c r="N142" s="6">
        <v>2193958</v>
      </c>
      <c r="O142" s="6">
        <v>674340</v>
      </c>
      <c r="P142" s="6">
        <v>1473878</v>
      </c>
      <c r="Q142" s="6">
        <v>12183</v>
      </c>
      <c r="R142" s="6">
        <v>22668</v>
      </c>
      <c r="S142" s="6">
        <v>2206</v>
      </c>
      <c r="T142" s="6">
        <v>7359</v>
      </c>
      <c r="U142" s="6">
        <v>1324</v>
      </c>
      <c r="V142" s="6">
        <v>1043220</v>
      </c>
      <c r="W142" s="2">
        <v>0</v>
      </c>
      <c r="X142" s="2">
        <v>0</v>
      </c>
      <c r="Y142" s="6">
        <v>-696326</v>
      </c>
      <c r="Z142" s="6">
        <v>47226576</v>
      </c>
      <c r="AA142" s="6">
        <v>116675204</v>
      </c>
      <c r="AB142" s="6">
        <v>4374118</v>
      </c>
      <c r="AC142" s="7">
        <v>1.04</v>
      </c>
      <c r="AD142" s="2">
        <v>0</v>
      </c>
      <c r="AE142" s="2" t="s">
        <v>807</v>
      </c>
      <c r="AF142" s="2">
        <v>1</v>
      </c>
      <c r="AG142" s="2">
        <v>0</v>
      </c>
      <c r="AH142" s="2">
        <v>0</v>
      </c>
      <c r="AI142" s="2">
        <v>1</v>
      </c>
      <c r="AJ142" s="2">
        <v>0</v>
      </c>
      <c r="AK142" s="2">
        <v>0</v>
      </c>
      <c r="AL142" s="2">
        <v>0</v>
      </c>
      <c r="AM142" s="2">
        <v>0</v>
      </c>
    </row>
    <row r="143" spans="1:39">
      <c r="A143" s="2" t="s">
        <v>486</v>
      </c>
      <c r="B143" s="2" t="s">
        <v>921</v>
      </c>
      <c r="C143" s="2">
        <v>0</v>
      </c>
      <c r="D143" s="2">
        <v>0</v>
      </c>
      <c r="E143" s="2" t="s">
        <v>487</v>
      </c>
      <c r="F143" s="2">
        <v>0</v>
      </c>
      <c r="G143" s="2">
        <v>0</v>
      </c>
      <c r="H143" s="2" t="s">
        <v>814</v>
      </c>
      <c r="I143" s="2">
        <v>0.01</v>
      </c>
      <c r="J143" s="6">
        <v>13603756</v>
      </c>
      <c r="K143" s="6">
        <v>6520162</v>
      </c>
      <c r="L143" s="6">
        <v>7083594</v>
      </c>
      <c r="M143" s="6">
        <v>6758294</v>
      </c>
      <c r="N143" s="6">
        <v>330006</v>
      </c>
      <c r="O143" s="6">
        <v>101519</v>
      </c>
      <c r="P143" s="6">
        <v>222142</v>
      </c>
      <c r="Q143" s="6">
        <v>1593</v>
      </c>
      <c r="R143" s="6">
        <v>2958</v>
      </c>
      <c r="S143" s="6">
        <v>816</v>
      </c>
      <c r="T143" s="6">
        <v>818</v>
      </c>
      <c r="U143" s="6">
        <v>160</v>
      </c>
      <c r="V143" s="6">
        <v>106406</v>
      </c>
      <c r="W143" s="2">
        <v>0</v>
      </c>
      <c r="X143" s="2">
        <v>0</v>
      </c>
      <c r="Y143" s="2">
        <v>206</v>
      </c>
      <c r="Z143" s="6">
        <v>7194912</v>
      </c>
      <c r="AA143" s="6">
        <v>14278506</v>
      </c>
      <c r="AB143" s="6">
        <v>674750</v>
      </c>
      <c r="AC143" s="7">
        <v>1.05</v>
      </c>
      <c r="AD143" s="2">
        <v>0</v>
      </c>
      <c r="AE143" s="2" t="s">
        <v>807</v>
      </c>
      <c r="AF143" s="2">
        <v>1</v>
      </c>
      <c r="AG143" s="2">
        <v>0</v>
      </c>
      <c r="AH143" s="2">
        <v>0</v>
      </c>
      <c r="AI143" s="2">
        <v>0</v>
      </c>
      <c r="AJ143" s="2">
        <v>1</v>
      </c>
      <c r="AK143" s="2">
        <v>0</v>
      </c>
      <c r="AL143" s="2">
        <v>0</v>
      </c>
      <c r="AM143" s="2">
        <v>0</v>
      </c>
    </row>
    <row r="144" spans="1:39">
      <c r="A144" s="2" t="s">
        <v>484</v>
      </c>
      <c r="B144" s="2" t="s">
        <v>804</v>
      </c>
      <c r="C144" s="2" t="s">
        <v>809</v>
      </c>
      <c r="D144" s="2">
        <v>0</v>
      </c>
      <c r="E144" s="2" t="s">
        <v>485</v>
      </c>
      <c r="F144" s="2" t="s">
        <v>402</v>
      </c>
      <c r="G144" s="2" t="s">
        <v>400</v>
      </c>
      <c r="H144" s="2">
        <v>0</v>
      </c>
      <c r="I144" s="2">
        <v>0.4</v>
      </c>
      <c r="J144" s="6">
        <v>1653482</v>
      </c>
      <c r="K144" s="6">
        <v>14395863</v>
      </c>
      <c r="L144" s="6">
        <v>-12742381</v>
      </c>
      <c r="M144" s="6">
        <v>15885605</v>
      </c>
      <c r="N144" s="6">
        <v>721835</v>
      </c>
      <c r="O144" s="6">
        <v>239121</v>
      </c>
      <c r="P144" s="6">
        <v>473898</v>
      </c>
      <c r="Q144" s="2">
        <v>800</v>
      </c>
      <c r="R144" s="6">
        <v>0</v>
      </c>
      <c r="S144" s="6">
        <v>0</v>
      </c>
      <c r="T144" s="6">
        <v>8016</v>
      </c>
      <c r="U144" s="6">
        <v>0</v>
      </c>
      <c r="V144" s="6">
        <v>-191409</v>
      </c>
      <c r="W144" s="2">
        <v>0</v>
      </c>
      <c r="X144" s="2">
        <v>0</v>
      </c>
      <c r="Y144" s="6">
        <v>-577399</v>
      </c>
      <c r="Z144" s="6">
        <v>15838632</v>
      </c>
      <c r="AA144" s="6">
        <v>3096251</v>
      </c>
      <c r="AB144" s="6">
        <v>1442769</v>
      </c>
      <c r="AC144" s="7">
        <v>1.87</v>
      </c>
      <c r="AD144" s="2" t="s">
        <v>906</v>
      </c>
      <c r="AE144" s="2" t="s">
        <v>811</v>
      </c>
      <c r="AF144" s="2">
        <v>9.3992220000000005E-3</v>
      </c>
      <c r="AG144" s="2">
        <v>0</v>
      </c>
      <c r="AH144" s="2">
        <v>1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</row>
    <row r="145" spans="1:39">
      <c r="A145" s="2" t="s">
        <v>482</v>
      </c>
      <c r="B145" s="2" t="s">
        <v>924</v>
      </c>
      <c r="C145" s="2" t="s">
        <v>818</v>
      </c>
      <c r="D145" s="2">
        <v>0</v>
      </c>
      <c r="E145" s="2" t="s">
        <v>483</v>
      </c>
      <c r="F145" s="2" t="s">
        <v>514</v>
      </c>
      <c r="G145" s="2" t="s">
        <v>806</v>
      </c>
      <c r="H145" s="2">
        <v>0</v>
      </c>
      <c r="I145" s="2">
        <v>0.3</v>
      </c>
      <c r="J145" s="6">
        <v>76567117</v>
      </c>
      <c r="K145" s="6">
        <v>22018187</v>
      </c>
      <c r="L145" s="6">
        <v>54548930</v>
      </c>
      <c r="M145" s="6">
        <v>21633491</v>
      </c>
      <c r="N145" s="6">
        <v>1382371</v>
      </c>
      <c r="O145" s="6">
        <v>324967</v>
      </c>
      <c r="P145" s="6">
        <v>1024279</v>
      </c>
      <c r="Q145" s="6">
        <v>3504</v>
      </c>
      <c r="R145" s="6">
        <v>23028</v>
      </c>
      <c r="S145" s="6">
        <v>6593</v>
      </c>
      <c r="T145" s="6">
        <v>0</v>
      </c>
      <c r="U145" s="6">
        <v>0</v>
      </c>
      <c r="V145" s="6">
        <v>819405</v>
      </c>
      <c r="W145" s="2">
        <v>0</v>
      </c>
      <c r="X145" s="2">
        <v>0</v>
      </c>
      <c r="Y145" s="6">
        <v>450351</v>
      </c>
      <c r="Z145" s="6">
        <v>24285618</v>
      </c>
      <c r="AA145" s="6">
        <v>78834548</v>
      </c>
      <c r="AB145" s="6">
        <v>2267430</v>
      </c>
      <c r="AC145" s="7">
        <v>1.03</v>
      </c>
      <c r="AD145" s="2">
        <v>0</v>
      </c>
      <c r="AE145" s="2" t="s">
        <v>807</v>
      </c>
      <c r="AF145" s="2">
        <v>1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1</v>
      </c>
      <c r="AM145" s="2">
        <v>0</v>
      </c>
    </row>
    <row r="146" spans="1:39">
      <c r="A146" s="2" t="s">
        <v>480</v>
      </c>
      <c r="B146" s="2" t="s">
        <v>804</v>
      </c>
      <c r="C146" s="2" t="s">
        <v>815</v>
      </c>
      <c r="D146" s="2">
        <v>0</v>
      </c>
      <c r="E146" s="2" t="s">
        <v>481</v>
      </c>
      <c r="F146" s="2" t="s">
        <v>534</v>
      </c>
      <c r="G146" s="2" t="s">
        <v>532</v>
      </c>
      <c r="H146" s="2">
        <v>0</v>
      </c>
      <c r="I146" s="2">
        <v>0.4</v>
      </c>
      <c r="J146" s="6">
        <v>2911973</v>
      </c>
      <c r="K146" s="6">
        <v>17645177</v>
      </c>
      <c r="L146" s="6">
        <v>-14733204</v>
      </c>
      <c r="M146" s="6">
        <v>18209520</v>
      </c>
      <c r="N146" s="6">
        <v>595096</v>
      </c>
      <c r="O146" s="6">
        <v>273534</v>
      </c>
      <c r="P146" s="6">
        <v>321562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-221314</v>
      </c>
      <c r="W146" s="2">
        <v>0</v>
      </c>
      <c r="X146" s="6">
        <v>485630</v>
      </c>
      <c r="Y146" s="6">
        <v>-845685</v>
      </c>
      <c r="Z146" s="6">
        <v>17251987</v>
      </c>
      <c r="AA146" s="6">
        <v>2518783</v>
      </c>
      <c r="AB146" s="6">
        <v>-393190</v>
      </c>
      <c r="AC146" s="7">
        <v>0.86</v>
      </c>
      <c r="AD146" s="2">
        <v>0</v>
      </c>
      <c r="AE146" s="2" t="s">
        <v>807</v>
      </c>
      <c r="AF146" s="2">
        <v>1</v>
      </c>
      <c r="AG146" s="2">
        <v>0</v>
      </c>
      <c r="AH146" s="2">
        <v>1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</row>
    <row r="147" spans="1:39">
      <c r="A147" s="2" t="s">
        <v>478</v>
      </c>
      <c r="B147" s="2" t="s">
        <v>804</v>
      </c>
      <c r="C147" s="2" t="s">
        <v>820</v>
      </c>
      <c r="D147" s="2">
        <v>0</v>
      </c>
      <c r="E147" s="2" t="s">
        <v>479</v>
      </c>
      <c r="F147" s="2" t="s">
        <v>316</v>
      </c>
      <c r="G147" s="2" t="s">
        <v>314</v>
      </c>
      <c r="H147" s="2">
        <v>0</v>
      </c>
      <c r="I147" s="2">
        <v>0.4</v>
      </c>
      <c r="J147" s="6">
        <v>3495048</v>
      </c>
      <c r="K147" s="6">
        <v>23894127</v>
      </c>
      <c r="L147" s="6">
        <v>-20399079</v>
      </c>
      <c r="M147" s="6">
        <v>24305266</v>
      </c>
      <c r="N147" s="6">
        <v>1731583</v>
      </c>
      <c r="O147" s="6">
        <v>365101</v>
      </c>
      <c r="P147" s="6">
        <v>1339893</v>
      </c>
      <c r="Q147" s="2">
        <v>0</v>
      </c>
      <c r="R147" s="6">
        <v>3591</v>
      </c>
      <c r="S147" s="6">
        <v>20946</v>
      </c>
      <c r="T147" s="6">
        <v>1443</v>
      </c>
      <c r="U147" s="6">
        <v>609</v>
      </c>
      <c r="V147" s="6">
        <v>-306424</v>
      </c>
      <c r="W147" s="2">
        <v>0</v>
      </c>
      <c r="X147" s="2">
        <v>0</v>
      </c>
      <c r="Y147" s="6">
        <v>104878</v>
      </c>
      <c r="Z147" s="6">
        <v>25835303</v>
      </c>
      <c r="AA147" s="6">
        <v>5436225</v>
      </c>
      <c r="AB147" s="6">
        <v>1941176</v>
      </c>
      <c r="AC147" s="7">
        <v>1.56</v>
      </c>
      <c r="AD147" s="2" t="s">
        <v>830</v>
      </c>
      <c r="AE147" s="2" t="s">
        <v>811</v>
      </c>
      <c r="AF147" s="2">
        <v>7.1282409999999996E-3</v>
      </c>
      <c r="AG147" s="2">
        <v>0</v>
      </c>
      <c r="AH147" s="2">
        <v>1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</row>
    <row r="148" spans="1:39">
      <c r="A148" s="2" t="s">
        <v>476</v>
      </c>
      <c r="B148" s="2" t="s">
        <v>924</v>
      </c>
      <c r="C148" s="2" t="s">
        <v>818</v>
      </c>
      <c r="D148" s="2">
        <v>0</v>
      </c>
      <c r="E148" s="2" t="s">
        <v>477</v>
      </c>
      <c r="F148" s="2" t="s">
        <v>514</v>
      </c>
      <c r="G148" s="2" t="s">
        <v>806</v>
      </c>
      <c r="H148" s="2">
        <v>0</v>
      </c>
      <c r="I148" s="2">
        <v>0.3</v>
      </c>
      <c r="J148" s="6">
        <v>37051682</v>
      </c>
      <c r="K148" s="6">
        <v>15924489</v>
      </c>
      <c r="L148" s="6">
        <v>21127193</v>
      </c>
      <c r="M148" s="6">
        <v>14445836</v>
      </c>
      <c r="N148" s="6">
        <v>1206644</v>
      </c>
      <c r="O148" s="6">
        <v>216998</v>
      </c>
      <c r="P148" s="6">
        <v>989646</v>
      </c>
      <c r="Q148" s="2">
        <v>0</v>
      </c>
      <c r="R148" s="6">
        <v>0</v>
      </c>
      <c r="S148" s="6">
        <v>0</v>
      </c>
      <c r="T148" s="6">
        <v>0</v>
      </c>
      <c r="U148" s="6">
        <v>0</v>
      </c>
      <c r="V148" s="6">
        <v>317361</v>
      </c>
      <c r="W148" s="2">
        <v>0</v>
      </c>
      <c r="X148" s="2">
        <v>0</v>
      </c>
      <c r="Y148" s="6">
        <v>513544</v>
      </c>
      <c r="Z148" s="6">
        <v>16483385</v>
      </c>
      <c r="AA148" s="6">
        <v>37610578</v>
      </c>
      <c r="AB148" s="6">
        <v>558896</v>
      </c>
      <c r="AC148" s="7">
        <v>1.02</v>
      </c>
      <c r="AD148" s="2">
        <v>0</v>
      </c>
      <c r="AE148" s="2" t="s">
        <v>807</v>
      </c>
      <c r="AF148" s="2">
        <v>1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1</v>
      </c>
      <c r="AM148" s="2">
        <v>0</v>
      </c>
    </row>
    <row r="149" spans="1:39">
      <c r="A149" s="2" t="s">
        <v>474</v>
      </c>
      <c r="B149" s="2" t="s">
        <v>804</v>
      </c>
      <c r="C149" s="2" t="s">
        <v>805</v>
      </c>
      <c r="D149" s="2">
        <v>0</v>
      </c>
      <c r="E149" s="2" t="s">
        <v>475</v>
      </c>
      <c r="F149" s="2" t="s">
        <v>488</v>
      </c>
      <c r="G149" s="2" t="s">
        <v>486</v>
      </c>
      <c r="H149" s="2">
        <v>0</v>
      </c>
      <c r="I149" s="2">
        <v>0.4</v>
      </c>
      <c r="J149" s="6">
        <v>1290654</v>
      </c>
      <c r="K149" s="6">
        <v>12155340</v>
      </c>
      <c r="L149" s="6">
        <v>-10864685</v>
      </c>
      <c r="M149" s="6">
        <v>12195875</v>
      </c>
      <c r="N149" s="6">
        <v>538528</v>
      </c>
      <c r="O149" s="6">
        <v>183200</v>
      </c>
      <c r="P149" s="6">
        <v>354129</v>
      </c>
      <c r="Q149" s="6">
        <v>0</v>
      </c>
      <c r="R149" s="6">
        <v>0</v>
      </c>
      <c r="S149" s="6">
        <v>447</v>
      </c>
      <c r="T149" s="6">
        <v>752</v>
      </c>
      <c r="U149" s="6">
        <v>0</v>
      </c>
      <c r="V149" s="6">
        <v>-163203</v>
      </c>
      <c r="W149" s="2">
        <v>0</v>
      </c>
      <c r="X149" s="6">
        <v>208055</v>
      </c>
      <c r="Y149" s="6">
        <v>-930157</v>
      </c>
      <c r="Z149" s="6">
        <v>11432988</v>
      </c>
      <c r="AA149" s="6">
        <v>568302</v>
      </c>
      <c r="AB149" s="6">
        <v>-722352</v>
      </c>
      <c r="AC149" s="7">
        <v>0.44</v>
      </c>
      <c r="AD149" s="2">
        <v>0</v>
      </c>
      <c r="AE149" s="2" t="s">
        <v>807</v>
      </c>
      <c r="AF149" s="2">
        <v>1</v>
      </c>
      <c r="AG149" s="2">
        <v>0</v>
      </c>
      <c r="AH149" s="2">
        <v>1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</row>
    <row r="150" spans="1:39">
      <c r="A150" s="2" t="s">
        <v>472</v>
      </c>
      <c r="B150" s="2" t="s">
        <v>821</v>
      </c>
      <c r="C150" s="2" t="s">
        <v>845</v>
      </c>
      <c r="D150" s="2">
        <v>0</v>
      </c>
      <c r="E150" s="2" t="s">
        <v>473</v>
      </c>
      <c r="F150" s="2" t="s">
        <v>806</v>
      </c>
      <c r="G150" s="2" t="s">
        <v>626</v>
      </c>
      <c r="H150" s="2">
        <v>0</v>
      </c>
      <c r="I150" s="2">
        <v>0.49</v>
      </c>
      <c r="J150" s="6">
        <v>26606772</v>
      </c>
      <c r="K150" s="6">
        <v>16777464</v>
      </c>
      <c r="L150" s="6">
        <v>9829308</v>
      </c>
      <c r="M150" s="6">
        <v>14681423</v>
      </c>
      <c r="N150" s="6">
        <v>818512</v>
      </c>
      <c r="O150" s="6">
        <v>222423</v>
      </c>
      <c r="P150" s="6">
        <v>590772</v>
      </c>
      <c r="Q150" s="6">
        <v>5317</v>
      </c>
      <c r="R150" s="6">
        <v>0</v>
      </c>
      <c r="S150" s="6">
        <v>0</v>
      </c>
      <c r="T150" s="6">
        <v>0</v>
      </c>
      <c r="U150" s="6">
        <v>0</v>
      </c>
      <c r="V150" s="6">
        <v>147651</v>
      </c>
      <c r="W150" s="6">
        <v>1594095</v>
      </c>
      <c r="X150" s="2">
        <v>0</v>
      </c>
      <c r="Y150" s="6">
        <v>-1754809</v>
      </c>
      <c r="Z150" s="6">
        <v>15486872</v>
      </c>
      <c r="AA150" s="6">
        <v>25316179</v>
      </c>
      <c r="AB150" s="6">
        <v>-1290592</v>
      </c>
      <c r="AC150" s="7">
        <v>0.95</v>
      </c>
      <c r="AD150" s="2">
        <v>0</v>
      </c>
      <c r="AE150" s="2" t="s">
        <v>807</v>
      </c>
      <c r="AF150" s="2">
        <v>1</v>
      </c>
      <c r="AG150" s="2">
        <v>0</v>
      </c>
      <c r="AH150" s="2">
        <v>0</v>
      </c>
      <c r="AI150" s="2">
        <v>0</v>
      </c>
      <c r="AJ150" s="2">
        <v>0</v>
      </c>
      <c r="AK150" s="2">
        <v>1</v>
      </c>
      <c r="AL150" s="2">
        <v>0</v>
      </c>
      <c r="AM150" s="2">
        <v>0</v>
      </c>
    </row>
    <row r="151" spans="1:39">
      <c r="A151" s="2" t="s">
        <v>470</v>
      </c>
      <c r="B151" s="2" t="s">
        <v>804</v>
      </c>
      <c r="C151" s="2" t="s">
        <v>805</v>
      </c>
      <c r="D151" s="2">
        <v>0</v>
      </c>
      <c r="E151" s="2" t="s">
        <v>471</v>
      </c>
      <c r="F151" s="2" t="s">
        <v>554</v>
      </c>
      <c r="G151" s="2" t="s">
        <v>552</v>
      </c>
      <c r="H151" s="2">
        <v>0</v>
      </c>
      <c r="I151" s="2">
        <v>0.4</v>
      </c>
      <c r="J151" s="6">
        <v>3566924</v>
      </c>
      <c r="K151" s="6">
        <v>8859530</v>
      </c>
      <c r="L151" s="6">
        <v>-5292606</v>
      </c>
      <c r="M151" s="6">
        <v>8329600</v>
      </c>
      <c r="N151" s="6">
        <v>802761</v>
      </c>
      <c r="O151" s="6">
        <v>125123</v>
      </c>
      <c r="P151" s="6">
        <v>669205</v>
      </c>
      <c r="Q151" s="6">
        <v>0</v>
      </c>
      <c r="R151" s="6">
        <v>7940</v>
      </c>
      <c r="S151" s="6">
        <v>493</v>
      </c>
      <c r="T151" s="6">
        <v>0</v>
      </c>
      <c r="U151" s="6">
        <v>0</v>
      </c>
      <c r="V151" s="6">
        <v>-79503</v>
      </c>
      <c r="W151" s="2">
        <v>0</v>
      </c>
      <c r="X151" s="6">
        <v>93496</v>
      </c>
      <c r="Y151" s="6">
        <v>-236693</v>
      </c>
      <c r="Z151" s="6">
        <v>8722669</v>
      </c>
      <c r="AA151" s="6">
        <v>3430063</v>
      </c>
      <c r="AB151" s="6">
        <v>-136861</v>
      </c>
      <c r="AC151" s="7">
        <v>0.96</v>
      </c>
      <c r="AD151" s="2">
        <v>0</v>
      </c>
      <c r="AE151" s="2" t="s">
        <v>807</v>
      </c>
      <c r="AF151" s="2">
        <v>1</v>
      </c>
      <c r="AG151" s="2">
        <v>0</v>
      </c>
      <c r="AH151" s="2">
        <v>1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</row>
    <row r="152" spans="1:39">
      <c r="A152" s="2" t="s">
        <v>468</v>
      </c>
      <c r="B152" s="2" t="s">
        <v>804</v>
      </c>
      <c r="C152" s="2" t="s">
        <v>805</v>
      </c>
      <c r="D152" s="2">
        <v>0</v>
      </c>
      <c r="E152" s="2" t="s">
        <v>469</v>
      </c>
      <c r="F152" s="2" t="s">
        <v>488</v>
      </c>
      <c r="G152" s="2" t="s">
        <v>486</v>
      </c>
      <c r="H152" s="2">
        <v>0</v>
      </c>
      <c r="I152" s="2">
        <v>0.4</v>
      </c>
      <c r="J152" s="6">
        <v>3126426</v>
      </c>
      <c r="K152" s="6">
        <v>12203523</v>
      </c>
      <c r="L152" s="6">
        <v>-9077097</v>
      </c>
      <c r="M152" s="6">
        <v>13880469</v>
      </c>
      <c r="N152" s="6">
        <v>797363</v>
      </c>
      <c r="O152" s="6">
        <v>208505</v>
      </c>
      <c r="P152" s="6">
        <v>587991</v>
      </c>
      <c r="Q152" s="6">
        <v>0</v>
      </c>
      <c r="R152" s="6">
        <v>0</v>
      </c>
      <c r="S152" s="6">
        <v>0</v>
      </c>
      <c r="T152" s="6">
        <v>867</v>
      </c>
      <c r="U152" s="6">
        <v>0</v>
      </c>
      <c r="V152" s="6">
        <v>-136351</v>
      </c>
      <c r="W152" s="2">
        <v>0</v>
      </c>
      <c r="X152" s="6">
        <v>1083392</v>
      </c>
      <c r="Y152" s="6">
        <v>-301376</v>
      </c>
      <c r="Z152" s="6">
        <v>13156713</v>
      </c>
      <c r="AA152" s="6">
        <v>4079616</v>
      </c>
      <c r="AB152" s="6">
        <v>953190</v>
      </c>
      <c r="AC152" s="7">
        <v>1.3</v>
      </c>
      <c r="AD152" s="2">
        <v>0</v>
      </c>
      <c r="AE152" s="2" t="s">
        <v>807</v>
      </c>
      <c r="AF152" s="2">
        <v>1</v>
      </c>
      <c r="AG152" s="2">
        <v>0</v>
      </c>
      <c r="AH152" s="2">
        <v>1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</row>
    <row r="153" spans="1:39">
      <c r="A153" s="2" t="s">
        <v>466</v>
      </c>
      <c r="B153" s="2" t="s">
        <v>924</v>
      </c>
      <c r="C153" s="2" t="s">
        <v>818</v>
      </c>
      <c r="D153" s="2">
        <v>0</v>
      </c>
      <c r="E153" s="2" t="s">
        <v>467</v>
      </c>
      <c r="F153" s="2" t="s">
        <v>514</v>
      </c>
      <c r="G153" s="2" t="s">
        <v>806</v>
      </c>
      <c r="H153" s="2">
        <v>0</v>
      </c>
      <c r="I153" s="2">
        <v>0.3</v>
      </c>
      <c r="J153" s="6">
        <v>32272308</v>
      </c>
      <c r="K153" s="6">
        <v>22985127</v>
      </c>
      <c r="L153" s="6">
        <v>9287182</v>
      </c>
      <c r="M153" s="6">
        <v>24099835</v>
      </c>
      <c r="N153" s="6">
        <v>1142086</v>
      </c>
      <c r="O153" s="6">
        <v>362015</v>
      </c>
      <c r="P153" s="6">
        <v>780071</v>
      </c>
      <c r="Q153" s="2">
        <v>0</v>
      </c>
      <c r="R153" s="6">
        <v>0</v>
      </c>
      <c r="S153" s="6">
        <v>0</v>
      </c>
      <c r="T153" s="6">
        <v>0</v>
      </c>
      <c r="U153" s="6">
        <v>0</v>
      </c>
      <c r="V153" s="6">
        <v>139507</v>
      </c>
      <c r="W153" s="2">
        <v>0</v>
      </c>
      <c r="X153" s="2">
        <v>0</v>
      </c>
      <c r="Y153" s="6">
        <v>146630</v>
      </c>
      <c r="Z153" s="6">
        <v>25528058</v>
      </c>
      <c r="AA153" s="6">
        <v>34815240</v>
      </c>
      <c r="AB153" s="6">
        <v>2542931</v>
      </c>
      <c r="AC153" s="7">
        <v>1.08</v>
      </c>
      <c r="AD153" s="2" t="s">
        <v>888</v>
      </c>
      <c r="AE153" s="2" t="s">
        <v>811</v>
      </c>
      <c r="AF153" s="2">
        <v>0.26346714500000001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1</v>
      </c>
      <c r="AM153" s="2">
        <v>0</v>
      </c>
    </row>
    <row r="154" spans="1:39">
      <c r="A154" s="2" t="s">
        <v>464</v>
      </c>
      <c r="B154" s="2" t="s">
        <v>921</v>
      </c>
      <c r="C154" s="2">
        <v>0</v>
      </c>
      <c r="D154" s="2">
        <v>0</v>
      </c>
      <c r="E154" s="2" t="s">
        <v>465</v>
      </c>
      <c r="F154" s="2">
        <v>0</v>
      </c>
      <c r="G154" s="2">
        <v>0</v>
      </c>
      <c r="H154" s="2" t="s">
        <v>814</v>
      </c>
      <c r="I154" s="2">
        <v>0.01</v>
      </c>
      <c r="J154" s="6">
        <v>5311556</v>
      </c>
      <c r="K154" s="6">
        <v>2162295</v>
      </c>
      <c r="L154" s="6">
        <v>3149262</v>
      </c>
      <c r="M154" s="6">
        <v>2173047</v>
      </c>
      <c r="N154" s="6">
        <v>168481</v>
      </c>
      <c r="O154" s="6">
        <v>32642</v>
      </c>
      <c r="P154" s="6">
        <v>132677</v>
      </c>
      <c r="Q154" s="2">
        <v>62</v>
      </c>
      <c r="R154" s="6">
        <v>255</v>
      </c>
      <c r="S154" s="6">
        <v>894</v>
      </c>
      <c r="T154" s="6">
        <v>1876</v>
      </c>
      <c r="U154" s="6">
        <v>75</v>
      </c>
      <c r="V154" s="6">
        <v>47307</v>
      </c>
      <c r="W154" s="2">
        <v>0</v>
      </c>
      <c r="X154" s="2">
        <v>0</v>
      </c>
      <c r="Y154" s="6">
        <v>25053</v>
      </c>
      <c r="Z154" s="6">
        <v>2413888</v>
      </c>
      <c r="AA154" s="6">
        <v>5563149</v>
      </c>
      <c r="AB154" s="6">
        <v>251593</v>
      </c>
      <c r="AC154" s="7">
        <v>1.05</v>
      </c>
      <c r="AD154" s="2">
        <v>0</v>
      </c>
      <c r="AE154" s="2" t="s">
        <v>807</v>
      </c>
      <c r="AF154" s="2">
        <v>1</v>
      </c>
      <c r="AG154" s="2">
        <v>0</v>
      </c>
      <c r="AH154" s="2">
        <v>0</v>
      </c>
      <c r="AI154" s="2">
        <v>0</v>
      </c>
      <c r="AJ154" s="2">
        <v>1</v>
      </c>
      <c r="AK154" s="2">
        <v>0</v>
      </c>
      <c r="AL154" s="2">
        <v>0</v>
      </c>
      <c r="AM154" s="2">
        <v>0</v>
      </c>
    </row>
    <row r="155" spans="1:39">
      <c r="A155" s="2" t="s">
        <v>462</v>
      </c>
      <c r="B155" s="2" t="s">
        <v>821</v>
      </c>
      <c r="C155" s="2" t="s">
        <v>825</v>
      </c>
      <c r="D155" s="2">
        <v>0</v>
      </c>
      <c r="E155" s="2" t="s">
        <v>463</v>
      </c>
      <c r="F155" s="2" t="s">
        <v>806</v>
      </c>
      <c r="G155" s="2" t="s">
        <v>464</v>
      </c>
      <c r="H155" s="2">
        <v>0</v>
      </c>
      <c r="I155" s="2">
        <v>0.49</v>
      </c>
      <c r="J155" s="6">
        <v>30482248</v>
      </c>
      <c r="K155" s="6">
        <v>21673908</v>
      </c>
      <c r="L155" s="6">
        <v>8808340</v>
      </c>
      <c r="M155" s="6">
        <v>21984269</v>
      </c>
      <c r="N155" s="6">
        <v>2442811</v>
      </c>
      <c r="O155" s="6">
        <v>339751</v>
      </c>
      <c r="P155" s="6">
        <v>2037014</v>
      </c>
      <c r="Q155" s="2">
        <v>0</v>
      </c>
      <c r="R155" s="6">
        <v>0</v>
      </c>
      <c r="S155" s="6">
        <v>27998</v>
      </c>
      <c r="T155" s="6">
        <v>37302</v>
      </c>
      <c r="U155" s="6">
        <v>746</v>
      </c>
      <c r="V155" s="6">
        <v>132314</v>
      </c>
      <c r="W155" s="2">
        <v>0</v>
      </c>
      <c r="X155" s="2">
        <v>0</v>
      </c>
      <c r="Y155" s="6">
        <v>504166</v>
      </c>
      <c r="Z155" s="6">
        <v>25063560</v>
      </c>
      <c r="AA155" s="6">
        <v>33871900</v>
      </c>
      <c r="AB155" s="6">
        <v>3389652</v>
      </c>
      <c r="AC155" s="7">
        <v>1.1100000000000001</v>
      </c>
      <c r="AD155" s="2">
        <v>0</v>
      </c>
      <c r="AE155" s="2" t="s">
        <v>807</v>
      </c>
      <c r="AF155" s="2">
        <v>1</v>
      </c>
      <c r="AG155" s="2">
        <v>0</v>
      </c>
      <c r="AH155" s="2">
        <v>0</v>
      </c>
      <c r="AI155" s="2">
        <v>0</v>
      </c>
      <c r="AJ155" s="2">
        <v>0</v>
      </c>
      <c r="AK155" s="2">
        <v>1</v>
      </c>
      <c r="AL155" s="2">
        <v>0</v>
      </c>
      <c r="AM155" s="2">
        <v>0</v>
      </c>
    </row>
    <row r="156" spans="1:39">
      <c r="A156" s="2" t="s">
        <v>460</v>
      </c>
      <c r="B156" s="2" t="s">
        <v>928</v>
      </c>
      <c r="C156" s="2" t="s">
        <v>815</v>
      </c>
      <c r="D156" s="2">
        <v>0</v>
      </c>
      <c r="E156" s="2" t="s">
        <v>461</v>
      </c>
      <c r="F156" s="2">
        <v>0</v>
      </c>
      <c r="G156" s="2">
        <v>0</v>
      </c>
      <c r="H156" s="2" t="s">
        <v>929</v>
      </c>
      <c r="I156" s="2">
        <v>0.1</v>
      </c>
      <c r="J156" s="6">
        <v>115858028</v>
      </c>
      <c r="K156" s="6">
        <v>46460125</v>
      </c>
      <c r="L156" s="6">
        <v>69397904</v>
      </c>
      <c r="M156" s="6">
        <v>46394294</v>
      </c>
      <c r="N156" s="6">
        <v>2094975</v>
      </c>
      <c r="O156" s="6">
        <v>696909</v>
      </c>
      <c r="P156" s="6">
        <v>1358200</v>
      </c>
      <c r="Q156" s="6">
        <v>1649</v>
      </c>
      <c r="R156" s="6">
        <v>13165</v>
      </c>
      <c r="S156" s="6">
        <v>20879</v>
      </c>
      <c r="T156" s="6">
        <v>3565</v>
      </c>
      <c r="U156" s="6">
        <v>608</v>
      </c>
      <c r="V156" s="6">
        <v>1042458</v>
      </c>
      <c r="W156" s="2">
        <v>0</v>
      </c>
      <c r="X156" s="2">
        <v>0</v>
      </c>
      <c r="Y156" s="6">
        <v>-2224575</v>
      </c>
      <c r="Z156" s="6">
        <v>47307152</v>
      </c>
      <c r="AA156" s="6">
        <v>116705055</v>
      </c>
      <c r="AB156" s="6">
        <v>847027</v>
      </c>
      <c r="AC156" s="7">
        <v>1.01</v>
      </c>
      <c r="AD156" s="2">
        <v>0</v>
      </c>
      <c r="AE156" s="2" t="s">
        <v>807</v>
      </c>
      <c r="AF156" s="2">
        <v>1</v>
      </c>
      <c r="AG156" s="2">
        <v>0</v>
      </c>
      <c r="AH156" s="2">
        <v>0</v>
      </c>
      <c r="AI156" s="2">
        <v>1</v>
      </c>
      <c r="AJ156" s="2">
        <v>0</v>
      </c>
      <c r="AK156" s="2">
        <v>0</v>
      </c>
      <c r="AL156" s="2">
        <v>0</v>
      </c>
      <c r="AM156" s="2">
        <v>0</v>
      </c>
    </row>
    <row r="157" spans="1:39">
      <c r="A157" s="2" t="s">
        <v>458</v>
      </c>
      <c r="B157" s="2" t="s">
        <v>804</v>
      </c>
      <c r="C157" s="2" t="s">
        <v>815</v>
      </c>
      <c r="D157" s="2">
        <v>0</v>
      </c>
      <c r="E157" s="2" t="s">
        <v>459</v>
      </c>
      <c r="F157" s="2" t="s">
        <v>460</v>
      </c>
      <c r="G157" s="2" t="s">
        <v>806</v>
      </c>
      <c r="H157" s="2">
        <v>0</v>
      </c>
      <c r="I157" s="2">
        <v>0.4</v>
      </c>
      <c r="J157" s="6">
        <v>2542706</v>
      </c>
      <c r="K157" s="6">
        <v>17186943</v>
      </c>
      <c r="L157" s="6">
        <v>-14644236</v>
      </c>
      <c r="M157" s="6">
        <v>17470278</v>
      </c>
      <c r="N157" s="6">
        <v>1000735</v>
      </c>
      <c r="O157" s="6">
        <v>262429</v>
      </c>
      <c r="P157" s="6">
        <v>728804</v>
      </c>
      <c r="Q157" s="6">
        <v>0</v>
      </c>
      <c r="R157" s="6">
        <v>0</v>
      </c>
      <c r="S157" s="6">
        <v>9502</v>
      </c>
      <c r="T157" s="6">
        <v>0</v>
      </c>
      <c r="U157" s="6">
        <v>0</v>
      </c>
      <c r="V157" s="6">
        <v>-219978</v>
      </c>
      <c r="W157" s="2">
        <v>0</v>
      </c>
      <c r="X157" s="6">
        <v>527546</v>
      </c>
      <c r="Y157" s="6">
        <v>-1512</v>
      </c>
      <c r="Z157" s="6">
        <v>17721977</v>
      </c>
      <c r="AA157" s="6">
        <v>3077741</v>
      </c>
      <c r="AB157" s="6">
        <v>535034</v>
      </c>
      <c r="AC157" s="7">
        <v>1.21</v>
      </c>
      <c r="AD157" s="2">
        <v>0</v>
      </c>
      <c r="AE157" s="2" t="s">
        <v>807</v>
      </c>
      <c r="AF157" s="2">
        <v>1</v>
      </c>
      <c r="AG157" s="2">
        <v>0</v>
      </c>
      <c r="AH157" s="2">
        <v>1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</row>
    <row r="158" spans="1:39">
      <c r="A158" s="2" t="s">
        <v>456</v>
      </c>
      <c r="B158" s="2" t="s">
        <v>804</v>
      </c>
      <c r="C158" s="2" t="s">
        <v>809</v>
      </c>
      <c r="D158" s="2">
        <v>0</v>
      </c>
      <c r="E158" s="2" t="s">
        <v>457</v>
      </c>
      <c r="F158" s="2" t="s">
        <v>594</v>
      </c>
      <c r="G158" s="2" t="s">
        <v>590</v>
      </c>
      <c r="H158" s="2">
        <v>0</v>
      </c>
      <c r="I158" s="2">
        <v>0.4</v>
      </c>
      <c r="J158" s="6">
        <v>2211132</v>
      </c>
      <c r="K158" s="6">
        <v>9913539</v>
      </c>
      <c r="L158" s="6">
        <v>-7702406</v>
      </c>
      <c r="M158" s="6">
        <v>10759896</v>
      </c>
      <c r="N158" s="6">
        <v>844645</v>
      </c>
      <c r="O158" s="6">
        <v>161629</v>
      </c>
      <c r="P158" s="6">
        <v>673127</v>
      </c>
      <c r="Q158" s="2">
        <v>0</v>
      </c>
      <c r="R158" s="6">
        <v>0</v>
      </c>
      <c r="S158" s="6">
        <v>2368</v>
      </c>
      <c r="T158" s="6">
        <v>6302</v>
      </c>
      <c r="U158" s="6">
        <v>1219</v>
      </c>
      <c r="V158" s="6">
        <v>-115701</v>
      </c>
      <c r="W158" s="2">
        <v>0</v>
      </c>
      <c r="X158" s="2">
        <v>0</v>
      </c>
      <c r="Y158" s="6">
        <v>25568</v>
      </c>
      <c r="Z158" s="6">
        <v>11514408</v>
      </c>
      <c r="AA158" s="6">
        <v>3812001</v>
      </c>
      <c r="AB158" s="6">
        <v>1600869</v>
      </c>
      <c r="AC158" s="7">
        <v>1.72</v>
      </c>
      <c r="AD158" s="2" t="s">
        <v>904</v>
      </c>
      <c r="AE158" s="2" t="s">
        <v>811</v>
      </c>
      <c r="AF158" s="2">
        <v>1.1733375000000001E-2</v>
      </c>
      <c r="AG158" s="2">
        <v>0</v>
      </c>
      <c r="AH158" s="2">
        <v>1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</row>
    <row r="159" spans="1:39">
      <c r="A159" s="2" t="s">
        <v>454</v>
      </c>
      <c r="B159" s="2" t="s">
        <v>924</v>
      </c>
      <c r="C159" s="2" t="s">
        <v>818</v>
      </c>
      <c r="D159" s="2">
        <v>0</v>
      </c>
      <c r="E159" s="2" t="s">
        <v>455</v>
      </c>
      <c r="F159" s="2" t="s">
        <v>514</v>
      </c>
      <c r="G159" s="2" t="s">
        <v>806</v>
      </c>
      <c r="H159" s="2">
        <v>0</v>
      </c>
      <c r="I159" s="2">
        <v>0.3</v>
      </c>
      <c r="J159" s="6">
        <v>44098388</v>
      </c>
      <c r="K159" s="6">
        <v>94215692</v>
      </c>
      <c r="L159" s="6">
        <v>-50117304</v>
      </c>
      <c r="M159" s="6">
        <v>105520193</v>
      </c>
      <c r="N159" s="6">
        <v>2421147</v>
      </c>
      <c r="O159" s="6">
        <v>1585067</v>
      </c>
      <c r="P159" s="6">
        <v>805630</v>
      </c>
      <c r="Q159" s="6">
        <v>0</v>
      </c>
      <c r="R159" s="6">
        <v>0</v>
      </c>
      <c r="S159" s="6">
        <v>30450</v>
      </c>
      <c r="T159" s="6">
        <v>0</v>
      </c>
      <c r="U159" s="6">
        <v>0</v>
      </c>
      <c r="V159" s="6">
        <v>-752835</v>
      </c>
      <c r="W159" s="2">
        <v>0</v>
      </c>
      <c r="X159" s="6">
        <v>5416628</v>
      </c>
      <c r="Y159" s="6">
        <v>1494600</v>
      </c>
      <c r="Z159" s="6">
        <v>103266477</v>
      </c>
      <c r="AA159" s="6">
        <v>53149173</v>
      </c>
      <c r="AB159" s="6">
        <v>9050785</v>
      </c>
      <c r="AC159" s="7">
        <v>1.21</v>
      </c>
      <c r="AD159" s="2">
        <v>0</v>
      </c>
      <c r="AE159" s="2" t="s">
        <v>807</v>
      </c>
      <c r="AF159" s="2">
        <v>1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1</v>
      </c>
      <c r="AM159" s="2">
        <v>0</v>
      </c>
    </row>
    <row r="160" spans="1:39">
      <c r="A160" s="2" t="s">
        <v>452</v>
      </c>
      <c r="B160" s="2" t="s">
        <v>804</v>
      </c>
      <c r="C160" s="2" t="s">
        <v>809</v>
      </c>
      <c r="D160" s="2">
        <v>0</v>
      </c>
      <c r="E160" s="2" t="s">
        <v>453</v>
      </c>
      <c r="F160" s="2" t="s">
        <v>402</v>
      </c>
      <c r="G160" s="2" t="s">
        <v>400</v>
      </c>
      <c r="H160" s="2">
        <v>0</v>
      </c>
      <c r="I160" s="2">
        <v>0.4</v>
      </c>
      <c r="J160" s="6">
        <v>2426915</v>
      </c>
      <c r="K160" s="6">
        <v>11434566</v>
      </c>
      <c r="L160" s="6">
        <v>-9007651</v>
      </c>
      <c r="M160" s="6">
        <v>12621852</v>
      </c>
      <c r="N160" s="6">
        <v>866110</v>
      </c>
      <c r="O160" s="6">
        <v>195942</v>
      </c>
      <c r="P160" s="6">
        <v>618648</v>
      </c>
      <c r="Q160" s="2">
        <v>988</v>
      </c>
      <c r="R160" s="6">
        <v>47113</v>
      </c>
      <c r="S160" s="6">
        <v>0</v>
      </c>
      <c r="T160" s="6">
        <v>2810</v>
      </c>
      <c r="U160" s="6">
        <v>609</v>
      </c>
      <c r="V160" s="6">
        <v>-135308</v>
      </c>
      <c r="W160" s="2">
        <v>0</v>
      </c>
      <c r="X160" s="2">
        <v>0</v>
      </c>
      <c r="Y160" s="6">
        <v>-370688</v>
      </c>
      <c r="Z160" s="6">
        <v>12981966</v>
      </c>
      <c r="AA160" s="6">
        <v>3974315</v>
      </c>
      <c r="AB160" s="6">
        <v>1547400</v>
      </c>
      <c r="AC160" s="7">
        <v>1.64</v>
      </c>
      <c r="AD160" s="2" t="s">
        <v>906</v>
      </c>
      <c r="AE160" s="2" t="s">
        <v>811</v>
      </c>
      <c r="AF160" s="2">
        <v>1.37958E-2</v>
      </c>
      <c r="AG160" s="2">
        <v>0</v>
      </c>
      <c r="AH160" s="2">
        <v>1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</row>
    <row r="161" spans="1:39">
      <c r="A161" s="2" t="s">
        <v>450</v>
      </c>
      <c r="B161" s="2" t="s">
        <v>804</v>
      </c>
      <c r="C161" s="2" t="s">
        <v>805</v>
      </c>
      <c r="D161" s="2">
        <v>0</v>
      </c>
      <c r="E161" s="2" t="s">
        <v>451</v>
      </c>
      <c r="F161" s="2" t="s">
        <v>39</v>
      </c>
      <c r="G161" s="2" t="s">
        <v>806</v>
      </c>
      <c r="H161" s="2">
        <v>0</v>
      </c>
      <c r="I161" s="2">
        <v>0.4</v>
      </c>
      <c r="J161" s="6">
        <v>1916423</v>
      </c>
      <c r="K161" s="6">
        <v>16056639</v>
      </c>
      <c r="L161" s="6">
        <v>-14140215</v>
      </c>
      <c r="M161" s="6">
        <v>16817080</v>
      </c>
      <c r="N161" s="6">
        <v>1108492</v>
      </c>
      <c r="O161" s="6">
        <v>252617</v>
      </c>
      <c r="P161" s="6">
        <v>789483</v>
      </c>
      <c r="Q161" s="6">
        <v>1284</v>
      </c>
      <c r="R161" s="6">
        <v>57062</v>
      </c>
      <c r="S161" s="6">
        <v>2842</v>
      </c>
      <c r="T161" s="6">
        <v>3986</v>
      </c>
      <c r="U161" s="6">
        <v>1218</v>
      </c>
      <c r="V161" s="6">
        <v>-212407</v>
      </c>
      <c r="W161" s="2">
        <v>0</v>
      </c>
      <c r="X161" s="6">
        <v>757566</v>
      </c>
      <c r="Y161" s="6">
        <v>280000</v>
      </c>
      <c r="Z161" s="6">
        <v>17235599</v>
      </c>
      <c r="AA161" s="6">
        <v>3095384</v>
      </c>
      <c r="AB161" s="6">
        <v>1178961</v>
      </c>
      <c r="AC161" s="7">
        <v>1.62</v>
      </c>
      <c r="AD161" s="2">
        <v>0</v>
      </c>
      <c r="AE161" s="2" t="s">
        <v>807</v>
      </c>
      <c r="AF161" s="2">
        <v>1</v>
      </c>
      <c r="AG161" s="2">
        <v>0</v>
      </c>
      <c r="AH161" s="2">
        <v>1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</row>
    <row r="162" spans="1:39">
      <c r="A162" s="2" t="s">
        <v>448</v>
      </c>
      <c r="B162" s="2" t="s">
        <v>924</v>
      </c>
      <c r="C162" s="2" t="s">
        <v>818</v>
      </c>
      <c r="D162" s="2">
        <v>0</v>
      </c>
      <c r="E162" s="2" t="s">
        <v>449</v>
      </c>
      <c r="F162" s="2" t="s">
        <v>514</v>
      </c>
      <c r="G162" s="2" t="s">
        <v>806</v>
      </c>
      <c r="H162" s="2">
        <v>0</v>
      </c>
      <c r="I162" s="2">
        <v>0.3</v>
      </c>
      <c r="J162" s="6">
        <v>46040803</v>
      </c>
      <c r="K162" s="6">
        <v>51392551</v>
      </c>
      <c r="L162" s="6">
        <v>-5351748</v>
      </c>
      <c r="M162" s="6">
        <v>55139500</v>
      </c>
      <c r="N162" s="6">
        <v>1465760</v>
      </c>
      <c r="O162" s="6">
        <v>828276</v>
      </c>
      <c r="P162" s="6">
        <v>630580</v>
      </c>
      <c r="Q162" s="6">
        <v>0</v>
      </c>
      <c r="R162" s="6">
        <v>0</v>
      </c>
      <c r="S162" s="6">
        <v>6904</v>
      </c>
      <c r="T162" s="6">
        <v>0</v>
      </c>
      <c r="U162" s="6">
        <v>0</v>
      </c>
      <c r="V162" s="6">
        <v>-80391</v>
      </c>
      <c r="W162" s="2">
        <v>0</v>
      </c>
      <c r="X162" s="6">
        <v>448910</v>
      </c>
      <c r="Y162" s="6">
        <v>-310304</v>
      </c>
      <c r="Z162" s="6">
        <v>55765655</v>
      </c>
      <c r="AA162" s="6">
        <v>50413906</v>
      </c>
      <c r="AB162" s="6">
        <v>4373104</v>
      </c>
      <c r="AC162" s="7">
        <v>1.0900000000000001</v>
      </c>
      <c r="AD162" s="2">
        <v>0</v>
      </c>
      <c r="AE162" s="2" t="s">
        <v>807</v>
      </c>
      <c r="AF162" s="2">
        <v>1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1</v>
      </c>
      <c r="AM162" s="2">
        <v>0</v>
      </c>
    </row>
    <row r="163" spans="1:39">
      <c r="A163" s="2" t="s">
        <v>446</v>
      </c>
      <c r="B163" s="2" t="s">
        <v>921</v>
      </c>
      <c r="C163" s="2">
        <v>0</v>
      </c>
      <c r="D163" s="2">
        <v>0</v>
      </c>
      <c r="E163" s="2" t="s">
        <v>447</v>
      </c>
      <c r="F163" s="2">
        <v>0</v>
      </c>
      <c r="G163" s="2">
        <v>0</v>
      </c>
      <c r="H163" s="2" t="s">
        <v>814</v>
      </c>
      <c r="I163" s="2">
        <v>0.01</v>
      </c>
      <c r="J163" s="6">
        <v>11938415</v>
      </c>
      <c r="K163" s="6">
        <v>2817853</v>
      </c>
      <c r="L163" s="6">
        <v>9120563</v>
      </c>
      <c r="M163" s="6">
        <v>3049279</v>
      </c>
      <c r="N163" s="6">
        <v>203427</v>
      </c>
      <c r="O163" s="6">
        <v>45827</v>
      </c>
      <c r="P163" s="6">
        <v>152735</v>
      </c>
      <c r="Q163" s="2">
        <v>869</v>
      </c>
      <c r="R163" s="6">
        <v>526</v>
      </c>
      <c r="S163" s="6">
        <v>1789</v>
      </c>
      <c r="T163" s="6">
        <v>1316</v>
      </c>
      <c r="U163" s="6">
        <v>365</v>
      </c>
      <c r="V163" s="6">
        <v>137004</v>
      </c>
      <c r="W163" s="2">
        <v>0</v>
      </c>
      <c r="X163" s="2">
        <v>0</v>
      </c>
      <c r="Y163" s="6">
        <v>-246110</v>
      </c>
      <c r="Z163" s="6">
        <v>3143600</v>
      </c>
      <c r="AA163" s="6">
        <v>12264163</v>
      </c>
      <c r="AB163" s="6">
        <v>325748</v>
      </c>
      <c r="AC163" s="7">
        <v>1.03</v>
      </c>
      <c r="AD163" s="2">
        <v>0</v>
      </c>
      <c r="AE163" s="2" t="s">
        <v>807</v>
      </c>
      <c r="AF163" s="2">
        <v>1</v>
      </c>
      <c r="AG163" s="2">
        <v>0</v>
      </c>
      <c r="AH163" s="2">
        <v>0</v>
      </c>
      <c r="AI163" s="2">
        <v>0</v>
      </c>
      <c r="AJ163" s="2">
        <v>1</v>
      </c>
      <c r="AK163" s="2">
        <v>0</v>
      </c>
      <c r="AL163" s="2">
        <v>0</v>
      </c>
      <c r="AM163" s="2">
        <v>0</v>
      </c>
    </row>
    <row r="164" spans="1:39">
      <c r="A164" s="2" t="s">
        <v>444</v>
      </c>
      <c r="B164" s="2" t="s">
        <v>804</v>
      </c>
      <c r="C164" s="2" t="s">
        <v>815</v>
      </c>
      <c r="D164" s="2">
        <v>0</v>
      </c>
      <c r="E164" s="2" t="s">
        <v>445</v>
      </c>
      <c r="F164" s="2" t="s">
        <v>668</v>
      </c>
      <c r="G164" s="2" t="s">
        <v>666</v>
      </c>
      <c r="H164" s="2">
        <v>0</v>
      </c>
      <c r="I164" s="2">
        <v>0.4</v>
      </c>
      <c r="J164" s="6">
        <v>4280461</v>
      </c>
      <c r="K164" s="6">
        <v>21590851</v>
      </c>
      <c r="L164" s="6">
        <v>-17310390</v>
      </c>
      <c r="M164" s="6">
        <v>21026420</v>
      </c>
      <c r="N164" s="6">
        <v>1754635</v>
      </c>
      <c r="O164" s="6">
        <v>331834</v>
      </c>
      <c r="P164" s="6">
        <v>1406077</v>
      </c>
      <c r="Q164" s="6">
        <v>2513</v>
      </c>
      <c r="R164" s="6">
        <v>0</v>
      </c>
      <c r="S164" s="6">
        <v>0</v>
      </c>
      <c r="T164" s="6">
        <v>14211</v>
      </c>
      <c r="U164" s="6">
        <v>0</v>
      </c>
      <c r="V164" s="6">
        <v>-260027</v>
      </c>
      <c r="W164" s="2">
        <v>0</v>
      </c>
      <c r="X164" s="6">
        <v>281762</v>
      </c>
      <c r="Y164" s="6">
        <v>1513739</v>
      </c>
      <c r="Z164" s="6">
        <v>23753005</v>
      </c>
      <c r="AA164" s="6">
        <v>6442614</v>
      </c>
      <c r="AB164" s="6">
        <v>2162153</v>
      </c>
      <c r="AC164" s="7">
        <v>1.51</v>
      </c>
      <c r="AD164" s="2">
        <v>0</v>
      </c>
      <c r="AE164" s="2" t="s">
        <v>807</v>
      </c>
      <c r="AF164" s="2">
        <v>1</v>
      </c>
      <c r="AG164" s="2">
        <v>0</v>
      </c>
      <c r="AH164" s="2">
        <v>1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</row>
    <row r="165" spans="1:39">
      <c r="A165" s="2" t="s">
        <v>442</v>
      </c>
      <c r="B165" s="2" t="s">
        <v>804</v>
      </c>
      <c r="C165" s="2" t="s">
        <v>808</v>
      </c>
      <c r="D165" s="2">
        <v>0</v>
      </c>
      <c r="E165" s="2" t="s">
        <v>443</v>
      </c>
      <c r="F165" s="2" t="s">
        <v>412</v>
      </c>
      <c r="G165" s="2" t="s">
        <v>410</v>
      </c>
      <c r="H165" s="2">
        <v>0</v>
      </c>
      <c r="I165" s="2">
        <v>0.4</v>
      </c>
      <c r="J165" s="6">
        <v>3362591</v>
      </c>
      <c r="K165" s="6">
        <v>7069211</v>
      </c>
      <c r="L165" s="6">
        <v>-3706620</v>
      </c>
      <c r="M165" s="6">
        <v>6735406</v>
      </c>
      <c r="N165" s="6">
        <v>703319</v>
      </c>
      <c r="O165" s="6">
        <v>101176</v>
      </c>
      <c r="P165" s="6">
        <v>596549</v>
      </c>
      <c r="Q165" s="6">
        <v>3590</v>
      </c>
      <c r="R165" s="6">
        <v>0</v>
      </c>
      <c r="S165" s="6">
        <v>1395</v>
      </c>
      <c r="T165" s="6">
        <v>0</v>
      </c>
      <c r="U165" s="6">
        <v>609</v>
      </c>
      <c r="V165" s="6">
        <v>-55679</v>
      </c>
      <c r="W165" s="2">
        <v>0</v>
      </c>
      <c r="X165" s="2">
        <v>0</v>
      </c>
      <c r="Y165" s="6">
        <v>706863</v>
      </c>
      <c r="Z165" s="6">
        <v>8089909</v>
      </c>
      <c r="AA165" s="6">
        <v>4383289</v>
      </c>
      <c r="AB165" s="6">
        <v>1020698</v>
      </c>
      <c r="AC165" s="7">
        <v>1.3</v>
      </c>
      <c r="AD165" s="2" t="s">
        <v>930</v>
      </c>
      <c r="AE165" s="2" t="s">
        <v>811</v>
      </c>
      <c r="AF165" s="2">
        <v>1.6776248000000001E-2</v>
      </c>
      <c r="AG165" s="2">
        <v>0</v>
      </c>
      <c r="AH165" s="2">
        <v>1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</row>
    <row r="166" spans="1:39">
      <c r="A166" s="2" t="s">
        <v>440</v>
      </c>
      <c r="B166" s="2" t="s">
        <v>804</v>
      </c>
      <c r="C166" s="2" t="s">
        <v>815</v>
      </c>
      <c r="D166" s="2">
        <v>0</v>
      </c>
      <c r="E166" s="2" t="s">
        <v>441</v>
      </c>
      <c r="F166" s="2" t="s">
        <v>139</v>
      </c>
      <c r="G166" s="2" t="s">
        <v>806</v>
      </c>
      <c r="H166" s="2">
        <v>0</v>
      </c>
      <c r="I166" s="2">
        <v>0.4</v>
      </c>
      <c r="J166" s="6">
        <v>4069078</v>
      </c>
      <c r="K166" s="6">
        <v>20088908</v>
      </c>
      <c r="L166" s="6">
        <v>-16019830</v>
      </c>
      <c r="M166" s="6">
        <v>21121527</v>
      </c>
      <c r="N166" s="6">
        <v>1033793</v>
      </c>
      <c r="O166" s="6">
        <v>320364</v>
      </c>
      <c r="P166" s="6">
        <v>704297</v>
      </c>
      <c r="Q166" s="6">
        <v>8523</v>
      </c>
      <c r="R166" s="6">
        <v>0</v>
      </c>
      <c r="S166" s="6">
        <v>0</v>
      </c>
      <c r="T166" s="6">
        <v>0</v>
      </c>
      <c r="U166" s="6">
        <v>609</v>
      </c>
      <c r="V166" s="6">
        <v>-240641</v>
      </c>
      <c r="W166" s="2">
        <v>0</v>
      </c>
      <c r="X166" s="2">
        <v>198</v>
      </c>
      <c r="Y166" s="6">
        <v>-683598</v>
      </c>
      <c r="Z166" s="6">
        <v>21230883</v>
      </c>
      <c r="AA166" s="6">
        <v>5211053</v>
      </c>
      <c r="AB166" s="6">
        <v>1141975</v>
      </c>
      <c r="AC166" s="7">
        <v>1.28</v>
      </c>
      <c r="AD166" s="2" t="s">
        <v>816</v>
      </c>
      <c r="AE166" s="2" t="s">
        <v>811</v>
      </c>
      <c r="AF166" s="2">
        <v>3.5446659999999998E-2</v>
      </c>
      <c r="AG166" s="2">
        <v>0</v>
      </c>
      <c r="AH166" s="2">
        <v>1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</row>
    <row r="167" spans="1:39">
      <c r="A167" s="2" t="s">
        <v>438</v>
      </c>
      <c r="B167" s="2" t="s">
        <v>821</v>
      </c>
      <c r="C167" s="2" t="s">
        <v>805</v>
      </c>
      <c r="D167" s="2">
        <v>0</v>
      </c>
      <c r="E167" s="2" t="s">
        <v>439</v>
      </c>
      <c r="F167" s="2" t="s">
        <v>806</v>
      </c>
      <c r="G167" s="2" t="s">
        <v>806</v>
      </c>
      <c r="H167" s="2">
        <v>0</v>
      </c>
      <c r="I167" s="2">
        <v>0.5</v>
      </c>
      <c r="J167" s="6">
        <v>30602891</v>
      </c>
      <c r="K167" s="6">
        <v>18319811</v>
      </c>
      <c r="L167" s="6">
        <v>12283080</v>
      </c>
      <c r="M167" s="6">
        <v>18386204</v>
      </c>
      <c r="N167" s="6">
        <v>1928309</v>
      </c>
      <c r="O167" s="6">
        <v>279425</v>
      </c>
      <c r="P167" s="6">
        <v>1629336</v>
      </c>
      <c r="Q167" s="6">
        <v>3561</v>
      </c>
      <c r="R167" s="6">
        <v>2538</v>
      </c>
      <c r="S167" s="6">
        <v>7613</v>
      </c>
      <c r="T167" s="6">
        <v>5075</v>
      </c>
      <c r="U167" s="6">
        <v>761</v>
      </c>
      <c r="V167" s="6">
        <v>184510</v>
      </c>
      <c r="W167" s="2">
        <v>0</v>
      </c>
      <c r="X167" s="2">
        <v>0</v>
      </c>
      <c r="Y167" s="6">
        <v>-900000</v>
      </c>
      <c r="Z167" s="6">
        <v>19599023</v>
      </c>
      <c r="AA167" s="6">
        <v>31882103</v>
      </c>
      <c r="AB167" s="6">
        <v>1279212</v>
      </c>
      <c r="AC167" s="7">
        <v>1.04</v>
      </c>
      <c r="AD167" s="2">
        <v>0</v>
      </c>
      <c r="AE167" s="2" t="s">
        <v>807</v>
      </c>
      <c r="AF167" s="2">
        <v>1</v>
      </c>
      <c r="AG167" s="2">
        <v>0</v>
      </c>
      <c r="AH167" s="2">
        <v>0</v>
      </c>
      <c r="AI167" s="2">
        <v>0</v>
      </c>
      <c r="AJ167" s="2">
        <v>0</v>
      </c>
      <c r="AK167" s="2">
        <v>1</v>
      </c>
      <c r="AL167" s="2">
        <v>0</v>
      </c>
      <c r="AM167" s="2">
        <v>0</v>
      </c>
    </row>
    <row r="168" spans="1:39">
      <c r="A168" s="2" t="s">
        <v>436</v>
      </c>
      <c r="B168" s="2" t="s">
        <v>821</v>
      </c>
      <c r="C168" s="2" t="s">
        <v>822</v>
      </c>
      <c r="D168" s="2">
        <v>0</v>
      </c>
      <c r="E168" s="2" t="s">
        <v>437</v>
      </c>
      <c r="F168" s="2" t="s">
        <v>806</v>
      </c>
      <c r="G168" s="2" t="s">
        <v>806</v>
      </c>
      <c r="H168" s="2">
        <v>0</v>
      </c>
      <c r="I168" s="2">
        <v>0.5</v>
      </c>
      <c r="J168" s="6">
        <v>1423596</v>
      </c>
      <c r="K168" s="6">
        <v>879173</v>
      </c>
      <c r="L168" s="6">
        <v>544423</v>
      </c>
      <c r="M168" s="6">
        <v>719538</v>
      </c>
      <c r="N168" s="6">
        <v>130792</v>
      </c>
      <c r="O168" s="6">
        <v>10809</v>
      </c>
      <c r="P168" s="6">
        <v>119983</v>
      </c>
      <c r="Q168" s="2">
        <v>0</v>
      </c>
      <c r="R168" s="6">
        <v>0</v>
      </c>
      <c r="S168" s="6">
        <v>0</v>
      </c>
      <c r="T168" s="6">
        <v>0</v>
      </c>
      <c r="U168" s="6">
        <v>0</v>
      </c>
      <c r="V168" s="6">
        <v>8178</v>
      </c>
      <c r="W168" s="2">
        <v>0</v>
      </c>
      <c r="X168" s="2">
        <v>0</v>
      </c>
      <c r="Y168" s="6">
        <v>-120000</v>
      </c>
      <c r="Z168" s="6">
        <v>738508</v>
      </c>
      <c r="AA168" s="6">
        <v>1282931</v>
      </c>
      <c r="AB168" s="6">
        <v>-140665</v>
      </c>
      <c r="AC168" s="7">
        <v>0.9</v>
      </c>
      <c r="AD168" s="2">
        <v>0</v>
      </c>
      <c r="AE168" s="2" t="s">
        <v>807</v>
      </c>
      <c r="AF168" s="2">
        <v>1</v>
      </c>
      <c r="AG168" s="2">
        <v>0</v>
      </c>
      <c r="AH168" s="2">
        <v>0</v>
      </c>
      <c r="AI168" s="2">
        <v>0</v>
      </c>
      <c r="AJ168" s="2">
        <v>0</v>
      </c>
      <c r="AK168" s="2">
        <v>1</v>
      </c>
      <c r="AL168" s="2">
        <v>0</v>
      </c>
      <c r="AM168" s="2">
        <v>0</v>
      </c>
    </row>
    <row r="169" spans="1:39">
      <c r="A169" s="2" t="s">
        <v>434</v>
      </c>
      <c r="B169" s="2" t="s">
        <v>924</v>
      </c>
      <c r="C169" s="2" t="s">
        <v>818</v>
      </c>
      <c r="D169" s="2">
        <v>0</v>
      </c>
      <c r="E169" s="2" t="s">
        <v>435</v>
      </c>
      <c r="F169" s="2" t="s">
        <v>514</v>
      </c>
      <c r="G169" s="2" t="s">
        <v>806</v>
      </c>
      <c r="H169" s="2">
        <v>0</v>
      </c>
      <c r="I169" s="2">
        <v>0.3</v>
      </c>
      <c r="J169" s="6">
        <v>79615786</v>
      </c>
      <c r="K169" s="6">
        <v>77002855</v>
      </c>
      <c r="L169" s="6">
        <v>2612931</v>
      </c>
      <c r="M169" s="6">
        <v>78268953</v>
      </c>
      <c r="N169" s="6">
        <v>2074060</v>
      </c>
      <c r="O169" s="6">
        <v>1176831</v>
      </c>
      <c r="P169" s="6">
        <v>796751</v>
      </c>
      <c r="Q169" s="2">
        <v>0</v>
      </c>
      <c r="R169" s="6">
        <v>100383</v>
      </c>
      <c r="S169" s="6">
        <v>95</v>
      </c>
      <c r="T169" s="6">
        <v>0</v>
      </c>
      <c r="U169" s="6">
        <v>0</v>
      </c>
      <c r="V169" s="6">
        <v>39250</v>
      </c>
      <c r="W169" s="2">
        <v>0</v>
      </c>
      <c r="X169" s="2">
        <v>0</v>
      </c>
      <c r="Y169" s="6">
        <v>1859747</v>
      </c>
      <c r="Z169" s="6">
        <v>82242010</v>
      </c>
      <c r="AA169" s="6">
        <v>84854941</v>
      </c>
      <c r="AB169" s="6">
        <v>5239155</v>
      </c>
      <c r="AC169" s="7">
        <v>1.07</v>
      </c>
      <c r="AD169" s="2">
        <v>0</v>
      </c>
      <c r="AE169" s="2" t="s">
        <v>807</v>
      </c>
      <c r="AF169" s="2">
        <v>1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1</v>
      </c>
      <c r="AM169" s="2">
        <v>0</v>
      </c>
    </row>
    <row r="170" spans="1:39">
      <c r="A170" s="2" t="s">
        <v>432</v>
      </c>
      <c r="B170" s="2" t="s">
        <v>924</v>
      </c>
      <c r="C170" s="2" t="s">
        <v>818</v>
      </c>
      <c r="D170" s="2">
        <v>0</v>
      </c>
      <c r="E170" s="2" t="s">
        <v>433</v>
      </c>
      <c r="F170" s="2" t="s">
        <v>514</v>
      </c>
      <c r="G170" s="2" t="s">
        <v>806</v>
      </c>
      <c r="H170" s="2">
        <v>0</v>
      </c>
      <c r="I170" s="2">
        <v>0.3</v>
      </c>
      <c r="J170" s="6">
        <v>49242481</v>
      </c>
      <c r="K170" s="6">
        <v>99365422</v>
      </c>
      <c r="L170" s="6">
        <v>-50122941</v>
      </c>
      <c r="M170" s="6">
        <v>96404525</v>
      </c>
      <c r="N170" s="6">
        <v>1851279</v>
      </c>
      <c r="O170" s="6">
        <v>1448137</v>
      </c>
      <c r="P170" s="6">
        <v>389313</v>
      </c>
      <c r="Q170" s="2">
        <v>0</v>
      </c>
      <c r="R170" s="6">
        <v>0</v>
      </c>
      <c r="S170" s="6">
        <v>13829</v>
      </c>
      <c r="T170" s="6">
        <v>0</v>
      </c>
      <c r="U170" s="6">
        <v>0</v>
      </c>
      <c r="V170" s="6">
        <v>-752920</v>
      </c>
      <c r="W170" s="2">
        <v>0</v>
      </c>
      <c r="X170" s="2">
        <v>0</v>
      </c>
      <c r="Y170" s="6">
        <v>-1415102</v>
      </c>
      <c r="Z170" s="6">
        <v>96087782</v>
      </c>
      <c r="AA170" s="6">
        <v>45964841</v>
      </c>
      <c r="AB170" s="6">
        <v>-3277640</v>
      </c>
      <c r="AC170" s="7">
        <v>0.93</v>
      </c>
      <c r="AD170" s="2">
        <v>0</v>
      </c>
      <c r="AE170" s="2" t="s">
        <v>807</v>
      </c>
      <c r="AF170" s="2">
        <v>1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1</v>
      </c>
      <c r="AM170" s="2">
        <v>0</v>
      </c>
    </row>
    <row r="171" spans="1:39">
      <c r="A171" s="2" t="s">
        <v>430</v>
      </c>
      <c r="B171" s="2" t="s">
        <v>928</v>
      </c>
      <c r="C171" s="2" t="s">
        <v>805</v>
      </c>
      <c r="D171" s="2">
        <v>0</v>
      </c>
      <c r="E171" s="2" t="s">
        <v>431</v>
      </c>
      <c r="F171" s="2">
        <v>0</v>
      </c>
      <c r="G171" s="2">
        <v>0</v>
      </c>
      <c r="H171" s="2" t="s">
        <v>929</v>
      </c>
      <c r="I171" s="2">
        <v>0.09</v>
      </c>
      <c r="J171" s="6">
        <v>175471840</v>
      </c>
      <c r="K171" s="6">
        <v>46197422</v>
      </c>
      <c r="L171" s="6">
        <v>129274419</v>
      </c>
      <c r="M171" s="6">
        <v>48539577</v>
      </c>
      <c r="N171" s="6">
        <v>2721521</v>
      </c>
      <c r="O171" s="6">
        <v>745063</v>
      </c>
      <c r="P171" s="6">
        <v>1950931</v>
      </c>
      <c r="Q171" s="6">
        <v>6773</v>
      </c>
      <c r="R171" s="6">
        <v>2398</v>
      </c>
      <c r="S171" s="6">
        <v>6678</v>
      </c>
      <c r="T171" s="6">
        <v>9130</v>
      </c>
      <c r="U171" s="6">
        <v>548</v>
      </c>
      <c r="V171" s="6">
        <v>1941890</v>
      </c>
      <c r="W171" s="2">
        <v>0</v>
      </c>
      <c r="X171" s="6">
        <v>595731</v>
      </c>
      <c r="Y171" s="6">
        <v>-140310</v>
      </c>
      <c r="Z171" s="6">
        <v>52466947</v>
      </c>
      <c r="AA171" s="6">
        <v>181741366</v>
      </c>
      <c r="AB171" s="6">
        <v>6269525</v>
      </c>
      <c r="AC171" s="7">
        <v>1.04</v>
      </c>
      <c r="AD171" s="2" t="s">
        <v>892</v>
      </c>
      <c r="AE171" s="2" t="s">
        <v>811</v>
      </c>
      <c r="AF171" s="2">
        <v>0.792618516</v>
      </c>
      <c r="AG171" s="2">
        <v>0</v>
      </c>
      <c r="AH171" s="2">
        <v>0</v>
      </c>
      <c r="AI171" s="2">
        <v>1</v>
      </c>
      <c r="AJ171" s="2">
        <v>0</v>
      </c>
      <c r="AK171" s="2">
        <v>0</v>
      </c>
      <c r="AL171" s="2">
        <v>0</v>
      </c>
      <c r="AM171" s="2">
        <v>0</v>
      </c>
    </row>
    <row r="172" spans="1:39">
      <c r="A172" s="2" t="s">
        <v>428</v>
      </c>
      <c r="B172" s="2" t="s">
        <v>921</v>
      </c>
      <c r="C172" s="2">
        <v>0</v>
      </c>
      <c r="D172" s="2">
        <v>0</v>
      </c>
      <c r="E172" s="2" t="s">
        <v>429</v>
      </c>
      <c r="F172" s="2">
        <v>0</v>
      </c>
      <c r="G172" s="2">
        <v>0</v>
      </c>
      <c r="H172" s="2" t="s">
        <v>814</v>
      </c>
      <c r="I172" s="2">
        <v>0.01</v>
      </c>
      <c r="J172" s="6">
        <v>13917552</v>
      </c>
      <c r="K172" s="6">
        <v>5966405</v>
      </c>
      <c r="L172" s="6">
        <v>7951147</v>
      </c>
      <c r="M172" s="6">
        <v>6230321</v>
      </c>
      <c r="N172" s="6">
        <v>343462</v>
      </c>
      <c r="O172" s="6">
        <v>93987</v>
      </c>
      <c r="P172" s="6">
        <v>246352</v>
      </c>
      <c r="Q172" s="6">
        <v>880</v>
      </c>
      <c r="R172" s="6">
        <v>307</v>
      </c>
      <c r="S172" s="6">
        <v>861</v>
      </c>
      <c r="T172" s="6">
        <v>1015</v>
      </c>
      <c r="U172" s="6">
        <v>60</v>
      </c>
      <c r="V172" s="6">
        <v>119438</v>
      </c>
      <c r="W172" s="2">
        <v>0</v>
      </c>
      <c r="X172" s="6">
        <v>47250</v>
      </c>
      <c r="Y172" s="6">
        <v>-46535</v>
      </c>
      <c r="Z172" s="6">
        <v>6599435</v>
      </c>
      <c r="AA172" s="6">
        <v>14550582</v>
      </c>
      <c r="AB172" s="6">
        <v>633030</v>
      </c>
      <c r="AC172" s="7">
        <v>1.05</v>
      </c>
      <c r="AD172" s="2" t="s">
        <v>892</v>
      </c>
      <c r="AE172" s="2" t="s">
        <v>811</v>
      </c>
      <c r="AF172" s="2">
        <v>6.2866551000000007E-2</v>
      </c>
      <c r="AG172" s="2">
        <v>0</v>
      </c>
      <c r="AH172" s="2">
        <v>0</v>
      </c>
      <c r="AI172" s="2">
        <v>0</v>
      </c>
      <c r="AJ172" s="2">
        <v>1</v>
      </c>
      <c r="AK172" s="2">
        <v>0</v>
      </c>
      <c r="AL172" s="2">
        <v>0</v>
      </c>
      <c r="AM172" s="2">
        <v>0</v>
      </c>
    </row>
    <row r="173" spans="1:39">
      <c r="A173" s="2" t="s">
        <v>426</v>
      </c>
      <c r="B173" s="2" t="s">
        <v>804</v>
      </c>
      <c r="C173" s="2" t="s">
        <v>809</v>
      </c>
      <c r="D173" s="2">
        <v>0</v>
      </c>
      <c r="E173" s="2" t="s">
        <v>427</v>
      </c>
      <c r="F173" s="2" t="s">
        <v>310</v>
      </c>
      <c r="G173" s="2" t="s">
        <v>806</v>
      </c>
      <c r="H173" s="2">
        <v>0</v>
      </c>
      <c r="I173" s="2">
        <v>0.4</v>
      </c>
      <c r="J173" s="6">
        <v>2357399</v>
      </c>
      <c r="K173" s="6">
        <v>10414277</v>
      </c>
      <c r="L173" s="6">
        <v>-8056878</v>
      </c>
      <c r="M173" s="6">
        <v>11871756</v>
      </c>
      <c r="N173" s="6">
        <v>762895</v>
      </c>
      <c r="O173" s="6">
        <v>182678</v>
      </c>
      <c r="P173" s="6">
        <v>574609</v>
      </c>
      <c r="Q173" s="2">
        <v>0</v>
      </c>
      <c r="R173" s="6">
        <v>3630</v>
      </c>
      <c r="S173" s="6">
        <v>0</v>
      </c>
      <c r="T173" s="6">
        <v>1978</v>
      </c>
      <c r="U173" s="6">
        <v>0</v>
      </c>
      <c r="V173" s="6">
        <v>-121026</v>
      </c>
      <c r="W173" s="2">
        <v>0</v>
      </c>
      <c r="X173" s="2">
        <v>0</v>
      </c>
      <c r="Y173" s="6">
        <v>-587828</v>
      </c>
      <c r="Z173" s="6">
        <v>11925797</v>
      </c>
      <c r="AA173" s="6">
        <v>3868919</v>
      </c>
      <c r="AB173" s="6">
        <v>1511520</v>
      </c>
      <c r="AC173" s="7">
        <v>1.64</v>
      </c>
      <c r="AD173" s="2" t="s">
        <v>842</v>
      </c>
      <c r="AE173" s="2" t="s">
        <v>827</v>
      </c>
      <c r="AF173" s="2">
        <v>2.3929551E-2</v>
      </c>
      <c r="AG173" s="2">
        <v>0</v>
      </c>
      <c r="AH173" s="2">
        <v>1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</row>
    <row r="174" spans="1:39">
      <c r="A174" s="2" t="s">
        <v>424</v>
      </c>
      <c r="B174" s="2" t="s">
        <v>804</v>
      </c>
      <c r="C174" s="2" t="s">
        <v>815</v>
      </c>
      <c r="D174" s="2">
        <v>0</v>
      </c>
      <c r="E174" s="2" t="s">
        <v>425</v>
      </c>
      <c r="F174" s="2" t="s">
        <v>342</v>
      </c>
      <c r="G174" s="2" t="s">
        <v>806</v>
      </c>
      <c r="H174" s="2">
        <v>0</v>
      </c>
      <c r="I174" s="2">
        <v>0.4</v>
      </c>
      <c r="J174" s="6">
        <v>5128079</v>
      </c>
      <c r="K174" s="6">
        <v>15777264</v>
      </c>
      <c r="L174" s="6">
        <v>-10649185</v>
      </c>
      <c r="M174" s="6">
        <v>16486427</v>
      </c>
      <c r="N174" s="6">
        <v>1180866</v>
      </c>
      <c r="O174" s="6">
        <v>265566</v>
      </c>
      <c r="P174" s="6">
        <v>870424</v>
      </c>
      <c r="Q174" s="6">
        <v>11191</v>
      </c>
      <c r="R174" s="6">
        <v>5965</v>
      </c>
      <c r="S174" s="6">
        <v>103</v>
      </c>
      <c r="T174" s="6">
        <v>25790</v>
      </c>
      <c r="U174" s="6">
        <v>1827</v>
      </c>
      <c r="V174" s="6">
        <v>-159966</v>
      </c>
      <c r="W174" s="2">
        <v>0</v>
      </c>
      <c r="X174" s="2">
        <v>0</v>
      </c>
      <c r="Y174" s="6">
        <v>-217117</v>
      </c>
      <c r="Z174" s="6">
        <v>17290210</v>
      </c>
      <c r="AA174" s="6">
        <v>6641024</v>
      </c>
      <c r="AB174" s="6">
        <v>1512946</v>
      </c>
      <c r="AC174" s="7">
        <v>1.3</v>
      </c>
      <c r="AD174" s="2" t="s">
        <v>831</v>
      </c>
      <c r="AE174" s="2" t="s">
        <v>811</v>
      </c>
      <c r="AF174" s="2">
        <v>3.0561483E-2</v>
      </c>
      <c r="AG174" s="2">
        <v>0</v>
      </c>
      <c r="AH174" s="2">
        <v>1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</row>
    <row r="175" spans="1:39">
      <c r="A175" s="2" t="s">
        <v>422</v>
      </c>
      <c r="B175" s="2" t="s">
        <v>821</v>
      </c>
      <c r="C175" s="2" t="s">
        <v>820</v>
      </c>
      <c r="D175" s="2">
        <v>0</v>
      </c>
      <c r="E175" s="2" t="s">
        <v>423</v>
      </c>
      <c r="F175" s="2" t="s">
        <v>806</v>
      </c>
      <c r="G175" s="2" t="s">
        <v>446</v>
      </c>
      <c r="H175" s="2">
        <v>0</v>
      </c>
      <c r="I175" s="2">
        <v>0.49</v>
      </c>
      <c r="J175" s="6">
        <v>76186319</v>
      </c>
      <c r="K175" s="6">
        <v>38928576</v>
      </c>
      <c r="L175" s="6">
        <v>37257744</v>
      </c>
      <c r="M175" s="6">
        <v>39519497</v>
      </c>
      <c r="N175" s="6">
        <v>2959883</v>
      </c>
      <c r="O175" s="6">
        <v>616723</v>
      </c>
      <c r="P175" s="6">
        <v>2324137</v>
      </c>
      <c r="Q175" s="2">
        <v>0</v>
      </c>
      <c r="R175" s="6">
        <v>0</v>
      </c>
      <c r="S175" s="6">
        <v>18277</v>
      </c>
      <c r="T175" s="6">
        <v>0</v>
      </c>
      <c r="U175" s="6">
        <v>746</v>
      </c>
      <c r="V175" s="6">
        <v>559666</v>
      </c>
      <c r="W175" s="2">
        <v>0</v>
      </c>
      <c r="X175" s="2">
        <v>0</v>
      </c>
      <c r="Y175" s="6">
        <v>-8771915</v>
      </c>
      <c r="Z175" s="6">
        <v>34267131</v>
      </c>
      <c r="AA175" s="6">
        <v>71524875</v>
      </c>
      <c r="AB175" s="6">
        <v>-4661445</v>
      </c>
      <c r="AC175" s="7">
        <v>0.94</v>
      </c>
      <c r="AD175" s="2">
        <v>0</v>
      </c>
      <c r="AE175" s="2" t="s">
        <v>807</v>
      </c>
      <c r="AF175" s="2">
        <v>1</v>
      </c>
      <c r="AG175" s="2">
        <v>0</v>
      </c>
      <c r="AH175" s="2">
        <v>0</v>
      </c>
      <c r="AI175" s="2">
        <v>0</v>
      </c>
      <c r="AJ175" s="2">
        <v>0</v>
      </c>
      <c r="AK175" s="2">
        <v>1</v>
      </c>
      <c r="AL175" s="2">
        <v>0</v>
      </c>
      <c r="AM175" s="2">
        <v>0</v>
      </c>
    </row>
    <row r="176" spans="1:39">
      <c r="A176" s="2" t="s">
        <v>420</v>
      </c>
      <c r="B176" s="2" t="s">
        <v>924</v>
      </c>
      <c r="C176" s="2" t="s">
        <v>818</v>
      </c>
      <c r="D176" s="2">
        <v>0</v>
      </c>
      <c r="E176" s="2" t="s">
        <v>421</v>
      </c>
      <c r="F176" s="2" t="s">
        <v>514</v>
      </c>
      <c r="G176" s="2" t="s">
        <v>806</v>
      </c>
      <c r="H176" s="2">
        <v>0</v>
      </c>
      <c r="I176" s="2">
        <v>0.3</v>
      </c>
      <c r="J176" s="6">
        <v>20605788</v>
      </c>
      <c r="K176" s="6">
        <v>24638382</v>
      </c>
      <c r="L176" s="6">
        <v>-4032594</v>
      </c>
      <c r="M176" s="6">
        <v>25554339</v>
      </c>
      <c r="N176" s="6">
        <v>895290</v>
      </c>
      <c r="O176" s="6">
        <v>383863</v>
      </c>
      <c r="P176" s="6">
        <v>509905</v>
      </c>
      <c r="Q176" s="6">
        <v>1522</v>
      </c>
      <c r="R176" s="6">
        <v>0</v>
      </c>
      <c r="S176" s="6">
        <v>0</v>
      </c>
      <c r="T176" s="6">
        <v>0</v>
      </c>
      <c r="U176" s="6">
        <v>0</v>
      </c>
      <c r="V176" s="6">
        <v>-60575</v>
      </c>
      <c r="W176" s="2">
        <v>0</v>
      </c>
      <c r="X176" s="6">
        <v>218518</v>
      </c>
      <c r="Y176" s="6">
        <v>-1628100</v>
      </c>
      <c r="Z176" s="6">
        <v>24542436</v>
      </c>
      <c r="AA176" s="6">
        <v>20509842</v>
      </c>
      <c r="AB176" s="6">
        <v>-95946</v>
      </c>
      <c r="AC176" s="7">
        <v>1</v>
      </c>
      <c r="AD176" s="2">
        <v>0</v>
      </c>
      <c r="AE176" s="2" t="s">
        <v>807</v>
      </c>
      <c r="AF176" s="2">
        <v>1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1</v>
      </c>
      <c r="AM176" s="2">
        <v>0</v>
      </c>
    </row>
    <row r="177" spans="1:39">
      <c r="A177" s="2" t="s">
        <v>418</v>
      </c>
      <c r="B177" s="2" t="s">
        <v>926</v>
      </c>
      <c r="C177" s="2" t="s">
        <v>820</v>
      </c>
      <c r="D177" s="2">
        <v>0</v>
      </c>
      <c r="E177" s="2" t="s">
        <v>419</v>
      </c>
      <c r="F177" s="2" t="s">
        <v>806</v>
      </c>
      <c r="G177" s="2" t="s">
        <v>37</v>
      </c>
      <c r="H177" s="2">
        <v>0</v>
      </c>
      <c r="I177" s="2">
        <v>0.49</v>
      </c>
      <c r="J177" s="6">
        <v>77210935</v>
      </c>
      <c r="K177" s="6">
        <v>50307757</v>
      </c>
      <c r="L177" s="6">
        <v>26903178</v>
      </c>
      <c r="M177" s="6">
        <v>47643999</v>
      </c>
      <c r="N177" s="6">
        <v>4795399</v>
      </c>
      <c r="O177" s="6">
        <v>716509</v>
      </c>
      <c r="P177" s="6">
        <v>4041594</v>
      </c>
      <c r="Q177" s="6">
        <v>23918</v>
      </c>
      <c r="R177" s="6">
        <v>0</v>
      </c>
      <c r="S177" s="6">
        <v>8475</v>
      </c>
      <c r="T177" s="6">
        <v>4157</v>
      </c>
      <c r="U177" s="6">
        <v>746</v>
      </c>
      <c r="V177" s="6">
        <v>404125</v>
      </c>
      <c r="W177" s="2">
        <v>0</v>
      </c>
      <c r="X177" s="2">
        <v>0</v>
      </c>
      <c r="Y177" s="6">
        <v>-1884241</v>
      </c>
      <c r="Z177" s="6">
        <v>50959282</v>
      </c>
      <c r="AA177" s="6">
        <v>77862460</v>
      </c>
      <c r="AB177" s="6">
        <v>651525</v>
      </c>
      <c r="AC177" s="7">
        <v>1.01</v>
      </c>
      <c r="AD177" s="2" t="s">
        <v>830</v>
      </c>
      <c r="AE177" s="2" t="s">
        <v>811</v>
      </c>
      <c r="AF177" s="2">
        <v>0.157473691</v>
      </c>
      <c r="AG177" s="2">
        <v>1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</row>
    <row r="178" spans="1:39">
      <c r="A178" s="2" t="s">
        <v>416</v>
      </c>
      <c r="B178" s="2" t="s">
        <v>926</v>
      </c>
      <c r="C178" s="2" t="s">
        <v>808</v>
      </c>
      <c r="D178" s="2" t="s">
        <v>951</v>
      </c>
      <c r="E178" s="2" t="s">
        <v>417</v>
      </c>
      <c r="F178" s="2" t="s">
        <v>806</v>
      </c>
      <c r="G178" s="2" t="s">
        <v>368</v>
      </c>
      <c r="H178" s="2">
        <v>0</v>
      </c>
      <c r="I178" s="2">
        <v>0.99</v>
      </c>
      <c r="J178" s="6">
        <v>92401069</v>
      </c>
      <c r="K178" s="6">
        <v>39662624</v>
      </c>
      <c r="L178" s="6">
        <v>52738446</v>
      </c>
      <c r="M178" s="6">
        <v>44449020</v>
      </c>
      <c r="N178" s="6">
        <v>2092996</v>
      </c>
      <c r="O178" s="6">
        <v>667689</v>
      </c>
      <c r="P178" s="6">
        <v>1400978</v>
      </c>
      <c r="Q178" s="6">
        <v>6965</v>
      </c>
      <c r="R178" s="6">
        <v>2070</v>
      </c>
      <c r="S178" s="6">
        <v>15294</v>
      </c>
      <c r="T178" s="6">
        <v>0</v>
      </c>
      <c r="U178" s="6">
        <v>0</v>
      </c>
      <c r="V178" s="6">
        <v>792208</v>
      </c>
      <c r="W178" s="2">
        <v>0</v>
      </c>
      <c r="X178" s="2">
        <v>0</v>
      </c>
      <c r="Y178" s="6">
        <v>1668437</v>
      </c>
      <c r="Z178" s="6">
        <v>49002661</v>
      </c>
      <c r="AA178" s="6">
        <v>101741107</v>
      </c>
      <c r="AB178" s="6">
        <v>9340038</v>
      </c>
      <c r="AC178" s="7">
        <v>1.1000000000000001</v>
      </c>
      <c r="AD178" s="2">
        <v>0</v>
      </c>
      <c r="AE178" s="2" t="s">
        <v>807</v>
      </c>
      <c r="AF178" s="2">
        <v>1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1</v>
      </c>
    </row>
    <row r="179" spans="1:39">
      <c r="A179" s="2" t="s">
        <v>414</v>
      </c>
      <c r="B179" s="2" t="s">
        <v>924</v>
      </c>
      <c r="C179" s="2" t="s">
        <v>818</v>
      </c>
      <c r="D179" s="2">
        <v>0</v>
      </c>
      <c r="E179" s="2" t="s">
        <v>415</v>
      </c>
      <c r="F179" s="2" t="s">
        <v>514</v>
      </c>
      <c r="G179" s="2" t="s">
        <v>806</v>
      </c>
      <c r="H179" s="2">
        <v>0</v>
      </c>
      <c r="I179" s="2">
        <v>0.3</v>
      </c>
      <c r="J179" s="6">
        <v>104152269</v>
      </c>
      <c r="K179" s="6">
        <v>44614709</v>
      </c>
      <c r="L179" s="6">
        <v>59537560</v>
      </c>
      <c r="M179" s="6">
        <v>49619146</v>
      </c>
      <c r="N179" s="6">
        <v>1748544</v>
      </c>
      <c r="O179" s="6">
        <v>745352</v>
      </c>
      <c r="P179" s="6">
        <v>1002943</v>
      </c>
      <c r="Q179" s="2">
        <v>0</v>
      </c>
      <c r="R179" s="6">
        <v>0</v>
      </c>
      <c r="S179" s="6">
        <v>249</v>
      </c>
      <c r="T179" s="6">
        <v>0</v>
      </c>
      <c r="U179" s="6">
        <v>0</v>
      </c>
      <c r="V179" s="6">
        <v>894341</v>
      </c>
      <c r="W179" s="2">
        <v>0</v>
      </c>
      <c r="X179" s="2">
        <v>0</v>
      </c>
      <c r="Y179" s="6">
        <v>-10555998</v>
      </c>
      <c r="Z179" s="6">
        <v>41706033</v>
      </c>
      <c r="AA179" s="6">
        <v>101243593</v>
      </c>
      <c r="AB179" s="6">
        <v>-2908676</v>
      </c>
      <c r="AC179" s="7">
        <v>0.97</v>
      </c>
      <c r="AD179" s="2">
        <v>0</v>
      </c>
      <c r="AE179" s="2" t="s">
        <v>807</v>
      </c>
      <c r="AF179" s="2">
        <v>1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1</v>
      </c>
      <c r="AM179" s="2">
        <v>0</v>
      </c>
    </row>
    <row r="180" spans="1:39">
      <c r="A180" s="2" t="s">
        <v>412</v>
      </c>
      <c r="B180" s="2" t="s">
        <v>928</v>
      </c>
      <c r="C180" s="2" t="s">
        <v>808</v>
      </c>
      <c r="D180" s="2">
        <v>0</v>
      </c>
      <c r="E180" s="2" t="s">
        <v>413</v>
      </c>
      <c r="F180" s="2">
        <v>0</v>
      </c>
      <c r="G180" s="2">
        <v>0</v>
      </c>
      <c r="H180" s="2" t="s">
        <v>929</v>
      </c>
      <c r="I180" s="2">
        <v>0.09</v>
      </c>
      <c r="J180" s="6">
        <v>176948168</v>
      </c>
      <c r="K180" s="6">
        <v>29304911</v>
      </c>
      <c r="L180" s="6">
        <v>147643257</v>
      </c>
      <c r="M180" s="6">
        <v>29694620</v>
      </c>
      <c r="N180" s="6">
        <v>2266084</v>
      </c>
      <c r="O180" s="6">
        <v>446057</v>
      </c>
      <c r="P180" s="6">
        <v>1791187</v>
      </c>
      <c r="Q180" s="6">
        <v>11972</v>
      </c>
      <c r="R180" s="6">
        <v>5676</v>
      </c>
      <c r="S180" s="6">
        <v>5716</v>
      </c>
      <c r="T180" s="6">
        <v>5065</v>
      </c>
      <c r="U180" s="6">
        <v>411</v>
      </c>
      <c r="V180" s="6">
        <v>2217817</v>
      </c>
      <c r="W180" s="2">
        <v>0</v>
      </c>
      <c r="X180" s="2">
        <v>0</v>
      </c>
      <c r="Y180" s="6">
        <v>-1487806</v>
      </c>
      <c r="Z180" s="6">
        <v>32690715</v>
      </c>
      <c r="AA180" s="6">
        <v>180333972</v>
      </c>
      <c r="AB180" s="6">
        <v>3385804</v>
      </c>
      <c r="AC180" s="7">
        <v>1.02</v>
      </c>
      <c r="AD180" s="2" t="s">
        <v>930</v>
      </c>
      <c r="AE180" s="2" t="s">
        <v>811</v>
      </c>
      <c r="AF180" s="2">
        <v>0.882809132</v>
      </c>
      <c r="AG180" s="2">
        <v>0</v>
      </c>
      <c r="AH180" s="2">
        <v>0</v>
      </c>
      <c r="AI180" s="2">
        <v>1</v>
      </c>
      <c r="AJ180" s="2">
        <v>0</v>
      </c>
      <c r="AK180" s="2">
        <v>0</v>
      </c>
      <c r="AL180" s="2">
        <v>0</v>
      </c>
      <c r="AM180" s="2">
        <v>0</v>
      </c>
    </row>
    <row r="181" spans="1:39">
      <c r="A181" s="2" t="s">
        <v>410</v>
      </c>
      <c r="B181" s="2" t="s">
        <v>921</v>
      </c>
      <c r="C181" s="2">
        <v>0</v>
      </c>
      <c r="D181" s="2">
        <v>0</v>
      </c>
      <c r="E181" s="2" t="s">
        <v>411</v>
      </c>
      <c r="F181" s="2">
        <v>0</v>
      </c>
      <c r="G181" s="2">
        <v>0</v>
      </c>
      <c r="H181" s="2" t="s">
        <v>814</v>
      </c>
      <c r="I181" s="2">
        <v>0.01</v>
      </c>
      <c r="J181" s="6">
        <v>14644461</v>
      </c>
      <c r="K181" s="6">
        <v>4096150</v>
      </c>
      <c r="L181" s="6">
        <v>10548312</v>
      </c>
      <c r="M181" s="6">
        <v>4120660</v>
      </c>
      <c r="N181" s="6">
        <v>338481</v>
      </c>
      <c r="O181" s="6">
        <v>61899</v>
      </c>
      <c r="P181" s="6">
        <v>270405</v>
      </c>
      <c r="Q181" s="6">
        <v>1527</v>
      </c>
      <c r="R181" s="6">
        <v>2661</v>
      </c>
      <c r="S181" s="6">
        <v>1382</v>
      </c>
      <c r="T181" s="6">
        <v>562</v>
      </c>
      <c r="U181" s="6">
        <v>45</v>
      </c>
      <c r="V181" s="6">
        <v>158451</v>
      </c>
      <c r="W181" s="2">
        <v>0</v>
      </c>
      <c r="X181" s="2">
        <v>0</v>
      </c>
      <c r="Y181" s="6">
        <v>-176770</v>
      </c>
      <c r="Z181" s="6">
        <v>4440822</v>
      </c>
      <c r="AA181" s="6">
        <v>14989134</v>
      </c>
      <c r="AB181" s="6">
        <v>344672</v>
      </c>
      <c r="AC181" s="7">
        <v>1.02</v>
      </c>
      <c r="AD181" s="2">
        <v>0</v>
      </c>
      <c r="AE181" s="2" t="s">
        <v>807</v>
      </c>
      <c r="AF181" s="2">
        <v>1</v>
      </c>
      <c r="AG181" s="2">
        <v>0</v>
      </c>
      <c r="AH181" s="2">
        <v>0</v>
      </c>
      <c r="AI181" s="2">
        <v>0</v>
      </c>
      <c r="AJ181" s="2">
        <v>1</v>
      </c>
      <c r="AK181" s="2">
        <v>0</v>
      </c>
      <c r="AL181" s="2">
        <v>0</v>
      </c>
      <c r="AM181" s="2">
        <v>0</v>
      </c>
    </row>
    <row r="182" spans="1:39">
      <c r="A182" s="2" t="s">
        <v>408</v>
      </c>
      <c r="B182" s="2" t="s">
        <v>804</v>
      </c>
      <c r="C182" s="2" t="s">
        <v>808</v>
      </c>
      <c r="D182" s="2">
        <v>0</v>
      </c>
      <c r="E182" s="2" t="s">
        <v>409</v>
      </c>
      <c r="F182" s="2" t="s">
        <v>412</v>
      </c>
      <c r="G182" s="2" t="s">
        <v>410</v>
      </c>
      <c r="H182" s="2">
        <v>0</v>
      </c>
      <c r="I182" s="2">
        <v>0.4</v>
      </c>
      <c r="J182" s="6">
        <v>5357377</v>
      </c>
      <c r="K182" s="6">
        <v>23655694</v>
      </c>
      <c r="L182" s="6">
        <v>-18298318</v>
      </c>
      <c r="M182" s="6">
        <v>22647175</v>
      </c>
      <c r="N182" s="6">
        <v>1250908</v>
      </c>
      <c r="O182" s="6">
        <v>354292</v>
      </c>
      <c r="P182" s="6">
        <v>880686</v>
      </c>
      <c r="Q182" s="6">
        <v>12050</v>
      </c>
      <c r="R182" s="6">
        <v>0</v>
      </c>
      <c r="S182" s="6">
        <v>1007</v>
      </c>
      <c r="T182" s="6">
        <v>2873</v>
      </c>
      <c r="U182" s="6">
        <v>0</v>
      </c>
      <c r="V182" s="6">
        <v>-274867</v>
      </c>
      <c r="W182" s="6">
        <v>804228</v>
      </c>
      <c r="X182" s="2">
        <v>0</v>
      </c>
      <c r="Y182" s="6">
        <v>-2785775</v>
      </c>
      <c r="Z182" s="6">
        <v>21641669</v>
      </c>
      <c r="AA182" s="6">
        <v>3343351</v>
      </c>
      <c r="AB182" s="6">
        <v>-2014026</v>
      </c>
      <c r="AC182" s="7">
        <v>0.62</v>
      </c>
      <c r="AD182" s="2">
        <v>0</v>
      </c>
      <c r="AE182" s="2" t="s">
        <v>807</v>
      </c>
      <c r="AF182" s="2">
        <v>1</v>
      </c>
      <c r="AG182" s="2">
        <v>0</v>
      </c>
      <c r="AH182" s="2">
        <v>1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</row>
    <row r="183" spans="1:39">
      <c r="A183" s="2" t="s">
        <v>406</v>
      </c>
      <c r="B183" s="2" t="s">
        <v>926</v>
      </c>
      <c r="C183" s="2" t="s">
        <v>820</v>
      </c>
      <c r="D183" s="2">
        <v>0</v>
      </c>
      <c r="E183" s="2" t="s">
        <v>407</v>
      </c>
      <c r="F183" s="2" t="s">
        <v>806</v>
      </c>
      <c r="G183" s="2" t="s">
        <v>37</v>
      </c>
      <c r="H183" s="2">
        <v>0</v>
      </c>
      <c r="I183" s="2">
        <v>0.49</v>
      </c>
      <c r="J183" s="6">
        <v>147956790</v>
      </c>
      <c r="K183" s="6">
        <v>161365603</v>
      </c>
      <c r="L183" s="6">
        <v>-13408813</v>
      </c>
      <c r="M183" s="6">
        <v>178067489</v>
      </c>
      <c r="N183" s="6">
        <v>8525555</v>
      </c>
      <c r="O183" s="6">
        <v>2696995</v>
      </c>
      <c r="P183" s="6">
        <v>5789928</v>
      </c>
      <c r="Q183" s="6">
        <v>9947</v>
      </c>
      <c r="R183" s="6">
        <v>815</v>
      </c>
      <c r="S183" s="6">
        <v>23448</v>
      </c>
      <c r="T183" s="6">
        <v>4422</v>
      </c>
      <c r="U183" s="6">
        <v>0</v>
      </c>
      <c r="V183" s="6">
        <v>-201420</v>
      </c>
      <c r="W183" s="2">
        <v>0</v>
      </c>
      <c r="X183" s="2">
        <v>0</v>
      </c>
      <c r="Y183" s="6">
        <v>-21763376</v>
      </c>
      <c r="Z183" s="6">
        <v>164628248</v>
      </c>
      <c r="AA183" s="6">
        <v>151219435</v>
      </c>
      <c r="AB183" s="6">
        <v>3262645</v>
      </c>
      <c r="AC183" s="7">
        <v>1.02</v>
      </c>
      <c r="AD183" s="2" t="s">
        <v>830</v>
      </c>
      <c r="AE183" s="2" t="s">
        <v>827</v>
      </c>
      <c r="AF183" s="2">
        <v>0.301761683</v>
      </c>
      <c r="AG183" s="2">
        <v>1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</row>
    <row r="184" spans="1:39">
      <c r="A184" s="2" t="s">
        <v>404</v>
      </c>
      <c r="B184" s="2" t="s">
        <v>821</v>
      </c>
      <c r="C184" s="2" t="s">
        <v>809</v>
      </c>
      <c r="D184" s="2">
        <v>0</v>
      </c>
      <c r="E184" s="2" t="s">
        <v>405</v>
      </c>
      <c r="F184" s="2" t="s">
        <v>806</v>
      </c>
      <c r="G184" s="2" t="s">
        <v>400</v>
      </c>
      <c r="H184" s="2">
        <v>0</v>
      </c>
      <c r="I184" s="2">
        <v>0.49</v>
      </c>
      <c r="J184" s="6">
        <v>94625527</v>
      </c>
      <c r="K184" s="6">
        <v>51705830</v>
      </c>
      <c r="L184" s="6">
        <v>42919697</v>
      </c>
      <c r="M184" s="6">
        <v>53243510</v>
      </c>
      <c r="N184" s="6">
        <v>3690624</v>
      </c>
      <c r="O184" s="6">
        <v>799795</v>
      </c>
      <c r="P184" s="6">
        <v>2848315</v>
      </c>
      <c r="Q184" s="6">
        <v>25365</v>
      </c>
      <c r="R184" s="6">
        <v>0</v>
      </c>
      <c r="S184" s="6">
        <v>16403</v>
      </c>
      <c r="T184" s="6">
        <v>0</v>
      </c>
      <c r="U184" s="6">
        <v>746</v>
      </c>
      <c r="V184" s="6">
        <v>644716</v>
      </c>
      <c r="W184" s="2">
        <v>0</v>
      </c>
      <c r="X184" s="2">
        <v>0</v>
      </c>
      <c r="Y184" s="6">
        <v>-751677</v>
      </c>
      <c r="Z184" s="6">
        <v>56827173</v>
      </c>
      <c r="AA184" s="6">
        <v>99746871</v>
      </c>
      <c r="AB184" s="6">
        <v>5121344</v>
      </c>
      <c r="AC184" s="7">
        <v>1.05</v>
      </c>
      <c r="AD184" s="2" t="s">
        <v>906</v>
      </c>
      <c r="AE184" s="2" t="s">
        <v>811</v>
      </c>
      <c r="AF184" s="2">
        <v>0.53789886099999995</v>
      </c>
      <c r="AG184" s="2">
        <v>0</v>
      </c>
      <c r="AH184" s="2">
        <v>0</v>
      </c>
      <c r="AI184" s="2">
        <v>0</v>
      </c>
      <c r="AJ184" s="2">
        <v>0</v>
      </c>
      <c r="AK184" s="2">
        <v>1</v>
      </c>
      <c r="AL184" s="2">
        <v>0</v>
      </c>
      <c r="AM184" s="2">
        <v>0</v>
      </c>
    </row>
    <row r="185" spans="1:39">
      <c r="A185" s="2" t="s">
        <v>402</v>
      </c>
      <c r="B185" s="2" t="s">
        <v>928</v>
      </c>
      <c r="C185" s="2" t="s">
        <v>809</v>
      </c>
      <c r="D185" s="2">
        <v>0</v>
      </c>
      <c r="E185" s="2" t="s">
        <v>403</v>
      </c>
      <c r="F185" s="2">
        <v>0</v>
      </c>
      <c r="G185" s="2">
        <v>0</v>
      </c>
      <c r="H185" s="2" t="s">
        <v>929</v>
      </c>
      <c r="I185" s="2">
        <v>0.09</v>
      </c>
      <c r="J185" s="6">
        <v>57782715</v>
      </c>
      <c r="K185" s="6">
        <v>20104558</v>
      </c>
      <c r="L185" s="6">
        <v>37678158</v>
      </c>
      <c r="M185" s="6">
        <v>21804311</v>
      </c>
      <c r="N185" s="6">
        <v>1209282</v>
      </c>
      <c r="O185" s="6">
        <v>327534</v>
      </c>
      <c r="P185" s="6">
        <v>851149</v>
      </c>
      <c r="Q185" s="6">
        <v>3596</v>
      </c>
      <c r="R185" s="6">
        <v>19994</v>
      </c>
      <c r="S185" s="6">
        <v>32</v>
      </c>
      <c r="T185" s="6">
        <v>6566</v>
      </c>
      <c r="U185" s="6">
        <v>411</v>
      </c>
      <c r="V185" s="6">
        <v>565981</v>
      </c>
      <c r="W185" s="2">
        <v>0</v>
      </c>
      <c r="X185" s="2">
        <v>0</v>
      </c>
      <c r="Y185" s="6">
        <v>-8791</v>
      </c>
      <c r="Z185" s="6">
        <v>23570783</v>
      </c>
      <c r="AA185" s="6">
        <v>61248941</v>
      </c>
      <c r="AB185" s="6">
        <v>3466225</v>
      </c>
      <c r="AC185" s="7">
        <v>1.06</v>
      </c>
      <c r="AD185" s="2" t="s">
        <v>906</v>
      </c>
      <c r="AE185" s="2" t="s">
        <v>827</v>
      </c>
      <c r="AF185" s="2">
        <v>0.32846587799999999</v>
      </c>
      <c r="AG185" s="2">
        <v>0</v>
      </c>
      <c r="AH185" s="2">
        <v>0</v>
      </c>
      <c r="AI185" s="2">
        <v>1</v>
      </c>
      <c r="AJ185" s="2">
        <v>0</v>
      </c>
      <c r="AK185" s="2">
        <v>0</v>
      </c>
      <c r="AL185" s="2">
        <v>0</v>
      </c>
      <c r="AM185" s="2">
        <v>0</v>
      </c>
    </row>
    <row r="186" spans="1:39">
      <c r="A186" s="2" t="s">
        <v>400</v>
      </c>
      <c r="B186" s="2" t="s">
        <v>921</v>
      </c>
      <c r="C186" s="2">
        <v>0</v>
      </c>
      <c r="D186" s="2">
        <v>0</v>
      </c>
      <c r="E186" s="2" t="s">
        <v>401</v>
      </c>
      <c r="F186" s="2">
        <v>0</v>
      </c>
      <c r="G186" s="2">
        <v>0</v>
      </c>
      <c r="H186" s="2" t="s">
        <v>814</v>
      </c>
      <c r="I186" s="2">
        <v>0.01</v>
      </c>
      <c r="J186" s="6">
        <v>8411920</v>
      </c>
      <c r="K186" s="6">
        <v>3395759</v>
      </c>
      <c r="L186" s="6">
        <v>5016161</v>
      </c>
      <c r="M186" s="6">
        <v>3621655</v>
      </c>
      <c r="N186" s="6">
        <v>213444</v>
      </c>
      <c r="O186" s="6">
        <v>54403</v>
      </c>
      <c r="P186" s="6">
        <v>154625</v>
      </c>
      <c r="Q186" s="2">
        <v>918</v>
      </c>
      <c r="R186" s="6">
        <v>2221</v>
      </c>
      <c r="S186" s="6">
        <v>395</v>
      </c>
      <c r="T186" s="6">
        <v>822</v>
      </c>
      <c r="U186" s="6">
        <v>60</v>
      </c>
      <c r="V186" s="6">
        <v>75350</v>
      </c>
      <c r="W186" s="2">
        <v>0</v>
      </c>
      <c r="X186" s="2">
        <v>0</v>
      </c>
      <c r="Y186" s="6">
        <v>-15657</v>
      </c>
      <c r="Z186" s="6">
        <v>3894792</v>
      </c>
      <c r="AA186" s="6">
        <v>8910953</v>
      </c>
      <c r="AB186" s="6">
        <v>499033</v>
      </c>
      <c r="AC186" s="7">
        <v>1.06</v>
      </c>
      <c r="AD186" s="2" t="s">
        <v>906</v>
      </c>
      <c r="AE186" s="2" t="s">
        <v>811</v>
      </c>
      <c r="AF186" s="2">
        <v>4.7817564E-2</v>
      </c>
      <c r="AG186" s="2">
        <v>0</v>
      </c>
      <c r="AH186" s="2">
        <v>0</v>
      </c>
      <c r="AI186" s="2">
        <v>0</v>
      </c>
      <c r="AJ186" s="2">
        <v>1</v>
      </c>
      <c r="AK186" s="2">
        <v>0</v>
      </c>
      <c r="AL186" s="2">
        <v>0</v>
      </c>
      <c r="AM186" s="2">
        <v>0</v>
      </c>
    </row>
    <row r="187" spans="1:39">
      <c r="A187" s="2" t="s">
        <v>398</v>
      </c>
      <c r="B187" s="2" t="s">
        <v>804</v>
      </c>
      <c r="C187" s="2" t="s">
        <v>805</v>
      </c>
      <c r="D187" s="2">
        <v>0</v>
      </c>
      <c r="E187" s="2" t="s">
        <v>399</v>
      </c>
      <c r="F187" s="2" t="s">
        <v>554</v>
      </c>
      <c r="G187" s="2" t="s">
        <v>552</v>
      </c>
      <c r="H187" s="2">
        <v>0</v>
      </c>
      <c r="I187" s="2">
        <v>0.4</v>
      </c>
      <c r="J187" s="6">
        <v>2094536</v>
      </c>
      <c r="K187" s="6">
        <v>9383354</v>
      </c>
      <c r="L187" s="6">
        <v>-7288817</v>
      </c>
      <c r="M187" s="6">
        <v>9782167</v>
      </c>
      <c r="N187" s="6">
        <v>927532</v>
      </c>
      <c r="O187" s="6">
        <v>148149</v>
      </c>
      <c r="P187" s="6">
        <v>770827</v>
      </c>
      <c r="Q187" s="6">
        <v>0</v>
      </c>
      <c r="R187" s="6">
        <v>0</v>
      </c>
      <c r="S187" s="6">
        <v>0</v>
      </c>
      <c r="T187" s="6">
        <v>8556</v>
      </c>
      <c r="U187" s="6">
        <v>0</v>
      </c>
      <c r="V187" s="6">
        <v>-109489</v>
      </c>
      <c r="W187" s="2">
        <v>0</v>
      </c>
      <c r="X187" s="6">
        <v>491223</v>
      </c>
      <c r="Y187" s="6">
        <v>-554524</v>
      </c>
      <c r="Z187" s="6">
        <v>9554463</v>
      </c>
      <c r="AA187" s="6">
        <v>2265646</v>
      </c>
      <c r="AB187" s="6">
        <v>171110</v>
      </c>
      <c r="AC187" s="7">
        <v>1.08</v>
      </c>
      <c r="AD187" s="2">
        <v>0</v>
      </c>
      <c r="AE187" s="2" t="s">
        <v>807</v>
      </c>
      <c r="AF187" s="2">
        <v>1</v>
      </c>
      <c r="AG187" s="2">
        <v>0</v>
      </c>
      <c r="AH187" s="2">
        <v>1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</row>
    <row r="188" spans="1:39">
      <c r="A188" s="2" t="s">
        <v>396</v>
      </c>
      <c r="B188" s="2" t="s">
        <v>924</v>
      </c>
      <c r="C188" s="2" t="s">
        <v>818</v>
      </c>
      <c r="D188" s="2">
        <v>0</v>
      </c>
      <c r="E188" s="2" t="s">
        <v>397</v>
      </c>
      <c r="F188" s="2" t="s">
        <v>514</v>
      </c>
      <c r="G188" s="2" t="s">
        <v>806</v>
      </c>
      <c r="H188" s="2">
        <v>0</v>
      </c>
      <c r="I188" s="2">
        <v>0.3</v>
      </c>
      <c r="J188" s="6">
        <v>88860595</v>
      </c>
      <c r="K188" s="6">
        <v>18656505</v>
      </c>
      <c r="L188" s="6">
        <v>70204090</v>
      </c>
      <c r="M188" s="6">
        <v>21430174</v>
      </c>
      <c r="N188" s="6">
        <v>1261052</v>
      </c>
      <c r="O188" s="6">
        <v>321912</v>
      </c>
      <c r="P188" s="6">
        <v>934971</v>
      </c>
      <c r="Q188" s="2">
        <v>0</v>
      </c>
      <c r="R188" s="6">
        <v>3982</v>
      </c>
      <c r="S188" s="6">
        <v>187</v>
      </c>
      <c r="T188" s="6">
        <v>0</v>
      </c>
      <c r="U188" s="6">
        <v>0</v>
      </c>
      <c r="V188" s="6">
        <v>1054568</v>
      </c>
      <c r="W188" s="2">
        <v>0</v>
      </c>
      <c r="X188" s="2">
        <v>0</v>
      </c>
      <c r="Y188" s="6">
        <v>-1144803</v>
      </c>
      <c r="Z188" s="6">
        <v>22600991</v>
      </c>
      <c r="AA188" s="6">
        <v>92805081</v>
      </c>
      <c r="AB188" s="6">
        <v>3944486</v>
      </c>
      <c r="AC188" s="7">
        <v>1.04</v>
      </c>
      <c r="AD188" s="2">
        <v>0</v>
      </c>
      <c r="AE188" s="2" t="s">
        <v>807</v>
      </c>
      <c r="AF188" s="2">
        <v>1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1</v>
      </c>
      <c r="AM188" s="2">
        <v>0</v>
      </c>
    </row>
    <row r="189" spans="1:39">
      <c r="A189" s="2" t="s">
        <v>394</v>
      </c>
      <c r="B189" s="2" t="s">
        <v>804</v>
      </c>
      <c r="C189" s="2" t="s">
        <v>825</v>
      </c>
      <c r="D189" s="2">
        <v>0</v>
      </c>
      <c r="E189" s="2" t="s">
        <v>395</v>
      </c>
      <c r="F189" s="2" t="s">
        <v>157</v>
      </c>
      <c r="G189" s="2" t="s">
        <v>155</v>
      </c>
      <c r="H189" s="2">
        <v>0</v>
      </c>
      <c r="I189" s="2">
        <v>0.4</v>
      </c>
      <c r="J189" s="6">
        <v>1976767</v>
      </c>
      <c r="K189" s="6">
        <v>12839579</v>
      </c>
      <c r="L189" s="6">
        <v>-10862812</v>
      </c>
      <c r="M189" s="6">
        <v>13376400</v>
      </c>
      <c r="N189" s="6">
        <v>696133</v>
      </c>
      <c r="O189" s="6">
        <v>200933</v>
      </c>
      <c r="P189" s="6">
        <v>481336</v>
      </c>
      <c r="Q189" s="6">
        <v>1193</v>
      </c>
      <c r="R189" s="6">
        <v>0</v>
      </c>
      <c r="S189" s="6">
        <v>9208</v>
      </c>
      <c r="T189" s="6">
        <v>3463</v>
      </c>
      <c r="U189" s="6">
        <v>0</v>
      </c>
      <c r="V189" s="6">
        <v>-163175</v>
      </c>
      <c r="W189" s="2">
        <v>0</v>
      </c>
      <c r="X189" s="2">
        <v>0</v>
      </c>
      <c r="Y189" s="6">
        <v>788697</v>
      </c>
      <c r="Z189" s="6">
        <v>14698055</v>
      </c>
      <c r="AA189" s="6">
        <v>3835243</v>
      </c>
      <c r="AB189" s="6">
        <v>1858476</v>
      </c>
      <c r="AC189" s="7">
        <v>1.94</v>
      </c>
      <c r="AD189" s="2" t="s">
        <v>946</v>
      </c>
      <c r="AE189" s="2" t="s">
        <v>811</v>
      </c>
      <c r="AF189" s="2">
        <v>3.4922349999999998E-3</v>
      </c>
      <c r="AG189" s="2">
        <v>0</v>
      </c>
      <c r="AH189" s="2">
        <v>1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</row>
    <row r="190" spans="1:39">
      <c r="A190" s="2" t="s">
        <v>392</v>
      </c>
      <c r="B190" s="2" t="s">
        <v>804</v>
      </c>
      <c r="C190" s="2" t="s">
        <v>809</v>
      </c>
      <c r="D190" s="2">
        <v>0</v>
      </c>
      <c r="E190" s="2" t="s">
        <v>393</v>
      </c>
      <c r="F190" s="2" t="s">
        <v>390</v>
      </c>
      <c r="G190" s="2" t="s">
        <v>806</v>
      </c>
      <c r="H190" s="2">
        <v>0</v>
      </c>
      <c r="I190" s="2">
        <v>0.4</v>
      </c>
      <c r="J190" s="6">
        <v>3561948</v>
      </c>
      <c r="K190" s="6">
        <v>15789896</v>
      </c>
      <c r="L190" s="6">
        <v>-12227949</v>
      </c>
      <c r="M190" s="6">
        <v>16294838</v>
      </c>
      <c r="N190" s="6">
        <v>799000</v>
      </c>
      <c r="O190" s="6">
        <v>244772</v>
      </c>
      <c r="P190" s="6">
        <v>538882</v>
      </c>
      <c r="Q190" s="6">
        <v>8566</v>
      </c>
      <c r="R190" s="6">
        <v>3916</v>
      </c>
      <c r="S190" s="6">
        <v>2255</v>
      </c>
      <c r="T190" s="6">
        <v>0</v>
      </c>
      <c r="U190" s="6">
        <v>609</v>
      </c>
      <c r="V190" s="6">
        <v>-183682</v>
      </c>
      <c r="W190" s="2">
        <v>0</v>
      </c>
      <c r="X190" s="2">
        <v>0</v>
      </c>
      <c r="Y190" s="6">
        <v>-1229424</v>
      </c>
      <c r="Z190" s="6">
        <v>15680732</v>
      </c>
      <c r="AA190" s="6">
        <v>3452784</v>
      </c>
      <c r="AB190" s="6">
        <v>-109164</v>
      </c>
      <c r="AC190" s="7">
        <v>0.97</v>
      </c>
      <c r="AD190" s="2" t="s">
        <v>863</v>
      </c>
      <c r="AE190" s="2" t="s">
        <v>827</v>
      </c>
      <c r="AF190" s="2">
        <v>2.8477318000000001E-2</v>
      </c>
      <c r="AG190" s="2">
        <v>0</v>
      </c>
      <c r="AH190" s="2">
        <v>1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</row>
    <row r="191" spans="1:39">
      <c r="A191" s="2" t="s">
        <v>390</v>
      </c>
      <c r="B191" s="2" t="s">
        <v>928</v>
      </c>
      <c r="C191" s="2" t="s">
        <v>809</v>
      </c>
      <c r="D191" s="2">
        <v>0</v>
      </c>
      <c r="E191" s="2" t="s">
        <v>391</v>
      </c>
      <c r="F191" s="2">
        <v>0</v>
      </c>
      <c r="G191" s="2">
        <v>0</v>
      </c>
      <c r="H191" s="2" t="s">
        <v>929</v>
      </c>
      <c r="I191" s="2">
        <v>0.1</v>
      </c>
      <c r="J191" s="6">
        <v>104092549</v>
      </c>
      <c r="K191" s="6">
        <v>18828346</v>
      </c>
      <c r="L191" s="6">
        <v>85264203</v>
      </c>
      <c r="M191" s="6">
        <v>19714408</v>
      </c>
      <c r="N191" s="6">
        <v>1473630</v>
      </c>
      <c r="O191" s="6">
        <v>299038</v>
      </c>
      <c r="P191" s="6">
        <v>1121152</v>
      </c>
      <c r="Q191" s="6">
        <v>4233</v>
      </c>
      <c r="R191" s="6">
        <v>11420</v>
      </c>
      <c r="S191" s="6">
        <v>6641</v>
      </c>
      <c r="T191" s="6">
        <v>29623</v>
      </c>
      <c r="U191" s="6">
        <v>1523</v>
      </c>
      <c r="V191" s="6">
        <v>1280793</v>
      </c>
      <c r="W191" s="2">
        <v>0</v>
      </c>
      <c r="X191" s="2">
        <v>0</v>
      </c>
      <c r="Y191" s="6">
        <v>-666314</v>
      </c>
      <c r="Z191" s="6">
        <v>21802517</v>
      </c>
      <c r="AA191" s="6">
        <v>107066720</v>
      </c>
      <c r="AB191" s="6">
        <v>2974171</v>
      </c>
      <c r="AC191" s="7">
        <v>1.03</v>
      </c>
      <c r="AD191" s="2" t="s">
        <v>863</v>
      </c>
      <c r="AE191" s="2" t="s">
        <v>811</v>
      </c>
      <c r="AF191" s="2">
        <v>0.83220666899999995</v>
      </c>
      <c r="AG191" s="2">
        <v>0</v>
      </c>
      <c r="AH191" s="2">
        <v>0</v>
      </c>
      <c r="AI191" s="2">
        <v>1</v>
      </c>
      <c r="AJ191" s="2">
        <v>0</v>
      </c>
      <c r="AK191" s="2">
        <v>0</v>
      </c>
      <c r="AL191" s="2">
        <v>0</v>
      </c>
      <c r="AM191" s="2">
        <v>0</v>
      </c>
    </row>
    <row r="192" spans="1:39">
      <c r="A192" s="2" t="s">
        <v>388</v>
      </c>
      <c r="B192" s="2" t="s">
        <v>926</v>
      </c>
      <c r="C192" s="2" t="s">
        <v>808</v>
      </c>
      <c r="D192" s="2" t="s">
        <v>951</v>
      </c>
      <c r="E192" s="2" t="s">
        <v>389</v>
      </c>
      <c r="F192" s="2" t="s">
        <v>806</v>
      </c>
      <c r="G192" s="2" t="s">
        <v>368</v>
      </c>
      <c r="H192" s="2">
        <v>0</v>
      </c>
      <c r="I192" s="2">
        <v>0.99</v>
      </c>
      <c r="J192" s="6">
        <v>254354240</v>
      </c>
      <c r="K192" s="6">
        <v>185920303</v>
      </c>
      <c r="L192" s="6">
        <v>68433937</v>
      </c>
      <c r="M192" s="6">
        <v>186282040</v>
      </c>
      <c r="N192" s="6">
        <v>8797086</v>
      </c>
      <c r="O192" s="6">
        <v>2798228</v>
      </c>
      <c r="P192" s="6">
        <v>5830744</v>
      </c>
      <c r="Q192" s="6">
        <v>117793</v>
      </c>
      <c r="R192" s="6">
        <v>0</v>
      </c>
      <c r="S192" s="6">
        <v>50321</v>
      </c>
      <c r="T192" s="6">
        <v>0</v>
      </c>
      <c r="U192" s="6">
        <v>0</v>
      </c>
      <c r="V192" s="6">
        <v>1027978</v>
      </c>
      <c r="W192" s="2">
        <v>0</v>
      </c>
      <c r="X192" s="2">
        <v>0</v>
      </c>
      <c r="Y192" s="6">
        <v>-10532895</v>
      </c>
      <c r="Z192" s="6">
        <v>185574209</v>
      </c>
      <c r="AA192" s="6">
        <v>254008146</v>
      </c>
      <c r="AB192" s="6">
        <v>-346094</v>
      </c>
      <c r="AC192" s="7">
        <v>1</v>
      </c>
      <c r="AD192" s="2">
        <v>0</v>
      </c>
      <c r="AE192" s="2" t="s">
        <v>807</v>
      </c>
      <c r="AF192" s="2">
        <v>1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1</v>
      </c>
    </row>
    <row r="193" spans="1:39">
      <c r="A193" s="2" t="s">
        <v>386</v>
      </c>
      <c r="B193" s="2" t="s">
        <v>821</v>
      </c>
      <c r="C193" s="2" t="s">
        <v>815</v>
      </c>
      <c r="D193" s="2">
        <v>0</v>
      </c>
      <c r="E193" s="2" t="s">
        <v>387</v>
      </c>
      <c r="F193" s="2" t="s">
        <v>806</v>
      </c>
      <c r="G193" s="2" t="s">
        <v>728</v>
      </c>
      <c r="H193" s="2">
        <v>0</v>
      </c>
      <c r="I193" s="2">
        <v>0.49</v>
      </c>
      <c r="J193" s="6">
        <v>45511925</v>
      </c>
      <c r="K193" s="6">
        <v>31963313</v>
      </c>
      <c r="L193" s="6">
        <v>13548613</v>
      </c>
      <c r="M193" s="6">
        <v>31813796</v>
      </c>
      <c r="N193" s="6">
        <v>1610181</v>
      </c>
      <c r="O193" s="6">
        <v>477890</v>
      </c>
      <c r="P193" s="6">
        <v>1085748</v>
      </c>
      <c r="Q193" s="2">
        <v>0</v>
      </c>
      <c r="R193" s="6">
        <v>0</v>
      </c>
      <c r="S193" s="6">
        <v>45797</v>
      </c>
      <c r="T193" s="6">
        <v>0</v>
      </c>
      <c r="U193" s="6">
        <v>746</v>
      </c>
      <c r="V193" s="6">
        <v>203520</v>
      </c>
      <c r="W193" s="2">
        <v>0</v>
      </c>
      <c r="X193" s="2">
        <v>0</v>
      </c>
      <c r="Y193" s="6">
        <v>-2875956</v>
      </c>
      <c r="Z193" s="6">
        <v>30751541</v>
      </c>
      <c r="AA193" s="6">
        <v>44300154</v>
      </c>
      <c r="AB193" s="6">
        <v>-1211772</v>
      </c>
      <c r="AC193" s="7">
        <v>0.97</v>
      </c>
      <c r="AD193" s="2">
        <v>0</v>
      </c>
      <c r="AE193" s="2" t="s">
        <v>807</v>
      </c>
      <c r="AF193" s="2">
        <v>1</v>
      </c>
      <c r="AG193" s="2">
        <v>0</v>
      </c>
      <c r="AH193" s="2">
        <v>0</v>
      </c>
      <c r="AI193" s="2">
        <v>0</v>
      </c>
      <c r="AJ193" s="2">
        <v>0</v>
      </c>
      <c r="AK193" s="2">
        <v>1</v>
      </c>
      <c r="AL193" s="2">
        <v>0</v>
      </c>
      <c r="AM193" s="2">
        <v>0</v>
      </c>
    </row>
    <row r="194" spans="1:39">
      <c r="A194" s="2" t="s">
        <v>384</v>
      </c>
      <c r="B194" s="2" t="s">
        <v>804</v>
      </c>
      <c r="C194" s="2" t="s">
        <v>805</v>
      </c>
      <c r="D194" s="2">
        <v>0</v>
      </c>
      <c r="E194" s="2" t="s">
        <v>385</v>
      </c>
      <c r="F194" s="2" t="s">
        <v>430</v>
      </c>
      <c r="G194" s="2" t="s">
        <v>428</v>
      </c>
      <c r="H194" s="2">
        <v>0</v>
      </c>
      <c r="I194" s="2">
        <v>0.4</v>
      </c>
      <c r="J194" s="6">
        <v>3044249</v>
      </c>
      <c r="K194" s="6">
        <v>21103879</v>
      </c>
      <c r="L194" s="6">
        <v>-18059630</v>
      </c>
      <c r="M194" s="6">
        <v>22715870</v>
      </c>
      <c r="N194" s="6">
        <v>990412</v>
      </c>
      <c r="O194" s="6">
        <v>342956</v>
      </c>
      <c r="P194" s="6">
        <v>635335</v>
      </c>
      <c r="Q194" s="6">
        <v>1703</v>
      </c>
      <c r="R194" s="6">
        <v>0</v>
      </c>
      <c r="S194" s="6">
        <v>10418</v>
      </c>
      <c r="T194" s="6">
        <v>0</v>
      </c>
      <c r="U194" s="6">
        <v>0</v>
      </c>
      <c r="V194" s="6">
        <v>-271282</v>
      </c>
      <c r="W194" s="2">
        <v>0</v>
      </c>
      <c r="X194" s="6">
        <v>10335</v>
      </c>
      <c r="Y194" s="6">
        <v>-2866771</v>
      </c>
      <c r="Z194" s="6">
        <v>20557894</v>
      </c>
      <c r="AA194" s="6">
        <v>2498263</v>
      </c>
      <c r="AB194" s="6">
        <v>-545986</v>
      </c>
      <c r="AC194" s="7">
        <v>0.82</v>
      </c>
      <c r="AD194" s="2" t="s">
        <v>892</v>
      </c>
      <c r="AE194" s="2" t="s">
        <v>827</v>
      </c>
      <c r="AF194" s="2">
        <v>1.3751084E-2</v>
      </c>
      <c r="AG194" s="2">
        <v>0</v>
      </c>
      <c r="AH194" s="2">
        <v>1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</row>
    <row r="195" spans="1:39">
      <c r="A195" s="2" t="s">
        <v>382</v>
      </c>
      <c r="B195" s="2" t="s">
        <v>804</v>
      </c>
      <c r="C195" s="2" t="s">
        <v>815</v>
      </c>
      <c r="D195" s="2">
        <v>0</v>
      </c>
      <c r="E195" s="2" t="s">
        <v>383</v>
      </c>
      <c r="F195" s="2" t="s">
        <v>534</v>
      </c>
      <c r="G195" s="2" t="s">
        <v>532</v>
      </c>
      <c r="H195" s="2">
        <v>0</v>
      </c>
      <c r="I195" s="2">
        <v>0.4</v>
      </c>
      <c r="J195" s="6">
        <v>1431139</v>
      </c>
      <c r="K195" s="6">
        <v>5041969</v>
      </c>
      <c r="L195" s="6">
        <v>-3610830</v>
      </c>
      <c r="M195" s="6">
        <v>5082292</v>
      </c>
      <c r="N195" s="6">
        <v>595417</v>
      </c>
      <c r="O195" s="6">
        <v>85972</v>
      </c>
      <c r="P195" s="6">
        <v>507877</v>
      </c>
      <c r="Q195" s="6">
        <v>1568</v>
      </c>
      <c r="R195" s="6">
        <v>0</v>
      </c>
      <c r="S195" s="6">
        <v>0</v>
      </c>
      <c r="T195" s="6">
        <v>0</v>
      </c>
      <c r="U195" s="6">
        <v>0</v>
      </c>
      <c r="V195" s="6">
        <v>-54240</v>
      </c>
      <c r="W195" s="2">
        <v>0</v>
      </c>
      <c r="X195" s="2">
        <v>0</v>
      </c>
      <c r="Y195" s="6">
        <v>-354323</v>
      </c>
      <c r="Z195" s="6">
        <v>5269146</v>
      </c>
      <c r="AA195" s="6">
        <v>1658316</v>
      </c>
      <c r="AB195" s="6">
        <v>227177</v>
      </c>
      <c r="AC195" s="7">
        <v>1.1599999999999999</v>
      </c>
      <c r="AD195" s="2" t="s">
        <v>908</v>
      </c>
      <c r="AE195" s="2" t="s">
        <v>811</v>
      </c>
      <c r="AF195" s="2">
        <v>7.0264139999999999E-3</v>
      </c>
      <c r="AG195" s="2">
        <v>0</v>
      </c>
      <c r="AH195" s="2">
        <v>1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</row>
    <row r="196" spans="1:39">
      <c r="A196" s="2" t="s">
        <v>380</v>
      </c>
      <c r="B196" s="2" t="s">
        <v>804</v>
      </c>
      <c r="C196" s="2" t="s">
        <v>825</v>
      </c>
      <c r="D196" s="2">
        <v>0</v>
      </c>
      <c r="E196" s="2" t="s">
        <v>381</v>
      </c>
      <c r="F196" s="2" t="s">
        <v>13</v>
      </c>
      <c r="G196" s="2" t="s">
        <v>464</v>
      </c>
      <c r="H196" s="2">
        <v>0</v>
      </c>
      <c r="I196" s="2">
        <v>0.4</v>
      </c>
      <c r="J196" s="6">
        <v>1707462</v>
      </c>
      <c r="K196" s="6">
        <v>6358024</v>
      </c>
      <c r="L196" s="6">
        <v>-4650562</v>
      </c>
      <c r="M196" s="6">
        <v>6082489</v>
      </c>
      <c r="N196" s="6">
        <v>682825</v>
      </c>
      <c r="O196" s="6">
        <v>91368</v>
      </c>
      <c r="P196" s="6">
        <v>562229</v>
      </c>
      <c r="Q196" s="6">
        <v>0</v>
      </c>
      <c r="R196" s="6">
        <v>10211</v>
      </c>
      <c r="S196" s="6">
        <v>0</v>
      </c>
      <c r="T196" s="6">
        <v>19017</v>
      </c>
      <c r="U196" s="6">
        <v>0</v>
      </c>
      <c r="V196" s="6">
        <v>-69858</v>
      </c>
      <c r="W196" s="2">
        <v>0</v>
      </c>
      <c r="X196" s="6">
        <v>128830</v>
      </c>
      <c r="Y196" s="6">
        <v>-100891</v>
      </c>
      <c r="Z196" s="6">
        <v>6465735</v>
      </c>
      <c r="AA196" s="6">
        <v>1815173</v>
      </c>
      <c r="AB196" s="6">
        <v>107711</v>
      </c>
      <c r="AC196" s="7">
        <v>1.06</v>
      </c>
      <c r="AD196" s="2">
        <v>0</v>
      </c>
      <c r="AE196" s="2" t="s">
        <v>807</v>
      </c>
      <c r="AF196" s="2">
        <v>1</v>
      </c>
      <c r="AG196" s="2">
        <v>0</v>
      </c>
      <c r="AH196" s="2">
        <v>1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</row>
    <row r="197" spans="1:39">
      <c r="A197" s="2" t="s">
        <v>378</v>
      </c>
      <c r="B197" s="2" t="s">
        <v>926</v>
      </c>
      <c r="C197" s="2" t="s">
        <v>808</v>
      </c>
      <c r="D197" s="2" t="s">
        <v>947</v>
      </c>
      <c r="E197" s="2" t="s">
        <v>379</v>
      </c>
      <c r="F197" s="2" t="s">
        <v>806</v>
      </c>
      <c r="G197" s="2" t="s">
        <v>502</v>
      </c>
      <c r="H197" s="2">
        <v>0</v>
      </c>
      <c r="I197" s="2">
        <v>0.99</v>
      </c>
      <c r="J197" s="6">
        <v>310346671</v>
      </c>
      <c r="K197" s="6">
        <v>307362387</v>
      </c>
      <c r="L197" s="6">
        <v>2984284</v>
      </c>
      <c r="M197" s="6">
        <v>321401751</v>
      </c>
      <c r="N197" s="6">
        <v>12275277</v>
      </c>
      <c r="O197" s="6">
        <v>4827923</v>
      </c>
      <c r="P197" s="6">
        <v>7327394</v>
      </c>
      <c r="Q197" s="2">
        <v>0</v>
      </c>
      <c r="R197" s="6">
        <v>0</v>
      </c>
      <c r="S197" s="6">
        <v>119960</v>
      </c>
      <c r="T197" s="6">
        <v>0</v>
      </c>
      <c r="U197" s="6">
        <v>0</v>
      </c>
      <c r="V197" s="6">
        <v>44828</v>
      </c>
      <c r="W197" s="2">
        <v>0</v>
      </c>
      <c r="X197" s="2">
        <v>0</v>
      </c>
      <c r="Y197" s="6">
        <v>14635254</v>
      </c>
      <c r="Z197" s="6">
        <v>348357110</v>
      </c>
      <c r="AA197" s="6">
        <v>351341395</v>
      </c>
      <c r="AB197" s="6">
        <v>40994723</v>
      </c>
      <c r="AC197" s="7">
        <v>1.1299999999999999</v>
      </c>
      <c r="AD197" s="2" t="s">
        <v>948</v>
      </c>
      <c r="AE197" s="2" t="s">
        <v>827</v>
      </c>
      <c r="AF197" s="2">
        <v>0.244027565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1</v>
      </c>
    </row>
    <row r="198" spans="1:39">
      <c r="A198" s="2" t="s">
        <v>376</v>
      </c>
      <c r="B198" s="2" t="s">
        <v>804</v>
      </c>
      <c r="C198" s="2" t="s">
        <v>809</v>
      </c>
      <c r="D198" s="2">
        <v>0</v>
      </c>
      <c r="E198" s="2" t="s">
        <v>377</v>
      </c>
      <c r="F198" s="2" t="s">
        <v>302</v>
      </c>
      <c r="G198" s="2" t="s">
        <v>300</v>
      </c>
      <c r="H198" s="2">
        <v>0</v>
      </c>
      <c r="I198" s="2">
        <v>0.4</v>
      </c>
      <c r="J198" s="6">
        <v>3485216</v>
      </c>
      <c r="K198" s="6">
        <v>10382655</v>
      </c>
      <c r="L198" s="6">
        <v>-6897439</v>
      </c>
      <c r="M198" s="6">
        <v>11281266</v>
      </c>
      <c r="N198" s="6">
        <v>690396</v>
      </c>
      <c r="O198" s="6">
        <v>169764</v>
      </c>
      <c r="P198" s="6">
        <v>501784</v>
      </c>
      <c r="Q198" s="6">
        <v>3557</v>
      </c>
      <c r="R198" s="6">
        <v>8269</v>
      </c>
      <c r="S198" s="6">
        <v>6413</v>
      </c>
      <c r="T198" s="6">
        <v>0</v>
      </c>
      <c r="U198" s="6">
        <v>609</v>
      </c>
      <c r="V198" s="6">
        <v>-103610</v>
      </c>
      <c r="W198" s="2">
        <v>0</v>
      </c>
      <c r="X198" s="2">
        <v>0</v>
      </c>
      <c r="Y198" s="6">
        <v>514952</v>
      </c>
      <c r="Z198" s="6">
        <v>12383004</v>
      </c>
      <c r="AA198" s="6">
        <v>5485565</v>
      </c>
      <c r="AB198" s="6">
        <v>2000349</v>
      </c>
      <c r="AC198" s="7">
        <v>1.57</v>
      </c>
      <c r="AD198" s="2" t="s">
        <v>920</v>
      </c>
      <c r="AE198" s="2" t="s">
        <v>811</v>
      </c>
      <c r="AF198" s="2">
        <v>2.8143266E-2</v>
      </c>
      <c r="AG198" s="2">
        <v>0</v>
      </c>
      <c r="AH198" s="2">
        <v>1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</row>
    <row r="199" spans="1:39">
      <c r="A199" s="2" t="s">
        <v>374</v>
      </c>
      <c r="B199" s="2" t="s">
        <v>821</v>
      </c>
      <c r="C199" s="2" t="s">
        <v>805</v>
      </c>
      <c r="D199" s="2">
        <v>0</v>
      </c>
      <c r="E199" s="2" t="s">
        <v>375</v>
      </c>
      <c r="F199" s="2" t="s">
        <v>806</v>
      </c>
      <c r="G199" s="2" t="s">
        <v>428</v>
      </c>
      <c r="H199" s="2">
        <v>0</v>
      </c>
      <c r="I199" s="2">
        <v>0.49</v>
      </c>
      <c r="J199" s="6">
        <v>45025675</v>
      </c>
      <c r="K199" s="6">
        <v>40828298</v>
      </c>
      <c r="L199" s="6">
        <v>4197377</v>
      </c>
      <c r="M199" s="6">
        <v>41014660</v>
      </c>
      <c r="N199" s="6">
        <v>2079733</v>
      </c>
      <c r="O199" s="6">
        <v>616117</v>
      </c>
      <c r="P199" s="6">
        <v>1449521</v>
      </c>
      <c r="Q199" s="6">
        <v>6246</v>
      </c>
      <c r="R199" s="6">
        <v>2017</v>
      </c>
      <c r="S199" s="6">
        <v>5832</v>
      </c>
      <c r="T199" s="6">
        <v>0</v>
      </c>
      <c r="U199" s="6">
        <v>0</v>
      </c>
      <c r="V199" s="6">
        <v>63051</v>
      </c>
      <c r="W199" s="2">
        <v>0</v>
      </c>
      <c r="X199" s="2">
        <v>0</v>
      </c>
      <c r="Y199" s="6">
        <v>-1516327</v>
      </c>
      <c r="Z199" s="6">
        <v>41641117</v>
      </c>
      <c r="AA199" s="6">
        <v>45838494</v>
      </c>
      <c r="AB199" s="6">
        <v>812819</v>
      </c>
      <c r="AC199" s="7">
        <v>1.02</v>
      </c>
      <c r="AD199" s="2">
        <v>0</v>
      </c>
      <c r="AE199" s="2" t="s">
        <v>807</v>
      </c>
      <c r="AF199" s="2">
        <v>1</v>
      </c>
      <c r="AG199" s="2">
        <v>0</v>
      </c>
      <c r="AH199" s="2">
        <v>0</v>
      </c>
      <c r="AI199" s="2">
        <v>0</v>
      </c>
      <c r="AJ199" s="2">
        <v>0</v>
      </c>
      <c r="AK199" s="2">
        <v>1</v>
      </c>
      <c r="AL199" s="2">
        <v>0</v>
      </c>
      <c r="AM199" s="2">
        <v>0</v>
      </c>
    </row>
    <row r="200" spans="1:39">
      <c r="A200" s="2" t="s">
        <v>372</v>
      </c>
      <c r="B200" s="2" t="s">
        <v>804</v>
      </c>
      <c r="C200" s="2" t="s">
        <v>809</v>
      </c>
      <c r="D200" s="2">
        <v>0</v>
      </c>
      <c r="E200" s="2" t="s">
        <v>373</v>
      </c>
      <c r="F200" s="2" t="s">
        <v>402</v>
      </c>
      <c r="G200" s="2" t="s">
        <v>400</v>
      </c>
      <c r="H200" s="2">
        <v>0</v>
      </c>
      <c r="I200" s="2">
        <v>0.4</v>
      </c>
      <c r="J200" s="6">
        <v>1239832</v>
      </c>
      <c r="K200" s="6">
        <v>5286351</v>
      </c>
      <c r="L200" s="6">
        <v>-4046519</v>
      </c>
      <c r="M200" s="6">
        <v>5359417</v>
      </c>
      <c r="N200" s="6">
        <v>609869</v>
      </c>
      <c r="O200" s="6">
        <v>82759</v>
      </c>
      <c r="P200" s="6">
        <v>509957</v>
      </c>
      <c r="Q200" s="6">
        <v>3248</v>
      </c>
      <c r="R200" s="6">
        <v>0</v>
      </c>
      <c r="S200" s="6">
        <v>0</v>
      </c>
      <c r="T200" s="6">
        <v>13905</v>
      </c>
      <c r="U200" s="6">
        <v>0</v>
      </c>
      <c r="V200" s="6">
        <v>-60785</v>
      </c>
      <c r="W200" s="2">
        <v>0</v>
      </c>
      <c r="X200" s="2">
        <v>0</v>
      </c>
      <c r="Y200" s="6">
        <v>123570</v>
      </c>
      <c r="Z200" s="6">
        <v>6032071</v>
      </c>
      <c r="AA200" s="6">
        <v>1985552</v>
      </c>
      <c r="AB200" s="6">
        <v>745720</v>
      </c>
      <c r="AC200" s="7">
        <v>1.6</v>
      </c>
      <c r="AD200" s="2" t="s">
        <v>906</v>
      </c>
      <c r="AE200" s="2" t="s">
        <v>811</v>
      </c>
      <c r="AF200" s="2">
        <v>7.0478229999999999E-3</v>
      </c>
      <c r="AG200" s="2">
        <v>0</v>
      </c>
      <c r="AH200" s="2">
        <v>1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</row>
    <row r="201" spans="1:39">
      <c r="A201" s="2" t="s">
        <v>370</v>
      </c>
      <c r="B201" s="2" t="s">
        <v>804</v>
      </c>
      <c r="C201" s="2" t="s">
        <v>822</v>
      </c>
      <c r="D201" s="2">
        <v>0</v>
      </c>
      <c r="E201" s="2" t="s">
        <v>371</v>
      </c>
      <c r="F201" s="2" t="s">
        <v>207</v>
      </c>
      <c r="G201" s="2" t="s">
        <v>274</v>
      </c>
      <c r="H201" s="2">
        <v>0</v>
      </c>
      <c r="I201" s="2">
        <v>0.4</v>
      </c>
      <c r="J201" s="6">
        <v>2714216</v>
      </c>
      <c r="K201" s="6">
        <v>12488510</v>
      </c>
      <c r="L201" s="6">
        <v>-9774294</v>
      </c>
      <c r="M201" s="6">
        <v>13423167</v>
      </c>
      <c r="N201" s="6">
        <v>1074227</v>
      </c>
      <c r="O201" s="6">
        <v>203668</v>
      </c>
      <c r="P201" s="6">
        <v>862578</v>
      </c>
      <c r="Q201" s="2">
        <v>0</v>
      </c>
      <c r="R201" s="6">
        <v>0</v>
      </c>
      <c r="S201" s="6">
        <v>0</v>
      </c>
      <c r="T201" s="6">
        <v>7981</v>
      </c>
      <c r="U201" s="6">
        <v>0</v>
      </c>
      <c r="V201" s="6">
        <v>-146824</v>
      </c>
      <c r="W201" s="2">
        <v>0</v>
      </c>
      <c r="X201" s="2">
        <v>0</v>
      </c>
      <c r="Y201" s="6">
        <v>620670</v>
      </c>
      <c r="Z201" s="6">
        <v>14971240</v>
      </c>
      <c r="AA201" s="6">
        <v>5196946</v>
      </c>
      <c r="AB201" s="6">
        <v>2482730</v>
      </c>
      <c r="AC201" s="7">
        <v>1.91</v>
      </c>
      <c r="AD201" s="2" t="s">
        <v>905</v>
      </c>
      <c r="AE201" s="2" t="s">
        <v>827</v>
      </c>
      <c r="AF201" s="2">
        <v>3.8875912999999998E-2</v>
      </c>
      <c r="AG201" s="2">
        <v>0</v>
      </c>
      <c r="AH201" s="2">
        <v>1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</row>
    <row r="202" spans="1:39">
      <c r="A202" s="2" t="s">
        <v>368</v>
      </c>
      <c r="B202" s="2" t="s">
        <v>921</v>
      </c>
      <c r="C202" s="2">
        <v>0</v>
      </c>
      <c r="D202" s="2">
        <v>0</v>
      </c>
      <c r="E202" s="2" t="s">
        <v>369</v>
      </c>
      <c r="F202" s="2">
        <v>0</v>
      </c>
      <c r="G202" s="2">
        <v>0</v>
      </c>
      <c r="H202" s="2" t="s">
        <v>814</v>
      </c>
      <c r="I202" s="2">
        <v>0.01</v>
      </c>
      <c r="J202" s="6">
        <v>18804361</v>
      </c>
      <c r="K202" s="6">
        <v>4012404</v>
      </c>
      <c r="L202" s="6">
        <v>14791957</v>
      </c>
      <c r="M202" s="6">
        <v>4102622</v>
      </c>
      <c r="N202" s="6">
        <v>242723</v>
      </c>
      <c r="O202" s="6">
        <v>61627</v>
      </c>
      <c r="P202" s="6">
        <v>177515</v>
      </c>
      <c r="Q202" s="6">
        <v>1555</v>
      </c>
      <c r="R202" s="6">
        <v>630</v>
      </c>
      <c r="S202" s="6">
        <v>1320</v>
      </c>
      <c r="T202" s="6">
        <v>0</v>
      </c>
      <c r="U202" s="6">
        <v>76</v>
      </c>
      <c r="V202" s="6">
        <v>222197</v>
      </c>
      <c r="W202" s="2">
        <v>0</v>
      </c>
      <c r="X202" s="2">
        <v>0</v>
      </c>
      <c r="Y202" s="6">
        <v>-187682</v>
      </c>
      <c r="Z202" s="6">
        <v>4379860</v>
      </c>
      <c r="AA202" s="6">
        <v>19171817</v>
      </c>
      <c r="AB202" s="6">
        <v>367456</v>
      </c>
      <c r="AC202" s="7">
        <v>1.02</v>
      </c>
      <c r="AD202" s="2">
        <v>0</v>
      </c>
      <c r="AE202" s="2" t="s">
        <v>807</v>
      </c>
      <c r="AF202" s="2">
        <v>1</v>
      </c>
      <c r="AG202" s="2">
        <v>0</v>
      </c>
      <c r="AH202" s="2">
        <v>0</v>
      </c>
      <c r="AI202" s="2">
        <v>0</v>
      </c>
      <c r="AJ202" s="2">
        <v>1</v>
      </c>
      <c r="AK202" s="2">
        <v>0</v>
      </c>
      <c r="AL202" s="2">
        <v>0</v>
      </c>
      <c r="AM202" s="2">
        <v>0</v>
      </c>
    </row>
    <row r="203" spans="1:39">
      <c r="A203" s="2" t="s">
        <v>366</v>
      </c>
      <c r="B203" s="2" t="s">
        <v>924</v>
      </c>
      <c r="C203" s="2" t="s">
        <v>818</v>
      </c>
      <c r="D203" s="2">
        <v>0</v>
      </c>
      <c r="E203" s="2" t="s">
        <v>367</v>
      </c>
      <c r="F203" s="2" t="s">
        <v>514</v>
      </c>
      <c r="G203" s="2" t="s">
        <v>806</v>
      </c>
      <c r="H203" s="2">
        <v>0</v>
      </c>
      <c r="I203" s="2">
        <v>0.3</v>
      </c>
      <c r="J203" s="6">
        <v>33582579</v>
      </c>
      <c r="K203" s="6">
        <v>24678884</v>
      </c>
      <c r="L203" s="6">
        <v>8903695</v>
      </c>
      <c r="M203" s="6">
        <v>26400683</v>
      </c>
      <c r="N203" s="6">
        <v>1034612</v>
      </c>
      <c r="O203" s="6">
        <v>396577</v>
      </c>
      <c r="P203" s="6">
        <v>636600</v>
      </c>
      <c r="Q203" s="2">
        <v>0</v>
      </c>
      <c r="R203" s="6">
        <v>347</v>
      </c>
      <c r="S203" s="6">
        <v>1088</v>
      </c>
      <c r="T203" s="6">
        <v>0</v>
      </c>
      <c r="U203" s="6">
        <v>0</v>
      </c>
      <c r="V203" s="6">
        <v>133746</v>
      </c>
      <c r="W203" s="2">
        <v>0</v>
      </c>
      <c r="X203" s="2">
        <v>0</v>
      </c>
      <c r="Y203" s="6">
        <v>380488</v>
      </c>
      <c r="Z203" s="6">
        <v>27949529</v>
      </c>
      <c r="AA203" s="6">
        <v>36853224</v>
      </c>
      <c r="AB203" s="6">
        <v>3270646</v>
      </c>
      <c r="AC203" s="7">
        <v>1.1000000000000001</v>
      </c>
      <c r="AD203" s="2">
        <v>0</v>
      </c>
      <c r="AE203" s="2" t="s">
        <v>807</v>
      </c>
      <c r="AF203" s="2">
        <v>1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1</v>
      </c>
      <c r="AM203" s="2">
        <v>0</v>
      </c>
    </row>
    <row r="204" spans="1:39">
      <c r="A204" s="2" t="s">
        <v>364</v>
      </c>
      <c r="B204" s="2" t="s">
        <v>804</v>
      </c>
      <c r="C204" s="2" t="s">
        <v>822</v>
      </c>
      <c r="D204" s="2">
        <v>0</v>
      </c>
      <c r="E204" s="2" t="s">
        <v>365</v>
      </c>
      <c r="F204" s="2" t="s">
        <v>588</v>
      </c>
      <c r="G204" s="2" t="s">
        <v>274</v>
      </c>
      <c r="H204" s="2">
        <v>0</v>
      </c>
      <c r="I204" s="2">
        <v>0.4</v>
      </c>
      <c r="J204" s="6">
        <v>2066720</v>
      </c>
      <c r="K204" s="6">
        <v>5830514</v>
      </c>
      <c r="L204" s="6">
        <v>-3763794</v>
      </c>
      <c r="M204" s="6">
        <v>5927591</v>
      </c>
      <c r="N204" s="6">
        <v>693757</v>
      </c>
      <c r="O204" s="6">
        <v>90924</v>
      </c>
      <c r="P204" s="6">
        <v>588560</v>
      </c>
      <c r="Q204" s="6">
        <v>2030</v>
      </c>
      <c r="R204" s="6">
        <v>2030</v>
      </c>
      <c r="S204" s="6">
        <v>0</v>
      </c>
      <c r="T204" s="6">
        <v>10213</v>
      </c>
      <c r="U204" s="6">
        <v>0</v>
      </c>
      <c r="V204" s="6">
        <v>-56538</v>
      </c>
      <c r="W204" s="2">
        <v>0</v>
      </c>
      <c r="X204" s="2">
        <v>0</v>
      </c>
      <c r="Y204" s="6">
        <v>-118264</v>
      </c>
      <c r="Z204" s="6">
        <v>6446546</v>
      </c>
      <c r="AA204" s="6">
        <v>2682752</v>
      </c>
      <c r="AB204" s="6">
        <v>616032</v>
      </c>
      <c r="AC204" s="7">
        <v>1.3</v>
      </c>
      <c r="AD204" s="2" t="s">
        <v>847</v>
      </c>
      <c r="AE204" s="2" t="s">
        <v>811</v>
      </c>
      <c r="AF204" s="2">
        <v>1.0392485999999999E-2</v>
      </c>
      <c r="AG204" s="2">
        <v>0</v>
      </c>
      <c r="AH204" s="2">
        <v>1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</row>
    <row r="205" spans="1:39">
      <c r="A205" s="2" t="s">
        <v>362</v>
      </c>
      <c r="B205" s="2" t="s">
        <v>804</v>
      </c>
      <c r="C205" s="2" t="s">
        <v>815</v>
      </c>
      <c r="D205" s="2">
        <v>0</v>
      </c>
      <c r="E205" s="2" t="s">
        <v>363</v>
      </c>
      <c r="F205" s="2" t="s">
        <v>139</v>
      </c>
      <c r="G205" s="2" t="s">
        <v>806</v>
      </c>
      <c r="H205" s="2">
        <v>0</v>
      </c>
      <c r="I205" s="2">
        <v>0.4</v>
      </c>
      <c r="J205" s="6">
        <v>2123800</v>
      </c>
      <c r="K205" s="6">
        <v>8476276</v>
      </c>
      <c r="L205" s="6">
        <v>-6352477</v>
      </c>
      <c r="M205" s="6">
        <v>9191900</v>
      </c>
      <c r="N205" s="6">
        <v>717038</v>
      </c>
      <c r="O205" s="6">
        <v>140127</v>
      </c>
      <c r="P205" s="6">
        <v>536294</v>
      </c>
      <c r="Q205" s="6">
        <v>7369</v>
      </c>
      <c r="R205" s="6">
        <v>0</v>
      </c>
      <c r="S205" s="6">
        <v>2602</v>
      </c>
      <c r="T205" s="6">
        <v>30646</v>
      </c>
      <c r="U205" s="6">
        <v>0</v>
      </c>
      <c r="V205" s="6">
        <v>-95423</v>
      </c>
      <c r="W205" s="2">
        <v>0</v>
      </c>
      <c r="X205" s="2">
        <v>103</v>
      </c>
      <c r="Y205" s="6">
        <v>-137092</v>
      </c>
      <c r="Z205" s="6">
        <v>9676319</v>
      </c>
      <c r="AA205" s="6">
        <v>3323842</v>
      </c>
      <c r="AB205" s="6">
        <v>1200043</v>
      </c>
      <c r="AC205" s="7">
        <v>1.57</v>
      </c>
      <c r="AD205" s="2" t="s">
        <v>816</v>
      </c>
      <c r="AE205" s="2" t="s">
        <v>811</v>
      </c>
      <c r="AF205" s="2">
        <v>1.8500899000000001E-2</v>
      </c>
      <c r="AG205" s="2">
        <v>0</v>
      </c>
      <c r="AH205" s="2">
        <v>1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</row>
    <row r="206" spans="1:39">
      <c r="A206" s="2" t="s">
        <v>360</v>
      </c>
      <c r="B206" s="2" t="s">
        <v>804</v>
      </c>
      <c r="C206" s="2" t="s">
        <v>805</v>
      </c>
      <c r="D206" s="2">
        <v>0</v>
      </c>
      <c r="E206" s="2" t="s">
        <v>361</v>
      </c>
      <c r="F206" s="2" t="s">
        <v>39</v>
      </c>
      <c r="G206" s="2" t="s">
        <v>806</v>
      </c>
      <c r="H206" s="2">
        <v>0</v>
      </c>
      <c r="I206" s="2">
        <v>0.4</v>
      </c>
      <c r="J206" s="6">
        <v>2000599</v>
      </c>
      <c r="K206" s="6">
        <v>16979596</v>
      </c>
      <c r="L206" s="6">
        <v>-14978997</v>
      </c>
      <c r="M206" s="6">
        <v>17742952</v>
      </c>
      <c r="N206" s="6">
        <v>1010693</v>
      </c>
      <c r="O206" s="6">
        <v>266525</v>
      </c>
      <c r="P206" s="6">
        <v>719859</v>
      </c>
      <c r="Q206" s="6">
        <v>0</v>
      </c>
      <c r="R206" s="6">
        <v>15072</v>
      </c>
      <c r="S206" s="6">
        <v>4831</v>
      </c>
      <c r="T206" s="6">
        <v>4406</v>
      </c>
      <c r="U206" s="6">
        <v>0</v>
      </c>
      <c r="V206" s="6">
        <v>-225006</v>
      </c>
      <c r="W206" s="2">
        <v>0</v>
      </c>
      <c r="X206" s="6">
        <v>775572</v>
      </c>
      <c r="Y206" s="6">
        <v>-1520914</v>
      </c>
      <c r="Z206" s="6">
        <v>16232153</v>
      </c>
      <c r="AA206" s="6">
        <v>1253156</v>
      </c>
      <c r="AB206" s="6">
        <v>-747443</v>
      </c>
      <c r="AC206" s="7">
        <v>0.63</v>
      </c>
      <c r="AD206" s="2">
        <v>0</v>
      </c>
      <c r="AE206" s="2" t="s">
        <v>807</v>
      </c>
      <c r="AF206" s="2">
        <v>1</v>
      </c>
      <c r="AG206" s="2">
        <v>0</v>
      </c>
      <c r="AH206" s="2">
        <v>1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</row>
    <row r="207" spans="1:39">
      <c r="A207" s="2" t="s">
        <v>358</v>
      </c>
      <c r="B207" s="2" t="s">
        <v>821</v>
      </c>
      <c r="C207" s="2" t="s">
        <v>845</v>
      </c>
      <c r="D207" s="2">
        <v>0</v>
      </c>
      <c r="E207" s="2" t="s">
        <v>359</v>
      </c>
      <c r="F207" s="2" t="s">
        <v>806</v>
      </c>
      <c r="G207" s="2" t="s">
        <v>626</v>
      </c>
      <c r="H207" s="2">
        <v>0</v>
      </c>
      <c r="I207" s="2">
        <v>0.49</v>
      </c>
      <c r="J207" s="6">
        <v>42974667</v>
      </c>
      <c r="K207" s="6">
        <v>17480998</v>
      </c>
      <c r="L207" s="6">
        <v>25493669</v>
      </c>
      <c r="M207" s="6">
        <v>16850505</v>
      </c>
      <c r="N207" s="6">
        <v>968658</v>
      </c>
      <c r="O207" s="6">
        <v>253119</v>
      </c>
      <c r="P207" s="6">
        <v>695871</v>
      </c>
      <c r="Q207" s="2">
        <v>0</v>
      </c>
      <c r="R207" s="6">
        <v>0</v>
      </c>
      <c r="S207" s="6">
        <v>18922</v>
      </c>
      <c r="T207" s="6">
        <v>0</v>
      </c>
      <c r="U207" s="6">
        <v>746</v>
      </c>
      <c r="V207" s="6">
        <v>382952</v>
      </c>
      <c r="W207" s="2">
        <v>0</v>
      </c>
      <c r="X207" s="2">
        <v>0</v>
      </c>
      <c r="Y207" s="6">
        <v>-788611</v>
      </c>
      <c r="Z207" s="6">
        <v>17413504</v>
      </c>
      <c r="AA207" s="6">
        <v>42907173</v>
      </c>
      <c r="AB207" s="6">
        <v>-67494</v>
      </c>
      <c r="AC207" s="7">
        <v>1</v>
      </c>
      <c r="AD207" s="2">
        <v>0</v>
      </c>
      <c r="AE207" s="2" t="s">
        <v>807</v>
      </c>
      <c r="AF207" s="2">
        <v>1</v>
      </c>
      <c r="AG207" s="2">
        <v>0</v>
      </c>
      <c r="AH207" s="2">
        <v>0</v>
      </c>
      <c r="AI207" s="2">
        <v>0</v>
      </c>
      <c r="AJ207" s="2">
        <v>0</v>
      </c>
      <c r="AK207" s="2">
        <v>1</v>
      </c>
      <c r="AL207" s="2">
        <v>0</v>
      </c>
      <c r="AM207" s="2">
        <v>0</v>
      </c>
    </row>
    <row r="208" spans="1:39">
      <c r="A208" s="2" t="s">
        <v>356</v>
      </c>
      <c r="B208" s="2" t="s">
        <v>821</v>
      </c>
      <c r="C208" s="2" t="s">
        <v>805</v>
      </c>
      <c r="D208" s="2">
        <v>0</v>
      </c>
      <c r="E208" s="2" t="s">
        <v>357</v>
      </c>
      <c r="F208" s="2" t="s">
        <v>806</v>
      </c>
      <c r="G208" s="2" t="s">
        <v>678</v>
      </c>
      <c r="H208" s="2">
        <v>0</v>
      </c>
      <c r="I208" s="2">
        <v>0.49</v>
      </c>
      <c r="J208" s="6">
        <v>43397571</v>
      </c>
      <c r="K208" s="6">
        <v>70157823</v>
      </c>
      <c r="L208" s="6">
        <v>-26760251</v>
      </c>
      <c r="M208" s="6">
        <v>76707951</v>
      </c>
      <c r="N208" s="6">
        <v>2205904</v>
      </c>
      <c r="O208" s="6">
        <v>1154645</v>
      </c>
      <c r="P208" s="6">
        <v>1027211</v>
      </c>
      <c r="Q208" s="6">
        <v>0</v>
      </c>
      <c r="R208" s="6">
        <v>0</v>
      </c>
      <c r="S208" s="6">
        <v>15593</v>
      </c>
      <c r="T208" s="6">
        <v>7709</v>
      </c>
      <c r="U208" s="6">
        <v>746</v>
      </c>
      <c r="V208" s="6">
        <v>-401978</v>
      </c>
      <c r="W208" s="2">
        <v>0</v>
      </c>
      <c r="X208" s="6">
        <v>2958086</v>
      </c>
      <c r="Y208" s="6">
        <v>-1351728</v>
      </c>
      <c r="Z208" s="6">
        <v>74202063</v>
      </c>
      <c r="AA208" s="6">
        <v>47441812</v>
      </c>
      <c r="AB208" s="6">
        <v>4044240</v>
      </c>
      <c r="AC208" s="7">
        <v>1.0900000000000001</v>
      </c>
      <c r="AD208" s="2">
        <v>0</v>
      </c>
      <c r="AE208" s="2" t="s">
        <v>807</v>
      </c>
      <c r="AF208" s="2">
        <v>1</v>
      </c>
      <c r="AG208" s="2">
        <v>0</v>
      </c>
      <c r="AH208" s="2">
        <v>0</v>
      </c>
      <c r="AI208" s="2">
        <v>0</v>
      </c>
      <c r="AJ208" s="2">
        <v>0</v>
      </c>
      <c r="AK208" s="2">
        <v>1</v>
      </c>
      <c r="AL208" s="2">
        <v>0</v>
      </c>
      <c r="AM208" s="2">
        <v>0</v>
      </c>
    </row>
    <row r="209" spans="1:39">
      <c r="A209" s="2" t="s">
        <v>354</v>
      </c>
      <c r="B209" s="2" t="s">
        <v>804</v>
      </c>
      <c r="C209" s="2" t="s">
        <v>805</v>
      </c>
      <c r="D209" s="2">
        <v>0</v>
      </c>
      <c r="E209" s="2" t="s">
        <v>355</v>
      </c>
      <c r="F209" s="2" t="s">
        <v>133</v>
      </c>
      <c r="G209" s="2" t="s">
        <v>806</v>
      </c>
      <c r="H209" s="2">
        <v>0</v>
      </c>
      <c r="I209" s="2">
        <v>0.4</v>
      </c>
      <c r="J209" s="6">
        <v>1201150</v>
      </c>
      <c r="K209" s="6">
        <v>16334629</v>
      </c>
      <c r="L209" s="6">
        <v>-15133479</v>
      </c>
      <c r="M209" s="6">
        <v>18219065</v>
      </c>
      <c r="N209" s="6">
        <v>822282</v>
      </c>
      <c r="O209" s="6">
        <v>273677</v>
      </c>
      <c r="P209" s="6">
        <v>539127</v>
      </c>
      <c r="Q209" s="6">
        <v>9478</v>
      </c>
      <c r="R209" s="6">
        <v>0</v>
      </c>
      <c r="S209" s="6">
        <v>0</v>
      </c>
      <c r="T209" s="6">
        <v>0</v>
      </c>
      <c r="U209" s="6">
        <v>0</v>
      </c>
      <c r="V209" s="6">
        <v>-227327</v>
      </c>
      <c r="W209" s="2">
        <v>0</v>
      </c>
      <c r="X209" s="6">
        <v>2009</v>
      </c>
      <c r="Y209" s="6">
        <v>-155520</v>
      </c>
      <c r="Z209" s="6">
        <v>18656491</v>
      </c>
      <c r="AA209" s="6">
        <v>3523012</v>
      </c>
      <c r="AB209" s="6">
        <v>2321862</v>
      </c>
      <c r="AC209" s="7">
        <v>2.93</v>
      </c>
      <c r="AD209" s="2" t="s">
        <v>934</v>
      </c>
      <c r="AE209" s="2" t="s">
        <v>811</v>
      </c>
      <c r="AF209" s="2">
        <v>6.4566780000000004E-3</v>
      </c>
      <c r="AG209" s="2">
        <v>0</v>
      </c>
      <c r="AH209" s="2">
        <v>1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</row>
    <row r="210" spans="1:39">
      <c r="A210" s="2" t="s">
        <v>352</v>
      </c>
      <c r="B210" s="2" t="s">
        <v>804</v>
      </c>
      <c r="C210" s="2" t="s">
        <v>805</v>
      </c>
      <c r="D210" s="2">
        <v>0</v>
      </c>
      <c r="E210" s="2" t="s">
        <v>353</v>
      </c>
      <c r="F210" s="2" t="s">
        <v>488</v>
      </c>
      <c r="G210" s="2" t="s">
        <v>486</v>
      </c>
      <c r="H210" s="2">
        <v>0</v>
      </c>
      <c r="I210" s="2">
        <v>0.4</v>
      </c>
      <c r="J210" s="6">
        <v>3733041</v>
      </c>
      <c r="K210" s="6">
        <v>25747753</v>
      </c>
      <c r="L210" s="6">
        <v>-22014712</v>
      </c>
      <c r="M210" s="6">
        <v>25598954</v>
      </c>
      <c r="N210" s="6">
        <v>1672862</v>
      </c>
      <c r="O210" s="6">
        <v>384834</v>
      </c>
      <c r="P210" s="6">
        <v>1272559</v>
      </c>
      <c r="Q210" s="6">
        <v>4059</v>
      </c>
      <c r="R210" s="6">
        <v>3998</v>
      </c>
      <c r="S210" s="6">
        <v>2030</v>
      </c>
      <c r="T210" s="6">
        <v>4163</v>
      </c>
      <c r="U210" s="6">
        <v>1219</v>
      </c>
      <c r="V210" s="6">
        <v>-330693</v>
      </c>
      <c r="W210" s="2">
        <v>0</v>
      </c>
      <c r="X210" s="6">
        <v>705007</v>
      </c>
      <c r="Y210" s="6">
        <v>-345652</v>
      </c>
      <c r="Z210" s="6">
        <v>25890464</v>
      </c>
      <c r="AA210" s="6">
        <v>3875752</v>
      </c>
      <c r="AB210" s="6">
        <v>142711</v>
      </c>
      <c r="AC210" s="7">
        <v>1.04</v>
      </c>
      <c r="AD210" s="2">
        <v>0</v>
      </c>
      <c r="AE210" s="2" t="s">
        <v>807</v>
      </c>
      <c r="AF210" s="2">
        <v>1</v>
      </c>
      <c r="AG210" s="2">
        <v>0</v>
      </c>
      <c r="AH210" s="2">
        <v>1</v>
      </c>
      <c r="AI210" s="2">
        <v>0</v>
      </c>
      <c r="AJ210" s="2">
        <v>0</v>
      </c>
      <c r="AK210" s="2">
        <v>0</v>
      </c>
      <c r="AL210" s="2">
        <v>0</v>
      </c>
      <c r="AM210" s="2">
        <v>0</v>
      </c>
    </row>
    <row r="211" spans="1:39">
      <c r="A211" s="2" t="s">
        <v>350</v>
      </c>
      <c r="B211" s="2" t="s">
        <v>804</v>
      </c>
      <c r="C211" s="2" t="s">
        <v>809</v>
      </c>
      <c r="D211" s="2">
        <v>0</v>
      </c>
      <c r="E211" s="2" t="s">
        <v>351</v>
      </c>
      <c r="F211" s="2" t="s">
        <v>302</v>
      </c>
      <c r="G211" s="2" t="s">
        <v>300</v>
      </c>
      <c r="H211" s="2">
        <v>0</v>
      </c>
      <c r="I211" s="2">
        <v>0.4</v>
      </c>
      <c r="J211" s="6">
        <v>3434519</v>
      </c>
      <c r="K211" s="6">
        <v>14069515</v>
      </c>
      <c r="L211" s="6">
        <v>-10634995</v>
      </c>
      <c r="M211" s="6">
        <v>16811179</v>
      </c>
      <c r="N211" s="6">
        <v>946123</v>
      </c>
      <c r="O211" s="6">
        <v>255082</v>
      </c>
      <c r="P211" s="6">
        <v>678455</v>
      </c>
      <c r="Q211" s="2">
        <v>0</v>
      </c>
      <c r="R211" s="6">
        <v>0</v>
      </c>
      <c r="S211" s="6">
        <v>0</v>
      </c>
      <c r="T211" s="6">
        <v>12586</v>
      </c>
      <c r="U211" s="6">
        <v>0</v>
      </c>
      <c r="V211" s="6">
        <v>-159753</v>
      </c>
      <c r="W211" s="2">
        <v>0</v>
      </c>
      <c r="X211" s="2">
        <v>0</v>
      </c>
      <c r="Y211" s="6">
        <v>-1756988</v>
      </c>
      <c r="Z211" s="6">
        <v>15840561</v>
      </c>
      <c r="AA211" s="6">
        <v>5205565</v>
      </c>
      <c r="AB211" s="6">
        <v>1771046</v>
      </c>
      <c r="AC211" s="7">
        <v>1.52</v>
      </c>
      <c r="AD211" s="2" t="s">
        <v>920</v>
      </c>
      <c r="AE211" s="2" t="s">
        <v>811</v>
      </c>
      <c r="AF211" s="2">
        <v>2.7733885E-2</v>
      </c>
      <c r="AG211" s="2">
        <v>0</v>
      </c>
      <c r="AH211" s="2">
        <v>1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</row>
    <row r="212" spans="1:39">
      <c r="A212" s="2" t="s">
        <v>348</v>
      </c>
      <c r="B212" s="2" t="s">
        <v>926</v>
      </c>
      <c r="C212" s="2" t="s">
        <v>845</v>
      </c>
      <c r="D212" s="2">
        <v>0</v>
      </c>
      <c r="E212" s="2" t="s">
        <v>349</v>
      </c>
      <c r="F212" s="2" t="s">
        <v>806</v>
      </c>
      <c r="G212" s="2" t="s">
        <v>87</v>
      </c>
      <c r="H212" s="2">
        <v>0</v>
      </c>
      <c r="I212" s="2">
        <v>0.49</v>
      </c>
      <c r="J212" s="6">
        <v>84414041</v>
      </c>
      <c r="K212" s="6">
        <v>68022704</v>
      </c>
      <c r="L212" s="6">
        <v>16391337</v>
      </c>
      <c r="M212" s="6">
        <v>66907656</v>
      </c>
      <c r="N212" s="6">
        <v>3080431</v>
      </c>
      <c r="O212" s="6">
        <v>1014118</v>
      </c>
      <c r="P212" s="6">
        <v>2006611</v>
      </c>
      <c r="Q212" s="6">
        <v>12452</v>
      </c>
      <c r="R212" s="6">
        <v>0</v>
      </c>
      <c r="S212" s="6">
        <v>47250</v>
      </c>
      <c r="T212" s="6">
        <v>0</v>
      </c>
      <c r="U212" s="6">
        <v>0</v>
      </c>
      <c r="V212" s="6">
        <v>246222</v>
      </c>
      <c r="W212" s="2">
        <v>0</v>
      </c>
      <c r="X212" s="2">
        <v>0</v>
      </c>
      <c r="Y212" s="6">
        <v>-7828354</v>
      </c>
      <c r="Z212" s="6">
        <v>62405955</v>
      </c>
      <c r="AA212" s="6">
        <v>78797291</v>
      </c>
      <c r="AB212" s="6">
        <v>-5616749</v>
      </c>
      <c r="AC212" s="7">
        <v>0.93</v>
      </c>
      <c r="AD212" s="2">
        <v>0</v>
      </c>
      <c r="AE212" s="2" t="s">
        <v>807</v>
      </c>
      <c r="AF212" s="2">
        <v>1</v>
      </c>
      <c r="AG212" s="2">
        <v>1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0</v>
      </c>
    </row>
    <row r="213" spans="1:39">
      <c r="A213" s="2" t="s">
        <v>346</v>
      </c>
      <c r="B213" s="2" t="s">
        <v>804</v>
      </c>
      <c r="C213" s="2" t="s">
        <v>825</v>
      </c>
      <c r="D213" s="2">
        <v>0</v>
      </c>
      <c r="E213" s="2" t="s">
        <v>347</v>
      </c>
      <c r="F213" s="2" t="s">
        <v>157</v>
      </c>
      <c r="G213" s="2" t="s">
        <v>155</v>
      </c>
      <c r="H213" s="2">
        <v>0</v>
      </c>
      <c r="I213" s="2">
        <v>0.4</v>
      </c>
      <c r="J213" s="6">
        <v>3488947</v>
      </c>
      <c r="K213" s="6">
        <v>12231989</v>
      </c>
      <c r="L213" s="6">
        <v>-8743042</v>
      </c>
      <c r="M213" s="6">
        <v>12945948</v>
      </c>
      <c r="N213" s="6">
        <v>824258</v>
      </c>
      <c r="O213" s="6">
        <v>194467</v>
      </c>
      <c r="P213" s="6">
        <v>595923</v>
      </c>
      <c r="Q213" s="2">
        <v>0</v>
      </c>
      <c r="R213" s="6">
        <v>0</v>
      </c>
      <c r="S213" s="6">
        <v>28569</v>
      </c>
      <c r="T213" s="6">
        <v>5299</v>
      </c>
      <c r="U213" s="6">
        <v>0</v>
      </c>
      <c r="V213" s="6">
        <v>-131333</v>
      </c>
      <c r="W213" s="2">
        <v>0</v>
      </c>
      <c r="X213" s="2">
        <v>0</v>
      </c>
      <c r="Y213" s="6">
        <v>19454</v>
      </c>
      <c r="Z213" s="6">
        <v>13658327</v>
      </c>
      <c r="AA213" s="6">
        <v>4915285</v>
      </c>
      <c r="AB213" s="6">
        <v>1426338</v>
      </c>
      <c r="AC213" s="7">
        <v>1.41</v>
      </c>
      <c r="AD213" s="2" t="s">
        <v>865</v>
      </c>
      <c r="AE213" s="2" t="s">
        <v>811</v>
      </c>
      <c r="AF213" s="2">
        <v>1.9138522000000002E-2</v>
      </c>
      <c r="AG213" s="2">
        <v>0</v>
      </c>
      <c r="AH213" s="2">
        <v>1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</row>
    <row r="214" spans="1:39">
      <c r="A214" s="2" t="s">
        <v>344</v>
      </c>
      <c r="B214" s="2" t="s">
        <v>924</v>
      </c>
      <c r="C214" s="2" t="s">
        <v>818</v>
      </c>
      <c r="D214" s="2">
        <v>0</v>
      </c>
      <c r="E214" s="2" t="s">
        <v>345</v>
      </c>
      <c r="F214" s="2" t="s">
        <v>514</v>
      </c>
      <c r="G214" s="2" t="s">
        <v>806</v>
      </c>
      <c r="H214" s="2">
        <v>0</v>
      </c>
      <c r="I214" s="2">
        <v>0.3</v>
      </c>
      <c r="J214" s="6">
        <v>104098739</v>
      </c>
      <c r="K214" s="6">
        <v>34307931</v>
      </c>
      <c r="L214" s="6">
        <v>69790808</v>
      </c>
      <c r="M214" s="6">
        <v>44214939</v>
      </c>
      <c r="N214" s="6">
        <v>1773171</v>
      </c>
      <c r="O214" s="6">
        <v>670839</v>
      </c>
      <c r="P214" s="6">
        <v>1102332</v>
      </c>
      <c r="Q214" s="2">
        <v>0</v>
      </c>
      <c r="R214" s="6">
        <v>0</v>
      </c>
      <c r="S214" s="6">
        <v>0</v>
      </c>
      <c r="T214" s="6">
        <v>0</v>
      </c>
      <c r="U214" s="6">
        <v>0</v>
      </c>
      <c r="V214" s="6">
        <v>1048360</v>
      </c>
      <c r="W214" s="2">
        <v>0</v>
      </c>
      <c r="X214" s="2">
        <v>0</v>
      </c>
      <c r="Y214" s="6">
        <v>-2568938</v>
      </c>
      <c r="Z214" s="6">
        <v>44467532</v>
      </c>
      <c r="AA214" s="6">
        <v>114258339</v>
      </c>
      <c r="AB214" s="6">
        <v>10159601</v>
      </c>
      <c r="AC214" s="7">
        <v>1.1000000000000001</v>
      </c>
      <c r="AD214" s="2">
        <v>0</v>
      </c>
      <c r="AE214" s="2" t="s">
        <v>807</v>
      </c>
      <c r="AF214" s="2">
        <v>1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1</v>
      </c>
      <c r="AM214" s="2">
        <v>0</v>
      </c>
    </row>
    <row r="215" spans="1:39">
      <c r="A215" s="2" t="s">
        <v>342</v>
      </c>
      <c r="B215" s="2" t="s">
        <v>928</v>
      </c>
      <c r="C215" s="2" t="s">
        <v>815</v>
      </c>
      <c r="D215" s="2">
        <v>0</v>
      </c>
      <c r="E215" s="2" t="s">
        <v>343</v>
      </c>
      <c r="F215" s="2">
        <v>0</v>
      </c>
      <c r="G215" s="2">
        <v>0</v>
      </c>
      <c r="H215" s="2" t="s">
        <v>929</v>
      </c>
      <c r="I215" s="2">
        <v>0.1</v>
      </c>
      <c r="J215" s="6">
        <v>144766822</v>
      </c>
      <c r="K215" s="6">
        <v>25327967</v>
      </c>
      <c r="L215" s="6">
        <v>119438855</v>
      </c>
      <c r="M215" s="6">
        <v>25914104</v>
      </c>
      <c r="N215" s="6">
        <v>1923952</v>
      </c>
      <c r="O215" s="6">
        <v>389268</v>
      </c>
      <c r="P215" s="6">
        <v>1484221</v>
      </c>
      <c r="Q215" s="6">
        <v>3857</v>
      </c>
      <c r="R215" s="6">
        <v>3876</v>
      </c>
      <c r="S215" s="6">
        <v>6487</v>
      </c>
      <c r="T215" s="6">
        <v>34855</v>
      </c>
      <c r="U215" s="6">
        <v>1388</v>
      </c>
      <c r="V215" s="6">
        <v>1794146</v>
      </c>
      <c r="W215" s="2">
        <v>0</v>
      </c>
      <c r="X215" s="2">
        <v>0</v>
      </c>
      <c r="Y215" s="6">
        <v>-226293</v>
      </c>
      <c r="Z215" s="6">
        <v>29405909</v>
      </c>
      <c r="AA215" s="6">
        <v>148844764</v>
      </c>
      <c r="AB215" s="6">
        <v>4077942</v>
      </c>
      <c r="AC215" s="7">
        <v>1.03</v>
      </c>
      <c r="AD215" s="2" t="s">
        <v>831</v>
      </c>
      <c r="AE215" s="2" t="s">
        <v>827</v>
      </c>
      <c r="AF215" s="2">
        <v>0.86275759299999999</v>
      </c>
      <c r="AG215" s="2">
        <v>0</v>
      </c>
      <c r="AH215" s="2">
        <v>0</v>
      </c>
      <c r="AI215" s="2">
        <v>1</v>
      </c>
      <c r="AJ215" s="2">
        <v>0</v>
      </c>
      <c r="AK215" s="2">
        <v>0</v>
      </c>
      <c r="AL215" s="2">
        <v>0</v>
      </c>
      <c r="AM215" s="2">
        <v>0</v>
      </c>
    </row>
    <row r="216" spans="1:39">
      <c r="A216" s="2" t="s">
        <v>340</v>
      </c>
      <c r="B216" s="2" t="s">
        <v>804</v>
      </c>
      <c r="C216" s="2" t="s">
        <v>822</v>
      </c>
      <c r="D216" s="2">
        <v>0</v>
      </c>
      <c r="E216" s="2" t="s">
        <v>341</v>
      </c>
      <c r="F216" s="2" t="s">
        <v>588</v>
      </c>
      <c r="G216" s="2" t="s">
        <v>274</v>
      </c>
      <c r="H216" s="2">
        <v>0</v>
      </c>
      <c r="I216" s="2">
        <v>0.4</v>
      </c>
      <c r="J216" s="6">
        <v>2792959</v>
      </c>
      <c r="K216" s="6">
        <v>12131044</v>
      </c>
      <c r="L216" s="6">
        <v>-9338085</v>
      </c>
      <c r="M216" s="6">
        <v>12405833</v>
      </c>
      <c r="N216" s="6">
        <v>1384350</v>
      </c>
      <c r="O216" s="6">
        <v>191025</v>
      </c>
      <c r="P216" s="6">
        <v>1175221</v>
      </c>
      <c r="Q216" s="6">
        <v>2075</v>
      </c>
      <c r="R216" s="6">
        <v>0</v>
      </c>
      <c r="S216" s="6">
        <v>670</v>
      </c>
      <c r="T216" s="6">
        <v>14140</v>
      </c>
      <c r="U216" s="6">
        <v>1219</v>
      </c>
      <c r="V216" s="6">
        <v>-140272</v>
      </c>
      <c r="W216" s="2">
        <v>0</v>
      </c>
      <c r="X216" s="2">
        <v>0</v>
      </c>
      <c r="Y216" s="6">
        <v>-1039580</v>
      </c>
      <c r="Z216" s="6">
        <v>12610331</v>
      </c>
      <c r="AA216" s="6">
        <v>3272246</v>
      </c>
      <c r="AB216" s="6">
        <v>479287</v>
      </c>
      <c r="AC216" s="7">
        <v>1.17</v>
      </c>
      <c r="AD216" s="2" t="s">
        <v>847</v>
      </c>
      <c r="AE216" s="2" t="s">
        <v>811</v>
      </c>
      <c r="AF216" s="2">
        <v>1.4044373000000001E-2</v>
      </c>
      <c r="AG216" s="2">
        <v>0</v>
      </c>
      <c r="AH216" s="2">
        <v>1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</row>
    <row r="217" spans="1:39">
      <c r="A217" s="2" t="s">
        <v>338</v>
      </c>
      <c r="B217" s="2" t="s">
        <v>804</v>
      </c>
      <c r="C217" s="2" t="s">
        <v>822</v>
      </c>
      <c r="D217" s="2">
        <v>0</v>
      </c>
      <c r="E217" s="2" t="s">
        <v>339</v>
      </c>
      <c r="F217" s="2" t="s">
        <v>584</v>
      </c>
      <c r="G217" s="2" t="s">
        <v>0</v>
      </c>
      <c r="H217" s="2">
        <v>0</v>
      </c>
      <c r="I217" s="2">
        <v>0.4</v>
      </c>
      <c r="J217" s="6">
        <v>1549591</v>
      </c>
      <c r="K217" s="6">
        <v>5759009</v>
      </c>
      <c r="L217" s="6">
        <v>-4209418</v>
      </c>
      <c r="M217" s="6">
        <v>4899403</v>
      </c>
      <c r="N217" s="6">
        <v>594116</v>
      </c>
      <c r="O217" s="6">
        <v>75461</v>
      </c>
      <c r="P217" s="6">
        <v>497071</v>
      </c>
      <c r="Q217" s="6">
        <v>4545</v>
      </c>
      <c r="R217" s="6">
        <v>0</v>
      </c>
      <c r="S217" s="6">
        <v>6064</v>
      </c>
      <c r="T217" s="6">
        <v>10975</v>
      </c>
      <c r="U217" s="6">
        <v>0</v>
      </c>
      <c r="V217" s="6">
        <v>-63232</v>
      </c>
      <c r="W217" s="6">
        <v>236900</v>
      </c>
      <c r="X217" s="2">
        <v>0</v>
      </c>
      <c r="Y217" s="6">
        <v>-174202</v>
      </c>
      <c r="Z217" s="6">
        <v>5492985</v>
      </c>
      <c r="AA217" s="6">
        <v>1283568</v>
      </c>
      <c r="AB217" s="6">
        <v>-266024</v>
      </c>
      <c r="AC217" s="7">
        <v>0.83</v>
      </c>
      <c r="AD217" s="2">
        <v>0</v>
      </c>
      <c r="AE217" s="2" t="s">
        <v>807</v>
      </c>
      <c r="AF217" s="2">
        <v>1</v>
      </c>
      <c r="AG217" s="2">
        <v>0</v>
      </c>
      <c r="AH217" s="2">
        <v>1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</row>
    <row r="218" spans="1:39">
      <c r="A218" s="2" t="s">
        <v>336</v>
      </c>
      <c r="B218" s="2" t="s">
        <v>804</v>
      </c>
      <c r="C218" s="2" t="s">
        <v>809</v>
      </c>
      <c r="D218" s="2">
        <v>0</v>
      </c>
      <c r="E218" s="2" t="s">
        <v>337</v>
      </c>
      <c r="F218" s="2" t="s">
        <v>594</v>
      </c>
      <c r="G218" s="2" t="s">
        <v>590</v>
      </c>
      <c r="H218" s="2">
        <v>0</v>
      </c>
      <c r="I218" s="2">
        <v>0.4</v>
      </c>
      <c r="J218" s="6">
        <v>2616617</v>
      </c>
      <c r="K218" s="6">
        <v>5659394</v>
      </c>
      <c r="L218" s="6">
        <v>-3042777</v>
      </c>
      <c r="M218" s="6">
        <v>6696776</v>
      </c>
      <c r="N218" s="6">
        <v>586236</v>
      </c>
      <c r="O218" s="6">
        <v>100595</v>
      </c>
      <c r="P218" s="6">
        <v>483906</v>
      </c>
      <c r="Q218" s="2">
        <v>0</v>
      </c>
      <c r="R218" s="6">
        <v>0</v>
      </c>
      <c r="S218" s="6">
        <v>0</v>
      </c>
      <c r="T218" s="6">
        <v>1735</v>
      </c>
      <c r="U218" s="6">
        <v>0</v>
      </c>
      <c r="V218" s="6">
        <v>-45707</v>
      </c>
      <c r="W218" s="2">
        <v>0</v>
      </c>
      <c r="X218" s="2">
        <v>0</v>
      </c>
      <c r="Y218" s="6">
        <v>-639406</v>
      </c>
      <c r="Z218" s="6">
        <v>6597899</v>
      </c>
      <c r="AA218" s="6">
        <v>3555123</v>
      </c>
      <c r="AB218" s="6">
        <v>938505</v>
      </c>
      <c r="AC218" s="7">
        <v>1.36</v>
      </c>
      <c r="AD218" s="2" t="s">
        <v>904</v>
      </c>
      <c r="AE218" s="2" t="s">
        <v>811</v>
      </c>
      <c r="AF218" s="2">
        <v>1.3885082999999999E-2</v>
      </c>
      <c r="AG218" s="2">
        <v>0</v>
      </c>
      <c r="AH218" s="2">
        <v>1</v>
      </c>
      <c r="AI218" s="2">
        <v>0</v>
      </c>
      <c r="AJ218" s="2">
        <v>0</v>
      </c>
      <c r="AK218" s="2">
        <v>0</v>
      </c>
      <c r="AL218" s="2">
        <v>0</v>
      </c>
      <c r="AM218" s="2">
        <v>0</v>
      </c>
    </row>
    <row r="219" spans="1:39">
      <c r="A219" s="2" t="s">
        <v>334</v>
      </c>
      <c r="B219" s="2" t="s">
        <v>821</v>
      </c>
      <c r="C219" s="2" t="s">
        <v>820</v>
      </c>
      <c r="D219" s="2">
        <v>0</v>
      </c>
      <c r="E219" s="2" t="s">
        <v>335</v>
      </c>
      <c r="F219" s="2" t="s">
        <v>806</v>
      </c>
      <c r="G219" s="2" t="s">
        <v>446</v>
      </c>
      <c r="H219" s="2">
        <v>0</v>
      </c>
      <c r="I219" s="2">
        <v>0.49</v>
      </c>
      <c r="J219" s="6">
        <v>37104139</v>
      </c>
      <c r="K219" s="6">
        <v>28454570</v>
      </c>
      <c r="L219" s="6">
        <v>8649569</v>
      </c>
      <c r="M219" s="6">
        <v>27884478</v>
      </c>
      <c r="N219" s="6">
        <v>1511232</v>
      </c>
      <c r="O219" s="6">
        <v>421680</v>
      </c>
      <c r="P219" s="6">
        <v>1025339</v>
      </c>
      <c r="Q219" s="6">
        <v>28409</v>
      </c>
      <c r="R219" s="6">
        <v>17033</v>
      </c>
      <c r="S219" s="6">
        <v>16976</v>
      </c>
      <c r="T219" s="6">
        <v>302</v>
      </c>
      <c r="U219" s="6">
        <v>1493</v>
      </c>
      <c r="V219" s="6">
        <v>129929</v>
      </c>
      <c r="W219" s="2">
        <v>0</v>
      </c>
      <c r="X219" s="2">
        <v>0</v>
      </c>
      <c r="Y219" s="6">
        <v>-1173073</v>
      </c>
      <c r="Z219" s="6">
        <v>28352566</v>
      </c>
      <c r="AA219" s="6">
        <v>37002136</v>
      </c>
      <c r="AB219" s="6">
        <v>-102004</v>
      </c>
      <c r="AC219" s="7">
        <v>1</v>
      </c>
      <c r="AD219" s="2">
        <v>0</v>
      </c>
      <c r="AE219" s="2" t="s">
        <v>807</v>
      </c>
      <c r="AF219" s="2">
        <v>1</v>
      </c>
      <c r="AG219" s="2">
        <v>0</v>
      </c>
      <c r="AH219" s="2">
        <v>0</v>
      </c>
      <c r="AI219" s="2">
        <v>0</v>
      </c>
      <c r="AJ219" s="2">
        <v>0</v>
      </c>
      <c r="AK219" s="2">
        <v>1</v>
      </c>
      <c r="AL219" s="2">
        <v>0</v>
      </c>
      <c r="AM219" s="2">
        <v>0</v>
      </c>
    </row>
    <row r="220" spans="1:39">
      <c r="A220" s="2" t="s">
        <v>332</v>
      </c>
      <c r="B220" s="2" t="s">
        <v>804</v>
      </c>
      <c r="C220" s="2" t="s">
        <v>815</v>
      </c>
      <c r="D220" s="2">
        <v>0</v>
      </c>
      <c r="E220" s="2" t="s">
        <v>333</v>
      </c>
      <c r="F220" s="2" t="s">
        <v>460</v>
      </c>
      <c r="G220" s="2" t="s">
        <v>806</v>
      </c>
      <c r="H220" s="2">
        <v>0</v>
      </c>
      <c r="I220" s="2">
        <v>0.4</v>
      </c>
      <c r="J220" s="6">
        <v>2545679</v>
      </c>
      <c r="K220" s="6">
        <v>14662003</v>
      </c>
      <c r="L220" s="6">
        <v>-12116325</v>
      </c>
      <c r="M220" s="6">
        <v>15009570</v>
      </c>
      <c r="N220" s="6">
        <v>992419</v>
      </c>
      <c r="O220" s="6">
        <v>225925</v>
      </c>
      <c r="P220" s="6">
        <v>759795</v>
      </c>
      <c r="Q220" s="6">
        <v>0</v>
      </c>
      <c r="R220" s="6">
        <v>0</v>
      </c>
      <c r="S220" s="6">
        <v>4466</v>
      </c>
      <c r="T220" s="6">
        <v>1624</v>
      </c>
      <c r="U220" s="6">
        <v>609</v>
      </c>
      <c r="V220" s="6">
        <v>-182005</v>
      </c>
      <c r="W220" s="2">
        <v>0</v>
      </c>
      <c r="X220" s="6">
        <v>543255</v>
      </c>
      <c r="Y220" s="6">
        <v>-741029</v>
      </c>
      <c r="Z220" s="6">
        <v>14535700</v>
      </c>
      <c r="AA220" s="6">
        <v>2419375</v>
      </c>
      <c r="AB220" s="6">
        <v>-126303</v>
      </c>
      <c r="AC220" s="7">
        <v>0.95</v>
      </c>
      <c r="AD220" s="2">
        <v>0</v>
      </c>
      <c r="AE220" s="2" t="s">
        <v>807</v>
      </c>
      <c r="AF220" s="2">
        <v>1</v>
      </c>
      <c r="AG220" s="2">
        <v>0</v>
      </c>
      <c r="AH220" s="2">
        <v>1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</row>
    <row r="221" spans="1:39">
      <c r="A221" s="2" t="s">
        <v>330</v>
      </c>
      <c r="B221" s="2" t="s">
        <v>804</v>
      </c>
      <c r="C221" s="2" t="s">
        <v>809</v>
      </c>
      <c r="D221" s="2">
        <v>0</v>
      </c>
      <c r="E221" s="2" t="s">
        <v>331</v>
      </c>
      <c r="F221" s="2" t="s">
        <v>390</v>
      </c>
      <c r="G221" s="2" t="s">
        <v>806</v>
      </c>
      <c r="H221" s="2">
        <v>0</v>
      </c>
      <c r="I221" s="2">
        <v>0.4</v>
      </c>
      <c r="J221" s="6">
        <v>2907802</v>
      </c>
      <c r="K221" s="6">
        <v>8990699</v>
      </c>
      <c r="L221" s="6">
        <v>-6082897</v>
      </c>
      <c r="M221" s="6">
        <v>9766952</v>
      </c>
      <c r="N221" s="6">
        <v>817168</v>
      </c>
      <c r="O221" s="6">
        <v>166896</v>
      </c>
      <c r="P221" s="6">
        <v>601182</v>
      </c>
      <c r="Q221" s="6">
        <v>2957</v>
      </c>
      <c r="R221" s="6">
        <v>31218</v>
      </c>
      <c r="S221" s="6">
        <v>493</v>
      </c>
      <c r="T221" s="6">
        <v>13813</v>
      </c>
      <c r="U221" s="6">
        <v>609</v>
      </c>
      <c r="V221" s="6">
        <v>-91374</v>
      </c>
      <c r="W221" s="2">
        <v>0</v>
      </c>
      <c r="X221" s="2">
        <v>0</v>
      </c>
      <c r="Y221" s="6">
        <v>-819173</v>
      </c>
      <c r="Z221" s="6">
        <v>9673573</v>
      </c>
      <c r="AA221" s="6">
        <v>3590676</v>
      </c>
      <c r="AB221" s="6">
        <v>682874</v>
      </c>
      <c r="AC221" s="7">
        <v>1.23</v>
      </c>
      <c r="AD221" s="2" t="s">
        <v>863</v>
      </c>
      <c r="AE221" s="2" t="s">
        <v>811</v>
      </c>
      <c r="AF221" s="2">
        <v>2.3247509E-2</v>
      </c>
      <c r="AG221" s="2">
        <v>0</v>
      </c>
      <c r="AH221" s="2">
        <v>1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</row>
    <row r="222" spans="1:39">
      <c r="A222" s="2" t="s">
        <v>328</v>
      </c>
      <c r="B222" s="2" t="s">
        <v>821</v>
      </c>
      <c r="C222" s="2" t="s">
        <v>820</v>
      </c>
      <c r="D222" s="2">
        <v>0</v>
      </c>
      <c r="E222" s="2" t="s">
        <v>329</v>
      </c>
      <c r="F222" s="2" t="s">
        <v>806</v>
      </c>
      <c r="G222" s="2" t="s">
        <v>446</v>
      </c>
      <c r="H222" s="2">
        <v>0</v>
      </c>
      <c r="I222" s="2">
        <v>0.49</v>
      </c>
      <c r="J222" s="6">
        <v>30977334</v>
      </c>
      <c r="K222" s="6">
        <v>34476575</v>
      </c>
      <c r="L222" s="6">
        <v>-3499241</v>
      </c>
      <c r="M222" s="6">
        <v>37462972</v>
      </c>
      <c r="N222" s="6">
        <v>1816655</v>
      </c>
      <c r="O222" s="6">
        <v>602851</v>
      </c>
      <c r="P222" s="6">
        <v>1135210</v>
      </c>
      <c r="Q222" s="6">
        <v>14168</v>
      </c>
      <c r="R222" s="6">
        <v>8710</v>
      </c>
      <c r="S222" s="6">
        <v>43787</v>
      </c>
      <c r="T222" s="6">
        <v>11183</v>
      </c>
      <c r="U222" s="6">
        <v>746</v>
      </c>
      <c r="V222" s="6">
        <v>-52564</v>
      </c>
      <c r="W222" s="2">
        <v>0</v>
      </c>
      <c r="X222" s="6">
        <v>422217</v>
      </c>
      <c r="Y222" s="6">
        <v>-1295603</v>
      </c>
      <c r="Z222" s="6">
        <v>37509243</v>
      </c>
      <c r="AA222" s="6">
        <v>34010003</v>
      </c>
      <c r="AB222" s="6">
        <v>3032669</v>
      </c>
      <c r="AC222" s="7">
        <v>1.1000000000000001</v>
      </c>
      <c r="AD222" s="2">
        <v>0</v>
      </c>
      <c r="AE222" s="2" t="s">
        <v>807</v>
      </c>
      <c r="AF222" s="2">
        <v>1</v>
      </c>
      <c r="AG222" s="2">
        <v>0</v>
      </c>
      <c r="AH222" s="2">
        <v>0</v>
      </c>
      <c r="AI222" s="2">
        <v>0</v>
      </c>
      <c r="AJ222" s="2">
        <v>0</v>
      </c>
      <c r="AK222" s="2">
        <v>1</v>
      </c>
      <c r="AL222" s="2">
        <v>0</v>
      </c>
      <c r="AM222" s="2">
        <v>0</v>
      </c>
    </row>
    <row r="223" spans="1:39">
      <c r="A223" s="2" t="s">
        <v>326</v>
      </c>
      <c r="B223" s="2" t="s">
        <v>804</v>
      </c>
      <c r="C223" s="2" t="s">
        <v>815</v>
      </c>
      <c r="D223" s="2">
        <v>0</v>
      </c>
      <c r="E223" s="2" t="s">
        <v>327</v>
      </c>
      <c r="F223" s="2" t="s">
        <v>342</v>
      </c>
      <c r="G223" s="2" t="s">
        <v>806</v>
      </c>
      <c r="H223" s="2">
        <v>0</v>
      </c>
      <c r="I223" s="2">
        <v>0.4</v>
      </c>
      <c r="J223" s="6">
        <v>3011934</v>
      </c>
      <c r="K223" s="6">
        <v>10475797</v>
      </c>
      <c r="L223" s="6">
        <v>-7463863</v>
      </c>
      <c r="M223" s="6">
        <v>10093029</v>
      </c>
      <c r="N223" s="6">
        <v>1323913</v>
      </c>
      <c r="O223" s="6">
        <v>161173</v>
      </c>
      <c r="P223" s="6">
        <v>1133906</v>
      </c>
      <c r="Q223" s="2">
        <v>317</v>
      </c>
      <c r="R223" s="6">
        <v>0</v>
      </c>
      <c r="S223" s="6">
        <v>0</v>
      </c>
      <c r="T223" s="6">
        <v>28517</v>
      </c>
      <c r="U223" s="6">
        <v>0</v>
      </c>
      <c r="V223" s="6">
        <v>-112118</v>
      </c>
      <c r="W223" s="2">
        <v>0</v>
      </c>
      <c r="X223" s="2">
        <v>0</v>
      </c>
      <c r="Y223" s="6">
        <v>-193224</v>
      </c>
      <c r="Z223" s="6">
        <v>11111600</v>
      </c>
      <c r="AA223" s="6">
        <v>3647737</v>
      </c>
      <c r="AB223" s="6">
        <v>635803</v>
      </c>
      <c r="AC223" s="7">
        <v>1.21</v>
      </c>
      <c r="AD223" s="2" t="s">
        <v>831</v>
      </c>
      <c r="AE223" s="2" t="s">
        <v>811</v>
      </c>
      <c r="AF223" s="2">
        <v>1.7950032000000001E-2</v>
      </c>
      <c r="AG223" s="2">
        <v>0</v>
      </c>
      <c r="AH223" s="2">
        <v>1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</row>
    <row r="224" spans="1:39">
      <c r="A224" s="2" t="s">
        <v>324</v>
      </c>
      <c r="B224" s="2" t="s">
        <v>821</v>
      </c>
      <c r="C224" s="2" t="s">
        <v>822</v>
      </c>
      <c r="D224" s="2">
        <v>0</v>
      </c>
      <c r="E224" s="2" t="s">
        <v>325</v>
      </c>
      <c r="F224" s="2" t="s">
        <v>806</v>
      </c>
      <c r="G224" s="2" t="s">
        <v>752</v>
      </c>
      <c r="H224" s="2">
        <v>0</v>
      </c>
      <c r="I224" s="2">
        <v>0.49</v>
      </c>
      <c r="J224" s="6">
        <v>29681159</v>
      </c>
      <c r="K224" s="6">
        <v>27204499</v>
      </c>
      <c r="L224" s="6">
        <v>2476661</v>
      </c>
      <c r="M224" s="6">
        <v>28196154</v>
      </c>
      <c r="N224" s="6">
        <v>2055962</v>
      </c>
      <c r="O224" s="6">
        <v>444562</v>
      </c>
      <c r="P224" s="6">
        <v>1594711</v>
      </c>
      <c r="Q224" s="6">
        <v>9929</v>
      </c>
      <c r="R224" s="6">
        <v>0</v>
      </c>
      <c r="S224" s="6">
        <v>0</v>
      </c>
      <c r="T224" s="6">
        <v>6014</v>
      </c>
      <c r="U224" s="6">
        <v>746</v>
      </c>
      <c r="V224" s="6">
        <v>37203</v>
      </c>
      <c r="W224" s="2">
        <v>0</v>
      </c>
      <c r="X224" s="2">
        <v>0</v>
      </c>
      <c r="Y224" s="6">
        <v>476074</v>
      </c>
      <c r="Z224" s="6">
        <v>30765393</v>
      </c>
      <c r="AA224" s="6">
        <v>33242054</v>
      </c>
      <c r="AB224" s="6">
        <v>3560895</v>
      </c>
      <c r="AC224" s="7">
        <v>1.1200000000000001</v>
      </c>
      <c r="AD224" s="2">
        <v>0</v>
      </c>
      <c r="AE224" s="2" t="s">
        <v>807</v>
      </c>
      <c r="AF224" s="2">
        <v>1</v>
      </c>
      <c r="AG224" s="2">
        <v>0</v>
      </c>
      <c r="AH224" s="2">
        <v>0</v>
      </c>
      <c r="AI224" s="2">
        <v>0</v>
      </c>
      <c r="AJ224" s="2">
        <v>0</v>
      </c>
      <c r="AK224" s="2">
        <v>1</v>
      </c>
      <c r="AL224" s="2">
        <v>0</v>
      </c>
      <c r="AM224" s="2">
        <v>0</v>
      </c>
    </row>
    <row r="225" spans="1:39">
      <c r="A225" s="2" t="s">
        <v>322</v>
      </c>
      <c r="B225" s="2" t="s">
        <v>926</v>
      </c>
      <c r="C225" s="2" t="s">
        <v>845</v>
      </c>
      <c r="D225" s="2">
        <v>0</v>
      </c>
      <c r="E225" s="2" t="s">
        <v>323</v>
      </c>
      <c r="F225" s="2" t="s">
        <v>806</v>
      </c>
      <c r="G225" s="2" t="s">
        <v>87</v>
      </c>
      <c r="H225" s="2">
        <v>0</v>
      </c>
      <c r="I225" s="2">
        <v>0.49</v>
      </c>
      <c r="J225" s="6">
        <v>45107045</v>
      </c>
      <c r="K225" s="6">
        <v>25958065</v>
      </c>
      <c r="L225" s="6">
        <v>19148980</v>
      </c>
      <c r="M225" s="6">
        <v>26316275</v>
      </c>
      <c r="N225" s="6">
        <v>1665746</v>
      </c>
      <c r="O225" s="6">
        <v>397920</v>
      </c>
      <c r="P225" s="6">
        <v>1263368</v>
      </c>
      <c r="Q225" s="6">
        <v>3441</v>
      </c>
      <c r="R225" s="6">
        <v>0</v>
      </c>
      <c r="S225" s="6">
        <v>1017</v>
      </c>
      <c r="T225" s="6">
        <v>0</v>
      </c>
      <c r="U225" s="6">
        <v>0</v>
      </c>
      <c r="V225" s="6">
        <v>287646</v>
      </c>
      <c r="W225" s="2">
        <v>0</v>
      </c>
      <c r="X225" s="2">
        <v>0</v>
      </c>
      <c r="Y225" s="6">
        <v>-514362</v>
      </c>
      <c r="Z225" s="6">
        <v>27755305</v>
      </c>
      <c r="AA225" s="6">
        <v>46904285</v>
      </c>
      <c r="AB225" s="6">
        <v>1797240</v>
      </c>
      <c r="AC225" s="7">
        <v>1.04</v>
      </c>
      <c r="AD225" s="2">
        <v>0</v>
      </c>
      <c r="AE225" s="2" t="s">
        <v>807</v>
      </c>
      <c r="AF225" s="2">
        <v>1</v>
      </c>
      <c r="AG225" s="2">
        <v>1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</row>
    <row r="226" spans="1:39">
      <c r="A226" s="2" t="s">
        <v>320</v>
      </c>
      <c r="B226" s="2" t="s">
        <v>804</v>
      </c>
      <c r="C226" s="2" t="s">
        <v>825</v>
      </c>
      <c r="D226" s="2">
        <v>0</v>
      </c>
      <c r="E226" s="2" t="s">
        <v>321</v>
      </c>
      <c r="F226" s="2" t="s">
        <v>69</v>
      </c>
      <c r="G226" s="2" t="s">
        <v>806</v>
      </c>
      <c r="H226" s="2">
        <v>0</v>
      </c>
      <c r="I226" s="2">
        <v>0.4</v>
      </c>
      <c r="J226" s="6">
        <v>1794572</v>
      </c>
      <c r="K226" s="6">
        <v>16124969</v>
      </c>
      <c r="L226" s="6">
        <v>-14330397</v>
      </c>
      <c r="M226" s="6">
        <v>17239811</v>
      </c>
      <c r="N226" s="6">
        <v>651830</v>
      </c>
      <c r="O226" s="6">
        <v>258967</v>
      </c>
      <c r="P226" s="6">
        <v>383330</v>
      </c>
      <c r="Q226" s="6">
        <v>5059</v>
      </c>
      <c r="R226" s="6">
        <v>0</v>
      </c>
      <c r="S226" s="6">
        <v>0</v>
      </c>
      <c r="T226" s="6">
        <v>4474</v>
      </c>
      <c r="U226" s="6">
        <v>0</v>
      </c>
      <c r="V226" s="6">
        <v>-215263</v>
      </c>
      <c r="W226" s="2">
        <v>0</v>
      </c>
      <c r="X226" s="6">
        <v>14750</v>
      </c>
      <c r="Y226" s="6">
        <v>-585502</v>
      </c>
      <c r="Z226" s="6">
        <v>17076126</v>
      </c>
      <c r="AA226" s="6">
        <v>2745729</v>
      </c>
      <c r="AB226" s="6">
        <v>951156</v>
      </c>
      <c r="AC226" s="7">
        <v>1.53</v>
      </c>
      <c r="AD226" s="2" t="s">
        <v>843</v>
      </c>
      <c r="AE226" s="2" t="s">
        <v>811</v>
      </c>
      <c r="AF226" s="2">
        <v>9.8042029999999992E-3</v>
      </c>
      <c r="AG226" s="2">
        <v>0</v>
      </c>
      <c r="AH226" s="2">
        <v>1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</row>
    <row r="227" spans="1:39">
      <c r="A227" s="2" t="s">
        <v>318</v>
      </c>
      <c r="B227" s="2" t="s">
        <v>804</v>
      </c>
      <c r="C227" s="2" t="s">
        <v>809</v>
      </c>
      <c r="D227" s="2">
        <v>0</v>
      </c>
      <c r="E227" s="2" t="s">
        <v>319</v>
      </c>
      <c r="F227" s="2" t="s">
        <v>402</v>
      </c>
      <c r="G227" s="2" t="s">
        <v>400</v>
      </c>
      <c r="H227" s="2">
        <v>0</v>
      </c>
      <c r="I227" s="2">
        <v>0.4</v>
      </c>
      <c r="J227" s="6">
        <v>2244661</v>
      </c>
      <c r="K227" s="6">
        <v>19257083</v>
      </c>
      <c r="L227" s="6">
        <v>-17012423</v>
      </c>
      <c r="M227" s="6">
        <v>23001624</v>
      </c>
      <c r="N227" s="6">
        <v>888979</v>
      </c>
      <c r="O227" s="6">
        <v>348113</v>
      </c>
      <c r="P227" s="6">
        <v>502073</v>
      </c>
      <c r="Q227" s="6">
        <v>4007</v>
      </c>
      <c r="R227" s="6">
        <v>30451</v>
      </c>
      <c r="S227" s="6">
        <v>0</v>
      </c>
      <c r="T227" s="6">
        <v>3726</v>
      </c>
      <c r="U227" s="6">
        <v>609</v>
      </c>
      <c r="V227" s="6">
        <v>-255551</v>
      </c>
      <c r="W227" s="2">
        <v>0</v>
      </c>
      <c r="X227" s="2">
        <v>0</v>
      </c>
      <c r="Y227" s="6">
        <v>592919</v>
      </c>
      <c r="Z227" s="6">
        <v>24227971</v>
      </c>
      <c r="AA227" s="6">
        <v>7215548</v>
      </c>
      <c r="AB227" s="6">
        <v>4970887</v>
      </c>
      <c r="AC227" s="7">
        <v>3.21</v>
      </c>
      <c r="AD227" s="2" t="s">
        <v>906</v>
      </c>
      <c r="AE227" s="2" t="s">
        <v>811</v>
      </c>
      <c r="AF227" s="2">
        <v>1.2759774999999999E-2</v>
      </c>
      <c r="AG227" s="2">
        <v>0</v>
      </c>
      <c r="AH227" s="2">
        <v>1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</row>
    <row r="228" spans="1:39">
      <c r="A228" s="2" t="s">
        <v>316</v>
      </c>
      <c r="B228" s="2" t="s">
        <v>928</v>
      </c>
      <c r="C228" s="2" t="s">
        <v>820</v>
      </c>
      <c r="D228" s="2">
        <v>0</v>
      </c>
      <c r="E228" s="2" t="s">
        <v>317</v>
      </c>
      <c r="F228" s="2">
        <v>0</v>
      </c>
      <c r="G228" s="2">
        <v>0</v>
      </c>
      <c r="H228" s="2" t="s">
        <v>929</v>
      </c>
      <c r="I228" s="2">
        <v>0.09</v>
      </c>
      <c r="J228" s="6">
        <v>63238181</v>
      </c>
      <c r="K228" s="6">
        <v>18372525</v>
      </c>
      <c r="L228" s="6">
        <v>44865655</v>
      </c>
      <c r="M228" s="6">
        <v>17806293</v>
      </c>
      <c r="N228" s="6">
        <v>1549699</v>
      </c>
      <c r="O228" s="6">
        <v>267477</v>
      </c>
      <c r="P228" s="6">
        <v>1234550</v>
      </c>
      <c r="Q228" s="6">
        <v>13383</v>
      </c>
      <c r="R228" s="6">
        <v>6470</v>
      </c>
      <c r="S228" s="6">
        <v>5300</v>
      </c>
      <c r="T228" s="6">
        <v>21971</v>
      </c>
      <c r="U228" s="6">
        <v>548</v>
      </c>
      <c r="V228" s="6">
        <v>673948</v>
      </c>
      <c r="W228" s="2">
        <v>0</v>
      </c>
      <c r="X228" s="2">
        <v>0</v>
      </c>
      <c r="Y228" s="6">
        <v>-427936</v>
      </c>
      <c r="Z228" s="6">
        <v>19602004</v>
      </c>
      <c r="AA228" s="6">
        <v>64467659</v>
      </c>
      <c r="AB228" s="6">
        <v>1229478</v>
      </c>
      <c r="AC228" s="7">
        <v>1.02</v>
      </c>
      <c r="AD228" s="2" t="s">
        <v>933</v>
      </c>
      <c r="AE228" s="2" t="s">
        <v>811</v>
      </c>
      <c r="AF228" s="2">
        <v>0.86023478499999995</v>
      </c>
      <c r="AG228" s="2">
        <v>0</v>
      </c>
      <c r="AH228" s="2">
        <v>0</v>
      </c>
      <c r="AI228" s="2">
        <v>1</v>
      </c>
      <c r="AJ228" s="2">
        <v>0</v>
      </c>
      <c r="AK228" s="2">
        <v>0</v>
      </c>
      <c r="AL228" s="2">
        <v>0</v>
      </c>
      <c r="AM228" s="2">
        <v>0</v>
      </c>
    </row>
    <row r="229" spans="1:39">
      <c r="A229" s="2" t="s">
        <v>314</v>
      </c>
      <c r="B229" s="2" t="s">
        <v>921</v>
      </c>
      <c r="C229" s="2">
        <v>0</v>
      </c>
      <c r="D229" s="2">
        <v>0</v>
      </c>
      <c r="E229" s="2" t="s">
        <v>315</v>
      </c>
      <c r="F229" s="2">
        <v>0</v>
      </c>
      <c r="G229" s="2">
        <v>0</v>
      </c>
      <c r="H229" s="2" t="s">
        <v>814</v>
      </c>
      <c r="I229" s="2">
        <v>0.01</v>
      </c>
      <c r="J229" s="6">
        <v>5747689</v>
      </c>
      <c r="K229" s="6">
        <v>2958535</v>
      </c>
      <c r="L229" s="6">
        <v>2789155</v>
      </c>
      <c r="M229" s="6">
        <v>2982048</v>
      </c>
      <c r="N229" s="6">
        <v>212170</v>
      </c>
      <c r="O229" s="6">
        <v>44794</v>
      </c>
      <c r="P229" s="6">
        <v>160403</v>
      </c>
      <c r="Q229" s="6">
        <v>1487</v>
      </c>
      <c r="R229" s="6">
        <v>1227</v>
      </c>
      <c r="S229" s="6">
        <v>1655</v>
      </c>
      <c r="T229" s="6">
        <v>2529</v>
      </c>
      <c r="U229" s="6">
        <v>75</v>
      </c>
      <c r="V229" s="6">
        <v>41897</v>
      </c>
      <c r="W229" s="2">
        <v>0</v>
      </c>
      <c r="X229" s="2">
        <v>0</v>
      </c>
      <c r="Y229" s="6">
        <v>-77018</v>
      </c>
      <c r="Z229" s="6">
        <v>3159097</v>
      </c>
      <c r="AA229" s="6">
        <v>5948252</v>
      </c>
      <c r="AB229" s="6">
        <v>200562</v>
      </c>
      <c r="AC229" s="7">
        <v>1.03</v>
      </c>
      <c r="AD229" s="2">
        <v>0</v>
      </c>
      <c r="AE229" s="2" t="s">
        <v>807</v>
      </c>
      <c r="AF229" s="2">
        <v>1</v>
      </c>
      <c r="AG229" s="2">
        <v>0</v>
      </c>
      <c r="AH229" s="2">
        <v>0</v>
      </c>
      <c r="AI229" s="2">
        <v>0</v>
      </c>
      <c r="AJ229" s="2">
        <v>1</v>
      </c>
      <c r="AK229" s="2">
        <v>0</v>
      </c>
      <c r="AL229" s="2">
        <v>0</v>
      </c>
      <c r="AM229" s="2">
        <v>0</v>
      </c>
    </row>
    <row r="230" spans="1:39">
      <c r="A230" s="2" t="s">
        <v>312</v>
      </c>
      <c r="B230" s="2" t="s">
        <v>804</v>
      </c>
      <c r="C230" s="2" t="s">
        <v>809</v>
      </c>
      <c r="D230" s="2">
        <v>0</v>
      </c>
      <c r="E230" s="2" t="s">
        <v>313</v>
      </c>
      <c r="F230" s="2" t="s">
        <v>310</v>
      </c>
      <c r="G230" s="2" t="s">
        <v>806</v>
      </c>
      <c r="H230" s="2">
        <v>0</v>
      </c>
      <c r="I230" s="2">
        <v>0.4</v>
      </c>
      <c r="J230" s="6">
        <v>6379898</v>
      </c>
      <c r="K230" s="6">
        <v>35500029</v>
      </c>
      <c r="L230" s="6">
        <v>-29120131</v>
      </c>
      <c r="M230" s="6">
        <v>36878380</v>
      </c>
      <c r="N230" s="6">
        <v>1614408</v>
      </c>
      <c r="O230" s="6">
        <v>571959</v>
      </c>
      <c r="P230" s="6">
        <v>1023779</v>
      </c>
      <c r="Q230" s="6">
        <v>0</v>
      </c>
      <c r="R230" s="6">
        <v>0</v>
      </c>
      <c r="S230" s="6">
        <v>18670</v>
      </c>
      <c r="T230" s="6">
        <v>0</v>
      </c>
      <c r="U230" s="6">
        <v>0</v>
      </c>
      <c r="V230" s="6">
        <v>-437427</v>
      </c>
      <c r="W230" s="2">
        <v>0</v>
      </c>
      <c r="X230" s="6">
        <v>1101120</v>
      </c>
      <c r="Y230" s="6">
        <v>-1119517</v>
      </c>
      <c r="Z230" s="6">
        <v>35834724</v>
      </c>
      <c r="AA230" s="6">
        <v>6714594</v>
      </c>
      <c r="AB230" s="6">
        <v>334695</v>
      </c>
      <c r="AC230" s="7">
        <v>1.05</v>
      </c>
      <c r="AD230" s="2">
        <v>0</v>
      </c>
      <c r="AE230" s="2" t="s">
        <v>807</v>
      </c>
      <c r="AF230" s="2">
        <v>1</v>
      </c>
      <c r="AG230" s="2">
        <v>0</v>
      </c>
      <c r="AH230" s="2">
        <v>1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</row>
    <row r="231" spans="1:39">
      <c r="A231" s="2" t="s">
        <v>310</v>
      </c>
      <c r="B231" s="2" t="s">
        <v>928</v>
      </c>
      <c r="C231" s="2" t="s">
        <v>809</v>
      </c>
      <c r="D231" s="2">
        <v>0</v>
      </c>
      <c r="E231" s="2" t="s">
        <v>311</v>
      </c>
      <c r="F231" s="2">
        <v>0</v>
      </c>
      <c r="G231" s="2">
        <v>0</v>
      </c>
      <c r="H231" s="2" t="s">
        <v>929</v>
      </c>
      <c r="I231" s="2">
        <v>0.1</v>
      </c>
      <c r="J231" s="6">
        <v>85932196</v>
      </c>
      <c r="K231" s="6">
        <v>24154480</v>
      </c>
      <c r="L231" s="6">
        <v>61777715</v>
      </c>
      <c r="M231" s="6">
        <v>27533136</v>
      </c>
      <c r="N231" s="6">
        <v>1455690</v>
      </c>
      <c r="O231" s="6">
        <v>413588</v>
      </c>
      <c r="P231" s="6">
        <v>1022931</v>
      </c>
      <c r="Q231" s="2">
        <v>945</v>
      </c>
      <c r="R231" s="6">
        <v>908</v>
      </c>
      <c r="S231" s="6">
        <v>4667</v>
      </c>
      <c r="T231" s="6">
        <v>12651</v>
      </c>
      <c r="U231" s="6">
        <v>0</v>
      </c>
      <c r="V231" s="6">
        <v>927991</v>
      </c>
      <c r="W231" s="2">
        <v>0</v>
      </c>
      <c r="X231" s="2">
        <v>0</v>
      </c>
      <c r="Y231" s="6">
        <v>-463829</v>
      </c>
      <c r="Z231" s="6">
        <v>29452988</v>
      </c>
      <c r="AA231" s="6">
        <v>91230704</v>
      </c>
      <c r="AB231" s="6">
        <v>5298508</v>
      </c>
      <c r="AC231" s="7">
        <v>1.06</v>
      </c>
      <c r="AD231" s="2" t="s">
        <v>842</v>
      </c>
      <c r="AE231" s="2" t="s">
        <v>811</v>
      </c>
      <c r="AF231" s="2">
        <v>0.872283009</v>
      </c>
      <c r="AG231" s="2">
        <v>0</v>
      </c>
      <c r="AH231" s="2">
        <v>0</v>
      </c>
      <c r="AI231" s="2">
        <v>1</v>
      </c>
      <c r="AJ231" s="2">
        <v>0</v>
      </c>
      <c r="AK231" s="2">
        <v>0</v>
      </c>
      <c r="AL231" s="2">
        <v>0</v>
      </c>
      <c r="AM231" s="2">
        <v>0</v>
      </c>
    </row>
    <row r="232" spans="1:39">
      <c r="A232" s="2" t="s">
        <v>308</v>
      </c>
      <c r="B232" s="2" t="s">
        <v>821</v>
      </c>
      <c r="C232" s="2" t="s">
        <v>845</v>
      </c>
      <c r="D232" s="2">
        <v>0</v>
      </c>
      <c r="E232" s="2" t="s">
        <v>309</v>
      </c>
      <c r="F232" s="2" t="s">
        <v>806</v>
      </c>
      <c r="G232" s="2" t="s">
        <v>806</v>
      </c>
      <c r="H232" s="2">
        <v>0</v>
      </c>
      <c r="I232" s="2">
        <v>0.5</v>
      </c>
      <c r="J232" s="6">
        <v>64357059</v>
      </c>
      <c r="K232" s="6">
        <v>38643260</v>
      </c>
      <c r="L232" s="6">
        <v>25713800</v>
      </c>
      <c r="M232" s="6">
        <v>37708286</v>
      </c>
      <c r="N232" s="6">
        <v>3315079</v>
      </c>
      <c r="O232" s="6">
        <v>599065</v>
      </c>
      <c r="P232" s="6">
        <v>2639541</v>
      </c>
      <c r="Q232" s="6">
        <v>21825</v>
      </c>
      <c r="R232" s="6">
        <v>2538</v>
      </c>
      <c r="S232" s="6">
        <v>10959</v>
      </c>
      <c r="T232" s="6">
        <v>41151</v>
      </c>
      <c r="U232" s="6">
        <v>0</v>
      </c>
      <c r="V232" s="6">
        <v>386259</v>
      </c>
      <c r="W232" s="2">
        <v>0</v>
      </c>
      <c r="X232" s="2">
        <v>0</v>
      </c>
      <c r="Y232" s="6">
        <v>-692906</v>
      </c>
      <c r="Z232" s="6">
        <v>40716718</v>
      </c>
      <c r="AA232" s="6">
        <v>66430517</v>
      </c>
      <c r="AB232" s="6">
        <v>2073458</v>
      </c>
      <c r="AC232" s="7">
        <v>1.03</v>
      </c>
      <c r="AD232" s="2">
        <v>0</v>
      </c>
      <c r="AE232" s="2" t="s">
        <v>807</v>
      </c>
      <c r="AF232" s="2">
        <v>1</v>
      </c>
      <c r="AG232" s="2">
        <v>0</v>
      </c>
      <c r="AH232" s="2">
        <v>0</v>
      </c>
      <c r="AI232" s="2">
        <v>0</v>
      </c>
      <c r="AJ232" s="2">
        <v>0</v>
      </c>
      <c r="AK232" s="2">
        <v>1</v>
      </c>
      <c r="AL232" s="2">
        <v>0</v>
      </c>
      <c r="AM232" s="2">
        <v>0</v>
      </c>
    </row>
    <row r="233" spans="1:39">
      <c r="A233" s="2" t="s">
        <v>306</v>
      </c>
      <c r="B233" s="2" t="s">
        <v>804</v>
      </c>
      <c r="C233" s="2" t="s">
        <v>815</v>
      </c>
      <c r="D233" s="2">
        <v>0</v>
      </c>
      <c r="E233" s="2" t="s">
        <v>307</v>
      </c>
      <c r="F233" s="2" t="s">
        <v>342</v>
      </c>
      <c r="G233" s="2" t="s">
        <v>806</v>
      </c>
      <c r="H233" s="2">
        <v>0</v>
      </c>
      <c r="I233" s="2">
        <v>0.4</v>
      </c>
      <c r="J233" s="6">
        <v>5590677</v>
      </c>
      <c r="K233" s="6">
        <v>30343548</v>
      </c>
      <c r="L233" s="6">
        <v>-24752872</v>
      </c>
      <c r="M233" s="6">
        <v>30169916</v>
      </c>
      <c r="N233" s="6">
        <v>1454022</v>
      </c>
      <c r="O233" s="6">
        <v>453196</v>
      </c>
      <c r="P233" s="6">
        <v>973122</v>
      </c>
      <c r="Q233" s="6">
        <v>2839</v>
      </c>
      <c r="R233" s="6">
        <v>0</v>
      </c>
      <c r="S233" s="6">
        <v>24256</v>
      </c>
      <c r="T233" s="6">
        <v>0</v>
      </c>
      <c r="U233" s="6">
        <v>609</v>
      </c>
      <c r="V233" s="6">
        <v>-371824</v>
      </c>
      <c r="W233" s="2">
        <v>0</v>
      </c>
      <c r="X233" s="2">
        <v>0</v>
      </c>
      <c r="Y233" s="6">
        <v>-131830</v>
      </c>
      <c r="Z233" s="6">
        <v>31120284</v>
      </c>
      <c r="AA233" s="6">
        <v>6367412</v>
      </c>
      <c r="AB233" s="6">
        <v>776735</v>
      </c>
      <c r="AC233" s="7">
        <v>1.1399999999999999</v>
      </c>
      <c r="AD233" s="2" t="s">
        <v>831</v>
      </c>
      <c r="AE233" s="2" t="s">
        <v>811</v>
      </c>
      <c r="AF233" s="2">
        <v>3.3318398999999999E-2</v>
      </c>
      <c r="AG233" s="2">
        <v>0</v>
      </c>
      <c r="AH233" s="2">
        <v>1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</row>
    <row r="234" spans="1:39">
      <c r="A234" s="2" t="s">
        <v>304</v>
      </c>
      <c r="B234" s="2" t="s">
        <v>821</v>
      </c>
      <c r="C234" s="2" t="s">
        <v>809</v>
      </c>
      <c r="D234" s="2">
        <v>0</v>
      </c>
      <c r="E234" s="2" t="s">
        <v>305</v>
      </c>
      <c r="F234" s="2" t="s">
        <v>806</v>
      </c>
      <c r="G234" s="2" t="s">
        <v>300</v>
      </c>
      <c r="H234" s="2">
        <v>0</v>
      </c>
      <c r="I234" s="2">
        <v>0.49</v>
      </c>
      <c r="J234" s="6">
        <v>90191614</v>
      </c>
      <c r="K234" s="6">
        <v>63498336</v>
      </c>
      <c r="L234" s="6">
        <v>26693277</v>
      </c>
      <c r="M234" s="6">
        <v>67488982</v>
      </c>
      <c r="N234" s="6">
        <v>2998422</v>
      </c>
      <c r="O234" s="6">
        <v>1013783</v>
      </c>
      <c r="P234" s="6">
        <v>1960933</v>
      </c>
      <c r="Q234" s="6">
        <v>16433</v>
      </c>
      <c r="R234" s="6">
        <v>0</v>
      </c>
      <c r="S234" s="6">
        <v>6527</v>
      </c>
      <c r="T234" s="6">
        <v>0</v>
      </c>
      <c r="U234" s="6">
        <v>746</v>
      </c>
      <c r="V234" s="6">
        <v>400972</v>
      </c>
      <c r="W234" s="2">
        <v>0</v>
      </c>
      <c r="X234" s="2">
        <v>0</v>
      </c>
      <c r="Y234" s="6">
        <v>-4207922</v>
      </c>
      <c r="Z234" s="6">
        <v>66680454</v>
      </c>
      <c r="AA234" s="6">
        <v>93373731</v>
      </c>
      <c r="AB234" s="6">
        <v>3182118</v>
      </c>
      <c r="AC234" s="7">
        <v>1.04</v>
      </c>
      <c r="AD234" s="2">
        <v>0</v>
      </c>
      <c r="AE234" s="2" t="s">
        <v>807</v>
      </c>
      <c r="AF234" s="2">
        <v>1</v>
      </c>
      <c r="AG234" s="2">
        <v>0</v>
      </c>
      <c r="AH234" s="2">
        <v>0</v>
      </c>
      <c r="AI234" s="2">
        <v>0</v>
      </c>
      <c r="AJ234" s="2">
        <v>0</v>
      </c>
      <c r="AK234" s="2">
        <v>1</v>
      </c>
      <c r="AL234" s="2">
        <v>0</v>
      </c>
      <c r="AM234" s="2">
        <v>0</v>
      </c>
    </row>
    <row r="235" spans="1:39">
      <c r="A235" s="2" t="s">
        <v>302</v>
      </c>
      <c r="B235" s="2" t="s">
        <v>928</v>
      </c>
      <c r="C235" s="2" t="s">
        <v>809</v>
      </c>
      <c r="D235" s="2">
        <v>0</v>
      </c>
      <c r="E235" s="2" t="s">
        <v>303</v>
      </c>
      <c r="F235" s="2">
        <v>0</v>
      </c>
      <c r="G235" s="2">
        <v>0</v>
      </c>
      <c r="H235" s="2" t="s">
        <v>929</v>
      </c>
      <c r="I235" s="2">
        <v>0.09</v>
      </c>
      <c r="J235" s="6">
        <v>101696880</v>
      </c>
      <c r="K235" s="6">
        <v>18293939</v>
      </c>
      <c r="L235" s="6">
        <v>83402941</v>
      </c>
      <c r="M235" s="6">
        <v>19991903</v>
      </c>
      <c r="N235" s="6">
        <v>1170316</v>
      </c>
      <c r="O235" s="6">
        <v>300308</v>
      </c>
      <c r="P235" s="6">
        <v>854636</v>
      </c>
      <c r="Q235" s="6">
        <v>3219</v>
      </c>
      <c r="R235" s="6">
        <v>2671</v>
      </c>
      <c r="S235" s="6">
        <v>1443</v>
      </c>
      <c r="T235" s="6">
        <v>7765</v>
      </c>
      <c r="U235" s="6">
        <v>274</v>
      </c>
      <c r="V235" s="6">
        <v>1252834</v>
      </c>
      <c r="W235" s="2">
        <v>0</v>
      </c>
      <c r="X235" s="2">
        <v>0</v>
      </c>
      <c r="Y235" s="6">
        <v>-746721</v>
      </c>
      <c r="Z235" s="6">
        <v>21668332</v>
      </c>
      <c r="AA235" s="6">
        <v>105071273</v>
      </c>
      <c r="AB235" s="6">
        <v>3374393</v>
      </c>
      <c r="AC235" s="7">
        <v>1.03</v>
      </c>
      <c r="AD235" s="2" t="s">
        <v>920</v>
      </c>
      <c r="AE235" s="2" t="s">
        <v>827</v>
      </c>
      <c r="AF235" s="2">
        <v>0.82120654699999995</v>
      </c>
      <c r="AG235" s="2">
        <v>0</v>
      </c>
      <c r="AH235" s="2">
        <v>0</v>
      </c>
      <c r="AI235" s="2">
        <v>1</v>
      </c>
      <c r="AJ235" s="2">
        <v>0</v>
      </c>
      <c r="AK235" s="2">
        <v>0</v>
      </c>
      <c r="AL235" s="2">
        <v>0</v>
      </c>
      <c r="AM235" s="2">
        <v>0</v>
      </c>
    </row>
    <row r="236" spans="1:39">
      <c r="A236" s="2" t="s">
        <v>300</v>
      </c>
      <c r="B236" s="2" t="s">
        <v>921</v>
      </c>
      <c r="C236" s="2">
        <v>0</v>
      </c>
      <c r="D236" s="2">
        <v>0</v>
      </c>
      <c r="E236" s="2" t="s">
        <v>301</v>
      </c>
      <c r="F236" s="2">
        <v>0</v>
      </c>
      <c r="G236" s="2">
        <v>0</v>
      </c>
      <c r="H236" s="2" t="s">
        <v>814</v>
      </c>
      <c r="I236" s="2">
        <v>0.01</v>
      </c>
      <c r="J236" s="6">
        <v>10129117</v>
      </c>
      <c r="K236" s="6">
        <v>3333343</v>
      </c>
      <c r="L236" s="6">
        <v>6795774</v>
      </c>
      <c r="M236" s="6">
        <v>3598649</v>
      </c>
      <c r="N236" s="6">
        <v>186502</v>
      </c>
      <c r="O236" s="6">
        <v>54057</v>
      </c>
      <c r="P236" s="6">
        <v>130378</v>
      </c>
      <c r="Q236" s="2">
        <v>630</v>
      </c>
      <c r="R236" s="6">
        <v>297</v>
      </c>
      <c r="S236" s="6">
        <v>231</v>
      </c>
      <c r="T236" s="6">
        <v>864</v>
      </c>
      <c r="U236" s="6">
        <v>45</v>
      </c>
      <c r="V236" s="6">
        <v>102082</v>
      </c>
      <c r="W236" s="2">
        <v>0</v>
      </c>
      <c r="X236" s="2">
        <v>0</v>
      </c>
      <c r="Y236" s="6">
        <v>-168846</v>
      </c>
      <c r="Z236" s="6">
        <v>3718387</v>
      </c>
      <c r="AA236" s="6">
        <v>10514162</v>
      </c>
      <c r="AB236" s="6">
        <v>385045</v>
      </c>
      <c r="AC236" s="7">
        <v>1.04</v>
      </c>
      <c r="AD236" s="2">
        <v>0</v>
      </c>
      <c r="AE236" s="2" t="s">
        <v>807</v>
      </c>
      <c r="AF236" s="2">
        <v>1</v>
      </c>
      <c r="AG236" s="2">
        <v>0</v>
      </c>
      <c r="AH236" s="2">
        <v>0</v>
      </c>
      <c r="AI236" s="2">
        <v>0</v>
      </c>
      <c r="AJ236" s="2">
        <v>1</v>
      </c>
      <c r="AK236" s="2">
        <v>0</v>
      </c>
      <c r="AL236" s="2">
        <v>0</v>
      </c>
      <c r="AM236" s="2">
        <v>0</v>
      </c>
    </row>
    <row r="237" spans="1:39">
      <c r="A237" s="2" t="s">
        <v>298</v>
      </c>
      <c r="B237" s="2" t="s">
        <v>804</v>
      </c>
      <c r="C237" s="2" t="s">
        <v>825</v>
      </c>
      <c r="D237" s="2">
        <v>0</v>
      </c>
      <c r="E237" s="2" t="s">
        <v>299</v>
      </c>
      <c r="F237" s="2" t="s">
        <v>69</v>
      </c>
      <c r="G237" s="2" t="s">
        <v>806</v>
      </c>
      <c r="H237" s="2">
        <v>0</v>
      </c>
      <c r="I237" s="2">
        <v>0.4</v>
      </c>
      <c r="J237" s="6">
        <v>3447581</v>
      </c>
      <c r="K237" s="6">
        <v>12239470</v>
      </c>
      <c r="L237" s="6">
        <v>-8791889</v>
      </c>
      <c r="M237" s="6">
        <v>13376660</v>
      </c>
      <c r="N237" s="6">
        <v>795978</v>
      </c>
      <c r="O237" s="6">
        <v>200937</v>
      </c>
      <c r="P237" s="6">
        <v>592779</v>
      </c>
      <c r="Q237" s="6">
        <v>0</v>
      </c>
      <c r="R237" s="6">
        <v>75</v>
      </c>
      <c r="S237" s="6">
        <v>2187</v>
      </c>
      <c r="T237" s="6">
        <v>0</v>
      </c>
      <c r="U237" s="6">
        <v>0</v>
      </c>
      <c r="V237" s="6">
        <v>-132067</v>
      </c>
      <c r="W237" s="2">
        <v>0</v>
      </c>
      <c r="X237" s="6">
        <v>28336</v>
      </c>
      <c r="Y237" s="6">
        <v>236679</v>
      </c>
      <c r="Z237" s="6">
        <v>14248914</v>
      </c>
      <c r="AA237" s="6">
        <v>5457024</v>
      </c>
      <c r="AB237" s="6">
        <v>2009443</v>
      </c>
      <c r="AC237" s="7">
        <v>1.58</v>
      </c>
      <c r="AD237" s="2" t="s">
        <v>843</v>
      </c>
      <c r="AE237" s="2" t="s">
        <v>811</v>
      </c>
      <c r="AF237" s="2">
        <v>1.8835008E-2</v>
      </c>
      <c r="AG237" s="2">
        <v>0</v>
      </c>
      <c r="AH237" s="2">
        <v>1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</row>
    <row r="238" spans="1:39">
      <c r="A238" s="2" t="s">
        <v>296</v>
      </c>
      <c r="B238" s="2" t="s">
        <v>804</v>
      </c>
      <c r="C238" s="2" t="s">
        <v>809</v>
      </c>
      <c r="D238" s="2">
        <v>0</v>
      </c>
      <c r="E238" s="2" t="s">
        <v>297</v>
      </c>
      <c r="F238" s="2" t="s">
        <v>402</v>
      </c>
      <c r="G238" s="2" t="s">
        <v>400</v>
      </c>
      <c r="H238" s="2">
        <v>0</v>
      </c>
      <c r="I238" s="2">
        <v>0.4</v>
      </c>
      <c r="J238" s="6">
        <v>1440278</v>
      </c>
      <c r="K238" s="6">
        <v>4952798</v>
      </c>
      <c r="L238" s="6">
        <v>-3512520</v>
      </c>
      <c r="M238" s="6">
        <v>4815708</v>
      </c>
      <c r="N238" s="6">
        <v>392722</v>
      </c>
      <c r="O238" s="6">
        <v>72339</v>
      </c>
      <c r="P238" s="6">
        <v>316324</v>
      </c>
      <c r="Q238" s="6">
        <v>4059</v>
      </c>
      <c r="R238" s="6">
        <v>0</v>
      </c>
      <c r="S238" s="6">
        <v>0</v>
      </c>
      <c r="T238" s="6">
        <v>0</v>
      </c>
      <c r="U238" s="6">
        <v>0</v>
      </c>
      <c r="V238" s="6">
        <v>-52763</v>
      </c>
      <c r="W238" s="2">
        <v>0</v>
      </c>
      <c r="X238" s="2">
        <v>0</v>
      </c>
      <c r="Y238" s="6">
        <v>39834</v>
      </c>
      <c r="Z238" s="6">
        <v>5195501</v>
      </c>
      <c r="AA238" s="6">
        <v>1682981</v>
      </c>
      <c r="AB238" s="6">
        <v>242703</v>
      </c>
      <c r="AC238" s="7">
        <v>1.17</v>
      </c>
      <c r="AD238" s="2" t="s">
        <v>906</v>
      </c>
      <c r="AE238" s="2" t="s">
        <v>811</v>
      </c>
      <c r="AF238" s="2">
        <v>8.1872639999999997E-3</v>
      </c>
      <c r="AG238" s="2">
        <v>0</v>
      </c>
      <c r="AH238" s="2">
        <v>1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</row>
    <row r="239" spans="1:39">
      <c r="A239" s="2" t="s">
        <v>294</v>
      </c>
      <c r="B239" s="2" t="s">
        <v>926</v>
      </c>
      <c r="C239" s="2" t="s">
        <v>808</v>
      </c>
      <c r="D239" s="2" t="s">
        <v>947</v>
      </c>
      <c r="E239" s="2" t="s">
        <v>295</v>
      </c>
      <c r="F239" s="2" t="s">
        <v>806</v>
      </c>
      <c r="G239" s="2" t="s">
        <v>502</v>
      </c>
      <c r="H239" s="2">
        <v>0</v>
      </c>
      <c r="I239" s="2">
        <v>0.99</v>
      </c>
      <c r="J239" s="6">
        <v>108272852</v>
      </c>
      <c r="K239" s="6">
        <v>53381669</v>
      </c>
      <c r="L239" s="6">
        <v>54891183</v>
      </c>
      <c r="M239" s="6">
        <v>53525755</v>
      </c>
      <c r="N239" s="6">
        <v>4837970</v>
      </c>
      <c r="O239" s="6">
        <v>804066</v>
      </c>
      <c r="P239" s="6">
        <v>3919181</v>
      </c>
      <c r="Q239" s="2">
        <v>201</v>
      </c>
      <c r="R239" s="6">
        <v>93238</v>
      </c>
      <c r="S239" s="6">
        <v>10557</v>
      </c>
      <c r="T239" s="6">
        <v>9219</v>
      </c>
      <c r="U239" s="6">
        <v>1508</v>
      </c>
      <c r="V239" s="6">
        <v>824546</v>
      </c>
      <c r="W239" s="2">
        <v>0</v>
      </c>
      <c r="X239" s="2">
        <v>0</v>
      </c>
      <c r="Y239" s="2">
        <v>0</v>
      </c>
      <c r="Z239" s="6">
        <v>59188271</v>
      </c>
      <c r="AA239" s="6">
        <v>114079453</v>
      </c>
      <c r="AB239" s="6">
        <v>5806601</v>
      </c>
      <c r="AC239" s="7">
        <v>1.05</v>
      </c>
      <c r="AD239" s="2" t="s">
        <v>948</v>
      </c>
      <c r="AE239" s="2" t="s">
        <v>811</v>
      </c>
      <c r="AF239" s="2">
        <v>8.5135633000000002E-2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1</v>
      </c>
    </row>
    <row r="240" spans="1:39">
      <c r="A240" s="2" t="s">
        <v>292</v>
      </c>
      <c r="B240" s="2" t="s">
        <v>804</v>
      </c>
      <c r="C240" s="2" t="s">
        <v>805</v>
      </c>
      <c r="D240" s="2">
        <v>0</v>
      </c>
      <c r="E240" s="2" t="s">
        <v>293</v>
      </c>
      <c r="F240" s="2" t="s">
        <v>290</v>
      </c>
      <c r="G240" s="2" t="s">
        <v>806</v>
      </c>
      <c r="H240" s="2">
        <v>0</v>
      </c>
      <c r="I240" s="2">
        <v>0.4</v>
      </c>
      <c r="J240" s="6">
        <v>5845849</v>
      </c>
      <c r="K240" s="6">
        <v>34232923</v>
      </c>
      <c r="L240" s="6">
        <v>-28387074</v>
      </c>
      <c r="M240" s="6">
        <v>36331396</v>
      </c>
      <c r="N240" s="6">
        <v>926951</v>
      </c>
      <c r="O240" s="6">
        <v>545863</v>
      </c>
      <c r="P240" s="6">
        <v>362574</v>
      </c>
      <c r="Q240" s="6">
        <v>1665</v>
      </c>
      <c r="R240" s="6">
        <v>8120</v>
      </c>
      <c r="S240" s="6">
        <v>8120</v>
      </c>
      <c r="T240" s="6">
        <v>0</v>
      </c>
      <c r="U240" s="6">
        <v>609</v>
      </c>
      <c r="V240" s="6">
        <v>-426415</v>
      </c>
      <c r="W240" s="2">
        <v>0</v>
      </c>
      <c r="X240" s="6">
        <v>1132268</v>
      </c>
      <c r="Y240" s="6">
        <v>205533</v>
      </c>
      <c r="Z240" s="6">
        <v>35905197</v>
      </c>
      <c r="AA240" s="6">
        <v>7518122</v>
      </c>
      <c r="AB240" s="6">
        <v>1672274</v>
      </c>
      <c r="AC240" s="7">
        <v>1.29</v>
      </c>
      <c r="AD240" s="2">
        <v>0</v>
      </c>
      <c r="AE240" s="2" t="s">
        <v>807</v>
      </c>
      <c r="AF240" s="2">
        <v>1</v>
      </c>
      <c r="AG240" s="2">
        <v>0</v>
      </c>
      <c r="AH240" s="2">
        <v>1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</row>
    <row r="241" spans="1:39">
      <c r="A241" s="2" t="s">
        <v>290</v>
      </c>
      <c r="B241" s="2" t="s">
        <v>928</v>
      </c>
      <c r="C241" s="2" t="s">
        <v>805</v>
      </c>
      <c r="D241" s="2">
        <v>0</v>
      </c>
      <c r="E241" s="2" t="s">
        <v>291</v>
      </c>
      <c r="F241" s="2">
        <v>0</v>
      </c>
      <c r="G241" s="2">
        <v>0</v>
      </c>
      <c r="H241" s="2" t="s">
        <v>929</v>
      </c>
      <c r="I241" s="2">
        <v>0.1</v>
      </c>
      <c r="J241" s="6">
        <v>67197262</v>
      </c>
      <c r="K241" s="6">
        <v>29332273</v>
      </c>
      <c r="L241" s="6">
        <v>37864989</v>
      </c>
      <c r="M241" s="6">
        <v>30919432</v>
      </c>
      <c r="N241" s="6">
        <v>1178224</v>
      </c>
      <c r="O241" s="6">
        <v>468146</v>
      </c>
      <c r="P241" s="6">
        <v>691196</v>
      </c>
      <c r="Q241" s="6">
        <v>2206</v>
      </c>
      <c r="R241" s="6">
        <v>2030</v>
      </c>
      <c r="S241" s="6">
        <v>2030</v>
      </c>
      <c r="T241" s="6">
        <v>12464</v>
      </c>
      <c r="U241" s="6">
        <v>152</v>
      </c>
      <c r="V241" s="6">
        <v>568787</v>
      </c>
      <c r="W241" s="2">
        <v>0</v>
      </c>
      <c r="X241" s="6">
        <v>55669</v>
      </c>
      <c r="Y241" s="6">
        <v>-461049</v>
      </c>
      <c r="Z241" s="6">
        <v>32149725</v>
      </c>
      <c r="AA241" s="6">
        <v>70014714</v>
      </c>
      <c r="AB241" s="6">
        <v>2817452</v>
      </c>
      <c r="AC241" s="7">
        <v>1.04</v>
      </c>
      <c r="AD241" s="2" t="s">
        <v>931</v>
      </c>
      <c r="AE241" s="2" t="s">
        <v>811</v>
      </c>
      <c r="AF241" s="2">
        <v>0.92344905099999997</v>
      </c>
      <c r="AG241" s="2">
        <v>0</v>
      </c>
      <c r="AH241" s="2">
        <v>0</v>
      </c>
      <c r="AI241" s="2">
        <v>1</v>
      </c>
      <c r="AJ241" s="2">
        <v>0</v>
      </c>
      <c r="AK241" s="2">
        <v>0</v>
      </c>
      <c r="AL241" s="2">
        <v>0</v>
      </c>
      <c r="AM241" s="2">
        <v>0</v>
      </c>
    </row>
    <row r="242" spans="1:39">
      <c r="A242" s="2" t="s">
        <v>288</v>
      </c>
      <c r="B242" s="2" t="s">
        <v>804</v>
      </c>
      <c r="C242" s="2" t="s">
        <v>808</v>
      </c>
      <c r="D242" s="2">
        <v>0</v>
      </c>
      <c r="E242" s="2" t="s">
        <v>289</v>
      </c>
      <c r="F242" s="2" t="s">
        <v>412</v>
      </c>
      <c r="G242" s="2" t="s">
        <v>410</v>
      </c>
      <c r="H242" s="2">
        <v>0</v>
      </c>
      <c r="I242" s="2">
        <v>0.4</v>
      </c>
      <c r="J242" s="6">
        <v>3802138</v>
      </c>
      <c r="K242" s="6">
        <v>6966660</v>
      </c>
      <c r="L242" s="6">
        <v>-3164521</v>
      </c>
      <c r="M242" s="6">
        <v>6800075</v>
      </c>
      <c r="N242" s="6">
        <v>776822</v>
      </c>
      <c r="O242" s="6">
        <v>102147</v>
      </c>
      <c r="P242" s="6">
        <v>674259</v>
      </c>
      <c r="Q242" s="2">
        <v>0</v>
      </c>
      <c r="R242" s="6">
        <v>0</v>
      </c>
      <c r="S242" s="6">
        <v>0</v>
      </c>
      <c r="T242" s="6">
        <v>416</v>
      </c>
      <c r="U242" s="6">
        <v>0</v>
      </c>
      <c r="V242" s="6">
        <v>-47536</v>
      </c>
      <c r="W242" s="2">
        <v>0</v>
      </c>
      <c r="X242" s="2">
        <v>0</v>
      </c>
      <c r="Y242" s="6">
        <v>-419146</v>
      </c>
      <c r="Z242" s="6">
        <v>7110215</v>
      </c>
      <c r="AA242" s="6">
        <v>3945694</v>
      </c>
      <c r="AB242" s="6">
        <v>143556</v>
      </c>
      <c r="AC242" s="7">
        <v>1.04</v>
      </c>
      <c r="AD242" s="2" t="s">
        <v>930</v>
      </c>
      <c r="AE242" s="2" t="s">
        <v>811</v>
      </c>
      <c r="AF242" s="2">
        <v>1.8969184E-2</v>
      </c>
      <c r="AG242" s="2">
        <v>0</v>
      </c>
      <c r="AH242" s="2">
        <v>1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</row>
    <row r="243" spans="1:39">
      <c r="A243" s="2" t="s">
        <v>286</v>
      </c>
      <c r="B243" s="2" t="s">
        <v>821</v>
      </c>
      <c r="C243" s="2" t="s">
        <v>815</v>
      </c>
      <c r="D243" s="2">
        <v>0</v>
      </c>
      <c r="E243" s="2" t="s">
        <v>287</v>
      </c>
      <c r="F243" s="2" t="s">
        <v>806</v>
      </c>
      <c r="G243" s="2" t="s">
        <v>666</v>
      </c>
      <c r="H243" s="2">
        <v>0</v>
      </c>
      <c r="I243" s="2">
        <v>0.49</v>
      </c>
      <c r="J243" s="6">
        <v>39232850</v>
      </c>
      <c r="K243" s="6">
        <v>41533578</v>
      </c>
      <c r="L243" s="6">
        <v>-2300729</v>
      </c>
      <c r="M243" s="6">
        <v>43453690</v>
      </c>
      <c r="N243" s="6">
        <v>2015769</v>
      </c>
      <c r="O243" s="6">
        <v>656929</v>
      </c>
      <c r="P243" s="6">
        <v>1336112</v>
      </c>
      <c r="Q243" s="6">
        <v>10951</v>
      </c>
      <c r="R243" s="6">
        <v>0</v>
      </c>
      <c r="S243" s="6">
        <v>5063</v>
      </c>
      <c r="T243" s="6">
        <v>6714</v>
      </c>
      <c r="U243" s="6">
        <v>0</v>
      </c>
      <c r="V243" s="6">
        <v>-34560</v>
      </c>
      <c r="W243" s="2">
        <v>0</v>
      </c>
      <c r="X243" s="6">
        <v>144987</v>
      </c>
      <c r="Y243" s="6">
        <v>-1158360</v>
      </c>
      <c r="Z243" s="6">
        <v>44131552</v>
      </c>
      <c r="AA243" s="6">
        <v>41830823</v>
      </c>
      <c r="AB243" s="6">
        <v>2597973</v>
      </c>
      <c r="AC243" s="7">
        <v>1.07</v>
      </c>
      <c r="AD243" s="2">
        <v>0</v>
      </c>
      <c r="AE243" s="2" t="s">
        <v>807</v>
      </c>
      <c r="AF243" s="2">
        <v>1</v>
      </c>
      <c r="AG243" s="2">
        <v>0</v>
      </c>
      <c r="AH243" s="2">
        <v>0</v>
      </c>
      <c r="AI243" s="2">
        <v>0</v>
      </c>
      <c r="AJ243" s="2">
        <v>0</v>
      </c>
      <c r="AK243" s="2">
        <v>1</v>
      </c>
      <c r="AL243" s="2">
        <v>0</v>
      </c>
      <c r="AM243" s="2">
        <v>0</v>
      </c>
    </row>
    <row r="244" spans="1:39">
      <c r="A244" s="2" t="s">
        <v>284</v>
      </c>
      <c r="B244" s="2" t="s">
        <v>821</v>
      </c>
      <c r="C244" s="2" t="s">
        <v>822</v>
      </c>
      <c r="D244" s="2">
        <v>0</v>
      </c>
      <c r="E244" s="2" t="s">
        <v>285</v>
      </c>
      <c r="F244" s="2" t="s">
        <v>806</v>
      </c>
      <c r="G244" s="2" t="s">
        <v>274</v>
      </c>
      <c r="H244" s="2">
        <v>0</v>
      </c>
      <c r="I244" s="2">
        <v>0.49</v>
      </c>
      <c r="J244" s="6">
        <v>54477005</v>
      </c>
      <c r="K244" s="6">
        <v>40622639</v>
      </c>
      <c r="L244" s="6">
        <v>13854365</v>
      </c>
      <c r="M244" s="6">
        <v>42948486</v>
      </c>
      <c r="N244" s="6">
        <v>2317371</v>
      </c>
      <c r="O244" s="6">
        <v>648363</v>
      </c>
      <c r="P244" s="6">
        <v>1596249</v>
      </c>
      <c r="Q244" s="6">
        <v>6963</v>
      </c>
      <c r="R244" s="6">
        <v>19845</v>
      </c>
      <c r="S244" s="6">
        <v>45951</v>
      </c>
      <c r="T244" s="6">
        <v>0</v>
      </c>
      <c r="U244" s="6">
        <v>0</v>
      </c>
      <c r="V244" s="6">
        <v>208113</v>
      </c>
      <c r="W244" s="2">
        <v>0</v>
      </c>
      <c r="X244" s="2">
        <v>0</v>
      </c>
      <c r="Y244" s="6">
        <v>-365817</v>
      </c>
      <c r="Z244" s="6">
        <v>45108153</v>
      </c>
      <c r="AA244" s="6">
        <v>58962518</v>
      </c>
      <c r="AB244" s="6">
        <v>4485513</v>
      </c>
      <c r="AC244" s="7">
        <v>1.08</v>
      </c>
      <c r="AD244" s="2" t="s">
        <v>847</v>
      </c>
      <c r="AE244" s="2" t="s">
        <v>827</v>
      </c>
      <c r="AF244" s="2">
        <v>0.27393722599999998</v>
      </c>
      <c r="AG244" s="2">
        <v>0</v>
      </c>
      <c r="AH244" s="2">
        <v>0</v>
      </c>
      <c r="AI244" s="2">
        <v>0</v>
      </c>
      <c r="AJ244" s="2">
        <v>0</v>
      </c>
      <c r="AK244" s="2">
        <v>1</v>
      </c>
      <c r="AL244" s="2">
        <v>0</v>
      </c>
      <c r="AM244" s="2">
        <v>0</v>
      </c>
    </row>
    <row r="245" spans="1:39">
      <c r="A245" s="2" t="s">
        <v>282</v>
      </c>
      <c r="B245" s="2" t="s">
        <v>821</v>
      </c>
      <c r="C245" s="2" t="s">
        <v>822</v>
      </c>
      <c r="D245" s="2">
        <v>0</v>
      </c>
      <c r="E245" s="2" t="s">
        <v>283</v>
      </c>
      <c r="F245" s="2" t="s">
        <v>806</v>
      </c>
      <c r="G245" s="2" t="s">
        <v>0</v>
      </c>
      <c r="H245" s="2">
        <v>0</v>
      </c>
      <c r="I245" s="2">
        <v>0.49</v>
      </c>
      <c r="J245" s="6">
        <v>16203320</v>
      </c>
      <c r="K245" s="6">
        <v>29111964</v>
      </c>
      <c r="L245" s="6">
        <v>-12908644</v>
      </c>
      <c r="M245" s="6">
        <v>27959687</v>
      </c>
      <c r="N245" s="6">
        <v>1528835</v>
      </c>
      <c r="O245" s="6">
        <v>420001</v>
      </c>
      <c r="P245" s="6">
        <v>1094157</v>
      </c>
      <c r="Q245" s="6">
        <v>5192</v>
      </c>
      <c r="R245" s="6">
        <v>0</v>
      </c>
      <c r="S245" s="6">
        <v>9485</v>
      </c>
      <c r="T245" s="6">
        <v>0</v>
      </c>
      <c r="U245" s="6">
        <v>0</v>
      </c>
      <c r="V245" s="6">
        <v>-193907</v>
      </c>
      <c r="W245" s="2">
        <v>0</v>
      </c>
      <c r="X245" s="2">
        <v>0</v>
      </c>
      <c r="Y245" s="6">
        <v>1158830</v>
      </c>
      <c r="Z245" s="6">
        <v>30453445</v>
      </c>
      <c r="AA245" s="6">
        <v>17544801</v>
      </c>
      <c r="AB245" s="6">
        <v>1341481</v>
      </c>
      <c r="AC245" s="7">
        <v>1.08</v>
      </c>
      <c r="AD245" s="2">
        <v>0</v>
      </c>
      <c r="AE245" s="2" t="s">
        <v>807</v>
      </c>
      <c r="AF245" s="2">
        <v>1</v>
      </c>
      <c r="AG245" s="2">
        <v>0</v>
      </c>
      <c r="AH245" s="2">
        <v>0</v>
      </c>
      <c r="AI245" s="2">
        <v>0</v>
      </c>
      <c r="AJ245" s="2">
        <v>0</v>
      </c>
      <c r="AK245" s="2">
        <v>1</v>
      </c>
      <c r="AL245" s="2">
        <v>0</v>
      </c>
      <c r="AM245" s="2">
        <v>0</v>
      </c>
    </row>
    <row r="246" spans="1:39">
      <c r="A246" s="2" t="s">
        <v>280</v>
      </c>
      <c r="B246" s="2" t="s">
        <v>821</v>
      </c>
      <c r="C246" s="2" t="s">
        <v>805</v>
      </c>
      <c r="D246" s="2">
        <v>0</v>
      </c>
      <c r="E246" s="2" t="s">
        <v>281</v>
      </c>
      <c r="F246" s="2" t="s">
        <v>806</v>
      </c>
      <c r="G246" s="2" t="s">
        <v>486</v>
      </c>
      <c r="H246" s="2">
        <v>0</v>
      </c>
      <c r="I246" s="2">
        <v>0.49</v>
      </c>
      <c r="J246" s="6">
        <v>45312167</v>
      </c>
      <c r="K246" s="6">
        <v>38819513</v>
      </c>
      <c r="L246" s="6">
        <v>6492654</v>
      </c>
      <c r="M246" s="6">
        <v>39953157</v>
      </c>
      <c r="N246" s="6">
        <v>2217322</v>
      </c>
      <c r="O246" s="6">
        <v>600155</v>
      </c>
      <c r="P246" s="6">
        <v>1591553</v>
      </c>
      <c r="Q246" s="2">
        <v>0</v>
      </c>
      <c r="R246" s="6">
        <v>0</v>
      </c>
      <c r="S246" s="6">
        <v>24868</v>
      </c>
      <c r="T246" s="6">
        <v>0</v>
      </c>
      <c r="U246" s="6">
        <v>746</v>
      </c>
      <c r="V246" s="6">
        <v>97529</v>
      </c>
      <c r="W246" s="2">
        <v>0</v>
      </c>
      <c r="X246" s="2">
        <v>0</v>
      </c>
      <c r="Y246" s="6">
        <v>1478458</v>
      </c>
      <c r="Z246" s="6">
        <v>43746466</v>
      </c>
      <c r="AA246" s="6">
        <v>50239120</v>
      </c>
      <c r="AB246" s="6">
        <v>4926953</v>
      </c>
      <c r="AC246" s="7">
        <v>1.1100000000000001</v>
      </c>
      <c r="AD246" s="2">
        <v>0</v>
      </c>
      <c r="AE246" s="2" t="s">
        <v>807</v>
      </c>
      <c r="AF246" s="2">
        <v>1</v>
      </c>
      <c r="AG246" s="2">
        <v>0</v>
      </c>
      <c r="AH246" s="2">
        <v>0</v>
      </c>
      <c r="AI246" s="2">
        <v>0</v>
      </c>
      <c r="AJ246" s="2">
        <v>0</v>
      </c>
      <c r="AK246" s="2">
        <v>1</v>
      </c>
      <c r="AL246" s="2">
        <v>0</v>
      </c>
      <c r="AM246" s="2">
        <v>0</v>
      </c>
    </row>
    <row r="247" spans="1:39">
      <c r="A247" s="2" t="s">
        <v>278</v>
      </c>
      <c r="B247" s="2" t="s">
        <v>804</v>
      </c>
      <c r="C247" s="2" t="s">
        <v>808</v>
      </c>
      <c r="D247" s="2">
        <v>0</v>
      </c>
      <c r="E247" s="2" t="s">
        <v>279</v>
      </c>
      <c r="F247" s="2" t="s">
        <v>412</v>
      </c>
      <c r="G247" s="2" t="s">
        <v>410</v>
      </c>
      <c r="H247" s="2">
        <v>0</v>
      </c>
      <c r="I247" s="2">
        <v>0.4</v>
      </c>
      <c r="J247" s="6">
        <v>5191917</v>
      </c>
      <c r="K247" s="6">
        <v>22135453</v>
      </c>
      <c r="L247" s="6">
        <v>-16943536</v>
      </c>
      <c r="M247" s="6">
        <v>21346115</v>
      </c>
      <c r="N247" s="6">
        <v>1223283</v>
      </c>
      <c r="O247" s="6">
        <v>320883</v>
      </c>
      <c r="P247" s="6">
        <v>876396</v>
      </c>
      <c r="Q247" s="6">
        <v>8158</v>
      </c>
      <c r="R247" s="6">
        <v>0</v>
      </c>
      <c r="S247" s="6">
        <v>17846</v>
      </c>
      <c r="T247" s="6">
        <v>0</v>
      </c>
      <c r="U247" s="6">
        <v>0</v>
      </c>
      <c r="V247" s="6">
        <v>-254517</v>
      </c>
      <c r="W247" s="2">
        <v>0</v>
      </c>
      <c r="X247" s="2">
        <v>0</v>
      </c>
      <c r="Y247" s="6">
        <v>-1785556</v>
      </c>
      <c r="Z247" s="6">
        <v>20529325</v>
      </c>
      <c r="AA247" s="6">
        <v>3585789</v>
      </c>
      <c r="AB247" s="6">
        <v>-1606128</v>
      </c>
      <c r="AC247" s="7">
        <v>0.69</v>
      </c>
      <c r="AD247" s="2">
        <v>0</v>
      </c>
      <c r="AE247" s="2" t="s">
        <v>807</v>
      </c>
      <c r="AF247" s="2">
        <v>1</v>
      </c>
      <c r="AG247" s="2">
        <v>0</v>
      </c>
      <c r="AH247" s="2">
        <v>1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</row>
    <row r="248" spans="1:39">
      <c r="A248" s="2" t="s">
        <v>276</v>
      </c>
      <c r="B248" s="2" t="s">
        <v>804</v>
      </c>
      <c r="C248" s="2" t="s">
        <v>822</v>
      </c>
      <c r="D248" s="2">
        <v>0</v>
      </c>
      <c r="E248" s="2" t="s">
        <v>277</v>
      </c>
      <c r="F248" s="2" t="s">
        <v>584</v>
      </c>
      <c r="G248" s="2" t="s">
        <v>0</v>
      </c>
      <c r="H248" s="2">
        <v>0</v>
      </c>
      <c r="I248" s="2">
        <v>0.4</v>
      </c>
      <c r="J248" s="6">
        <v>1079296</v>
      </c>
      <c r="K248" s="6">
        <v>7177512</v>
      </c>
      <c r="L248" s="6">
        <v>-6098216</v>
      </c>
      <c r="M248" s="6">
        <v>6304734</v>
      </c>
      <c r="N248" s="6">
        <v>578226</v>
      </c>
      <c r="O248" s="6">
        <v>96289</v>
      </c>
      <c r="P248" s="6">
        <v>472535</v>
      </c>
      <c r="Q248" s="2">
        <v>0</v>
      </c>
      <c r="R248" s="6">
        <v>6138</v>
      </c>
      <c r="S248" s="6">
        <v>0</v>
      </c>
      <c r="T248" s="6">
        <v>3264</v>
      </c>
      <c r="U248" s="6">
        <v>0</v>
      </c>
      <c r="V248" s="6">
        <v>-91604</v>
      </c>
      <c r="W248" s="6">
        <v>247902</v>
      </c>
      <c r="X248" s="2">
        <v>0</v>
      </c>
      <c r="Y248" s="6">
        <v>-3158497</v>
      </c>
      <c r="Z248" s="6">
        <v>3880761</v>
      </c>
      <c r="AA248" s="6">
        <v>-2217455</v>
      </c>
      <c r="AB248" s="6">
        <v>-3296751</v>
      </c>
      <c r="AC248" s="7">
        <v>-2.0499999999999998</v>
      </c>
      <c r="AD248" s="2">
        <v>0</v>
      </c>
      <c r="AE248" s="2" t="s">
        <v>807</v>
      </c>
      <c r="AF248" s="2">
        <v>1</v>
      </c>
      <c r="AG248" s="2">
        <v>0</v>
      </c>
      <c r="AH248" s="2">
        <v>1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</row>
    <row r="249" spans="1:39">
      <c r="A249" s="2" t="s">
        <v>274</v>
      </c>
      <c r="B249" s="2" t="s">
        <v>921</v>
      </c>
      <c r="C249" s="2">
        <v>0</v>
      </c>
      <c r="D249" s="2">
        <v>0</v>
      </c>
      <c r="E249" s="2" t="s">
        <v>275</v>
      </c>
      <c r="F249" s="2">
        <v>0</v>
      </c>
      <c r="G249" s="2">
        <v>0</v>
      </c>
      <c r="H249" s="2" t="s">
        <v>814</v>
      </c>
      <c r="I249" s="2">
        <v>0.01</v>
      </c>
      <c r="J249" s="6">
        <v>14876444</v>
      </c>
      <c r="K249" s="6">
        <v>5019861</v>
      </c>
      <c r="L249" s="6">
        <v>9856583</v>
      </c>
      <c r="M249" s="6">
        <v>5144723</v>
      </c>
      <c r="N249" s="6">
        <v>417507</v>
      </c>
      <c r="O249" s="6">
        <v>77281</v>
      </c>
      <c r="P249" s="6">
        <v>331083</v>
      </c>
      <c r="Q249" s="2">
        <v>779</v>
      </c>
      <c r="R249" s="6">
        <v>1748</v>
      </c>
      <c r="S249" s="6">
        <v>1296</v>
      </c>
      <c r="T249" s="6">
        <v>5199</v>
      </c>
      <c r="U249" s="6">
        <v>121</v>
      </c>
      <c r="V249" s="6">
        <v>148060</v>
      </c>
      <c r="W249" s="2">
        <v>0</v>
      </c>
      <c r="X249" s="2">
        <v>0</v>
      </c>
      <c r="Y249" s="6">
        <v>-343988</v>
      </c>
      <c r="Z249" s="6">
        <v>5366302</v>
      </c>
      <c r="AA249" s="6">
        <v>15222885</v>
      </c>
      <c r="AB249" s="6">
        <v>346441</v>
      </c>
      <c r="AC249" s="7">
        <v>1.02</v>
      </c>
      <c r="AD249" s="2">
        <v>0</v>
      </c>
      <c r="AE249" s="2" t="s">
        <v>807</v>
      </c>
      <c r="AF249" s="2">
        <v>1</v>
      </c>
      <c r="AG249" s="2">
        <v>0</v>
      </c>
      <c r="AH249" s="2">
        <v>0</v>
      </c>
      <c r="AI249" s="2">
        <v>0</v>
      </c>
      <c r="AJ249" s="2">
        <v>1</v>
      </c>
      <c r="AK249" s="2">
        <v>0</v>
      </c>
      <c r="AL249" s="2">
        <v>0</v>
      </c>
      <c r="AM249" s="2">
        <v>0</v>
      </c>
    </row>
    <row r="250" spans="1:39">
      <c r="A250" s="2" t="s">
        <v>0</v>
      </c>
      <c r="B250" s="2" t="s">
        <v>921</v>
      </c>
      <c r="C250" s="2">
        <v>0</v>
      </c>
      <c r="D250" s="2">
        <v>0</v>
      </c>
      <c r="E250" s="2" t="s">
        <v>273</v>
      </c>
      <c r="F250" s="2">
        <v>0</v>
      </c>
      <c r="G250" s="2">
        <v>0</v>
      </c>
      <c r="H250" s="2" t="s">
        <v>814</v>
      </c>
      <c r="I250" s="2">
        <v>0.01</v>
      </c>
      <c r="J250" s="6">
        <v>9762527</v>
      </c>
      <c r="K250" s="6">
        <v>4741937</v>
      </c>
      <c r="L250" s="6">
        <v>5020590</v>
      </c>
      <c r="M250" s="6">
        <v>4778406</v>
      </c>
      <c r="N250" s="6">
        <v>310498</v>
      </c>
      <c r="O250" s="6">
        <v>71779</v>
      </c>
      <c r="P250" s="6">
        <v>229022</v>
      </c>
      <c r="Q250" s="6">
        <v>1312</v>
      </c>
      <c r="R250" s="6">
        <v>3955</v>
      </c>
      <c r="S250" s="6">
        <v>751</v>
      </c>
      <c r="T250" s="6">
        <v>3482</v>
      </c>
      <c r="U250" s="6">
        <v>197</v>
      </c>
      <c r="V250" s="6">
        <v>75417</v>
      </c>
      <c r="W250" s="2">
        <v>0</v>
      </c>
      <c r="X250" s="2">
        <v>0</v>
      </c>
      <c r="Y250" s="6">
        <v>-13693</v>
      </c>
      <c r="Z250" s="6">
        <v>5150628</v>
      </c>
      <c r="AA250" s="6">
        <v>10171218</v>
      </c>
      <c r="AB250" s="6">
        <v>408690</v>
      </c>
      <c r="AC250" s="7">
        <v>1.04</v>
      </c>
      <c r="AD250" s="2">
        <v>0</v>
      </c>
      <c r="AE250" s="2" t="s">
        <v>807</v>
      </c>
      <c r="AF250" s="2">
        <v>1</v>
      </c>
      <c r="AG250" s="2">
        <v>0</v>
      </c>
      <c r="AH250" s="2">
        <v>0</v>
      </c>
      <c r="AI250" s="2">
        <v>0</v>
      </c>
      <c r="AJ250" s="2">
        <v>1</v>
      </c>
      <c r="AK250" s="2">
        <v>0</v>
      </c>
      <c r="AL250" s="2">
        <v>0</v>
      </c>
      <c r="AM250" s="2">
        <v>0</v>
      </c>
    </row>
    <row r="251" spans="1:39">
      <c r="A251" s="2" t="s">
        <v>271</v>
      </c>
      <c r="B251" s="2" t="s">
        <v>821</v>
      </c>
      <c r="C251" s="2" t="s">
        <v>805</v>
      </c>
      <c r="D251" s="2">
        <v>0</v>
      </c>
      <c r="E251" s="2" t="s">
        <v>272</v>
      </c>
      <c r="F251" s="2" t="s">
        <v>806</v>
      </c>
      <c r="G251" s="2" t="s">
        <v>726</v>
      </c>
      <c r="H251" s="2">
        <v>0</v>
      </c>
      <c r="I251" s="2">
        <v>0.49</v>
      </c>
      <c r="J251" s="6">
        <v>28665056</v>
      </c>
      <c r="K251" s="6">
        <v>56110792</v>
      </c>
      <c r="L251" s="6">
        <v>-27445736</v>
      </c>
      <c r="M251" s="6">
        <v>60760000</v>
      </c>
      <c r="N251" s="6">
        <v>1641670</v>
      </c>
      <c r="O251" s="6">
        <v>912704</v>
      </c>
      <c r="P251" s="6">
        <v>676662</v>
      </c>
      <c r="Q251" s="6">
        <v>0</v>
      </c>
      <c r="R251" s="6">
        <v>49498</v>
      </c>
      <c r="S251" s="6">
        <v>2806</v>
      </c>
      <c r="T251" s="6">
        <v>0</v>
      </c>
      <c r="U251" s="6">
        <v>0</v>
      </c>
      <c r="V251" s="6">
        <v>-412275</v>
      </c>
      <c r="W251" s="2">
        <v>0</v>
      </c>
      <c r="X251" s="6">
        <v>2033086</v>
      </c>
      <c r="Y251" s="6">
        <v>882000</v>
      </c>
      <c r="Z251" s="6">
        <v>60838309</v>
      </c>
      <c r="AA251" s="6">
        <v>33392573</v>
      </c>
      <c r="AB251" s="6">
        <v>4727517</v>
      </c>
      <c r="AC251" s="7">
        <v>1.1599999999999999</v>
      </c>
      <c r="AD251" s="2">
        <v>0</v>
      </c>
      <c r="AE251" s="2" t="s">
        <v>807</v>
      </c>
      <c r="AF251" s="2">
        <v>1</v>
      </c>
      <c r="AG251" s="2">
        <v>0</v>
      </c>
      <c r="AH251" s="2">
        <v>0</v>
      </c>
      <c r="AI251" s="2">
        <v>0</v>
      </c>
      <c r="AJ251" s="2">
        <v>0</v>
      </c>
      <c r="AK251" s="2">
        <v>1</v>
      </c>
      <c r="AL251" s="2">
        <v>0</v>
      </c>
      <c r="AM251" s="2">
        <v>0</v>
      </c>
    </row>
    <row r="252" spans="1:39">
      <c r="A252" s="2" t="s">
        <v>269</v>
      </c>
      <c r="B252" s="2" t="s">
        <v>924</v>
      </c>
      <c r="C252" s="2" t="s">
        <v>818</v>
      </c>
      <c r="D252" s="2">
        <v>0</v>
      </c>
      <c r="E252" s="2" t="s">
        <v>270</v>
      </c>
      <c r="F252" s="2" t="s">
        <v>514</v>
      </c>
      <c r="G252" s="2" t="s">
        <v>806</v>
      </c>
      <c r="H252" s="2">
        <v>0</v>
      </c>
      <c r="I252" s="2">
        <v>0.3</v>
      </c>
      <c r="J252" s="6">
        <v>49905896</v>
      </c>
      <c r="K252" s="6">
        <v>18110632</v>
      </c>
      <c r="L252" s="6">
        <v>31795264</v>
      </c>
      <c r="M252" s="6">
        <v>17666732</v>
      </c>
      <c r="N252" s="6">
        <v>1084085</v>
      </c>
      <c r="O252" s="6">
        <v>265380</v>
      </c>
      <c r="P252" s="6">
        <v>806099</v>
      </c>
      <c r="Q252" s="6">
        <v>3328</v>
      </c>
      <c r="R252" s="6">
        <v>423</v>
      </c>
      <c r="S252" s="6">
        <v>8855</v>
      </c>
      <c r="T252" s="6">
        <v>0</v>
      </c>
      <c r="U252" s="6">
        <v>0</v>
      </c>
      <c r="V252" s="6">
        <v>477611</v>
      </c>
      <c r="W252" s="2">
        <v>0</v>
      </c>
      <c r="X252" s="2">
        <v>0</v>
      </c>
      <c r="Y252" s="6">
        <v>-62117</v>
      </c>
      <c r="Z252" s="6">
        <v>19166311</v>
      </c>
      <c r="AA252" s="6">
        <v>50961576</v>
      </c>
      <c r="AB252" s="6">
        <v>1055680</v>
      </c>
      <c r="AC252" s="7">
        <v>1.02</v>
      </c>
      <c r="AD252" s="2">
        <v>0</v>
      </c>
      <c r="AE252" s="2" t="s">
        <v>807</v>
      </c>
      <c r="AF252" s="2">
        <v>1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1</v>
      </c>
      <c r="AM252" s="2">
        <v>0</v>
      </c>
    </row>
    <row r="253" spans="1:39">
      <c r="A253" s="2" t="s">
        <v>267</v>
      </c>
      <c r="B253" s="2" t="s">
        <v>821</v>
      </c>
      <c r="C253" s="2" t="s">
        <v>845</v>
      </c>
      <c r="D253" s="2">
        <v>0</v>
      </c>
      <c r="E253" s="2" t="s">
        <v>268</v>
      </c>
      <c r="F253" s="2" t="s">
        <v>806</v>
      </c>
      <c r="G253" s="2" t="s">
        <v>626</v>
      </c>
      <c r="H253" s="2">
        <v>0</v>
      </c>
      <c r="I253" s="2">
        <v>0.49</v>
      </c>
      <c r="J253" s="6">
        <v>33671278</v>
      </c>
      <c r="K253" s="6">
        <v>19913162</v>
      </c>
      <c r="L253" s="6">
        <v>13758116</v>
      </c>
      <c r="M253" s="6">
        <v>16909981</v>
      </c>
      <c r="N253" s="6">
        <v>1147196</v>
      </c>
      <c r="O253" s="6">
        <v>259372</v>
      </c>
      <c r="P253" s="6">
        <v>788027</v>
      </c>
      <c r="Q253" s="2">
        <v>0</v>
      </c>
      <c r="R253" s="6">
        <v>0</v>
      </c>
      <c r="S253" s="6">
        <v>99472</v>
      </c>
      <c r="T253" s="6">
        <v>325</v>
      </c>
      <c r="U253" s="6">
        <v>0</v>
      </c>
      <c r="V253" s="6">
        <v>206667</v>
      </c>
      <c r="W253" s="2">
        <v>0</v>
      </c>
      <c r="X253" s="2">
        <v>0</v>
      </c>
      <c r="Y253" s="6">
        <v>499356</v>
      </c>
      <c r="Z253" s="6">
        <v>18763200</v>
      </c>
      <c r="AA253" s="6">
        <v>32521316</v>
      </c>
      <c r="AB253" s="6">
        <v>-1149962</v>
      </c>
      <c r="AC253" s="7">
        <v>0.97</v>
      </c>
      <c r="AD253" s="2">
        <v>0</v>
      </c>
      <c r="AE253" s="2" t="s">
        <v>807</v>
      </c>
      <c r="AF253" s="2">
        <v>1</v>
      </c>
      <c r="AG253" s="2">
        <v>0</v>
      </c>
      <c r="AH253" s="2">
        <v>0</v>
      </c>
      <c r="AI253" s="2">
        <v>0</v>
      </c>
      <c r="AJ253" s="2">
        <v>0</v>
      </c>
      <c r="AK253" s="2">
        <v>1</v>
      </c>
      <c r="AL253" s="2">
        <v>0</v>
      </c>
      <c r="AM253" s="2">
        <v>0</v>
      </c>
    </row>
    <row r="254" spans="1:39">
      <c r="A254" s="2" t="s">
        <v>265</v>
      </c>
      <c r="B254" s="2" t="s">
        <v>804</v>
      </c>
      <c r="C254" s="2" t="s">
        <v>825</v>
      </c>
      <c r="D254" s="2">
        <v>0</v>
      </c>
      <c r="E254" s="2" t="s">
        <v>266</v>
      </c>
      <c r="F254" s="2" t="s">
        <v>13</v>
      </c>
      <c r="G254" s="2" t="s">
        <v>464</v>
      </c>
      <c r="H254" s="2">
        <v>0</v>
      </c>
      <c r="I254" s="2">
        <v>0.4</v>
      </c>
      <c r="J254" s="6">
        <v>2060469</v>
      </c>
      <c r="K254" s="6">
        <v>12518182</v>
      </c>
      <c r="L254" s="6">
        <v>-10457713</v>
      </c>
      <c r="M254" s="6">
        <v>12658950</v>
      </c>
      <c r="N254" s="6">
        <v>594442</v>
      </c>
      <c r="O254" s="6">
        <v>190156</v>
      </c>
      <c r="P254" s="6">
        <v>402467</v>
      </c>
      <c r="Q254" s="2">
        <v>0</v>
      </c>
      <c r="R254" s="6">
        <v>0</v>
      </c>
      <c r="S254" s="6">
        <v>0</v>
      </c>
      <c r="T254" s="6">
        <v>600</v>
      </c>
      <c r="U254" s="6">
        <v>1219</v>
      </c>
      <c r="V254" s="6">
        <v>-157090</v>
      </c>
      <c r="W254" s="2">
        <v>0</v>
      </c>
      <c r="X254" s="2">
        <v>0</v>
      </c>
      <c r="Y254" s="6">
        <v>-487172</v>
      </c>
      <c r="Z254" s="6">
        <v>12609130</v>
      </c>
      <c r="AA254" s="6">
        <v>2151417</v>
      </c>
      <c r="AB254" s="6">
        <v>90948</v>
      </c>
      <c r="AC254" s="7">
        <v>1.04</v>
      </c>
      <c r="AD254" s="2" t="s">
        <v>946</v>
      </c>
      <c r="AE254" s="2" t="s">
        <v>811</v>
      </c>
      <c r="AF254" s="2">
        <v>3.6401060000000002E-3</v>
      </c>
      <c r="AG254" s="2">
        <v>0</v>
      </c>
      <c r="AH254" s="2">
        <v>1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</row>
    <row r="255" spans="1:39">
      <c r="A255" s="2" t="s">
        <v>263</v>
      </c>
      <c r="B255" s="2" t="s">
        <v>804</v>
      </c>
      <c r="C255" s="2" t="s">
        <v>805</v>
      </c>
      <c r="D255" s="2">
        <v>0</v>
      </c>
      <c r="E255" s="2" t="s">
        <v>264</v>
      </c>
      <c r="F255" s="2" t="s">
        <v>133</v>
      </c>
      <c r="G255" s="2" t="s">
        <v>806</v>
      </c>
      <c r="H255" s="2">
        <v>0</v>
      </c>
      <c r="I255" s="2">
        <v>0.4</v>
      </c>
      <c r="J255" s="6">
        <v>2227797</v>
      </c>
      <c r="K255" s="6">
        <v>20433048</v>
      </c>
      <c r="L255" s="6">
        <v>-18205251</v>
      </c>
      <c r="M255" s="6">
        <v>22509724</v>
      </c>
      <c r="N255" s="6">
        <v>909342</v>
      </c>
      <c r="O255" s="6">
        <v>338129</v>
      </c>
      <c r="P255" s="6">
        <v>552818</v>
      </c>
      <c r="Q255" s="6">
        <v>1967</v>
      </c>
      <c r="R255" s="6">
        <v>16428</v>
      </c>
      <c r="S255" s="6">
        <v>0</v>
      </c>
      <c r="T255" s="6">
        <v>0</v>
      </c>
      <c r="U255" s="6">
        <v>0</v>
      </c>
      <c r="V255" s="6">
        <v>-273469</v>
      </c>
      <c r="W255" s="2">
        <v>0</v>
      </c>
      <c r="X255" s="6">
        <v>1215794</v>
      </c>
      <c r="Y255" s="6">
        <v>1856667</v>
      </c>
      <c r="Z255" s="6">
        <v>23786470</v>
      </c>
      <c r="AA255" s="6">
        <v>5581219</v>
      </c>
      <c r="AB255" s="6">
        <v>3353422</v>
      </c>
      <c r="AC255" s="7">
        <v>2.5099999999999998</v>
      </c>
      <c r="AD255" s="2">
        <v>0</v>
      </c>
      <c r="AE255" s="2" t="s">
        <v>807</v>
      </c>
      <c r="AF255" s="2">
        <v>1</v>
      </c>
      <c r="AG255" s="2">
        <v>0</v>
      </c>
      <c r="AH255" s="2">
        <v>1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</row>
    <row r="256" spans="1:39">
      <c r="A256" s="2" t="s">
        <v>261</v>
      </c>
      <c r="B256" s="2" t="s">
        <v>804</v>
      </c>
      <c r="C256" s="2" t="s">
        <v>808</v>
      </c>
      <c r="D256" s="2">
        <v>0</v>
      </c>
      <c r="E256" s="2" t="s">
        <v>262</v>
      </c>
      <c r="F256" s="2" t="s">
        <v>412</v>
      </c>
      <c r="G256" s="2" t="s">
        <v>410</v>
      </c>
      <c r="H256" s="2">
        <v>0</v>
      </c>
      <c r="I256" s="2">
        <v>0.4</v>
      </c>
      <c r="J256" s="6">
        <v>1264824</v>
      </c>
      <c r="K256" s="6">
        <v>5291124</v>
      </c>
      <c r="L256" s="6">
        <v>-4026300</v>
      </c>
      <c r="M256" s="6">
        <v>5710120</v>
      </c>
      <c r="N256" s="6">
        <v>649558</v>
      </c>
      <c r="O256" s="6">
        <v>86529</v>
      </c>
      <c r="P256" s="6">
        <v>549639</v>
      </c>
      <c r="Q256" s="6">
        <v>1851</v>
      </c>
      <c r="R256" s="6">
        <v>0</v>
      </c>
      <c r="S256" s="6">
        <v>0</v>
      </c>
      <c r="T256" s="6">
        <v>11539</v>
      </c>
      <c r="U256" s="6">
        <v>0</v>
      </c>
      <c r="V256" s="6">
        <v>-60481</v>
      </c>
      <c r="W256" s="2">
        <v>0</v>
      </c>
      <c r="X256" s="2">
        <v>0</v>
      </c>
      <c r="Y256" s="6">
        <v>45369</v>
      </c>
      <c r="Z256" s="6">
        <v>6344566</v>
      </c>
      <c r="AA256" s="6">
        <v>2318266</v>
      </c>
      <c r="AB256" s="6">
        <v>1053442</v>
      </c>
      <c r="AC256" s="7">
        <v>1.83</v>
      </c>
      <c r="AD256" s="2" t="s">
        <v>930</v>
      </c>
      <c r="AE256" s="2" t="s">
        <v>827</v>
      </c>
      <c r="AF256" s="2">
        <v>6.3103129999999997E-3</v>
      </c>
      <c r="AG256" s="2">
        <v>0</v>
      </c>
      <c r="AH256" s="2">
        <v>1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</row>
    <row r="257" spans="1:39">
      <c r="A257" s="2" t="s">
        <v>259</v>
      </c>
      <c r="B257" s="2" t="s">
        <v>924</v>
      </c>
      <c r="C257" s="2" t="s">
        <v>818</v>
      </c>
      <c r="D257" s="2">
        <v>0</v>
      </c>
      <c r="E257" s="2" t="s">
        <v>260</v>
      </c>
      <c r="F257" s="2" t="s">
        <v>514</v>
      </c>
      <c r="G257" s="2" t="s">
        <v>806</v>
      </c>
      <c r="H257" s="2">
        <v>0</v>
      </c>
      <c r="I257" s="2">
        <v>0.3</v>
      </c>
      <c r="J257" s="6">
        <v>21080970</v>
      </c>
      <c r="K257" s="6">
        <v>25710037</v>
      </c>
      <c r="L257" s="6">
        <v>-4629067</v>
      </c>
      <c r="M257" s="6">
        <v>25613119</v>
      </c>
      <c r="N257" s="6">
        <v>1038006</v>
      </c>
      <c r="O257" s="6">
        <v>384746</v>
      </c>
      <c r="P257" s="6">
        <v>626809</v>
      </c>
      <c r="Q257" s="6">
        <v>0</v>
      </c>
      <c r="R257" s="6">
        <v>11289</v>
      </c>
      <c r="S257" s="6">
        <v>15162</v>
      </c>
      <c r="T257" s="6">
        <v>0</v>
      </c>
      <c r="U257" s="6">
        <v>0</v>
      </c>
      <c r="V257" s="6">
        <v>-69535</v>
      </c>
      <c r="W257" s="2">
        <v>0</v>
      </c>
      <c r="X257" s="6">
        <v>96585</v>
      </c>
      <c r="Y257" s="6">
        <v>-1500000</v>
      </c>
      <c r="Z257" s="6">
        <v>24985005</v>
      </c>
      <c r="AA257" s="6">
        <v>20355937</v>
      </c>
      <c r="AB257" s="6">
        <v>-725033</v>
      </c>
      <c r="AC257" s="7">
        <v>0.97</v>
      </c>
      <c r="AD257" s="2">
        <v>0</v>
      </c>
      <c r="AE257" s="2" t="s">
        <v>807</v>
      </c>
      <c r="AF257" s="2">
        <v>1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1</v>
      </c>
      <c r="AM257" s="2">
        <v>0</v>
      </c>
    </row>
    <row r="258" spans="1:39">
      <c r="A258" s="2" t="s">
        <v>257</v>
      </c>
      <c r="B258" s="2" t="s">
        <v>804</v>
      </c>
      <c r="C258" s="2" t="s">
        <v>820</v>
      </c>
      <c r="D258" s="2">
        <v>0</v>
      </c>
      <c r="E258" s="2" t="s">
        <v>258</v>
      </c>
      <c r="F258" s="2" t="s">
        <v>316</v>
      </c>
      <c r="G258" s="2" t="s">
        <v>314</v>
      </c>
      <c r="H258" s="2">
        <v>0</v>
      </c>
      <c r="I258" s="2">
        <v>0.4</v>
      </c>
      <c r="J258" s="6">
        <v>1404773</v>
      </c>
      <c r="K258" s="6">
        <v>5010707</v>
      </c>
      <c r="L258" s="6">
        <v>-3605934</v>
      </c>
      <c r="M258" s="6">
        <v>5185253</v>
      </c>
      <c r="N258" s="6">
        <v>650919</v>
      </c>
      <c r="O258" s="6">
        <v>77890</v>
      </c>
      <c r="P258" s="6">
        <v>490447</v>
      </c>
      <c r="Q258" s="6">
        <v>39957</v>
      </c>
      <c r="R258" s="6">
        <v>25166</v>
      </c>
      <c r="S258" s="6">
        <v>0</v>
      </c>
      <c r="T258" s="6">
        <v>17459</v>
      </c>
      <c r="U258" s="6">
        <v>0</v>
      </c>
      <c r="V258" s="6">
        <v>-54166</v>
      </c>
      <c r="W258" s="2">
        <v>0</v>
      </c>
      <c r="X258" s="2">
        <v>0</v>
      </c>
      <c r="Y258" s="6">
        <v>-405671</v>
      </c>
      <c r="Z258" s="6">
        <v>5376335</v>
      </c>
      <c r="AA258" s="6">
        <v>1770401</v>
      </c>
      <c r="AB258" s="6">
        <v>365627</v>
      </c>
      <c r="AC258" s="7">
        <v>1.26</v>
      </c>
      <c r="AD258" s="2" t="s">
        <v>933</v>
      </c>
      <c r="AE258" s="2" t="s">
        <v>811</v>
      </c>
      <c r="AF258" s="2">
        <v>1.9109260999999999E-2</v>
      </c>
      <c r="AG258" s="2">
        <v>0</v>
      </c>
      <c r="AH258" s="2">
        <v>1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</row>
    <row r="259" spans="1:39">
      <c r="A259" s="2" t="s">
        <v>255</v>
      </c>
      <c r="B259" s="2" t="s">
        <v>926</v>
      </c>
      <c r="C259" s="2" t="s">
        <v>808</v>
      </c>
      <c r="D259" s="2" t="s">
        <v>947</v>
      </c>
      <c r="E259" s="2" t="s">
        <v>256</v>
      </c>
      <c r="F259" s="2" t="s">
        <v>806</v>
      </c>
      <c r="G259" s="2" t="s">
        <v>502</v>
      </c>
      <c r="H259" s="2">
        <v>0</v>
      </c>
      <c r="I259" s="2">
        <v>0.99</v>
      </c>
      <c r="J259" s="6">
        <v>104286304</v>
      </c>
      <c r="K259" s="6">
        <v>55058496</v>
      </c>
      <c r="L259" s="6">
        <v>49227807</v>
      </c>
      <c r="M259" s="6">
        <v>55420361</v>
      </c>
      <c r="N259" s="6">
        <v>4730805</v>
      </c>
      <c r="O259" s="6">
        <v>839943</v>
      </c>
      <c r="P259" s="6">
        <v>3768267</v>
      </c>
      <c r="Q259" s="2">
        <v>0</v>
      </c>
      <c r="R259" s="6">
        <v>120585</v>
      </c>
      <c r="S259" s="6">
        <v>2010</v>
      </c>
      <c r="T259" s="6">
        <v>0</v>
      </c>
      <c r="U259" s="6">
        <v>0</v>
      </c>
      <c r="V259" s="6">
        <v>739474</v>
      </c>
      <c r="W259" s="2">
        <v>0</v>
      </c>
      <c r="X259" s="2">
        <v>0</v>
      </c>
      <c r="Y259" s="6">
        <v>-28149</v>
      </c>
      <c r="Z259" s="6">
        <v>60862491</v>
      </c>
      <c r="AA259" s="6">
        <v>110090298</v>
      </c>
      <c r="AB259" s="6">
        <v>5803994</v>
      </c>
      <c r="AC259" s="7">
        <v>1.06</v>
      </c>
      <c r="AD259" s="2" t="s">
        <v>948</v>
      </c>
      <c r="AE259" s="2" t="s">
        <v>811</v>
      </c>
      <c r="AF259" s="2">
        <v>8.2000984999999998E-2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1</v>
      </c>
    </row>
    <row r="260" spans="1:39">
      <c r="A260" s="2" t="s">
        <v>253</v>
      </c>
      <c r="B260" s="2" t="s">
        <v>804</v>
      </c>
      <c r="C260" s="2" t="s">
        <v>815</v>
      </c>
      <c r="D260" s="2">
        <v>0</v>
      </c>
      <c r="E260" s="2" t="s">
        <v>254</v>
      </c>
      <c r="F260" s="2" t="s">
        <v>534</v>
      </c>
      <c r="G260" s="2" t="s">
        <v>532</v>
      </c>
      <c r="H260" s="2">
        <v>0</v>
      </c>
      <c r="I260" s="2">
        <v>0.4</v>
      </c>
      <c r="J260" s="6">
        <v>1622879</v>
      </c>
      <c r="K260" s="6">
        <v>6440450</v>
      </c>
      <c r="L260" s="6">
        <v>-4817571</v>
      </c>
      <c r="M260" s="6">
        <v>6551820</v>
      </c>
      <c r="N260" s="6">
        <v>584058</v>
      </c>
      <c r="O260" s="6">
        <v>98596</v>
      </c>
      <c r="P260" s="6">
        <v>485462</v>
      </c>
      <c r="Q260" s="2">
        <v>0</v>
      </c>
      <c r="R260" s="6">
        <v>0</v>
      </c>
      <c r="S260" s="6">
        <v>0</v>
      </c>
      <c r="T260" s="6">
        <v>0</v>
      </c>
      <c r="U260" s="6">
        <v>0</v>
      </c>
      <c r="V260" s="6">
        <v>-72367</v>
      </c>
      <c r="W260" s="2">
        <v>0</v>
      </c>
      <c r="X260" s="2">
        <v>0</v>
      </c>
      <c r="Y260" s="6">
        <v>-7725</v>
      </c>
      <c r="Z260" s="6">
        <v>7055786</v>
      </c>
      <c r="AA260" s="6">
        <v>2238215</v>
      </c>
      <c r="AB260" s="6">
        <v>615336</v>
      </c>
      <c r="AC260" s="7">
        <v>1.38</v>
      </c>
      <c r="AD260" s="2" t="s">
        <v>908</v>
      </c>
      <c r="AE260" s="2" t="s">
        <v>811</v>
      </c>
      <c r="AF260" s="2">
        <v>7.9677940000000003E-3</v>
      </c>
      <c r="AG260" s="2">
        <v>0</v>
      </c>
      <c r="AH260" s="2">
        <v>1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</row>
    <row r="261" spans="1:39">
      <c r="A261" s="2" t="s">
        <v>251</v>
      </c>
      <c r="B261" s="2" t="s">
        <v>804</v>
      </c>
      <c r="C261" s="2" t="s">
        <v>808</v>
      </c>
      <c r="D261" s="2">
        <v>0</v>
      </c>
      <c r="E261" s="2" t="s">
        <v>252</v>
      </c>
      <c r="F261" s="2" t="s">
        <v>412</v>
      </c>
      <c r="G261" s="2" t="s">
        <v>410</v>
      </c>
      <c r="H261" s="2">
        <v>0</v>
      </c>
      <c r="I261" s="2">
        <v>0.4</v>
      </c>
      <c r="J261" s="6">
        <v>2035419</v>
      </c>
      <c r="K261" s="6">
        <v>4569487</v>
      </c>
      <c r="L261" s="6">
        <v>-2534068</v>
      </c>
      <c r="M261" s="6">
        <v>4604667</v>
      </c>
      <c r="N261" s="6">
        <v>611911</v>
      </c>
      <c r="O261" s="6">
        <v>71465</v>
      </c>
      <c r="P261" s="6">
        <v>534325</v>
      </c>
      <c r="Q261" s="6">
        <v>6121</v>
      </c>
      <c r="R261" s="6">
        <v>0</v>
      </c>
      <c r="S261" s="6">
        <v>0</v>
      </c>
      <c r="T261" s="6">
        <v>0</v>
      </c>
      <c r="U261" s="6">
        <v>0</v>
      </c>
      <c r="V261" s="6">
        <v>-38065</v>
      </c>
      <c r="W261" s="2">
        <v>0</v>
      </c>
      <c r="X261" s="2">
        <v>0</v>
      </c>
      <c r="Y261" s="6">
        <v>-248744</v>
      </c>
      <c r="Z261" s="6">
        <v>4929769</v>
      </c>
      <c r="AA261" s="6">
        <v>2395701</v>
      </c>
      <c r="AB261" s="6">
        <v>360282</v>
      </c>
      <c r="AC261" s="7">
        <v>1.18</v>
      </c>
      <c r="AD261" s="2" t="s">
        <v>930</v>
      </c>
      <c r="AE261" s="2" t="s">
        <v>811</v>
      </c>
      <c r="AF261" s="2">
        <v>1.0154873E-2</v>
      </c>
      <c r="AG261" s="2">
        <v>0</v>
      </c>
      <c r="AH261" s="2">
        <v>1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</row>
    <row r="262" spans="1:39">
      <c r="A262" s="2" t="s">
        <v>249</v>
      </c>
      <c r="B262" s="2" t="s">
        <v>804</v>
      </c>
      <c r="C262" s="2" t="s">
        <v>805</v>
      </c>
      <c r="D262" s="2">
        <v>0</v>
      </c>
      <c r="E262" s="2" t="s">
        <v>250</v>
      </c>
      <c r="F262" s="2" t="s">
        <v>554</v>
      </c>
      <c r="G262" s="2" t="s">
        <v>552</v>
      </c>
      <c r="H262" s="2">
        <v>0</v>
      </c>
      <c r="I262" s="2">
        <v>0.4</v>
      </c>
      <c r="J262" s="6">
        <v>2218314</v>
      </c>
      <c r="K262" s="6">
        <v>7000436</v>
      </c>
      <c r="L262" s="6">
        <v>-4782121</v>
      </c>
      <c r="M262" s="6">
        <v>7001276</v>
      </c>
      <c r="N262" s="6">
        <v>908104</v>
      </c>
      <c r="O262" s="6">
        <v>105169</v>
      </c>
      <c r="P262" s="6">
        <v>781586</v>
      </c>
      <c r="Q262" s="6">
        <v>1262</v>
      </c>
      <c r="R262" s="6">
        <v>0</v>
      </c>
      <c r="S262" s="6">
        <v>6126</v>
      </c>
      <c r="T262" s="6">
        <v>13961</v>
      </c>
      <c r="U262" s="6">
        <v>0</v>
      </c>
      <c r="V262" s="6">
        <v>-71834</v>
      </c>
      <c r="W262" s="2">
        <v>0</v>
      </c>
      <c r="X262" s="6">
        <v>395130</v>
      </c>
      <c r="Y262" s="6">
        <v>-32349</v>
      </c>
      <c r="Z262" s="6">
        <v>7410067</v>
      </c>
      <c r="AA262" s="6">
        <v>2627945</v>
      </c>
      <c r="AB262" s="6">
        <v>409631</v>
      </c>
      <c r="AC262" s="7">
        <v>1.18</v>
      </c>
      <c r="AD262" s="2">
        <v>0</v>
      </c>
      <c r="AE262" s="2" t="s">
        <v>807</v>
      </c>
      <c r="AF262" s="2">
        <v>1</v>
      </c>
      <c r="AG262" s="2">
        <v>0</v>
      </c>
      <c r="AH262" s="2">
        <v>1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</row>
    <row r="263" spans="1:39">
      <c r="A263" s="2" t="s">
        <v>247</v>
      </c>
      <c r="B263" s="2" t="s">
        <v>926</v>
      </c>
      <c r="C263" s="2" t="s">
        <v>820</v>
      </c>
      <c r="D263" s="2">
        <v>0</v>
      </c>
      <c r="E263" s="2" t="s">
        <v>248</v>
      </c>
      <c r="F263" s="2" t="s">
        <v>806</v>
      </c>
      <c r="G263" s="2" t="s">
        <v>175</v>
      </c>
      <c r="H263" s="2">
        <v>0</v>
      </c>
      <c r="I263" s="2">
        <v>0.49</v>
      </c>
      <c r="J263" s="6">
        <v>59954127</v>
      </c>
      <c r="K263" s="6">
        <v>32484214</v>
      </c>
      <c r="L263" s="6">
        <v>27469913</v>
      </c>
      <c r="M263" s="6">
        <v>33023983</v>
      </c>
      <c r="N263" s="6">
        <v>2165515</v>
      </c>
      <c r="O263" s="6">
        <v>501970</v>
      </c>
      <c r="P263" s="6">
        <v>1651044</v>
      </c>
      <c r="Q263" s="6">
        <v>6301</v>
      </c>
      <c r="R263" s="6">
        <v>0</v>
      </c>
      <c r="S263" s="6">
        <v>0</v>
      </c>
      <c r="T263" s="6">
        <v>6200</v>
      </c>
      <c r="U263" s="6">
        <v>0</v>
      </c>
      <c r="V263" s="6">
        <v>412638</v>
      </c>
      <c r="W263" s="2">
        <v>0</v>
      </c>
      <c r="X263" s="2">
        <v>0</v>
      </c>
      <c r="Y263" s="6">
        <v>1830601</v>
      </c>
      <c r="Z263" s="6">
        <v>37432737</v>
      </c>
      <c r="AA263" s="6">
        <v>64902650</v>
      </c>
      <c r="AB263" s="6">
        <v>4948523</v>
      </c>
      <c r="AC263" s="7">
        <v>1.08</v>
      </c>
      <c r="AD263" s="2">
        <v>0</v>
      </c>
      <c r="AE263" s="2" t="s">
        <v>807</v>
      </c>
      <c r="AF263" s="2">
        <v>1</v>
      </c>
      <c r="AG263" s="2">
        <v>1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</row>
    <row r="264" spans="1:39">
      <c r="A264" s="2" t="s">
        <v>245</v>
      </c>
      <c r="B264" s="2" t="s">
        <v>804</v>
      </c>
      <c r="C264" s="2" t="s">
        <v>825</v>
      </c>
      <c r="D264" s="2">
        <v>0</v>
      </c>
      <c r="E264" s="2" t="s">
        <v>246</v>
      </c>
      <c r="F264" s="2" t="s">
        <v>69</v>
      </c>
      <c r="G264" s="2" t="s">
        <v>806</v>
      </c>
      <c r="H264" s="2">
        <v>0</v>
      </c>
      <c r="I264" s="2">
        <v>0.4</v>
      </c>
      <c r="J264" s="6">
        <v>2254692</v>
      </c>
      <c r="K264" s="6">
        <v>14649448</v>
      </c>
      <c r="L264" s="6">
        <v>-12394756</v>
      </c>
      <c r="M264" s="6">
        <v>18075150</v>
      </c>
      <c r="N264" s="6">
        <v>840183</v>
      </c>
      <c r="O264" s="6">
        <v>271515</v>
      </c>
      <c r="P264" s="6">
        <v>561233</v>
      </c>
      <c r="Q264" s="6">
        <v>0</v>
      </c>
      <c r="R264" s="6">
        <v>0</v>
      </c>
      <c r="S264" s="6">
        <v>2620</v>
      </c>
      <c r="T264" s="6">
        <v>3597</v>
      </c>
      <c r="U264" s="6">
        <v>1218</v>
      </c>
      <c r="V264" s="6">
        <v>-186187</v>
      </c>
      <c r="W264" s="2">
        <v>0</v>
      </c>
      <c r="X264" s="6">
        <v>18532</v>
      </c>
      <c r="Y264" s="6">
        <v>240628</v>
      </c>
      <c r="Z264" s="6">
        <v>18951242</v>
      </c>
      <c r="AA264" s="6">
        <v>6556486</v>
      </c>
      <c r="AB264" s="6">
        <v>4301794</v>
      </c>
      <c r="AC264" s="7">
        <v>2.91</v>
      </c>
      <c r="AD264" s="2" t="s">
        <v>843</v>
      </c>
      <c r="AE264" s="2" t="s">
        <v>811</v>
      </c>
      <c r="AF264" s="2">
        <v>1.2317954000000001E-2</v>
      </c>
      <c r="AG264" s="2">
        <v>0</v>
      </c>
      <c r="AH264" s="2">
        <v>1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</row>
    <row r="265" spans="1:39">
      <c r="A265" s="2" t="s">
        <v>243</v>
      </c>
      <c r="B265" s="2" t="s">
        <v>804</v>
      </c>
      <c r="C265" s="2" t="s">
        <v>805</v>
      </c>
      <c r="D265" s="2">
        <v>0</v>
      </c>
      <c r="E265" s="2" t="s">
        <v>244</v>
      </c>
      <c r="F265" s="2" t="s">
        <v>133</v>
      </c>
      <c r="G265" s="2" t="s">
        <v>806</v>
      </c>
      <c r="H265" s="2">
        <v>0</v>
      </c>
      <c r="I265" s="2">
        <v>0.4</v>
      </c>
      <c r="J265" s="6">
        <v>1730925</v>
      </c>
      <c r="K265" s="6">
        <v>20313977</v>
      </c>
      <c r="L265" s="6">
        <v>-18583052</v>
      </c>
      <c r="M265" s="6">
        <v>22830765</v>
      </c>
      <c r="N265" s="6">
        <v>712391</v>
      </c>
      <c r="O265" s="6">
        <v>342951</v>
      </c>
      <c r="P265" s="6">
        <v>368879</v>
      </c>
      <c r="Q265" s="6">
        <v>0</v>
      </c>
      <c r="R265" s="6">
        <v>0</v>
      </c>
      <c r="S265" s="6">
        <v>0</v>
      </c>
      <c r="T265" s="6">
        <v>561</v>
      </c>
      <c r="U265" s="6">
        <v>0</v>
      </c>
      <c r="V265" s="6">
        <v>-279145</v>
      </c>
      <c r="W265" s="2">
        <v>0</v>
      </c>
      <c r="X265" s="6">
        <v>1351687</v>
      </c>
      <c r="Y265" s="6">
        <v>-2384547</v>
      </c>
      <c r="Z265" s="6">
        <v>19527777</v>
      </c>
      <c r="AA265" s="6">
        <v>944726</v>
      </c>
      <c r="AB265" s="6">
        <v>-786199</v>
      </c>
      <c r="AC265" s="7">
        <v>0.55000000000000004</v>
      </c>
      <c r="AD265" s="2">
        <v>0</v>
      </c>
      <c r="AE265" s="2" t="s">
        <v>807</v>
      </c>
      <c r="AF265" s="2">
        <v>1</v>
      </c>
      <c r="AG265" s="2">
        <v>0</v>
      </c>
      <c r="AH265" s="2">
        <v>1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</row>
    <row r="266" spans="1:39">
      <c r="A266" s="2" t="s">
        <v>241</v>
      </c>
      <c r="B266" s="2" t="s">
        <v>804</v>
      </c>
      <c r="C266" s="2" t="s">
        <v>809</v>
      </c>
      <c r="D266" s="2">
        <v>0</v>
      </c>
      <c r="E266" s="2" t="s">
        <v>242</v>
      </c>
      <c r="F266" s="2" t="s">
        <v>302</v>
      </c>
      <c r="G266" s="2" t="s">
        <v>300</v>
      </c>
      <c r="H266" s="2">
        <v>0</v>
      </c>
      <c r="I266" s="2">
        <v>0.4</v>
      </c>
      <c r="J266" s="6">
        <v>2226642</v>
      </c>
      <c r="K266" s="6">
        <v>9853292</v>
      </c>
      <c r="L266" s="6">
        <v>-7626650</v>
      </c>
      <c r="M266" s="6">
        <v>9529139</v>
      </c>
      <c r="N266" s="6">
        <v>650698</v>
      </c>
      <c r="O266" s="6">
        <v>144904</v>
      </c>
      <c r="P266" s="6">
        <v>500165</v>
      </c>
      <c r="Q266" s="6">
        <v>4294</v>
      </c>
      <c r="R266" s="6">
        <v>1335</v>
      </c>
      <c r="S266" s="6">
        <v>0</v>
      </c>
      <c r="T266" s="6">
        <v>0</v>
      </c>
      <c r="U266" s="6">
        <v>0</v>
      </c>
      <c r="V266" s="6">
        <v>-114563</v>
      </c>
      <c r="W266" s="2">
        <v>0</v>
      </c>
      <c r="X266" s="2">
        <v>0</v>
      </c>
      <c r="Y266" s="6">
        <v>111126</v>
      </c>
      <c r="Z266" s="6">
        <v>10176400</v>
      </c>
      <c r="AA266" s="6">
        <v>2549750</v>
      </c>
      <c r="AB266" s="6">
        <v>323107</v>
      </c>
      <c r="AC266" s="7">
        <v>1.1499999999999999</v>
      </c>
      <c r="AD266" s="2" t="s">
        <v>920</v>
      </c>
      <c r="AE266" s="2" t="s">
        <v>811</v>
      </c>
      <c r="AF266" s="2">
        <v>1.7980230999999999E-2</v>
      </c>
      <c r="AG266" s="2">
        <v>0</v>
      </c>
      <c r="AH266" s="2">
        <v>1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</row>
    <row r="267" spans="1:39">
      <c r="A267" s="2" t="s">
        <v>239</v>
      </c>
      <c r="B267" s="2" t="s">
        <v>804</v>
      </c>
      <c r="C267" s="2" t="s">
        <v>805</v>
      </c>
      <c r="D267" s="2">
        <v>0</v>
      </c>
      <c r="E267" s="2" t="s">
        <v>240</v>
      </c>
      <c r="F267" s="2" t="s">
        <v>488</v>
      </c>
      <c r="G267" s="2" t="s">
        <v>486</v>
      </c>
      <c r="H267" s="2">
        <v>0</v>
      </c>
      <c r="I267" s="2">
        <v>0.4</v>
      </c>
      <c r="J267" s="6">
        <v>2223480</v>
      </c>
      <c r="K267" s="6">
        <v>17475229</v>
      </c>
      <c r="L267" s="6">
        <v>-15251749</v>
      </c>
      <c r="M267" s="6">
        <v>18989544</v>
      </c>
      <c r="N267" s="6">
        <v>626105</v>
      </c>
      <c r="O267" s="6">
        <v>285251</v>
      </c>
      <c r="P267" s="6">
        <v>336595</v>
      </c>
      <c r="Q267" s="6">
        <v>4259</v>
      </c>
      <c r="R267" s="6">
        <v>0</v>
      </c>
      <c r="S267" s="6">
        <v>0</v>
      </c>
      <c r="T267" s="6">
        <v>0</v>
      </c>
      <c r="U267" s="6">
        <v>0</v>
      </c>
      <c r="V267" s="6">
        <v>-229104</v>
      </c>
      <c r="W267" s="2">
        <v>0</v>
      </c>
      <c r="X267" s="6">
        <v>828265</v>
      </c>
      <c r="Y267" s="6">
        <v>-778817</v>
      </c>
      <c r="Z267" s="6">
        <v>17779463</v>
      </c>
      <c r="AA267" s="6">
        <v>2527714</v>
      </c>
      <c r="AB267" s="6">
        <v>304235</v>
      </c>
      <c r="AC267" s="7">
        <v>1.1399999999999999</v>
      </c>
      <c r="AD267" s="2">
        <v>0</v>
      </c>
      <c r="AE267" s="2" t="s">
        <v>807</v>
      </c>
      <c r="AF267" s="2">
        <v>1</v>
      </c>
      <c r="AG267" s="2">
        <v>0</v>
      </c>
      <c r="AH267" s="2">
        <v>1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</row>
    <row r="268" spans="1:39">
      <c r="A268" s="2" t="s">
        <v>237</v>
      </c>
      <c r="B268" s="2" t="s">
        <v>821</v>
      </c>
      <c r="C268" s="2" t="s">
        <v>809</v>
      </c>
      <c r="D268" s="2">
        <v>0</v>
      </c>
      <c r="E268" s="2" t="s">
        <v>238</v>
      </c>
      <c r="F268" s="2" t="s">
        <v>806</v>
      </c>
      <c r="G268" s="2" t="s">
        <v>400</v>
      </c>
      <c r="H268" s="2">
        <v>0</v>
      </c>
      <c r="I268" s="2">
        <v>0.49</v>
      </c>
      <c r="J268" s="6">
        <v>4159870</v>
      </c>
      <c r="K268" s="6">
        <v>5130579</v>
      </c>
      <c r="L268" s="6">
        <v>-970709</v>
      </c>
      <c r="M268" s="6">
        <v>5505251</v>
      </c>
      <c r="N268" s="6">
        <v>393526</v>
      </c>
      <c r="O268" s="6">
        <v>83004</v>
      </c>
      <c r="P268" s="6">
        <v>303246</v>
      </c>
      <c r="Q268" s="6">
        <v>0</v>
      </c>
      <c r="R268" s="6">
        <v>0</v>
      </c>
      <c r="S268" s="6">
        <v>2735</v>
      </c>
      <c r="T268" s="6">
        <v>4541</v>
      </c>
      <c r="U268" s="6">
        <v>0</v>
      </c>
      <c r="V268" s="6">
        <v>-14581</v>
      </c>
      <c r="W268" s="2">
        <v>0</v>
      </c>
      <c r="X268" s="6">
        <v>125297</v>
      </c>
      <c r="Y268" s="6">
        <v>32292</v>
      </c>
      <c r="Z268" s="6">
        <v>5791191</v>
      </c>
      <c r="AA268" s="6">
        <v>4820482</v>
      </c>
      <c r="AB268" s="6">
        <v>660612</v>
      </c>
      <c r="AC268" s="7">
        <v>1.1599999999999999</v>
      </c>
      <c r="AD268" s="2">
        <v>0</v>
      </c>
      <c r="AE268" s="2" t="s">
        <v>807</v>
      </c>
      <c r="AF268" s="2">
        <v>1</v>
      </c>
      <c r="AG268" s="2">
        <v>0</v>
      </c>
      <c r="AH268" s="2">
        <v>0</v>
      </c>
      <c r="AI268" s="2">
        <v>0</v>
      </c>
      <c r="AJ268" s="2">
        <v>0</v>
      </c>
      <c r="AK268" s="2">
        <v>1</v>
      </c>
      <c r="AL268" s="2">
        <v>0</v>
      </c>
      <c r="AM268" s="2">
        <v>0</v>
      </c>
    </row>
    <row r="269" spans="1:39">
      <c r="A269" s="2" t="s">
        <v>235</v>
      </c>
      <c r="B269" s="2" t="s">
        <v>804</v>
      </c>
      <c r="C269" s="2" t="s">
        <v>820</v>
      </c>
      <c r="D269" s="2">
        <v>0</v>
      </c>
      <c r="E269" s="2" t="s">
        <v>236</v>
      </c>
      <c r="F269" s="2" t="s">
        <v>316</v>
      </c>
      <c r="G269" s="2" t="s">
        <v>314</v>
      </c>
      <c r="H269" s="2">
        <v>0</v>
      </c>
      <c r="I269" s="2">
        <v>0.4</v>
      </c>
      <c r="J269" s="6">
        <v>1530269</v>
      </c>
      <c r="K269" s="6">
        <v>6873128</v>
      </c>
      <c r="L269" s="6">
        <v>-5342859</v>
      </c>
      <c r="M269" s="6">
        <v>6766782</v>
      </c>
      <c r="N269" s="6">
        <v>771283</v>
      </c>
      <c r="O269" s="6">
        <v>102383</v>
      </c>
      <c r="P269" s="6">
        <v>632358</v>
      </c>
      <c r="Q269" s="6">
        <v>14211</v>
      </c>
      <c r="R269" s="6">
        <v>0</v>
      </c>
      <c r="S269" s="6">
        <v>1827</v>
      </c>
      <c r="T269" s="6">
        <v>19895</v>
      </c>
      <c r="U269" s="6">
        <v>609</v>
      </c>
      <c r="V269" s="6">
        <v>-80258</v>
      </c>
      <c r="W269" s="2">
        <v>0</v>
      </c>
      <c r="X269" s="2">
        <v>0</v>
      </c>
      <c r="Y269" s="6">
        <v>-75810</v>
      </c>
      <c r="Z269" s="6">
        <v>7381997</v>
      </c>
      <c r="AA269" s="6">
        <v>2039139</v>
      </c>
      <c r="AB269" s="6">
        <v>508870</v>
      </c>
      <c r="AC269" s="7">
        <v>1.33</v>
      </c>
      <c r="AD269" s="2" t="s">
        <v>933</v>
      </c>
      <c r="AE269" s="2" t="s">
        <v>811</v>
      </c>
      <c r="AF269" s="2">
        <v>2.0816385E-2</v>
      </c>
      <c r="AG269" s="2">
        <v>0</v>
      </c>
      <c r="AH269" s="2">
        <v>1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</row>
    <row r="270" spans="1:39">
      <c r="A270" s="2" t="s">
        <v>233</v>
      </c>
      <c r="B270" s="2" t="s">
        <v>926</v>
      </c>
      <c r="C270" s="2" t="s">
        <v>808</v>
      </c>
      <c r="D270" s="2" t="s">
        <v>947</v>
      </c>
      <c r="E270" s="2" t="s">
        <v>234</v>
      </c>
      <c r="F270" s="2" t="s">
        <v>806</v>
      </c>
      <c r="G270" s="2" t="s">
        <v>502</v>
      </c>
      <c r="H270" s="2">
        <v>0</v>
      </c>
      <c r="I270" s="2">
        <v>0.99</v>
      </c>
      <c r="J270" s="6">
        <v>124764347</v>
      </c>
      <c r="K270" s="6">
        <v>72694709</v>
      </c>
      <c r="L270" s="6">
        <v>52069638</v>
      </c>
      <c r="M270" s="6">
        <v>86500539</v>
      </c>
      <c r="N270" s="6">
        <v>4355493</v>
      </c>
      <c r="O270" s="6">
        <v>1299364</v>
      </c>
      <c r="P270" s="6">
        <v>3056129</v>
      </c>
      <c r="Q270" s="2">
        <v>0</v>
      </c>
      <c r="R270" s="6">
        <v>0</v>
      </c>
      <c r="S270" s="6">
        <v>0</v>
      </c>
      <c r="T270" s="6">
        <v>0</v>
      </c>
      <c r="U270" s="6">
        <v>0</v>
      </c>
      <c r="V270" s="6">
        <v>782162</v>
      </c>
      <c r="W270" s="2">
        <v>0</v>
      </c>
      <c r="X270" s="2">
        <v>0</v>
      </c>
      <c r="Y270" s="6">
        <v>-877656</v>
      </c>
      <c r="Z270" s="6">
        <v>90760538</v>
      </c>
      <c r="AA270" s="6">
        <v>142830176</v>
      </c>
      <c r="AB270" s="6">
        <v>18065829</v>
      </c>
      <c r="AC270" s="7">
        <v>1.1399999999999999</v>
      </c>
      <c r="AD270" s="2" t="s">
        <v>948</v>
      </c>
      <c r="AE270" s="2" t="s">
        <v>811</v>
      </c>
      <c r="AF270" s="2">
        <v>9.8103000999999995E-2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1</v>
      </c>
    </row>
    <row r="271" spans="1:39">
      <c r="A271" s="2" t="s">
        <v>231</v>
      </c>
      <c r="B271" s="2" t="s">
        <v>926</v>
      </c>
      <c r="C271" s="2" t="s">
        <v>825</v>
      </c>
      <c r="D271" s="2" t="s">
        <v>945</v>
      </c>
      <c r="E271" s="2" t="s">
        <v>232</v>
      </c>
      <c r="F271" s="2" t="s">
        <v>806</v>
      </c>
      <c r="G271" s="2" t="s">
        <v>45</v>
      </c>
      <c r="H271" s="2">
        <v>0</v>
      </c>
      <c r="I271" s="2">
        <v>0.99</v>
      </c>
      <c r="J271" s="6">
        <v>148307663</v>
      </c>
      <c r="K271" s="6">
        <v>88141589</v>
      </c>
      <c r="L271" s="6">
        <v>60166074</v>
      </c>
      <c r="M271" s="6">
        <v>97391242</v>
      </c>
      <c r="N271" s="6">
        <v>6893740</v>
      </c>
      <c r="O271" s="6">
        <v>1462959</v>
      </c>
      <c r="P271" s="6">
        <v>5393654</v>
      </c>
      <c r="Q271" s="6">
        <v>24210</v>
      </c>
      <c r="R271" s="6">
        <v>0</v>
      </c>
      <c r="S271" s="6">
        <v>9902</v>
      </c>
      <c r="T271" s="6">
        <v>0</v>
      </c>
      <c r="U271" s="6">
        <v>3015</v>
      </c>
      <c r="V271" s="6">
        <v>903782</v>
      </c>
      <c r="W271" s="2">
        <v>0</v>
      </c>
      <c r="X271" s="2">
        <v>0</v>
      </c>
      <c r="Y271" s="6">
        <v>-4543281</v>
      </c>
      <c r="Z271" s="6">
        <v>100645483</v>
      </c>
      <c r="AA271" s="6">
        <v>160811558</v>
      </c>
      <c r="AB271" s="6">
        <v>12503895</v>
      </c>
      <c r="AC271" s="7">
        <v>1.08</v>
      </c>
      <c r="AD271" s="2">
        <v>0</v>
      </c>
      <c r="AE271" s="2" t="s">
        <v>807</v>
      </c>
      <c r="AF271" s="2">
        <v>1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1</v>
      </c>
    </row>
    <row r="272" spans="1:39">
      <c r="A272" s="2" t="s">
        <v>229</v>
      </c>
      <c r="B272" s="2" t="s">
        <v>804</v>
      </c>
      <c r="C272" s="2" t="s">
        <v>820</v>
      </c>
      <c r="D272" s="2">
        <v>0</v>
      </c>
      <c r="E272" s="2" t="s">
        <v>230</v>
      </c>
      <c r="F272" s="2" t="s">
        <v>316</v>
      </c>
      <c r="G272" s="2" t="s">
        <v>314</v>
      </c>
      <c r="H272" s="2">
        <v>0</v>
      </c>
      <c r="I272" s="2">
        <v>0.4</v>
      </c>
      <c r="J272" s="6">
        <v>4002621</v>
      </c>
      <c r="K272" s="6">
        <v>13807633</v>
      </c>
      <c r="L272" s="6">
        <v>-9805012</v>
      </c>
      <c r="M272" s="6">
        <v>14316561</v>
      </c>
      <c r="N272" s="6">
        <v>1397373</v>
      </c>
      <c r="O272" s="6">
        <v>215056</v>
      </c>
      <c r="P272" s="6">
        <v>1169232</v>
      </c>
      <c r="Q272" s="2">
        <v>7</v>
      </c>
      <c r="R272" s="6">
        <v>0</v>
      </c>
      <c r="S272" s="6">
        <v>407</v>
      </c>
      <c r="T272" s="6">
        <v>12062</v>
      </c>
      <c r="U272" s="6">
        <v>609</v>
      </c>
      <c r="V272" s="6">
        <v>-147286</v>
      </c>
      <c r="W272" s="2">
        <v>0</v>
      </c>
      <c r="X272" s="2">
        <v>0</v>
      </c>
      <c r="Y272" s="6">
        <v>-38784</v>
      </c>
      <c r="Z272" s="6">
        <v>15527864</v>
      </c>
      <c r="AA272" s="6">
        <v>5722853</v>
      </c>
      <c r="AB272" s="6">
        <v>1720231</v>
      </c>
      <c r="AC272" s="7">
        <v>1.43</v>
      </c>
      <c r="AD272" s="2" t="s">
        <v>933</v>
      </c>
      <c r="AE272" s="2" t="s">
        <v>827</v>
      </c>
      <c r="AF272" s="2">
        <v>5.4448023999999998E-2</v>
      </c>
      <c r="AG272" s="2">
        <v>0</v>
      </c>
      <c r="AH272" s="2">
        <v>1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</row>
    <row r="273" spans="1:39">
      <c r="A273" s="2" t="s">
        <v>227</v>
      </c>
      <c r="B273" s="2" t="s">
        <v>804</v>
      </c>
      <c r="C273" s="2" t="s">
        <v>822</v>
      </c>
      <c r="D273" s="2">
        <v>0</v>
      </c>
      <c r="E273" s="2" t="s">
        <v>228</v>
      </c>
      <c r="F273" s="2" t="s">
        <v>207</v>
      </c>
      <c r="G273" s="2" t="s">
        <v>274</v>
      </c>
      <c r="H273" s="2">
        <v>0</v>
      </c>
      <c r="I273" s="2">
        <v>0.4</v>
      </c>
      <c r="J273" s="6">
        <v>3317905</v>
      </c>
      <c r="K273" s="6">
        <v>13552305</v>
      </c>
      <c r="L273" s="6">
        <v>-10234400</v>
      </c>
      <c r="M273" s="6">
        <v>15356361</v>
      </c>
      <c r="N273" s="6">
        <v>1086237</v>
      </c>
      <c r="O273" s="6">
        <v>233804</v>
      </c>
      <c r="P273" s="6">
        <v>818727</v>
      </c>
      <c r="Q273" s="2">
        <v>763</v>
      </c>
      <c r="R273" s="6">
        <v>5776</v>
      </c>
      <c r="S273" s="6">
        <v>115</v>
      </c>
      <c r="T273" s="6">
        <v>25833</v>
      </c>
      <c r="U273" s="6">
        <v>1219</v>
      </c>
      <c r="V273" s="6">
        <v>-153736</v>
      </c>
      <c r="W273" s="2">
        <v>0</v>
      </c>
      <c r="X273" s="2">
        <v>0</v>
      </c>
      <c r="Y273" s="6">
        <v>-267949</v>
      </c>
      <c r="Z273" s="6">
        <v>16020913</v>
      </c>
      <c r="AA273" s="6">
        <v>5786513</v>
      </c>
      <c r="AB273" s="6">
        <v>2468609</v>
      </c>
      <c r="AC273" s="7">
        <v>1.74</v>
      </c>
      <c r="AD273" s="2" t="s">
        <v>905</v>
      </c>
      <c r="AE273" s="2" t="s">
        <v>811</v>
      </c>
      <c r="AF273" s="2">
        <v>4.7522585999999999E-2</v>
      </c>
      <c r="AG273" s="2">
        <v>0</v>
      </c>
      <c r="AH273" s="2">
        <v>1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</row>
    <row r="274" spans="1:39">
      <c r="A274" s="2" t="s">
        <v>225</v>
      </c>
      <c r="B274" s="2" t="s">
        <v>926</v>
      </c>
      <c r="C274" s="2" t="s">
        <v>808</v>
      </c>
      <c r="D274" s="2" t="s">
        <v>951</v>
      </c>
      <c r="E274" s="2" t="s">
        <v>226</v>
      </c>
      <c r="F274" s="2" t="s">
        <v>806</v>
      </c>
      <c r="G274" s="2" t="s">
        <v>368</v>
      </c>
      <c r="H274" s="2">
        <v>0</v>
      </c>
      <c r="I274" s="2">
        <v>0.99</v>
      </c>
      <c r="J274" s="6">
        <v>88722831</v>
      </c>
      <c r="K274" s="6">
        <v>66219007</v>
      </c>
      <c r="L274" s="6">
        <v>22503823</v>
      </c>
      <c r="M274" s="6">
        <v>62954636</v>
      </c>
      <c r="N274" s="6">
        <v>4821573</v>
      </c>
      <c r="O274" s="6">
        <v>945670</v>
      </c>
      <c r="P274" s="6">
        <v>3749992</v>
      </c>
      <c r="Q274" s="6">
        <v>8843</v>
      </c>
      <c r="R274" s="6">
        <v>60292</v>
      </c>
      <c r="S274" s="6">
        <v>55268</v>
      </c>
      <c r="T274" s="6">
        <v>0</v>
      </c>
      <c r="U274" s="6">
        <v>1508</v>
      </c>
      <c r="V274" s="6">
        <v>338040</v>
      </c>
      <c r="W274" s="2">
        <v>0</v>
      </c>
      <c r="X274" s="2">
        <v>0</v>
      </c>
      <c r="Y274" s="6">
        <v>-1194316</v>
      </c>
      <c r="Z274" s="6">
        <v>66919933</v>
      </c>
      <c r="AA274" s="6">
        <v>89423757</v>
      </c>
      <c r="AB274" s="6">
        <v>700926</v>
      </c>
      <c r="AC274" s="7">
        <v>1.01</v>
      </c>
      <c r="AD274" s="2">
        <v>0</v>
      </c>
      <c r="AE274" s="2" t="s">
        <v>807</v>
      </c>
      <c r="AF274" s="2">
        <v>1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1</v>
      </c>
    </row>
    <row r="275" spans="1:39">
      <c r="A275" s="2" t="s">
        <v>223</v>
      </c>
      <c r="B275" s="2" t="s">
        <v>804</v>
      </c>
      <c r="C275" s="2" t="s">
        <v>820</v>
      </c>
      <c r="D275" s="2">
        <v>0</v>
      </c>
      <c r="E275" s="2" t="s">
        <v>224</v>
      </c>
      <c r="F275" s="2" t="s">
        <v>316</v>
      </c>
      <c r="G275" s="2" t="s">
        <v>314</v>
      </c>
      <c r="H275" s="2">
        <v>0</v>
      </c>
      <c r="I275" s="2">
        <v>0.4</v>
      </c>
      <c r="J275" s="6">
        <v>2296134</v>
      </c>
      <c r="K275" s="6">
        <v>14875302</v>
      </c>
      <c r="L275" s="6">
        <v>-12579168</v>
      </c>
      <c r="M275" s="6">
        <v>10354157</v>
      </c>
      <c r="N275" s="6">
        <v>753850</v>
      </c>
      <c r="O275" s="6">
        <v>273636</v>
      </c>
      <c r="P275" s="6">
        <v>470268</v>
      </c>
      <c r="Q275" s="2">
        <v>439</v>
      </c>
      <c r="R275" s="6">
        <v>0</v>
      </c>
      <c r="S275" s="6">
        <v>380</v>
      </c>
      <c r="T275" s="6">
        <v>8518</v>
      </c>
      <c r="U275" s="6">
        <v>609</v>
      </c>
      <c r="V275" s="6">
        <v>-188957</v>
      </c>
      <c r="W275" s="6">
        <v>4323910</v>
      </c>
      <c r="X275" s="2">
        <v>0</v>
      </c>
      <c r="Y275" s="6">
        <v>-1235292</v>
      </c>
      <c r="Z275" s="6">
        <v>14007668</v>
      </c>
      <c r="AA275" s="6">
        <v>1428500</v>
      </c>
      <c r="AB275" s="6">
        <v>-867634</v>
      </c>
      <c r="AC275" s="7">
        <v>0.62</v>
      </c>
      <c r="AD275" s="2">
        <v>0</v>
      </c>
      <c r="AE275" s="2" t="s">
        <v>807</v>
      </c>
      <c r="AF275" s="2">
        <v>1</v>
      </c>
      <c r="AG275" s="2">
        <v>0</v>
      </c>
      <c r="AH275" s="2">
        <v>1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</row>
    <row r="276" spans="1:39">
      <c r="A276" s="2" t="s">
        <v>221</v>
      </c>
      <c r="B276" s="2" t="s">
        <v>804</v>
      </c>
      <c r="C276" s="2" t="s">
        <v>805</v>
      </c>
      <c r="D276" s="2">
        <v>0</v>
      </c>
      <c r="E276" s="2" t="s">
        <v>222</v>
      </c>
      <c r="F276" s="2" t="s">
        <v>430</v>
      </c>
      <c r="G276" s="2" t="s">
        <v>428</v>
      </c>
      <c r="H276" s="2">
        <v>0</v>
      </c>
      <c r="I276" s="2">
        <v>0.4</v>
      </c>
      <c r="J276" s="6">
        <v>2151860</v>
      </c>
      <c r="K276" s="6">
        <v>13919489</v>
      </c>
      <c r="L276" s="6">
        <v>-11767629</v>
      </c>
      <c r="M276" s="6">
        <v>13505148</v>
      </c>
      <c r="N276" s="6">
        <v>1082198</v>
      </c>
      <c r="O276" s="6">
        <v>202867</v>
      </c>
      <c r="P276" s="6">
        <v>859652</v>
      </c>
      <c r="Q276" s="6">
        <v>7795</v>
      </c>
      <c r="R276" s="6">
        <v>5446</v>
      </c>
      <c r="S276" s="6">
        <v>1631</v>
      </c>
      <c r="T276" s="6">
        <v>4198</v>
      </c>
      <c r="U276" s="6">
        <v>609</v>
      </c>
      <c r="V276" s="6">
        <v>-176767</v>
      </c>
      <c r="W276" s="2">
        <v>0</v>
      </c>
      <c r="X276" s="6">
        <v>206358</v>
      </c>
      <c r="Y276" s="6">
        <v>-114940</v>
      </c>
      <c r="Z276" s="6">
        <v>14089281</v>
      </c>
      <c r="AA276" s="6">
        <v>2321652</v>
      </c>
      <c r="AB276" s="6">
        <v>169792</v>
      </c>
      <c r="AC276" s="7">
        <v>1.08</v>
      </c>
      <c r="AD276" s="2">
        <v>0</v>
      </c>
      <c r="AE276" s="2" t="s">
        <v>807</v>
      </c>
      <c r="AF276" s="2">
        <v>1</v>
      </c>
      <c r="AG276" s="2">
        <v>0</v>
      </c>
      <c r="AH276" s="2">
        <v>1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</row>
    <row r="277" spans="1:39">
      <c r="A277" s="2" t="s">
        <v>219</v>
      </c>
      <c r="B277" s="2" t="s">
        <v>926</v>
      </c>
      <c r="C277" s="2" t="s">
        <v>820</v>
      </c>
      <c r="D277" s="2">
        <v>0</v>
      </c>
      <c r="E277" s="2" t="s">
        <v>220</v>
      </c>
      <c r="F277" s="2" t="s">
        <v>806</v>
      </c>
      <c r="G277" s="2" t="s">
        <v>175</v>
      </c>
      <c r="H277" s="2">
        <v>0</v>
      </c>
      <c r="I277" s="2">
        <v>0.49</v>
      </c>
      <c r="J277" s="6">
        <v>135199285</v>
      </c>
      <c r="K277" s="6">
        <v>94835496</v>
      </c>
      <c r="L277" s="6">
        <v>40363790</v>
      </c>
      <c r="M277" s="6">
        <v>95702168</v>
      </c>
      <c r="N277" s="6">
        <v>5519023</v>
      </c>
      <c r="O277" s="6">
        <v>1467707</v>
      </c>
      <c r="P277" s="6">
        <v>3959504</v>
      </c>
      <c r="Q277" s="6">
        <v>32328</v>
      </c>
      <c r="R277" s="6">
        <v>0</v>
      </c>
      <c r="S277" s="6">
        <v>57991</v>
      </c>
      <c r="T277" s="6">
        <v>0</v>
      </c>
      <c r="U277" s="6">
        <v>1493</v>
      </c>
      <c r="V277" s="6">
        <v>606323</v>
      </c>
      <c r="W277" s="2">
        <v>0</v>
      </c>
      <c r="X277" s="2">
        <v>0</v>
      </c>
      <c r="Y277" s="6">
        <v>-5918869</v>
      </c>
      <c r="Z277" s="6">
        <v>95908645</v>
      </c>
      <c r="AA277" s="6">
        <v>136272435</v>
      </c>
      <c r="AB277" s="6">
        <v>1073149</v>
      </c>
      <c r="AC277" s="7">
        <v>1.01</v>
      </c>
      <c r="AD277" s="2">
        <v>0</v>
      </c>
      <c r="AE277" s="2" t="s">
        <v>807</v>
      </c>
      <c r="AF277" s="2">
        <v>1</v>
      </c>
      <c r="AG277" s="2">
        <v>1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</row>
    <row r="278" spans="1:39">
      <c r="A278" s="2" t="s">
        <v>217</v>
      </c>
      <c r="B278" s="2" t="s">
        <v>804</v>
      </c>
      <c r="C278" s="2" t="s">
        <v>805</v>
      </c>
      <c r="D278" s="2">
        <v>0</v>
      </c>
      <c r="E278" s="2" t="s">
        <v>218</v>
      </c>
      <c r="F278" s="2" t="s">
        <v>430</v>
      </c>
      <c r="G278" s="2" t="s">
        <v>428</v>
      </c>
      <c r="H278" s="2">
        <v>0</v>
      </c>
      <c r="I278" s="2">
        <v>0.4</v>
      </c>
      <c r="J278" s="6">
        <v>3485707</v>
      </c>
      <c r="K278" s="6">
        <v>9279873</v>
      </c>
      <c r="L278" s="6">
        <v>-5794166</v>
      </c>
      <c r="M278" s="6">
        <v>10876407</v>
      </c>
      <c r="N278" s="6">
        <v>936677</v>
      </c>
      <c r="O278" s="6">
        <v>163380</v>
      </c>
      <c r="P278" s="6">
        <v>755585</v>
      </c>
      <c r="Q278" s="6">
        <v>6255</v>
      </c>
      <c r="R278" s="6">
        <v>0</v>
      </c>
      <c r="S278" s="6">
        <v>1845</v>
      </c>
      <c r="T278" s="6">
        <v>9003</v>
      </c>
      <c r="U278" s="6">
        <v>609</v>
      </c>
      <c r="V278" s="6">
        <v>-87037</v>
      </c>
      <c r="W278" s="2">
        <v>0</v>
      </c>
      <c r="X278" s="6">
        <v>11834</v>
      </c>
      <c r="Y278" s="6">
        <v>348374</v>
      </c>
      <c r="Z278" s="6">
        <v>12062587</v>
      </c>
      <c r="AA278" s="6">
        <v>6268421</v>
      </c>
      <c r="AB278" s="6">
        <v>2782714</v>
      </c>
      <c r="AC278" s="7">
        <v>1.8</v>
      </c>
      <c r="AD278" s="2" t="s">
        <v>892</v>
      </c>
      <c r="AE278" s="2" t="s">
        <v>811</v>
      </c>
      <c r="AF278" s="2">
        <v>1.5745182999999999E-2</v>
      </c>
      <c r="AG278" s="2">
        <v>0</v>
      </c>
      <c r="AH278" s="2">
        <v>1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</row>
    <row r="279" spans="1:39">
      <c r="A279" s="2" t="s">
        <v>215</v>
      </c>
      <c r="B279" s="2" t="s">
        <v>821</v>
      </c>
      <c r="C279" s="2" t="s">
        <v>825</v>
      </c>
      <c r="D279" s="2">
        <v>0</v>
      </c>
      <c r="E279" s="2" t="s">
        <v>216</v>
      </c>
      <c r="F279" s="2" t="s">
        <v>806</v>
      </c>
      <c r="G279" s="2" t="s">
        <v>213</v>
      </c>
      <c r="H279" s="2">
        <v>0</v>
      </c>
      <c r="I279" s="2">
        <v>0.49</v>
      </c>
      <c r="J279" s="6">
        <v>47701775</v>
      </c>
      <c r="K279" s="6">
        <v>38333903</v>
      </c>
      <c r="L279" s="6">
        <v>9367872</v>
      </c>
      <c r="M279" s="6">
        <v>41621088</v>
      </c>
      <c r="N279" s="6">
        <v>3353631</v>
      </c>
      <c r="O279" s="6">
        <v>632225</v>
      </c>
      <c r="P279" s="6">
        <v>2690070</v>
      </c>
      <c r="Q279" s="6">
        <v>11939</v>
      </c>
      <c r="R279" s="6">
        <v>0</v>
      </c>
      <c r="S279" s="6">
        <v>0</v>
      </c>
      <c r="T279" s="6">
        <v>19397</v>
      </c>
      <c r="U279" s="6">
        <v>0</v>
      </c>
      <c r="V279" s="6">
        <v>140719</v>
      </c>
      <c r="W279" s="2">
        <v>0</v>
      </c>
      <c r="X279" s="2">
        <v>0</v>
      </c>
      <c r="Y279" s="6">
        <v>1403182</v>
      </c>
      <c r="Z279" s="6">
        <v>46518620</v>
      </c>
      <c r="AA279" s="6">
        <v>55886492</v>
      </c>
      <c r="AB279" s="6">
        <v>8184717</v>
      </c>
      <c r="AC279" s="7">
        <v>1.17</v>
      </c>
      <c r="AD279" s="2">
        <v>0</v>
      </c>
      <c r="AE279" s="2" t="s">
        <v>807</v>
      </c>
      <c r="AF279" s="2">
        <v>1</v>
      </c>
      <c r="AG279" s="2">
        <v>0</v>
      </c>
      <c r="AH279" s="2">
        <v>0</v>
      </c>
      <c r="AI279" s="2">
        <v>0</v>
      </c>
      <c r="AJ279" s="2">
        <v>0</v>
      </c>
      <c r="AK279" s="2">
        <v>1</v>
      </c>
      <c r="AL279" s="2">
        <v>0</v>
      </c>
      <c r="AM279" s="2">
        <v>0</v>
      </c>
    </row>
    <row r="280" spans="1:39">
      <c r="A280" s="2" t="s">
        <v>213</v>
      </c>
      <c r="B280" s="2" t="s">
        <v>921</v>
      </c>
      <c r="C280" s="2">
        <v>0</v>
      </c>
      <c r="D280" s="2">
        <v>0</v>
      </c>
      <c r="E280" s="2" t="s">
        <v>214</v>
      </c>
      <c r="F280" s="2">
        <v>0</v>
      </c>
      <c r="G280" s="2">
        <v>0</v>
      </c>
      <c r="H280" s="2" t="s">
        <v>814</v>
      </c>
      <c r="I280" s="2">
        <v>0.01</v>
      </c>
      <c r="J280" s="6">
        <v>3662126</v>
      </c>
      <c r="K280" s="6">
        <v>1431390</v>
      </c>
      <c r="L280" s="6">
        <v>2230736</v>
      </c>
      <c r="M280" s="6">
        <v>1528504</v>
      </c>
      <c r="N280" s="6">
        <v>99086</v>
      </c>
      <c r="O280" s="6">
        <v>22960</v>
      </c>
      <c r="P280" s="6">
        <v>74440</v>
      </c>
      <c r="Q280" s="2">
        <v>381</v>
      </c>
      <c r="R280" s="6">
        <v>56</v>
      </c>
      <c r="S280" s="6">
        <v>796</v>
      </c>
      <c r="T280" s="6">
        <v>438</v>
      </c>
      <c r="U280" s="6">
        <v>15</v>
      </c>
      <c r="V280" s="6">
        <v>33509</v>
      </c>
      <c r="W280" s="2">
        <v>0</v>
      </c>
      <c r="X280" s="2">
        <v>0</v>
      </c>
      <c r="Y280" s="6">
        <v>65870</v>
      </c>
      <c r="Z280" s="6">
        <v>1726969</v>
      </c>
      <c r="AA280" s="6">
        <v>3957705</v>
      </c>
      <c r="AB280" s="6">
        <v>295579</v>
      </c>
      <c r="AC280" s="7">
        <v>1.08</v>
      </c>
      <c r="AD280" s="2">
        <v>0</v>
      </c>
      <c r="AE280" s="2" t="s">
        <v>807</v>
      </c>
      <c r="AF280" s="2">
        <v>1</v>
      </c>
      <c r="AG280" s="2">
        <v>0</v>
      </c>
      <c r="AH280" s="2">
        <v>0</v>
      </c>
      <c r="AI280" s="2">
        <v>0</v>
      </c>
      <c r="AJ280" s="2">
        <v>1</v>
      </c>
      <c r="AK280" s="2">
        <v>0</v>
      </c>
      <c r="AL280" s="2">
        <v>0</v>
      </c>
      <c r="AM280" s="2">
        <v>0</v>
      </c>
    </row>
    <row r="281" spans="1:39">
      <c r="A281" s="2" t="s">
        <v>211</v>
      </c>
      <c r="B281" s="2" t="s">
        <v>821</v>
      </c>
      <c r="C281" s="2" t="s">
        <v>805</v>
      </c>
      <c r="D281" s="2">
        <v>0</v>
      </c>
      <c r="E281" s="2" t="s">
        <v>212</v>
      </c>
      <c r="F281" s="2" t="s">
        <v>806</v>
      </c>
      <c r="G281" s="2" t="s">
        <v>726</v>
      </c>
      <c r="H281" s="2">
        <v>0</v>
      </c>
      <c r="I281" s="2">
        <v>0.49</v>
      </c>
      <c r="J281" s="6">
        <v>28278872</v>
      </c>
      <c r="K281" s="6">
        <v>46670705</v>
      </c>
      <c r="L281" s="6">
        <v>-18391834</v>
      </c>
      <c r="M281" s="6">
        <v>49965496</v>
      </c>
      <c r="N281" s="6">
        <v>1271160</v>
      </c>
      <c r="O281" s="6">
        <v>750555</v>
      </c>
      <c r="P281" s="6">
        <v>506259</v>
      </c>
      <c r="Q281" s="6">
        <v>5423</v>
      </c>
      <c r="R281" s="6">
        <v>0</v>
      </c>
      <c r="S281" s="6">
        <v>8923</v>
      </c>
      <c r="T281" s="6">
        <v>0</v>
      </c>
      <c r="U281" s="6">
        <v>0</v>
      </c>
      <c r="V281" s="6">
        <v>-276272</v>
      </c>
      <c r="W281" s="2">
        <v>0</v>
      </c>
      <c r="X281" s="6">
        <v>1363924</v>
      </c>
      <c r="Y281" s="6">
        <v>-354168</v>
      </c>
      <c r="Z281" s="6">
        <v>49242292</v>
      </c>
      <c r="AA281" s="6">
        <v>30850458</v>
      </c>
      <c r="AB281" s="6">
        <v>2571586</v>
      </c>
      <c r="AC281" s="7">
        <v>1.0900000000000001</v>
      </c>
      <c r="AD281" s="2">
        <v>0</v>
      </c>
      <c r="AE281" s="2" t="s">
        <v>807</v>
      </c>
      <c r="AF281" s="2">
        <v>1</v>
      </c>
      <c r="AG281" s="2">
        <v>0</v>
      </c>
      <c r="AH281" s="2">
        <v>0</v>
      </c>
      <c r="AI281" s="2">
        <v>0</v>
      </c>
      <c r="AJ281" s="2">
        <v>0</v>
      </c>
      <c r="AK281" s="2">
        <v>1</v>
      </c>
      <c r="AL281" s="2">
        <v>0</v>
      </c>
      <c r="AM281" s="2">
        <v>0</v>
      </c>
    </row>
    <row r="282" spans="1:39">
      <c r="A282" s="2" t="s">
        <v>209</v>
      </c>
      <c r="B282" s="2" t="s">
        <v>926</v>
      </c>
      <c r="C282" s="2" t="s">
        <v>825</v>
      </c>
      <c r="D282" s="2" t="s">
        <v>945</v>
      </c>
      <c r="E282" s="2" t="s">
        <v>210</v>
      </c>
      <c r="F282" s="2" t="s">
        <v>806</v>
      </c>
      <c r="G282" s="2" t="s">
        <v>45</v>
      </c>
      <c r="H282" s="2">
        <v>0</v>
      </c>
      <c r="I282" s="2">
        <v>0.99</v>
      </c>
      <c r="J282" s="6">
        <v>40087171</v>
      </c>
      <c r="K282" s="6">
        <v>97490981</v>
      </c>
      <c r="L282" s="6">
        <v>-57403810</v>
      </c>
      <c r="M282" s="6">
        <v>105531714</v>
      </c>
      <c r="N282" s="6">
        <v>3275088</v>
      </c>
      <c r="O282" s="6">
        <v>1585240</v>
      </c>
      <c r="P282" s="6">
        <v>1681093</v>
      </c>
      <c r="Q282" s="6">
        <v>3015</v>
      </c>
      <c r="R282" s="6">
        <v>1439</v>
      </c>
      <c r="S282" s="6">
        <v>2905</v>
      </c>
      <c r="T282" s="6">
        <v>1396</v>
      </c>
      <c r="U282" s="6">
        <v>0</v>
      </c>
      <c r="V282" s="6">
        <v>-862289</v>
      </c>
      <c r="W282" s="2">
        <v>0</v>
      </c>
      <c r="X282" s="2">
        <v>0</v>
      </c>
      <c r="Y282" s="6">
        <v>-4448411</v>
      </c>
      <c r="Z282" s="6">
        <v>103496102</v>
      </c>
      <c r="AA282" s="6">
        <v>46092292</v>
      </c>
      <c r="AB282" s="6">
        <v>6005121</v>
      </c>
      <c r="AC282" s="7">
        <v>1.1499999999999999</v>
      </c>
      <c r="AD282" s="2" t="s">
        <v>946</v>
      </c>
      <c r="AE282" s="2" t="s">
        <v>811</v>
      </c>
      <c r="AF282" s="2">
        <v>7.0819586000000004E-2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1</v>
      </c>
    </row>
    <row r="283" spans="1:39">
      <c r="A283" s="2" t="s">
        <v>207</v>
      </c>
      <c r="B283" s="2" t="s">
        <v>928</v>
      </c>
      <c r="C283" s="2" t="s">
        <v>822</v>
      </c>
      <c r="D283" s="2">
        <v>0</v>
      </c>
      <c r="E283" s="2" t="s">
        <v>208</v>
      </c>
      <c r="F283" s="2">
        <v>0</v>
      </c>
      <c r="G283" s="2">
        <v>0</v>
      </c>
      <c r="H283" s="2" t="s">
        <v>929</v>
      </c>
      <c r="I283" s="2">
        <v>0.09</v>
      </c>
      <c r="J283" s="6">
        <v>63785309</v>
      </c>
      <c r="K283" s="6">
        <v>14187017</v>
      </c>
      <c r="L283" s="6">
        <v>49598291</v>
      </c>
      <c r="M283" s="6">
        <v>15046538</v>
      </c>
      <c r="N283" s="6">
        <v>1084677</v>
      </c>
      <c r="O283" s="6">
        <v>226022</v>
      </c>
      <c r="P283" s="6">
        <v>831864</v>
      </c>
      <c r="Q283" s="6">
        <v>1370</v>
      </c>
      <c r="R283" s="6">
        <v>2030</v>
      </c>
      <c r="S283" s="6">
        <v>864</v>
      </c>
      <c r="T283" s="6">
        <v>21837</v>
      </c>
      <c r="U283" s="6">
        <v>690</v>
      </c>
      <c r="V283" s="6">
        <v>745039</v>
      </c>
      <c r="W283" s="2">
        <v>0</v>
      </c>
      <c r="X283" s="2">
        <v>0</v>
      </c>
      <c r="Y283" s="6">
        <v>295563</v>
      </c>
      <c r="Z283" s="6">
        <v>17171817</v>
      </c>
      <c r="AA283" s="6">
        <v>66770108</v>
      </c>
      <c r="AB283" s="6">
        <v>2984800</v>
      </c>
      <c r="AC283" s="7">
        <v>1.05</v>
      </c>
      <c r="AD283" s="2" t="s">
        <v>905</v>
      </c>
      <c r="AE283" s="2" t="s">
        <v>811</v>
      </c>
      <c r="AF283" s="2">
        <v>0.91360150100000004</v>
      </c>
      <c r="AG283" s="2">
        <v>0</v>
      </c>
      <c r="AH283" s="2">
        <v>0</v>
      </c>
      <c r="AI283" s="2">
        <v>1</v>
      </c>
      <c r="AJ283" s="2">
        <v>0</v>
      </c>
      <c r="AK283" s="2">
        <v>0</v>
      </c>
      <c r="AL283" s="2">
        <v>0</v>
      </c>
      <c r="AM283" s="2">
        <v>0</v>
      </c>
    </row>
    <row r="284" spans="1:39">
      <c r="A284" s="2" t="s">
        <v>205</v>
      </c>
      <c r="B284" s="2" t="s">
        <v>804</v>
      </c>
      <c r="C284" s="2" t="s">
        <v>805</v>
      </c>
      <c r="D284" s="2">
        <v>0</v>
      </c>
      <c r="E284" s="2" t="s">
        <v>206</v>
      </c>
      <c r="F284" s="2" t="s">
        <v>680</v>
      </c>
      <c r="G284" s="2" t="s">
        <v>678</v>
      </c>
      <c r="H284" s="2">
        <v>0</v>
      </c>
      <c r="I284" s="2">
        <v>0.4</v>
      </c>
      <c r="J284" s="6">
        <v>1032564</v>
      </c>
      <c r="K284" s="6">
        <v>11789026</v>
      </c>
      <c r="L284" s="6">
        <v>-10756462</v>
      </c>
      <c r="M284" s="6">
        <v>12188938</v>
      </c>
      <c r="N284" s="6">
        <v>461446</v>
      </c>
      <c r="O284" s="6">
        <v>183096</v>
      </c>
      <c r="P284" s="6">
        <v>277762</v>
      </c>
      <c r="Q284" s="6">
        <v>588</v>
      </c>
      <c r="R284" s="6">
        <v>0</v>
      </c>
      <c r="S284" s="6">
        <v>0</v>
      </c>
      <c r="T284" s="6">
        <v>0</v>
      </c>
      <c r="U284" s="6">
        <v>0</v>
      </c>
      <c r="V284" s="6">
        <v>-161578</v>
      </c>
      <c r="W284" s="2">
        <v>0</v>
      </c>
      <c r="X284" s="6">
        <v>9381</v>
      </c>
      <c r="Y284" s="6">
        <v>-179920</v>
      </c>
      <c r="Z284" s="6">
        <v>12299505</v>
      </c>
      <c r="AA284" s="6">
        <v>1543043</v>
      </c>
      <c r="AB284" s="6">
        <v>510480</v>
      </c>
      <c r="AC284" s="7">
        <v>1.49</v>
      </c>
      <c r="AD284" s="2" t="s">
        <v>922</v>
      </c>
      <c r="AE284" s="2" t="s">
        <v>811</v>
      </c>
      <c r="AF284" s="2">
        <v>1.9661984E-2</v>
      </c>
      <c r="AG284" s="2">
        <v>0</v>
      </c>
      <c r="AH284" s="2">
        <v>1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</row>
    <row r="285" spans="1:39">
      <c r="A285" s="2" t="s">
        <v>203</v>
      </c>
      <c r="B285" s="2" t="s">
        <v>804</v>
      </c>
      <c r="C285" s="2" t="s">
        <v>815</v>
      </c>
      <c r="D285" s="2">
        <v>0</v>
      </c>
      <c r="E285" s="2" t="s">
        <v>204</v>
      </c>
      <c r="F285" s="2" t="s">
        <v>668</v>
      </c>
      <c r="G285" s="2" t="s">
        <v>666</v>
      </c>
      <c r="H285" s="2">
        <v>0</v>
      </c>
      <c r="I285" s="2">
        <v>0.4</v>
      </c>
      <c r="J285" s="6">
        <v>2472096</v>
      </c>
      <c r="K285" s="6">
        <v>27202897</v>
      </c>
      <c r="L285" s="6">
        <v>-24730801</v>
      </c>
      <c r="M285" s="6">
        <v>27343128</v>
      </c>
      <c r="N285" s="6">
        <v>1763230</v>
      </c>
      <c r="O285" s="6">
        <v>436928</v>
      </c>
      <c r="P285" s="6">
        <v>1280304</v>
      </c>
      <c r="Q285" s="6">
        <v>7609</v>
      </c>
      <c r="R285" s="6">
        <v>8140</v>
      </c>
      <c r="S285" s="6">
        <v>0</v>
      </c>
      <c r="T285" s="6">
        <v>29640</v>
      </c>
      <c r="U285" s="6">
        <v>609</v>
      </c>
      <c r="V285" s="6">
        <v>-371493</v>
      </c>
      <c r="W285" s="2">
        <v>0</v>
      </c>
      <c r="X285" s="6">
        <v>716977</v>
      </c>
      <c r="Y285" s="6">
        <v>1517578</v>
      </c>
      <c r="Z285" s="6">
        <v>29535466</v>
      </c>
      <c r="AA285" s="6">
        <v>4804665</v>
      </c>
      <c r="AB285" s="6">
        <v>2332569</v>
      </c>
      <c r="AC285" s="7">
        <v>1.94</v>
      </c>
      <c r="AD285" s="2">
        <v>0</v>
      </c>
      <c r="AE285" s="2" t="s">
        <v>807</v>
      </c>
      <c r="AF285" s="2">
        <v>1</v>
      </c>
      <c r="AG285" s="2">
        <v>0</v>
      </c>
      <c r="AH285" s="2">
        <v>1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</row>
    <row r="286" spans="1:39">
      <c r="A286" s="2" t="s">
        <v>201</v>
      </c>
      <c r="B286" s="2" t="s">
        <v>804</v>
      </c>
      <c r="C286" s="2" t="s">
        <v>809</v>
      </c>
      <c r="D286" s="2">
        <v>0</v>
      </c>
      <c r="E286" s="2" t="s">
        <v>202</v>
      </c>
      <c r="F286" s="2" t="s">
        <v>594</v>
      </c>
      <c r="G286" s="2" t="s">
        <v>590</v>
      </c>
      <c r="H286" s="2">
        <v>0</v>
      </c>
      <c r="I286" s="2">
        <v>0.4</v>
      </c>
      <c r="J286" s="6">
        <v>2356899</v>
      </c>
      <c r="K286" s="6">
        <v>8549557</v>
      </c>
      <c r="L286" s="6">
        <v>-6192659</v>
      </c>
      <c r="M286" s="6">
        <v>9921786</v>
      </c>
      <c r="N286" s="6">
        <v>549133</v>
      </c>
      <c r="O286" s="6">
        <v>149040</v>
      </c>
      <c r="P286" s="6">
        <v>384744</v>
      </c>
      <c r="Q286" s="6">
        <v>2517</v>
      </c>
      <c r="R286" s="6">
        <v>0</v>
      </c>
      <c r="S286" s="6">
        <v>3418</v>
      </c>
      <c r="T286" s="6">
        <v>9414</v>
      </c>
      <c r="U286" s="6">
        <v>0</v>
      </c>
      <c r="V286" s="6">
        <v>-93023</v>
      </c>
      <c r="W286" s="2">
        <v>0</v>
      </c>
      <c r="X286" s="2">
        <v>0</v>
      </c>
      <c r="Y286" s="6">
        <v>-284912</v>
      </c>
      <c r="Z286" s="6">
        <v>10092984</v>
      </c>
      <c r="AA286" s="6">
        <v>3900326</v>
      </c>
      <c r="AB286" s="6">
        <v>1543427</v>
      </c>
      <c r="AC286" s="7">
        <v>1.65</v>
      </c>
      <c r="AD286" s="2" t="s">
        <v>904</v>
      </c>
      <c r="AE286" s="2" t="s">
        <v>811</v>
      </c>
      <c r="AF286" s="2">
        <v>1.2506885000000001E-2</v>
      </c>
      <c r="AG286" s="2">
        <v>0</v>
      </c>
      <c r="AH286" s="2">
        <v>1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</row>
    <row r="287" spans="1:39">
      <c r="A287" s="2" t="s">
        <v>199</v>
      </c>
      <c r="B287" s="2" t="s">
        <v>821</v>
      </c>
      <c r="C287" s="2" t="s">
        <v>822</v>
      </c>
      <c r="D287" s="2" t="s">
        <v>943</v>
      </c>
      <c r="E287" s="2" t="s">
        <v>200</v>
      </c>
      <c r="F287" s="2" t="s">
        <v>944</v>
      </c>
      <c r="G287" s="2" t="s">
        <v>752</v>
      </c>
      <c r="H287" s="2">
        <v>0</v>
      </c>
      <c r="I287" s="2">
        <v>0.94</v>
      </c>
      <c r="J287" s="6">
        <v>51030291</v>
      </c>
      <c r="K287" s="6">
        <v>116195961</v>
      </c>
      <c r="L287" s="6">
        <v>-65165670</v>
      </c>
      <c r="M287" s="6">
        <v>124156778</v>
      </c>
      <c r="N287" s="6">
        <v>4301338</v>
      </c>
      <c r="O287" s="6">
        <v>1947144</v>
      </c>
      <c r="P287" s="6">
        <v>2311907</v>
      </c>
      <c r="Q287" s="6">
        <v>34451</v>
      </c>
      <c r="R287" s="6">
        <v>0</v>
      </c>
      <c r="S287" s="6">
        <v>7836</v>
      </c>
      <c r="T287" s="6">
        <v>0</v>
      </c>
      <c r="U287" s="6">
        <v>0</v>
      </c>
      <c r="V287" s="6">
        <v>-978883</v>
      </c>
      <c r="W287" s="2">
        <v>0</v>
      </c>
      <c r="X287" s="2">
        <v>0</v>
      </c>
      <c r="Y287" s="6">
        <v>-6371139</v>
      </c>
      <c r="Z287" s="6">
        <v>121108094</v>
      </c>
      <c r="AA287" s="6">
        <v>55942424</v>
      </c>
      <c r="AB287" s="6">
        <v>4912133</v>
      </c>
      <c r="AC287" s="7">
        <v>1.1000000000000001</v>
      </c>
      <c r="AD287" s="2">
        <v>0</v>
      </c>
      <c r="AE287" s="2" t="s">
        <v>807</v>
      </c>
      <c r="AF287" s="2">
        <v>1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1</v>
      </c>
    </row>
    <row r="288" spans="1:39">
      <c r="A288" s="2" t="s">
        <v>197</v>
      </c>
      <c r="B288" s="2" t="s">
        <v>804</v>
      </c>
      <c r="C288" s="2" t="s">
        <v>822</v>
      </c>
      <c r="D288" s="2">
        <v>0</v>
      </c>
      <c r="E288" s="2" t="s">
        <v>198</v>
      </c>
      <c r="F288" s="2" t="s">
        <v>588</v>
      </c>
      <c r="G288" s="2" t="s">
        <v>274</v>
      </c>
      <c r="H288" s="2">
        <v>0</v>
      </c>
      <c r="I288" s="2">
        <v>0.4</v>
      </c>
      <c r="J288" s="6">
        <v>1800829</v>
      </c>
      <c r="K288" s="6">
        <v>12506413</v>
      </c>
      <c r="L288" s="6">
        <v>-10705583</v>
      </c>
      <c r="M288" s="6">
        <v>9658846</v>
      </c>
      <c r="N288" s="6">
        <v>1469969</v>
      </c>
      <c r="O288" s="6">
        <v>145090</v>
      </c>
      <c r="P288" s="6">
        <v>1286612</v>
      </c>
      <c r="Q288" s="2">
        <v>0</v>
      </c>
      <c r="R288" s="6">
        <v>16240</v>
      </c>
      <c r="S288" s="6">
        <v>4059</v>
      </c>
      <c r="T288" s="6">
        <v>17968</v>
      </c>
      <c r="U288" s="6">
        <v>0</v>
      </c>
      <c r="V288" s="6">
        <v>-160813</v>
      </c>
      <c r="W288" s="6">
        <v>2064565</v>
      </c>
      <c r="X288" s="2">
        <v>0</v>
      </c>
      <c r="Y288" s="6">
        <v>-12232523</v>
      </c>
      <c r="Z288" s="6">
        <v>800044</v>
      </c>
      <c r="AA288" s="6">
        <v>-9905540</v>
      </c>
      <c r="AB288" s="6">
        <v>-11706369</v>
      </c>
      <c r="AC288" s="7">
        <v>-5.5</v>
      </c>
      <c r="AD288" s="2">
        <v>0</v>
      </c>
      <c r="AE288" s="2" t="s">
        <v>807</v>
      </c>
      <c r="AF288" s="2">
        <v>1</v>
      </c>
      <c r="AG288" s="2">
        <v>0</v>
      </c>
      <c r="AH288" s="2">
        <v>1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</row>
    <row r="289" spans="1:39">
      <c r="A289" s="2" t="s">
        <v>195</v>
      </c>
      <c r="B289" s="2" t="s">
        <v>804</v>
      </c>
      <c r="C289" s="2" t="s">
        <v>809</v>
      </c>
      <c r="D289" s="2">
        <v>0</v>
      </c>
      <c r="E289" s="2" t="s">
        <v>196</v>
      </c>
      <c r="F289" s="2" t="s">
        <v>390</v>
      </c>
      <c r="G289" s="2" t="s">
        <v>806</v>
      </c>
      <c r="H289" s="2">
        <v>0</v>
      </c>
      <c r="I289" s="2">
        <v>0.4</v>
      </c>
      <c r="J289" s="6">
        <v>3124477</v>
      </c>
      <c r="K289" s="6">
        <v>8627686</v>
      </c>
      <c r="L289" s="6">
        <v>-5503209</v>
      </c>
      <c r="M289" s="6">
        <v>8892715</v>
      </c>
      <c r="N289" s="6">
        <v>627108</v>
      </c>
      <c r="O289" s="6">
        <v>137245</v>
      </c>
      <c r="P289" s="6">
        <v>476722</v>
      </c>
      <c r="Q289" s="6">
        <v>0</v>
      </c>
      <c r="R289" s="6">
        <v>0</v>
      </c>
      <c r="S289" s="6">
        <v>0</v>
      </c>
      <c r="T289" s="6">
        <v>12532</v>
      </c>
      <c r="U289" s="6">
        <v>609</v>
      </c>
      <c r="V289" s="6">
        <v>-82666</v>
      </c>
      <c r="W289" s="2">
        <v>0</v>
      </c>
      <c r="X289" s="6">
        <v>539105</v>
      </c>
      <c r="Y289" s="6">
        <v>-572849</v>
      </c>
      <c r="Z289" s="6">
        <v>8325203</v>
      </c>
      <c r="AA289" s="6">
        <v>2821993</v>
      </c>
      <c r="AB289" s="6">
        <v>-302483</v>
      </c>
      <c r="AC289" s="7">
        <v>0.9</v>
      </c>
      <c r="AD289" s="2">
        <v>0</v>
      </c>
      <c r="AE289" s="2" t="s">
        <v>807</v>
      </c>
      <c r="AF289" s="2">
        <v>1</v>
      </c>
      <c r="AG289" s="2">
        <v>0</v>
      </c>
      <c r="AH289" s="2">
        <v>1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</row>
    <row r="290" spans="1:39">
      <c r="A290" s="2" t="s">
        <v>193</v>
      </c>
      <c r="B290" s="2" t="s">
        <v>804</v>
      </c>
      <c r="C290" s="2" t="s">
        <v>809</v>
      </c>
      <c r="D290" s="2">
        <v>0</v>
      </c>
      <c r="E290" s="2" t="s">
        <v>194</v>
      </c>
      <c r="F290" s="2" t="s">
        <v>390</v>
      </c>
      <c r="G290" s="2" t="s">
        <v>806</v>
      </c>
      <c r="H290" s="2">
        <v>0</v>
      </c>
      <c r="I290" s="2">
        <v>0.4</v>
      </c>
      <c r="J290" s="6">
        <v>3426601</v>
      </c>
      <c r="K290" s="6">
        <v>15776734</v>
      </c>
      <c r="L290" s="6">
        <v>-12350133</v>
      </c>
      <c r="M290" s="6">
        <v>15902236</v>
      </c>
      <c r="N290" s="6">
        <v>1065123</v>
      </c>
      <c r="O290" s="6">
        <v>241898</v>
      </c>
      <c r="P290" s="6">
        <v>764434</v>
      </c>
      <c r="Q290" s="2">
        <v>0</v>
      </c>
      <c r="R290" s="6">
        <v>5422</v>
      </c>
      <c r="S290" s="6">
        <v>18046</v>
      </c>
      <c r="T290" s="6">
        <v>34105</v>
      </c>
      <c r="U290" s="6">
        <v>1218</v>
      </c>
      <c r="V290" s="6">
        <v>-185517</v>
      </c>
      <c r="W290" s="2">
        <v>0</v>
      </c>
      <c r="X290" s="2">
        <v>0</v>
      </c>
      <c r="Y290" s="6">
        <v>-745291</v>
      </c>
      <c r="Z290" s="6">
        <v>16036551</v>
      </c>
      <c r="AA290" s="6">
        <v>3686418</v>
      </c>
      <c r="AB290" s="6">
        <v>259817</v>
      </c>
      <c r="AC290" s="7">
        <v>1.08</v>
      </c>
      <c r="AD290" s="2" t="s">
        <v>863</v>
      </c>
      <c r="AE290" s="2" t="s">
        <v>811</v>
      </c>
      <c r="AF290" s="2">
        <v>2.7395242E-2</v>
      </c>
      <c r="AG290" s="2">
        <v>0</v>
      </c>
      <c r="AH290" s="2">
        <v>1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</row>
    <row r="291" spans="1:39">
      <c r="A291" s="2" t="s">
        <v>191</v>
      </c>
      <c r="B291" s="2" t="s">
        <v>804</v>
      </c>
      <c r="C291" s="2" t="s">
        <v>808</v>
      </c>
      <c r="D291" s="2">
        <v>0</v>
      </c>
      <c r="E291" s="2" t="s">
        <v>192</v>
      </c>
      <c r="F291" s="2" t="s">
        <v>606</v>
      </c>
      <c r="G291" s="2" t="s">
        <v>806</v>
      </c>
      <c r="H291" s="2">
        <v>0</v>
      </c>
      <c r="I291" s="2">
        <v>0.4</v>
      </c>
      <c r="J291" s="6">
        <v>2100404</v>
      </c>
      <c r="K291" s="6">
        <v>16443327</v>
      </c>
      <c r="L291" s="6">
        <v>-14342923</v>
      </c>
      <c r="M291" s="6">
        <v>16089087</v>
      </c>
      <c r="N291" s="6">
        <v>2215022</v>
      </c>
      <c r="O291" s="6">
        <v>241682</v>
      </c>
      <c r="P291" s="6">
        <v>1960451</v>
      </c>
      <c r="Q291" s="2">
        <v>388</v>
      </c>
      <c r="R291" s="6">
        <v>358</v>
      </c>
      <c r="S291" s="6">
        <v>3293</v>
      </c>
      <c r="T291" s="6">
        <v>8241</v>
      </c>
      <c r="U291" s="6">
        <v>609</v>
      </c>
      <c r="V291" s="6">
        <v>-215452</v>
      </c>
      <c r="W291" s="2">
        <v>0</v>
      </c>
      <c r="X291" s="2">
        <v>0</v>
      </c>
      <c r="Y291" s="6">
        <v>-955095</v>
      </c>
      <c r="Z291" s="6">
        <v>17133562</v>
      </c>
      <c r="AA291" s="6">
        <v>2790639</v>
      </c>
      <c r="AB291" s="6">
        <v>690235</v>
      </c>
      <c r="AC291" s="7">
        <v>1.33</v>
      </c>
      <c r="AD291" s="2" t="s">
        <v>887</v>
      </c>
      <c r="AE291" s="2" t="s">
        <v>811</v>
      </c>
      <c r="AF291" s="2">
        <v>2.1850314999999999E-2</v>
      </c>
      <c r="AG291" s="2">
        <v>0</v>
      </c>
      <c r="AH291" s="2">
        <v>1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</row>
    <row r="292" spans="1:39">
      <c r="A292" s="2" t="s">
        <v>189</v>
      </c>
      <c r="B292" s="2" t="s">
        <v>804</v>
      </c>
      <c r="C292" s="2" t="s">
        <v>815</v>
      </c>
      <c r="D292" s="2">
        <v>0</v>
      </c>
      <c r="E292" s="2" t="s">
        <v>190</v>
      </c>
      <c r="F292" s="2" t="s">
        <v>342</v>
      </c>
      <c r="G292" s="2" t="s">
        <v>806</v>
      </c>
      <c r="H292" s="2">
        <v>0</v>
      </c>
      <c r="I292" s="2">
        <v>0.4</v>
      </c>
      <c r="J292" s="6">
        <v>2915015</v>
      </c>
      <c r="K292" s="6">
        <v>10529451</v>
      </c>
      <c r="L292" s="6">
        <v>-7614436</v>
      </c>
      <c r="M292" s="6">
        <v>11758070</v>
      </c>
      <c r="N292" s="6">
        <v>995009</v>
      </c>
      <c r="O292" s="6">
        <v>183151</v>
      </c>
      <c r="P292" s="6">
        <v>762165</v>
      </c>
      <c r="Q292" s="2">
        <v>0</v>
      </c>
      <c r="R292" s="6">
        <v>8120</v>
      </c>
      <c r="S292" s="6">
        <v>0</v>
      </c>
      <c r="T292" s="6">
        <v>39066</v>
      </c>
      <c r="U292" s="6">
        <v>2507</v>
      </c>
      <c r="V292" s="6">
        <v>-114380</v>
      </c>
      <c r="W292" s="2">
        <v>0</v>
      </c>
      <c r="X292" s="2">
        <v>0</v>
      </c>
      <c r="Y292" s="6">
        <v>-482596</v>
      </c>
      <c r="Z292" s="6">
        <v>12156103</v>
      </c>
      <c r="AA292" s="6">
        <v>4541667</v>
      </c>
      <c r="AB292" s="6">
        <v>1626652</v>
      </c>
      <c r="AC292" s="7">
        <v>1.56</v>
      </c>
      <c r="AD292" s="2" t="s">
        <v>831</v>
      </c>
      <c r="AE292" s="2" t="s">
        <v>811</v>
      </c>
      <c r="AF292" s="2">
        <v>1.7372429000000002E-2</v>
      </c>
      <c r="AG292" s="2">
        <v>0</v>
      </c>
      <c r="AH292" s="2">
        <v>1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</row>
    <row r="293" spans="1:39">
      <c r="A293" s="2" t="s">
        <v>187</v>
      </c>
      <c r="B293" s="2" t="s">
        <v>804</v>
      </c>
      <c r="C293" s="2" t="s">
        <v>809</v>
      </c>
      <c r="D293" s="2">
        <v>0</v>
      </c>
      <c r="E293" s="2" t="s">
        <v>188</v>
      </c>
      <c r="F293" s="2" t="s">
        <v>310</v>
      </c>
      <c r="G293" s="2" t="s">
        <v>806</v>
      </c>
      <c r="H293" s="2">
        <v>0</v>
      </c>
      <c r="I293" s="2">
        <v>0.4</v>
      </c>
      <c r="J293" s="6">
        <v>1761100</v>
      </c>
      <c r="K293" s="6">
        <v>7924000</v>
      </c>
      <c r="L293" s="6">
        <v>-6162901</v>
      </c>
      <c r="M293" s="6">
        <v>8541520</v>
      </c>
      <c r="N293" s="6">
        <v>696382</v>
      </c>
      <c r="O293" s="6">
        <v>131828</v>
      </c>
      <c r="P293" s="6">
        <v>540113</v>
      </c>
      <c r="Q293" s="6">
        <v>1022</v>
      </c>
      <c r="R293" s="6">
        <v>0</v>
      </c>
      <c r="S293" s="6">
        <v>0</v>
      </c>
      <c r="T293" s="6">
        <v>23419</v>
      </c>
      <c r="U293" s="6">
        <v>0</v>
      </c>
      <c r="V293" s="6">
        <v>-92576</v>
      </c>
      <c r="W293" s="2">
        <v>0</v>
      </c>
      <c r="X293" s="2">
        <v>0</v>
      </c>
      <c r="Y293" s="6">
        <v>14426</v>
      </c>
      <c r="Z293" s="6">
        <v>9159752</v>
      </c>
      <c r="AA293" s="6">
        <v>2996852</v>
      </c>
      <c r="AB293" s="6">
        <v>1235752</v>
      </c>
      <c r="AC293" s="7">
        <v>1.7</v>
      </c>
      <c r="AD293" s="2" t="s">
        <v>842</v>
      </c>
      <c r="AE293" s="2" t="s">
        <v>811</v>
      </c>
      <c r="AF293" s="2">
        <v>1.7876620999999999E-2</v>
      </c>
      <c r="AG293" s="2">
        <v>0</v>
      </c>
      <c r="AH293" s="2">
        <v>1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</row>
    <row r="294" spans="1:39">
      <c r="A294" s="2" t="s">
        <v>185</v>
      </c>
      <c r="B294" s="2" t="s">
        <v>804</v>
      </c>
      <c r="C294" s="2" t="s">
        <v>805</v>
      </c>
      <c r="D294" s="2">
        <v>0</v>
      </c>
      <c r="E294" s="2" t="s">
        <v>186</v>
      </c>
      <c r="F294" s="2" t="s">
        <v>290</v>
      </c>
      <c r="G294" s="2" t="s">
        <v>806</v>
      </c>
      <c r="H294" s="2">
        <v>0</v>
      </c>
      <c r="I294" s="2">
        <v>0.4</v>
      </c>
      <c r="J294" s="6">
        <v>2432624</v>
      </c>
      <c r="K294" s="6">
        <v>17738894</v>
      </c>
      <c r="L294" s="6">
        <v>-15306270</v>
      </c>
      <c r="M294" s="6">
        <v>17257392</v>
      </c>
      <c r="N294" s="6">
        <v>1010816</v>
      </c>
      <c r="O294" s="6">
        <v>261136</v>
      </c>
      <c r="P294" s="6">
        <v>735574</v>
      </c>
      <c r="Q294" s="6">
        <v>0</v>
      </c>
      <c r="R294" s="6">
        <v>0</v>
      </c>
      <c r="S294" s="6">
        <v>0</v>
      </c>
      <c r="T294" s="6">
        <v>14106</v>
      </c>
      <c r="U294" s="6">
        <v>0</v>
      </c>
      <c r="V294" s="6">
        <v>-229923</v>
      </c>
      <c r="W294" s="2">
        <v>0</v>
      </c>
      <c r="X294" s="6">
        <v>145448</v>
      </c>
      <c r="Y294" s="6">
        <v>-301536</v>
      </c>
      <c r="Z294" s="6">
        <v>17591301</v>
      </c>
      <c r="AA294" s="6">
        <v>2285032</v>
      </c>
      <c r="AB294" s="6">
        <v>-147593</v>
      </c>
      <c r="AC294" s="7">
        <v>0.94</v>
      </c>
      <c r="AD294" s="2">
        <v>0</v>
      </c>
      <c r="AE294" s="2" t="s">
        <v>807</v>
      </c>
      <c r="AF294" s="2">
        <v>1</v>
      </c>
      <c r="AG294" s="2">
        <v>0</v>
      </c>
      <c r="AH294" s="2">
        <v>1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</row>
    <row r="295" spans="1:39">
      <c r="A295" s="2" t="s">
        <v>183</v>
      </c>
      <c r="B295" s="2" t="s">
        <v>804</v>
      </c>
      <c r="C295" s="2" t="s">
        <v>808</v>
      </c>
      <c r="D295" s="2">
        <v>0</v>
      </c>
      <c r="E295" s="2" t="s">
        <v>184</v>
      </c>
      <c r="F295" s="2" t="s">
        <v>412</v>
      </c>
      <c r="G295" s="2" t="s">
        <v>410</v>
      </c>
      <c r="H295" s="2">
        <v>0</v>
      </c>
      <c r="I295" s="2">
        <v>0.4</v>
      </c>
      <c r="J295" s="6">
        <v>2191272</v>
      </c>
      <c r="K295" s="6">
        <v>11835514</v>
      </c>
      <c r="L295" s="6">
        <v>-9644242</v>
      </c>
      <c r="M295" s="6">
        <v>13097569</v>
      </c>
      <c r="N295" s="6">
        <v>801434</v>
      </c>
      <c r="O295" s="6">
        <v>196745</v>
      </c>
      <c r="P295" s="6">
        <v>596894</v>
      </c>
      <c r="Q295" s="6">
        <v>3474</v>
      </c>
      <c r="R295" s="6">
        <v>0</v>
      </c>
      <c r="S295" s="6">
        <v>2672</v>
      </c>
      <c r="T295" s="6">
        <v>1649</v>
      </c>
      <c r="U295" s="6">
        <v>0</v>
      </c>
      <c r="V295" s="6">
        <v>-144871</v>
      </c>
      <c r="W295" s="2">
        <v>0</v>
      </c>
      <c r="X295" s="2">
        <v>0</v>
      </c>
      <c r="Y295" s="6">
        <v>251119</v>
      </c>
      <c r="Z295" s="6">
        <v>14005251</v>
      </c>
      <c r="AA295" s="6">
        <v>4361010</v>
      </c>
      <c r="AB295" s="6">
        <v>2169738</v>
      </c>
      <c r="AC295" s="7">
        <v>1.99</v>
      </c>
      <c r="AD295" s="2" t="s">
        <v>930</v>
      </c>
      <c r="AE295" s="2" t="s">
        <v>811</v>
      </c>
      <c r="AF295" s="2">
        <v>1.0932439E-2</v>
      </c>
      <c r="AG295" s="2">
        <v>0</v>
      </c>
      <c r="AH295" s="2">
        <v>1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</row>
    <row r="296" spans="1:39">
      <c r="A296" s="2" t="s">
        <v>181</v>
      </c>
      <c r="B296" s="2" t="s">
        <v>804</v>
      </c>
      <c r="C296" s="2" t="s">
        <v>822</v>
      </c>
      <c r="D296" s="2">
        <v>0</v>
      </c>
      <c r="E296" s="2" t="s">
        <v>182</v>
      </c>
      <c r="F296" s="2" t="s">
        <v>207</v>
      </c>
      <c r="G296" s="2" t="s">
        <v>274</v>
      </c>
      <c r="H296" s="2">
        <v>0</v>
      </c>
      <c r="I296" s="2">
        <v>0.4</v>
      </c>
      <c r="J296" s="6">
        <v>3424704</v>
      </c>
      <c r="K296" s="6">
        <v>16371792</v>
      </c>
      <c r="L296" s="6">
        <v>-12947088</v>
      </c>
      <c r="M296" s="6">
        <v>16656090</v>
      </c>
      <c r="N296" s="6">
        <v>1314755</v>
      </c>
      <c r="O296" s="6">
        <v>257034</v>
      </c>
      <c r="P296" s="6">
        <v>1010259</v>
      </c>
      <c r="Q296" s="6">
        <v>5324</v>
      </c>
      <c r="R296" s="6">
        <v>0</v>
      </c>
      <c r="S296" s="6">
        <v>3724</v>
      </c>
      <c r="T296" s="6">
        <v>37805</v>
      </c>
      <c r="U296" s="6">
        <v>609</v>
      </c>
      <c r="V296" s="6">
        <v>-194484</v>
      </c>
      <c r="W296" s="2">
        <v>0</v>
      </c>
      <c r="X296" s="6">
        <v>566019</v>
      </c>
      <c r="Y296" s="6">
        <v>518678</v>
      </c>
      <c r="Z296" s="6">
        <v>17729020</v>
      </c>
      <c r="AA296" s="6">
        <v>4781931</v>
      </c>
      <c r="AB296" s="6">
        <v>1357228</v>
      </c>
      <c r="AC296" s="7">
        <v>1.4</v>
      </c>
      <c r="AD296" s="2">
        <v>0</v>
      </c>
      <c r="AE296" s="2" t="s">
        <v>807</v>
      </c>
      <c r="AF296" s="2">
        <v>1</v>
      </c>
      <c r="AG296" s="2">
        <v>0</v>
      </c>
      <c r="AH296" s="2">
        <v>1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</row>
    <row r="297" spans="1:39">
      <c r="A297" s="2" t="s">
        <v>179</v>
      </c>
      <c r="B297" s="2" t="s">
        <v>804</v>
      </c>
      <c r="C297" s="2" t="s">
        <v>825</v>
      </c>
      <c r="D297" s="2">
        <v>0</v>
      </c>
      <c r="E297" s="2" t="s">
        <v>180</v>
      </c>
      <c r="F297" s="2" t="s">
        <v>157</v>
      </c>
      <c r="G297" s="2" t="s">
        <v>155</v>
      </c>
      <c r="H297" s="2">
        <v>0</v>
      </c>
      <c r="I297" s="2">
        <v>0.4</v>
      </c>
      <c r="J297" s="6">
        <v>2192572</v>
      </c>
      <c r="K297" s="6">
        <v>7699392</v>
      </c>
      <c r="L297" s="6">
        <v>-5506820</v>
      </c>
      <c r="M297" s="6">
        <v>8445531</v>
      </c>
      <c r="N297" s="6">
        <v>766440</v>
      </c>
      <c r="O297" s="6">
        <v>164930</v>
      </c>
      <c r="P297" s="6">
        <v>598862</v>
      </c>
      <c r="Q297" s="2">
        <v>0</v>
      </c>
      <c r="R297" s="2">
        <v>0</v>
      </c>
      <c r="S297" s="6">
        <v>0</v>
      </c>
      <c r="T297" s="6">
        <v>2648</v>
      </c>
      <c r="U297" s="6">
        <v>0</v>
      </c>
      <c r="V297" s="6">
        <v>-82720</v>
      </c>
      <c r="W297" s="2">
        <v>0</v>
      </c>
      <c r="X297" s="2">
        <v>0</v>
      </c>
      <c r="Y297" s="2">
        <v>139</v>
      </c>
      <c r="Z297" s="6">
        <v>9129390</v>
      </c>
      <c r="AA297" s="6">
        <v>3622569</v>
      </c>
      <c r="AB297" s="6">
        <v>1429997</v>
      </c>
      <c r="AC297" s="7">
        <v>1.65</v>
      </c>
      <c r="AD297" s="2" t="s">
        <v>865</v>
      </c>
      <c r="AE297" s="2" t="s">
        <v>811</v>
      </c>
      <c r="AF297" s="2">
        <v>1.2027296E-2</v>
      </c>
      <c r="AG297" s="2">
        <v>0</v>
      </c>
      <c r="AH297" s="2">
        <v>1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</row>
    <row r="298" spans="1:39">
      <c r="A298" s="2" t="s">
        <v>177</v>
      </c>
      <c r="B298" s="2" t="s">
        <v>926</v>
      </c>
      <c r="C298" s="2" t="s">
        <v>845</v>
      </c>
      <c r="D298" s="2">
        <v>0</v>
      </c>
      <c r="E298" s="2" t="s">
        <v>178</v>
      </c>
      <c r="F298" s="2" t="s">
        <v>806</v>
      </c>
      <c r="G298" s="2" t="s">
        <v>87</v>
      </c>
      <c r="H298" s="2">
        <v>0</v>
      </c>
      <c r="I298" s="2">
        <v>0.49</v>
      </c>
      <c r="J298" s="6">
        <v>46189675</v>
      </c>
      <c r="K298" s="6">
        <v>13563101</v>
      </c>
      <c r="L298" s="6">
        <v>32626574</v>
      </c>
      <c r="M298" s="6">
        <v>14356333</v>
      </c>
      <c r="N298" s="6">
        <v>1048732</v>
      </c>
      <c r="O298" s="6">
        <v>215653</v>
      </c>
      <c r="P298" s="6">
        <v>820645</v>
      </c>
      <c r="Q298" s="2">
        <v>0</v>
      </c>
      <c r="R298" s="6">
        <v>0</v>
      </c>
      <c r="S298" s="6">
        <v>12434</v>
      </c>
      <c r="T298" s="6">
        <v>0</v>
      </c>
      <c r="U298" s="6">
        <v>0</v>
      </c>
      <c r="V298" s="6">
        <v>490099</v>
      </c>
      <c r="W298" s="2">
        <v>0</v>
      </c>
      <c r="X298" s="2">
        <v>0</v>
      </c>
      <c r="Y298" s="6">
        <v>-371767</v>
      </c>
      <c r="Z298" s="6">
        <v>15523397</v>
      </c>
      <c r="AA298" s="6">
        <v>48149971</v>
      </c>
      <c r="AB298" s="6">
        <v>1960296</v>
      </c>
      <c r="AC298" s="7">
        <v>1.04</v>
      </c>
      <c r="AD298" s="2">
        <v>0</v>
      </c>
      <c r="AE298" s="2" t="s">
        <v>807</v>
      </c>
      <c r="AF298" s="2">
        <v>1</v>
      </c>
      <c r="AG298" s="2">
        <v>1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</row>
    <row r="299" spans="1:39">
      <c r="A299" s="2" t="s">
        <v>175</v>
      </c>
      <c r="B299" s="2" t="s">
        <v>921</v>
      </c>
      <c r="C299" s="2">
        <v>0</v>
      </c>
      <c r="D299" s="2">
        <v>0</v>
      </c>
      <c r="E299" s="2" t="s">
        <v>176</v>
      </c>
      <c r="F299" s="2">
        <v>0</v>
      </c>
      <c r="G299" s="2">
        <v>0</v>
      </c>
      <c r="H299" s="2" t="s">
        <v>814</v>
      </c>
      <c r="I299" s="2">
        <v>0.01</v>
      </c>
      <c r="J299" s="6">
        <v>14637843</v>
      </c>
      <c r="K299" s="6">
        <v>3850828</v>
      </c>
      <c r="L299" s="6">
        <v>10787015</v>
      </c>
      <c r="M299" s="6">
        <v>3978960</v>
      </c>
      <c r="N299" s="6">
        <v>247417</v>
      </c>
      <c r="O299" s="6">
        <v>59770</v>
      </c>
      <c r="P299" s="6">
        <v>183370</v>
      </c>
      <c r="Q299" s="6">
        <v>1316</v>
      </c>
      <c r="R299" s="6">
        <v>1447</v>
      </c>
      <c r="S299" s="6">
        <v>1183</v>
      </c>
      <c r="T299" s="6">
        <v>271</v>
      </c>
      <c r="U299" s="6">
        <v>60</v>
      </c>
      <c r="V299" s="6">
        <v>162037</v>
      </c>
      <c r="W299" s="2">
        <v>0</v>
      </c>
      <c r="X299" s="2">
        <v>0</v>
      </c>
      <c r="Y299" s="6">
        <v>-90954</v>
      </c>
      <c r="Z299" s="6">
        <v>4297460</v>
      </c>
      <c r="AA299" s="6">
        <v>15084475</v>
      </c>
      <c r="AB299" s="6">
        <v>446631</v>
      </c>
      <c r="AC299" s="7">
        <v>1.03</v>
      </c>
      <c r="AD299" s="2">
        <v>0</v>
      </c>
      <c r="AE299" s="2" t="s">
        <v>807</v>
      </c>
      <c r="AF299" s="2">
        <v>1</v>
      </c>
      <c r="AG299" s="2">
        <v>0</v>
      </c>
      <c r="AH299" s="2">
        <v>0</v>
      </c>
      <c r="AI299" s="2">
        <v>0</v>
      </c>
      <c r="AJ299" s="2">
        <v>1</v>
      </c>
      <c r="AK299" s="2">
        <v>0</v>
      </c>
      <c r="AL299" s="2">
        <v>0</v>
      </c>
      <c r="AM299" s="2">
        <v>0</v>
      </c>
    </row>
    <row r="300" spans="1:39">
      <c r="A300" s="2" t="s">
        <v>173</v>
      </c>
      <c r="B300" s="2" t="s">
        <v>821</v>
      </c>
      <c r="C300" s="2" t="s">
        <v>805</v>
      </c>
      <c r="D300" s="2">
        <v>0</v>
      </c>
      <c r="E300" s="2" t="s">
        <v>174</v>
      </c>
      <c r="F300" s="2" t="s">
        <v>806</v>
      </c>
      <c r="G300" s="2" t="s">
        <v>486</v>
      </c>
      <c r="H300" s="2">
        <v>0</v>
      </c>
      <c r="I300" s="2">
        <v>0.49</v>
      </c>
      <c r="J300" s="6">
        <v>51693876</v>
      </c>
      <c r="K300" s="6">
        <v>47371514</v>
      </c>
      <c r="L300" s="6">
        <v>4322362</v>
      </c>
      <c r="M300" s="6">
        <v>47914185</v>
      </c>
      <c r="N300" s="6">
        <v>2025007</v>
      </c>
      <c r="O300" s="6">
        <v>719741</v>
      </c>
      <c r="P300" s="6">
        <v>1268931</v>
      </c>
      <c r="Q300" s="6">
        <v>11715</v>
      </c>
      <c r="R300" s="6">
        <v>21536</v>
      </c>
      <c r="S300" s="6">
        <v>3084</v>
      </c>
      <c r="T300" s="6">
        <v>0</v>
      </c>
      <c r="U300" s="6">
        <v>0</v>
      </c>
      <c r="V300" s="6">
        <v>64928</v>
      </c>
      <c r="W300" s="2">
        <v>0</v>
      </c>
      <c r="X300" s="2">
        <v>0</v>
      </c>
      <c r="Y300" s="6">
        <v>2322701</v>
      </c>
      <c r="Z300" s="6">
        <v>52326821</v>
      </c>
      <c r="AA300" s="6">
        <v>56649183</v>
      </c>
      <c r="AB300" s="6">
        <v>4955307</v>
      </c>
      <c r="AC300" s="7">
        <v>1.1000000000000001</v>
      </c>
      <c r="AD300" s="2">
        <v>0</v>
      </c>
      <c r="AE300" s="2" t="s">
        <v>807</v>
      </c>
      <c r="AF300" s="2">
        <v>1</v>
      </c>
      <c r="AG300" s="2">
        <v>0</v>
      </c>
      <c r="AH300" s="2">
        <v>0</v>
      </c>
      <c r="AI300" s="2">
        <v>0</v>
      </c>
      <c r="AJ300" s="2">
        <v>0</v>
      </c>
      <c r="AK300" s="2">
        <v>1</v>
      </c>
      <c r="AL300" s="2">
        <v>0</v>
      </c>
      <c r="AM300" s="2">
        <v>0</v>
      </c>
    </row>
    <row r="301" spans="1:39">
      <c r="A301" s="2" t="s">
        <v>171</v>
      </c>
      <c r="B301" s="2" t="s">
        <v>821</v>
      </c>
      <c r="C301" s="2" t="s">
        <v>815</v>
      </c>
      <c r="D301" s="2">
        <v>0</v>
      </c>
      <c r="E301" s="2" t="s">
        <v>172</v>
      </c>
      <c r="F301" s="2" t="s">
        <v>806</v>
      </c>
      <c r="G301" s="2" t="s">
        <v>532</v>
      </c>
      <c r="H301" s="2">
        <v>0</v>
      </c>
      <c r="I301" s="2">
        <v>0.49</v>
      </c>
      <c r="J301" s="6">
        <v>32960424</v>
      </c>
      <c r="K301" s="6">
        <v>21251270</v>
      </c>
      <c r="L301" s="6">
        <v>11709155</v>
      </c>
      <c r="M301" s="6">
        <v>20685365</v>
      </c>
      <c r="N301" s="6">
        <v>1857485</v>
      </c>
      <c r="O301" s="6">
        <v>310724</v>
      </c>
      <c r="P301" s="6">
        <v>1539998</v>
      </c>
      <c r="Q301" s="6">
        <v>6763</v>
      </c>
      <c r="R301" s="6">
        <v>0</v>
      </c>
      <c r="S301" s="6">
        <v>0</v>
      </c>
      <c r="T301" s="6">
        <v>0</v>
      </c>
      <c r="U301" s="6">
        <v>0</v>
      </c>
      <c r="V301" s="6">
        <v>175889</v>
      </c>
      <c r="W301" s="2">
        <v>0</v>
      </c>
      <c r="X301" s="2">
        <v>0</v>
      </c>
      <c r="Y301" s="6">
        <v>-2117870</v>
      </c>
      <c r="Z301" s="6">
        <v>20600869</v>
      </c>
      <c r="AA301" s="6">
        <v>32310023</v>
      </c>
      <c r="AB301" s="6">
        <v>-650401</v>
      </c>
      <c r="AC301" s="7">
        <v>0.98</v>
      </c>
      <c r="AD301" s="2">
        <v>0</v>
      </c>
      <c r="AE301" s="2" t="s">
        <v>807</v>
      </c>
      <c r="AF301" s="2">
        <v>1</v>
      </c>
      <c r="AG301" s="2">
        <v>0</v>
      </c>
      <c r="AH301" s="2">
        <v>0</v>
      </c>
      <c r="AI301" s="2">
        <v>0</v>
      </c>
      <c r="AJ301" s="2">
        <v>0</v>
      </c>
      <c r="AK301" s="2">
        <v>1</v>
      </c>
      <c r="AL301" s="2">
        <v>0</v>
      </c>
      <c r="AM301" s="2">
        <v>0</v>
      </c>
    </row>
    <row r="302" spans="1:39">
      <c r="A302" s="2" t="s">
        <v>169</v>
      </c>
      <c r="B302" s="2" t="s">
        <v>924</v>
      </c>
      <c r="C302" s="2" t="s">
        <v>818</v>
      </c>
      <c r="D302" s="2">
        <v>0</v>
      </c>
      <c r="E302" s="2" t="s">
        <v>170</v>
      </c>
      <c r="F302" s="2" t="s">
        <v>514</v>
      </c>
      <c r="G302" s="2" t="s">
        <v>806</v>
      </c>
      <c r="H302" s="2">
        <v>0</v>
      </c>
      <c r="I302" s="2">
        <v>0.3</v>
      </c>
      <c r="J302" s="6">
        <v>108206421</v>
      </c>
      <c r="K302" s="6">
        <v>74723802</v>
      </c>
      <c r="L302" s="6">
        <v>33482619</v>
      </c>
      <c r="M302" s="6">
        <v>82349130</v>
      </c>
      <c r="N302" s="6">
        <v>2320341</v>
      </c>
      <c r="O302" s="6">
        <v>1237004</v>
      </c>
      <c r="P302" s="6">
        <v>1080480</v>
      </c>
      <c r="Q302" s="2">
        <v>0</v>
      </c>
      <c r="R302" s="6">
        <v>0</v>
      </c>
      <c r="S302" s="6">
        <v>2857</v>
      </c>
      <c r="T302" s="6">
        <v>0</v>
      </c>
      <c r="U302" s="6">
        <v>0</v>
      </c>
      <c r="V302" s="6">
        <v>502958</v>
      </c>
      <c r="W302" s="2">
        <v>0</v>
      </c>
      <c r="X302" s="2">
        <v>0</v>
      </c>
      <c r="Y302" s="6">
        <v>4545354</v>
      </c>
      <c r="Z302" s="6">
        <v>89717783</v>
      </c>
      <c r="AA302" s="6">
        <v>123200401</v>
      </c>
      <c r="AB302" s="6">
        <v>14993981</v>
      </c>
      <c r="AC302" s="7">
        <v>1.1399999999999999</v>
      </c>
      <c r="AD302" s="2">
        <v>0</v>
      </c>
      <c r="AE302" s="2" t="s">
        <v>807</v>
      </c>
      <c r="AF302" s="2">
        <v>1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1</v>
      </c>
      <c r="AM302" s="2">
        <v>0</v>
      </c>
    </row>
    <row r="303" spans="1:39">
      <c r="A303" s="2" t="s">
        <v>167</v>
      </c>
      <c r="B303" s="2" t="s">
        <v>804</v>
      </c>
      <c r="C303" s="2" t="s">
        <v>805</v>
      </c>
      <c r="D303" s="2">
        <v>0</v>
      </c>
      <c r="E303" s="2" t="s">
        <v>168</v>
      </c>
      <c r="F303" s="2" t="s">
        <v>133</v>
      </c>
      <c r="G303" s="2" t="s">
        <v>806</v>
      </c>
      <c r="H303" s="2">
        <v>0</v>
      </c>
      <c r="I303" s="2">
        <v>0.4</v>
      </c>
      <c r="J303" s="6">
        <v>1801309</v>
      </c>
      <c r="K303" s="6">
        <v>16786928</v>
      </c>
      <c r="L303" s="6">
        <v>-14985619</v>
      </c>
      <c r="M303" s="6">
        <v>19510550</v>
      </c>
      <c r="N303" s="6">
        <v>650941</v>
      </c>
      <c r="O303" s="6">
        <v>293077</v>
      </c>
      <c r="P303" s="6">
        <v>356004</v>
      </c>
      <c r="Q303" s="6">
        <v>0</v>
      </c>
      <c r="R303" s="6">
        <v>0</v>
      </c>
      <c r="S303" s="6">
        <v>1860</v>
      </c>
      <c r="T303" s="6">
        <v>0</v>
      </c>
      <c r="U303" s="6">
        <v>0</v>
      </c>
      <c r="V303" s="6">
        <v>-225106</v>
      </c>
      <c r="W303" s="2">
        <v>0</v>
      </c>
      <c r="X303" s="6">
        <v>3013</v>
      </c>
      <c r="Y303" s="6">
        <v>903600</v>
      </c>
      <c r="Z303" s="6">
        <v>20836972</v>
      </c>
      <c r="AA303" s="6">
        <v>5851353</v>
      </c>
      <c r="AB303" s="6">
        <v>4050044</v>
      </c>
      <c r="AC303" s="7">
        <v>3.25</v>
      </c>
      <c r="AD303" s="2" t="s">
        <v>934</v>
      </c>
      <c r="AE303" s="2" t="s">
        <v>811</v>
      </c>
      <c r="AF303" s="2">
        <v>9.6827790000000007E-3</v>
      </c>
      <c r="AG303" s="2">
        <v>0</v>
      </c>
      <c r="AH303" s="2">
        <v>1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</row>
    <row r="304" spans="1:39">
      <c r="A304" s="2" t="s">
        <v>165</v>
      </c>
      <c r="B304" s="2" t="s">
        <v>804</v>
      </c>
      <c r="C304" s="2" t="s">
        <v>815</v>
      </c>
      <c r="D304" s="2">
        <v>0</v>
      </c>
      <c r="E304" s="2" t="s">
        <v>166</v>
      </c>
      <c r="F304" s="2" t="s">
        <v>460</v>
      </c>
      <c r="G304" s="2" t="s">
        <v>806</v>
      </c>
      <c r="H304" s="2">
        <v>0</v>
      </c>
      <c r="I304" s="2">
        <v>0.4</v>
      </c>
      <c r="J304" s="6">
        <v>2358070</v>
      </c>
      <c r="K304" s="6">
        <v>24156858</v>
      </c>
      <c r="L304" s="6">
        <v>-21798788</v>
      </c>
      <c r="M304" s="6">
        <v>23187079</v>
      </c>
      <c r="N304" s="6">
        <v>890954</v>
      </c>
      <c r="O304" s="6">
        <v>348304</v>
      </c>
      <c r="P304" s="6">
        <v>540243</v>
      </c>
      <c r="Q304" s="2">
        <v>0</v>
      </c>
      <c r="R304" s="6">
        <v>0</v>
      </c>
      <c r="S304" s="6">
        <v>1798</v>
      </c>
      <c r="T304" s="6">
        <v>0</v>
      </c>
      <c r="U304" s="6">
        <v>609</v>
      </c>
      <c r="V304" s="6">
        <v>-327450</v>
      </c>
      <c r="W304" s="6">
        <v>54926</v>
      </c>
      <c r="X304" s="2">
        <v>0</v>
      </c>
      <c r="Y304" s="6">
        <v>-115461</v>
      </c>
      <c r="Z304" s="6">
        <v>23690048</v>
      </c>
      <c r="AA304" s="6">
        <v>1891260</v>
      </c>
      <c r="AB304" s="6">
        <v>-466810</v>
      </c>
      <c r="AC304" s="7">
        <v>0.8</v>
      </c>
      <c r="AD304" s="2">
        <v>0</v>
      </c>
      <c r="AE304" s="2" t="s">
        <v>807</v>
      </c>
      <c r="AF304" s="2">
        <v>1</v>
      </c>
      <c r="AG304" s="2">
        <v>0</v>
      </c>
      <c r="AH304" s="2">
        <v>1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</row>
    <row r="305" spans="1:39">
      <c r="A305" s="2" t="s">
        <v>163</v>
      </c>
      <c r="B305" s="2" t="s">
        <v>804</v>
      </c>
      <c r="C305" s="2" t="s">
        <v>815</v>
      </c>
      <c r="D305" s="2">
        <v>0</v>
      </c>
      <c r="E305" s="2" t="s">
        <v>164</v>
      </c>
      <c r="F305" s="2" t="s">
        <v>139</v>
      </c>
      <c r="G305" s="2" t="s">
        <v>806</v>
      </c>
      <c r="H305" s="2">
        <v>0</v>
      </c>
      <c r="I305" s="2">
        <v>0.4</v>
      </c>
      <c r="J305" s="6">
        <v>2353012</v>
      </c>
      <c r="K305" s="6">
        <v>17003602</v>
      </c>
      <c r="L305" s="6">
        <v>-14650590</v>
      </c>
      <c r="M305" s="6">
        <v>17759428</v>
      </c>
      <c r="N305" s="6">
        <v>984093</v>
      </c>
      <c r="O305" s="6">
        <v>270355</v>
      </c>
      <c r="P305" s="6">
        <v>632278</v>
      </c>
      <c r="Q305" s="2">
        <v>0</v>
      </c>
      <c r="R305" s="6">
        <v>65668</v>
      </c>
      <c r="S305" s="6">
        <v>0</v>
      </c>
      <c r="T305" s="6">
        <v>15792</v>
      </c>
      <c r="U305" s="6">
        <v>0</v>
      </c>
      <c r="V305" s="6">
        <v>-220073</v>
      </c>
      <c r="W305" s="2">
        <v>0</v>
      </c>
      <c r="X305" s="2">
        <v>114</v>
      </c>
      <c r="Y305" s="6">
        <v>755337</v>
      </c>
      <c r="Z305" s="6">
        <v>19278670</v>
      </c>
      <c r="AA305" s="6">
        <v>4628081</v>
      </c>
      <c r="AB305" s="6">
        <v>2275069</v>
      </c>
      <c r="AC305" s="7">
        <v>1.97</v>
      </c>
      <c r="AD305" s="2" t="s">
        <v>816</v>
      </c>
      <c r="AE305" s="2" t="s">
        <v>811</v>
      </c>
      <c r="AF305" s="2">
        <v>2.0497620000000001E-2</v>
      </c>
      <c r="AG305" s="2">
        <v>0</v>
      </c>
      <c r="AH305" s="2">
        <v>1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</row>
    <row r="306" spans="1:39">
      <c r="A306" s="2" t="s">
        <v>161</v>
      </c>
      <c r="B306" s="2" t="s">
        <v>926</v>
      </c>
      <c r="C306" s="2" t="s">
        <v>808</v>
      </c>
      <c r="D306" s="2" t="s">
        <v>951</v>
      </c>
      <c r="E306" s="2" t="s">
        <v>162</v>
      </c>
      <c r="F306" s="2" t="s">
        <v>806</v>
      </c>
      <c r="G306" s="2" t="s">
        <v>368</v>
      </c>
      <c r="H306" s="2">
        <v>0</v>
      </c>
      <c r="I306" s="2">
        <v>0.99</v>
      </c>
      <c r="J306" s="6">
        <v>64633294</v>
      </c>
      <c r="K306" s="6">
        <v>43744896</v>
      </c>
      <c r="L306" s="6">
        <v>20888398</v>
      </c>
      <c r="M306" s="6">
        <v>44582176</v>
      </c>
      <c r="N306" s="6">
        <v>3118082</v>
      </c>
      <c r="O306" s="6">
        <v>669689</v>
      </c>
      <c r="P306" s="6">
        <v>2436605</v>
      </c>
      <c r="Q306" s="6">
        <v>11069</v>
      </c>
      <c r="R306" s="6">
        <v>0</v>
      </c>
      <c r="S306" s="6">
        <v>719</v>
      </c>
      <c r="T306" s="6">
        <v>0</v>
      </c>
      <c r="U306" s="6">
        <v>0</v>
      </c>
      <c r="V306" s="6">
        <v>313774</v>
      </c>
      <c r="W306" s="2">
        <v>0</v>
      </c>
      <c r="X306" s="2">
        <v>0</v>
      </c>
      <c r="Y306" s="6">
        <v>140131</v>
      </c>
      <c r="Z306" s="6">
        <v>48154163</v>
      </c>
      <c r="AA306" s="6">
        <v>69042561</v>
      </c>
      <c r="AB306" s="6">
        <v>4409267</v>
      </c>
      <c r="AC306" s="7">
        <v>1.07</v>
      </c>
      <c r="AD306" s="2" t="s">
        <v>935</v>
      </c>
      <c r="AE306" s="2" t="s">
        <v>811</v>
      </c>
      <c r="AF306" s="2">
        <v>0.44591180899999999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1</v>
      </c>
    </row>
    <row r="307" spans="1:39">
      <c r="A307" s="2" t="s">
        <v>159</v>
      </c>
      <c r="B307" s="2" t="s">
        <v>804</v>
      </c>
      <c r="C307" s="2" t="s">
        <v>825</v>
      </c>
      <c r="D307" s="2">
        <v>0</v>
      </c>
      <c r="E307" s="2" t="s">
        <v>160</v>
      </c>
      <c r="F307" s="2" t="s">
        <v>157</v>
      </c>
      <c r="G307" s="2" t="s">
        <v>155</v>
      </c>
      <c r="H307" s="2">
        <v>0</v>
      </c>
      <c r="I307" s="2">
        <v>0.4</v>
      </c>
      <c r="J307" s="6">
        <v>2637637</v>
      </c>
      <c r="K307" s="6">
        <v>16398206</v>
      </c>
      <c r="L307" s="6">
        <v>-13760569</v>
      </c>
      <c r="M307" s="6">
        <v>18406851</v>
      </c>
      <c r="N307" s="6">
        <v>942995</v>
      </c>
      <c r="O307" s="6">
        <v>276498</v>
      </c>
      <c r="P307" s="6">
        <v>659124</v>
      </c>
      <c r="Q307" s="2">
        <v>0</v>
      </c>
      <c r="R307" s="6">
        <v>0</v>
      </c>
      <c r="S307" s="6">
        <v>0</v>
      </c>
      <c r="T307" s="6">
        <v>7373</v>
      </c>
      <c r="U307" s="6">
        <v>0</v>
      </c>
      <c r="V307" s="6">
        <v>-206704</v>
      </c>
      <c r="W307" s="2">
        <v>0</v>
      </c>
      <c r="X307" s="2">
        <v>0</v>
      </c>
      <c r="Y307" s="6">
        <v>2003286</v>
      </c>
      <c r="Z307" s="6">
        <v>21146428</v>
      </c>
      <c r="AA307" s="6">
        <v>7385860</v>
      </c>
      <c r="AB307" s="6">
        <v>4748222</v>
      </c>
      <c r="AC307" s="7">
        <v>2.8</v>
      </c>
      <c r="AD307" s="2" t="s">
        <v>865</v>
      </c>
      <c r="AE307" s="2" t="s">
        <v>811</v>
      </c>
      <c r="AF307" s="2">
        <v>1.4468688E-2</v>
      </c>
      <c r="AG307" s="2">
        <v>0</v>
      </c>
      <c r="AH307" s="2">
        <v>1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</row>
    <row r="308" spans="1:39">
      <c r="A308" s="2" t="s">
        <v>157</v>
      </c>
      <c r="B308" s="2" t="s">
        <v>928</v>
      </c>
      <c r="C308" s="2" t="s">
        <v>825</v>
      </c>
      <c r="D308" s="2">
        <v>0</v>
      </c>
      <c r="E308" s="2" t="s">
        <v>158</v>
      </c>
      <c r="F308" s="2">
        <v>0</v>
      </c>
      <c r="G308" s="2">
        <v>0</v>
      </c>
      <c r="H308" s="2" t="s">
        <v>929</v>
      </c>
      <c r="I308" s="2">
        <v>0.09</v>
      </c>
      <c r="J308" s="6">
        <v>94499971</v>
      </c>
      <c r="K308" s="6">
        <v>22712712</v>
      </c>
      <c r="L308" s="6">
        <v>71787259</v>
      </c>
      <c r="M308" s="6">
        <v>24178262</v>
      </c>
      <c r="N308" s="6">
        <v>1441453</v>
      </c>
      <c r="O308" s="6">
        <v>366089</v>
      </c>
      <c r="P308" s="6">
        <v>1059559</v>
      </c>
      <c r="Q308" s="2">
        <v>511</v>
      </c>
      <c r="R308" s="6">
        <v>997</v>
      </c>
      <c r="S308" s="6">
        <v>8888</v>
      </c>
      <c r="T308" s="6">
        <v>4998</v>
      </c>
      <c r="U308" s="6">
        <v>411</v>
      </c>
      <c r="V308" s="6">
        <v>1078349</v>
      </c>
      <c r="W308" s="2">
        <v>0</v>
      </c>
      <c r="X308" s="2">
        <v>0</v>
      </c>
      <c r="Y308" s="6">
        <v>620575</v>
      </c>
      <c r="Z308" s="6">
        <v>27318639</v>
      </c>
      <c r="AA308" s="6">
        <v>99105898</v>
      </c>
      <c r="AB308" s="6">
        <v>4605927</v>
      </c>
      <c r="AC308" s="7">
        <v>1.05</v>
      </c>
      <c r="AD308" s="2" t="s">
        <v>865</v>
      </c>
      <c r="AE308" s="2" t="s">
        <v>827</v>
      </c>
      <c r="AF308" s="2">
        <v>0.51837701999999997</v>
      </c>
      <c r="AG308" s="2">
        <v>0</v>
      </c>
      <c r="AH308" s="2">
        <v>0</v>
      </c>
      <c r="AI308" s="2">
        <v>1</v>
      </c>
      <c r="AJ308" s="2">
        <v>0</v>
      </c>
      <c r="AK308" s="2">
        <v>0</v>
      </c>
      <c r="AL308" s="2">
        <v>0</v>
      </c>
      <c r="AM308" s="2">
        <v>0</v>
      </c>
    </row>
    <row r="309" spans="1:39">
      <c r="A309" s="2" t="s">
        <v>155</v>
      </c>
      <c r="B309" s="2" t="s">
        <v>921</v>
      </c>
      <c r="C309" s="2">
        <v>0</v>
      </c>
      <c r="D309" s="2">
        <v>0</v>
      </c>
      <c r="E309" s="2" t="s">
        <v>156</v>
      </c>
      <c r="F309" s="2">
        <v>0</v>
      </c>
      <c r="G309" s="2">
        <v>0</v>
      </c>
      <c r="H309" s="2" t="s">
        <v>814</v>
      </c>
      <c r="I309" s="2">
        <v>0.01</v>
      </c>
      <c r="J309" s="6">
        <v>8982666</v>
      </c>
      <c r="K309" s="6">
        <v>3324290</v>
      </c>
      <c r="L309" s="6">
        <v>5658377</v>
      </c>
      <c r="M309" s="6">
        <v>3578697</v>
      </c>
      <c r="N309" s="6">
        <v>214480</v>
      </c>
      <c r="O309" s="6">
        <v>53758</v>
      </c>
      <c r="P309" s="6">
        <v>158804</v>
      </c>
      <c r="Q309" s="2">
        <v>204</v>
      </c>
      <c r="R309" s="6">
        <v>111</v>
      </c>
      <c r="S309" s="6">
        <v>987</v>
      </c>
      <c r="T309" s="6">
        <v>556</v>
      </c>
      <c r="U309" s="6">
        <v>60</v>
      </c>
      <c r="V309" s="6">
        <v>84997</v>
      </c>
      <c r="W309" s="2">
        <v>0</v>
      </c>
      <c r="X309" s="2">
        <v>0</v>
      </c>
      <c r="Y309" s="6">
        <v>135819</v>
      </c>
      <c r="Z309" s="6">
        <v>4013993</v>
      </c>
      <c r="AA309" s="6">
        <v>9672370</v>
      </c>
      <c r="AB309" s="6">
        <v>689703</v>
      </c>
      <c r="AC309" s="7">
        <v>1.08</v>
      </c>
      <c r="AD309" s="2" t="s">
        <v>865</v>
      </c>
      <c r="AE309" s="2" t="s">
        <v>811</v>
      </c>
      <c r="AF309" s="2">
        <v>4.9274171999999998E-2</v>
      </c>
      <c r="AG309" s="2">
        <v>0</v>
      </c>
      <c r="AH309" s="2">
        <v>0</v>
      </c>
      <c r="AI309" s="2">
        <v>0</v>
      </c>
      <c r="AJ309" s="2">
        <v>1</v>
      </c>
      <c r="AK309" s="2">
        <v>0</v>
      </c>
      <c r="AL309" s="2">
        <v>0</v>
      </c>
      <c r="AM309" s="2">
        <v>0</v>
      </c>
    </row>
    <row r="310" spans="1:39">
      <c r="A310" s="2" t="s">
        <v>153</v>
      </c>
      <c r="B310" s="2" t="s">
        <v>804</v>
      </c>
      <c r="C310" s="2" t="s">
        <v>825</v>
      </c>
      <c r="D310" s="2">
        <v>0</v>
      </c>
      <c r="E310" s="2" t="s">
        <v>154</v>
      </c>
      <c r="F310" s="2" t="s">
        <v>157</v>
      </c>
      <c r="G310" s="2" t="s">
        <v>155</v>
      </c>
      <c r="H310" s="2">
        <v>0</v>
      </c>
      <c r="I310" s="2">
        <v>0.4</v>
      </c>
      <c r="J310" s="6">
        <v>2448999</v>
      </c>
      <c r="K310" s="6">
        <v>7496826</v>
      </c>
      <c r="L310" s="6">
        <v>-5047827</v>
      </c>
      <c r="M310" s="6">
        <v>8135294</v>
      </c>
      <c r="N310" s="6">
        <v>727875</v>
      </c>
      <c r="O310" s="6">
        <v>122204</v>
      </c>
      <c r="P310" s="6">
        <v>597199</v>
      </c>
      <c r="Q310" s="2">
        <v>0</v>
      </c>
      <c r="R310" s="6">
        <v>3087</v>
      </c>
      <c r="S310" s="6">
        <v>1724</v>
      </c>
      <c r="T310" s="6">
        <v>2442</v>
      </c>
      <c r="U310" s="6">
        <v>1219</v>
      </c>
      <c r="V310" s="6">
        <v>-75826</v>
      </c>
      <c r="W310" s="2">
        <v>0</v>
      </c>
      <c r="X310" s="2">
        <v>0</v>
      </c>
      <c r="Y310" s="6">
        <v>-144527</v>
      </c>
      <c r="Z310" s="6">
        <v>8642816</v>
      </c>
      <c r="AA310" s="6">
        <v>3594989</v>
      </c>
      <c r="AB310" s="6">
        <v>1145990</v>
      </c>
      <c r="AC310" s="7">
        <v>1.47</v>
      </c>
      <c r="AD310" s="2" t="s">
        <v>865</v>
      </c>
      <c r="AE310" s="2" t="s">
        <v>811</v>
      </c>
      <c r="AF310" s="2">
        <v>1.3433919000000001E-2</v>
      </c>
      <c r="AG310" s="2">
        <v>0</v>
      </c>
      <c r="AH310" s="2">
        <v>1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</row>
    <row r="311" spans="1:39">
      <c r="A311" s="2" t="s">
        <v>151</v>
      </c>
      <c r="B311" s="2" t="s">
        <v>804</v>
      </c>
      <c r="C311" s="2" t="s">
        <v>815</v>
      </c>
      <c r="D311" s="2">
        <v>0</v>
      </c>
      <c r="E311" s="2" t="s">
        <v>152</v>
      </c>
      <c r="F311" s="2" t="s">
        <v>460</v>
      </c>
      <c r="G311" s="2" t="s">
        <v>806</v>
      </c>
      <c r="H311" s="2">
        <v>0</v>
      </c>
      <c r="I311" s="2">
        <v>0.4</v>
      </c>
      <c r="J311" s="6">
        <v>2402318</v>
      </c>
      <c r="K311" s="6">
        <v>16811286</v>
      </c>
      <c r="L311" s="6">
        <v>-14408969</v>
      </c>
      <c r="M311" s="6">
        <v>16876393</v>
      </c>
      <c r="N311" s="6">
        <v>615859</v>
      </c>
      <c r="O311" s="6">
        <v>253508</v>
      </c>
      <c r="P311" s="6">
        <v>334926</v>
      </c>
      <c r="Q311" s="6">
        <v>0</v>
      </c>
      <c r="R311" s="6">
        <v>19298</v>
      </c>
      <c r="S311" s="6">
        <v>7518</v>
      </c>
      <c r="T311" s="6">
        <v>0</v>
      </c>
      <c r="U311" s="6">
        <v>609</v>
      </c>
      <c r="V311" s="6">
        <v>-216444</v>
      </c>
      <c r="W311" s="2">
        <v>0</v>
      </c>
      <c r="X311" s="6">
        <v>262162</v>
      </c>
      <c r="Y311" s="6">
        <v>478058</v>
      </c>
      <c r="Z311" s="6">
        <v>17491704</v>
      </c>
      <c r="AA311" s="6">
        <v>3082736</v>
      </c>
      <c r="AB311" s="6">
        <v>680418</v>
      </c>
      <c r="AC311" s="7">
        <v>1.28</v>
      </c>
      <c r="AD311" s="2">
        <v>0</v>
      </c>
      <c r="AE311" s="2" t="s">
        <v>807</v>
      </c>
      <c r="AF311" s="2">
        <v>1</v>
      </c>
      <c r="AG311" s="2">
        <v>0</v>
      </c>
      <c r="AH311" s="2">
        <v>1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</row>
    <row r="312" spans="1:39">
      <c r="A312" s="2" t="s">
        <v>149</v>
      </c>
      <c r="B312" s="2" t="s">
        <v>926</v>
      </c>
      <c r="C312" s="2" t="s">
        <v>808</v>
      </c>
      <c r="D312" s="2" t="s">
        <v>947</v>
      </c>
      <c r="E312" s="2" t="s">
        <v>150</v>
      </c>
      <c r="F312" s="2" t="s">
        <v>806</v>
      </c>
      <c r="G312" s="2" t="s">
        <v>502</v>
      </c>
      <c r="H312" s="2">
        <v>0</v>
      </c>
      <c r="I312" s="2">
        <v>0.99</v>
      </c>
      <c r="J312" s="6">
        <v>78104499</v>
      </c>
      <c r="K312" s="6">
        <v>78484265</v>
      </c>
      <c r="L312" s="6">
        <v>-379766</v>
      </c>
      <c r="M312" s="6">
        <v>81092606</v>
      </c>
      <c r="N312" s="6">
        <v>6796658</v>
      </c>
      <c r="O312" s="6">
        <v>1218129</v>
      </c>
      <c r="P312" s="6">
        <v>5570658</v>
      </c>
      <c r="Q312" s="2">
        <v>0</v>
      </c>
      <c r="R312" s="6">
        <v>0</v>
      </c>
      <c r="S312" s="6">
        <v>7871</v>
      </c>
      <c r="T312" s="6">
        <v>0</v>
      </c>
      <c r="U312" s="6">
        <v>0</v>
      </c>
      <c r="V312" s="6">
        <v>-5705</v>
      </c>
      <c r="W312" s="2">
        <v>0</v>
      </c>
      <c r="X312" s="2">
        <v>0</v>
      </c>
      <c r="Y312" s="6">
        <v>-355250</v>
      </c>
      <c r="Z312" s="6">
        <v>87528309</v>
      </c>
      <c r="AA312" s="6">
        <v>87148543</v>
      </c>
      <c r="AB312" s="6">
        <v>9044044</v>
      </c>
      <c r="AC312" s="7">
        <v>1.1200000000000001</v>
      </c>
      <c r="AD312" s="2" t="s">
        <v>948</v>
      </c>
      <c r="AE312" s="2" t="s">
        <v>811</v>
      </c>
      <c r="AF312" s="2">
        <v>6.1414064999999997E-2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1</v>
      </c>
    </row>
    <row r="313" spans="1:39">
      <c r="A313" s="2" t="s">
        <v>147</v>
      </c>
      <c r="B313" s="2" t="s">
        <v>821</v>
      </c>
      <c r="C313" s="2" t="s">
        <v>845</v>
      </c>
      <c r="D313" s="2">
        <v>0</v>
      </c>
      <c r="E313" s="2" t="s">
        <v>148</v>
      </c>
      <c r="F313" s="2" t="s">
        <v>806</v>
      </c>
      <c r="G313" s="2" t="s">
        <v>626</v>
      </c>
      <c r="H313" s="2">
        <v>0</v>
      </c>
      <c r="I313" s="2">
        <v>0.49</v>
      </c>
      <c r="J313" s="6">
        <v>37046644</v>
      </c>
      <c r="K313" s="6">
        <v>34798183</v>
      </c>
      <c r="L313" s="6">
        <v>2248461</v>
      </c>
      <c r="M313" s="6">
        <v>36328360</v>
      </c>
      <c r="N313" s="6">
        <v>1514758</v>
      </c>
      <c r="O313" s="6">
        <v>548925</v>
      </c>
      <c r="P313" s="6">
        <v>961327</v>
      </c>
      <c r="Q313" s="2">
        <v>0</v>
      </c>
      <c r="R313" s="2">
        <v>0</v>
      </c>
      <c r="S313" s="6">
        <v>0</v>
      </c>
      <c r="T313" s="6">
        <v>4506</v>
      </c>
      <c r="U313" s="6">
        <v>0</v>
      </c>
      <c r="V313" s="6">
        <v>33775</v>
      </c>
      <c r="W313" s="2">
        <v>0</v>
      </c>
      <c r="X313" s="2">
        <v>0</v>
      </c>
      <c r="Y313" s="2">
        <v>0</v>
      </c>
      <c r="Z313" s="6">
        <v>37876893</v>
      </c>
      <c r="AA313" s="6">
        <v>40125354</v>
      </c>
      <c r="AB313" s="6">
        <v>3078710</v>
      </c>
      <c r="AC313" s="7">
        <v>1.08</v>
      </c>
      <c r="AD313" s="2">
        <v>0</v>
      </c>
      <c r="AE313" s="2" t="s">
        <v>807</v>
      </c>
      <c r="AF313" s="2">
        <v>1</v>
      </c>
      <c r="AG313" s="2">
        <v>0</v>
      </c>
      <c r="AH313" s="2">
        <v>0</v>
      </c>
      <c r="AI313" s="2">
        <v>0</v>
      </c>
      <c r="AJ313" s="2">
        <v>0</v>
      </c>
      <c r="AK313" s="2">
        <v>1</v>
      </c>
      <c r="AL313" s="2">
        <v>0</v>
      </c>
      <c r="AM313" s="2">
        <v>0</v>
      </c>
    </row>
    <row r="314" spans="1:39">
      <c r="A314" s="2" t="s">
        <v>145</v>
      </c>
      <c r="B314" s="2" t="s">
        <v>821</v>
      </c>
      <c r="C314" s="2" t="s">
        <v>825</v>
      </c>
      <c r="D314" s="2">
        <v>0</v>
      </c>
      <c r="E314" s="2" t="s">
        <v>146</v>
      </c>
      <c r="F314" s="2" t="s">
        <v>806</v>
      </c>
      <c r="G314" s="2" t="s">
        <v>155</v>
      </c>
      <c r="H314" s="2">
        <v>0</v>
      </c>
      <c r="I314" s="2">
        <v>0.49</v>
      </c>
      <c r="J314" s="6">
        <v>68048899</v>
      </c>
      <c r="K314" s="6">
        <v>39231770</v>
      </c>
      <c r="L314" s="6">
        <v>28817129</v>
      </c>
      <c r="M314" s="6">
        <v>43718985</v>
      </c>
      <c r="N314" s="6">
        <v>2679913</v>
      </c>
      <c r="O314" s="6">
        <v>659250</v>
      </c>
      <c r="P314" s="6">
        <v>2012712</v>
      </c>
      <c r="Q314" s="6">
        <v>7205</v>
      </c>
      <c r="R314" s="6">
        <v>0</v>
      </c>
      <c r="S314" s="6">
        <v>0</v>
      </c>
      <c r="T314" s="6">
        <v>0</v>
      </c>
      <c r="U314" s="6">
        <v>746</v>
      </c>
      <c r="V314" s="6">
        <v>432875</v>
      </c>
      <c r="W314" s="2">
        <v>0</v>
      </c>
      <c r="X314" s="2">
        <v>0</v>
      </c>
      <c r="Y314" s="6">
        <v>3276471</v>
      </c>
      <c r="Z314" s="6">
        <v>50108244</v>
      </c>
      <c r="AA314" s="6">
        <v>78925373</v>
      </c>
      <c r="AB314" s="6">
        <v>10876474</v>
      </c>
      <c r="AC314" s="7">
        <v>1.1599999999999999</v>
      </c>
      <c r="AD314" s="2" t="s">
        <v>865</v>
      </c>
      <c r="AE314" s="2" t="s">
        <v>811</v>
      </c>
      <c r="AF314" s="2">
        <v>0.37328038400000002</v>
      </c>
      <c r="AG314" s="2">
        <v>0</v>
      </c>
      <c r="AH314" s="2">
        <v>0</v>
      </c>
      <c r="AI314" s="2">
        <v>0</v>
      </c>
      <c r="AJ314" s="2">
        <v>0</v>
      </c>
      <c r="AK314" s="2">
        <v>1</v>
      </c>
      <c r="AL314" s="2">
        <v>0</v>
      </c>
      <c r="AM314" s="2">
        <v>0</v>
      </c>
    </row>
    <row r="315" spans="1:39">
      <c r="A315" s="2" t="s">
        <v>143</v>
      </c>
      <c r="B315" s="2" t="s">
        <v>804</v>
      </c>
      <c r="C315" s="2" t="s">
        <v>825</v>
      </c>
      <c r="D315" s="2">
        <v>0</v>
      </c>
      <c r="E315" s="2" t="s">
        <v>144</v>
      </c>
      <c r="F315" s="2" t="s">
        <v>69</v>
      </c>
      <c r="G315" s="2" t="s">
        <v>806</v>
      </c>
      <c r="H315" s="2">
        <v>0</v>
      </c>
      <c r="I315" s="2">
        <v>0.4</v>
      </c>
      <c r="J315" s="6">
        <v>2307037</v>
      </c>
      <c r="K315" s="6">
        <v>20251732</v>
      </c>
      <c r="L315" s="6">
        <v>-17944695</v>
      </c>
      <c r="M315" s="6">
        <v>20806845</v>
      </c>
      <c r="N315" s="6">
        <v>1330186</v>
      </c>
      <c r="O315" s="6">
        <v>313100</v>
      </c>
      <c r="P315" s="6">
        <v>907699</v>
      </c>
      <c r="Q315" s="6">
        <v>100658</v>
      </c>
      <c r="R315" s="6">
        <v>0</v>
      </c>
      <c r="S315" s="6">
        <v>0</v>
      </c>
      <c r="T315" s="6">
        <v>8120</v>
      </c>
      <c r="U315" s="6">
        <v>609</v>
      </c>
      <c r="V315" s="6">
        <v>-269556</v>
      </c>
      <c r="W315" s="2">
        <v>0</v>
      </c>
      <c r="X315" s="6">
        <v>18962</v>
      </c>
      <c r="Y315" s="6">
        <v>-171679</v>
      </c>
      <c r="Z315" s="6">
        <v>21676834</v>
      </c>
      <c r="AA315" s="6">
        <v>3732139</v>
      </c>
      <c r="AB315" s="6">
        <v>1425102</v>
      </c>
      <c r="AC315" s="7">
        <v>1.62</v>
      </c>
      <c r="AD315" s="2" t="s">
        <v>843</v>
      </c>
      <c r="AE315" s="2" t="s">
        <v>811</v>
      </c>
      <c r="AF315" s="2">
        <v>1.2603928E-2</v>
      </c>
      <c r="AG315" s="2">
        <v>0</v>
      </c>
      <c r="AH315" s="2">
        <v>1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</row>
    <row r="316" spans="1:39">
      <c r="A316" s="2" t="s">
        <v>141</v>
      </c>
      <c r="B316" s="2" t="s">
        <v>804</v>
      </c>
      <c r="C316" s="2" t="s">
        <v>822</v>
      </c>
      <c r="D316" s="2">
        <v>0</v>
      </c>
      <c r="E316" s="2" t="s">
        <v>142</v>
      </c>
      <c r="F316" s="2" t="s">
        <v>510</v>
      </c>
      <c r="G316" s="2" t="s">
        <v>806</v>
      </c>
      <c r="H316" s="2">
        <v>0</v>
      </c>
      <c r="I316" s="2">
        <v>0.4</v>
      </c>
      <c r="J316" s="6">
        <v>2306806</v>
      </c>
      <c r="K316" s="6">
        <v>9757125</v>
      </c>
      <c r="L316" s="6">
        <v>-7450319</v>
      </c>
      <c r="M316" s="6">
        <v>10680835</v>
      </c>
      <c r="N316" s="6">
        <v>882607</v>
      </c>
      <c r="O316" s="6">
        <v>161979</v>
      </c>
      <c r="P316" s="6">
        <v>707332</v>
      </c>
      <c r="Q316" s="6">
        <v>0</v>
      </c>
      <c r="R316" s="6">
        <v>0</v>
      </c>
      <c r="S316" s="6">
        <v>0</v>
      </c>
      <c r="T316" s="6">
        <v>13296</v>
      </c>
      <c r="U316" s="6">
        <v>0</v>
      </c>
      <c r="V316" s="6">
        <v>-111915</v>
      </c>
      <c r="W316" s="2">
        <v>0</v>
      </c>
      <c r="X316" s="6">
        <v>10472</v>
      </c>
      <c r="Y316" s="6">
        <v>38795</v>
      </c>
      <c r="Z316" s="6">
        <v>11479850</v>
      </c>
      <c r="AA316" s="6">
        <v>4029531</v>
      </c>
      <c r="AB316" s="6">
        <v>1722725</v>
      </c>
      <c r="AC316" s="7">
        <v>1.75</v>
      </c>
      <c r="AD316" s="2" t="s">
        <v>838</v>
      </c>
      <c r="AE316" s="2" t="s">
        <v>827</v>
      </c>
      <c r="AF316" s="2">
        <v>2.7675114000000001E-2</v>
      </c>
      <c r="AG316" s="2">
        <v>0</v>
      </c>
      <c r="AH316" s="2">
        <v>1</v>
      </c>
      <c r="AI316" s="2">
        <v>0</v>
      </c>
      <c r="AJ316" s="2">
        <v>0</v>
      </c>
      <c r="AK316" s="2">
        <v>0</v>
      </c>
      <c r="AL316" s="2">
        <v>0</v>
      </c>
      <c r="AM316" s="2">
        <v>0</v>
      </c>
    </row>
    <row r="317" spans="1:39">
      <c r="A317" s="2" t="s">
        <v>139</v>
      </c>
      <c r="B317" s="2" t="s">
        <v>928</v>
      </c>
      <c r="C317" s="2" t="s">
        <v>815</v>
      </c>
      <c r="D317" s="2">
        <v>0</v>
      </c>
      <c r="E317" s="2" t="s">
        <v>140</v>
      </c>
      <c r="F317" s="2">
        <v>0</v>
      </c>
      <c r="G317" s="2">
        <v>0</v>
      </c>
      <c r="H317" s="2" t="s">
        <v>929</v>
      </c>
      <c r="I317" s="2">
        <v>0.1</v>
      </c>
      <c r="J317" s="6">
        <v>95912679</v>
      </c>
      <c r="K317" s="6">
        <v>22681800</v>
      </c>
      <c r="L317" s="6">
        <v>73230879</v>
      </c>
      <c r="M317" s="6">
        <v>25538543</v>
      </c>
      <c r="N317" s="6">
        <v>1608458</v>
      </c>
      <c r="O317" s="6">
        <v>386033</v>
      </c>
      <c r="P317" s="6">
        <v>1164003</v>
      </c>
      <c r="Q317" s="6">
        <v>8012</v>
      </c>
      <c r="R317" s="6">
        <v>17320</v>
      </c>
      <c r="S317" s="6">
        <v>4236</v>
      </c>
      <c r="T317" s="6">
        <v>28397</v>
      </c>
      <c r="U317" s="6">
        <v>457</v>
      </c>
      <c r="V317" s="6">
        <v>1100035</v>
      </c>
      <c r="W317" s="2">
        <v>0</v>
      </c>
      <c r="X317" s="6">
        <v>4662</v>
      </c>
      <c r="Y317" s="6">
        <v>-271312</v>
      </c>
      <c r="Z317" s="6">
        <v>27971061</v>
      </c>
      <c r="AA317" s="6">
        <v>101201940</v>
      </c>
      <c r="AB317" s="6">
        <v>5289262</v>
      </c>
      <c r="AC317" s="7">
        <v>1.06</v>
      </c>
      <c r="AD317" s="2" t="s">
        <v>816</v>
      </c>
      <c r="AE317" s="2" t="s">
        <v>827</v>
      </c>
      <c r="AF317" s="2">
        <v>0.83551703200000005</v>
      </c>
      <c r="AG317" s="2">
        <v>0</v>
      </c>
      <c r="AH317" s="2">
        <v>0</v>
      </c>
      <c r="AI317" s="2">
        <v>1</v>
      </c>
      <c r="AJ317" s="2">
        <v>0</v>
      </c>
      <c r="AK317" s="2">
        <v>0</v>
      </c>
      <c r="AL317" s="2">
        <v>0</v>
      </c>
      <c r="AM317" s="2">
        <v>0</v>
      </c>
    </row>
    <row r="318" spans="1:39">
      <c r="A318" s="2" t="s">
        <v>137</v>
      </c>
      <c r="B318" s="2" t="s">
        <v>804</v>
      </c>
      <c r="C318" s="2" t="s">
        <v>815</v>
      </c>
      <c r="D318" s="2">
        <v>0</v>
      </c>
      <c r="E318" s="2" t="s">
        <v>138</v>
      </c>
      <c r="F318" s="2" t="s">
        <v>139</v>
      </c>
      <c r="G318" s="2" t="s">
        <v>806</v>
      </c>
      <c r="H318" s="2">
        <v>0</v>
      </c>
      <c r="I318" s="2">
        <v>0.4</v>
      </c>
      <c r="J318" s="6">
        <v>2690383</v>
      </c>
      <c r="K318" s="6">
        <v>16465641</v>
      </c>
      <c r="L318" s="6">
        <v>-13775259</v>
      </c>
      <c r="M318" s="6">
        <v>24590965</v>
      </c>
      <c r="N318" s="6">
        <v>1364657</v>
      </c>
      <c r="O318" s="6">
        <v>371196</v>
      </c>
      <c r="P318" s="6">
        <v>967618</v>
      </c>
      <c r="Q318" s="6">
        <v>2693</v>
      </c>
      <c r="R318" s="6">
        <v>0</v>
      </c>
      <c r="S318" s="6">
        <v>0</v>
      </c>
      <c r="T318" s="6">
        <v>23150</v>
      </c>
      <c r="U318" s="6">
        <v>0</v>
      </c>
      <c r="V318" s="6">
        <v>-206924</v>
      </c>
      <c r="W318" s="2">
        <v>0</v>
      </c>
      <c r="X318" s="2">
        <v>131</v>
      </c>
      <c r="Y318" s="6">
        <v>-1128774</v>
      </c>
      <c r="Z318" s="6">
        <v>24619793</v>
      </c>
      <c r="AA318" s="6">
        <v>10844534</v>
      </c>
      <c r="AB318" s="6">
        <v>8154151</v>
      </c>
      <c r="AC318" s="7">
        <v>4.03</v>
      </c>
      <c r="AD318" s="2" t="s">
        <v>816</v>
      </c>
      <c r="AE318" s="2" t="s">
        <v>811</v>
      </c>
      <c r="AF318" s="2">
        <v>2.3436533999999998E-2</v>
      </c>
      <c r="AG318" s="2">
        <v>0</v>
      </c>
      <c r="AH318" s="2">
        <v>1</v>
      </c>
      <c r="AI318" s="2">
        <v>0</v>
      </c>
      <c r="AJ318" s="2">
        <v>0</v>
      </c>
      <c r="AK318" s="2">
        <v>0</v>
      </c>
      <c r="AL318" s="2">
        <v>0</v>
      </c>
      <c r="AM318" s="2">
        <v>0</v>
      </c>
    </row>
    <row r="319" spans="1:39">
      <c r="A319" s="2" t="s">
        <v>135</v>
      </c>
      <c r="B319" s="2" t="s">
        <v>926</v>
      </c>
      <c r="C319" s="2" t="s">
        <v>845</v>
      </c>
      <c r="D319" s="2">
        <v>0</v>
      </c>
      <c r="E319" s="2" t="s">
        <v>136</v>
      </c>
      <c r="F319" s="2" t="s">
        <v>806</v>
      </c>
      <c r="G319" s="2" t="s">
        <v>87</v>
      </c>
      <c r="H319" s="2">
        <v>0</v>
      </c>
      <c r="I319" s="2">
        <v>0.49</v>
      </c>
      <c r="J319" s="6">
        <v>80190696</v>
      </c>
      <c r="K319" s="6">
        <v>39358561</v>
      </c>
      <c r="L319" s="6">
        <v>40832135</v>
      </c>
      <c r="M319" s="6">
        <v>40901108</v>
      </c>
      <c r="N319" s="6">
        <v>2180947</v>
      </c>
      <c r="O319" s="6">
        <v>625810</v>
      </c>
      <c r="P319" s="6">
        <v>1555137</v>
      </c>
      <c r="Q319" s="2">
        <v>0</v>
      </c>
      <c r="R319" s="2">
        <v>0</v>
      </c>
      <c r="S319" s="6">
        <v>0</v>
      </c>
      <c r="T319" s="6">
        <v>0</v>
      </c>
      <c r="U319" s="6">
        <v>0</v>
      </c>
      <c r="V319" s="6">
        <v>613358</v>
      </c>
      <c r="W319" s="2">
        <v>0</v>
      </c>
      <c r="X319" s="2">
        <v>0</v>
      </c>
      <c r="Y319" s="2">
        <v>0</v>
      </c>
      <c r="Z319" s="6">
        <v>43695413</v>
      </c>
      <c r="AA319" s="6">
        <v>84527549</v>
      </c>
      <c r="AB319" s="6">
        <v>4336853</v>
      </c>
      <c r="AC319" s="7">
        <v>1.05</v>
      </c>
      <c r="AD319" s="2">
        <v>0</v>
      </c>
      <c r="AE319" s="2" t="s">
        <v>807</v>
      </c>
      <c r="AF319" s="2">
        <v>1</v>
      </c>
      <c r="AG319" s="2">
        <v>1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</row>
    <row r="320" spans="1:39">
      <c r="A320" s="2" t="s">
        <v>133</v>
      </c>
      <c r="B320" s="2" t="s">
        <v>928</v>
      </c>
      <c r="C320" s="2" t="s">
        <v>805</v>
      </c>
      <c r="D320" s="2">
        <v>0</v>
      </c>
      <c r="E320" s="2" t="s">
        <v>134</v>
      </c>
      <c r="F320" s="2">
        <v>0</v>
      </c>
      <c r="G320" s="2">
        <v>0</v>
      </c>
      <c r="H320" s="2" t="s">
        <v>929</v>
      </c>
      <c r="I320" s="2">
        <v>0.1</v>
      </c>
      <c r="J320" s="6">
        <v>107508364</v>
      </c>
      <c r="K320" s="6">
        <v>48592093</v>
      </c>
      <c r="L320" s="6">
        <v>58916271</v>
      </c>
      <c r="M320" s="6">
        <v>52423424</v>
      </c>
      <c r="N320" s="6">
        <v>2180852</v>
      </c>
      <c r="O320" s="6">
        <v>787476</v>
      </c>
      <c r="P320" s="6">
        <v>1370425</v>
      </c>
      <c r="Q320" s="6">
        <v>3388</v>
      </c>
      <c r="R320" s="6">
        <v>8805</v>
      </c>
      <c r="S320" s="6">
        <v>5959</v>
      </c>
      <c r="T320" s="6">
        <v>4495</v>
      </c>
      <c r="U320" s="6">
        <v>304</v>
      </c>
      <c r="V320" s="6">
        <v>885008</v>
      </c>
      <c r="W320" s="2">
        <v>0</v>
      </c>
      <c r="X320" s="6">
        <v>179832</v>
      </c>
      <c r="Y320" s="6">
        <v>234359</v>
      </c>
      <c r="Z320" s="6">
        <v>55543811</v>
      </c>
      <c r="AA320" s="6">
        <v>114460083</v>
      </c>
      <c r="AB320" s="6">
        <v>6951718</v>
      </c>
      <c r="AC320" s="7">
        <v>1.06</v>
      </c>
      <c r="AD320" s="2" t="s">
        <v>934</v>
      </c>
      <c r="AE320" s="2" t="s">
        <v>827</v>
      </c>
      <c r="AF320" s="2">
        <v>0.57790183900000003</v>
      </c>
      <c r="AG320" s="2">
        <v>0</v>
      </c>
      <c r="AH320" s="2">
        <v>0</v>
      </c>
      <c r="AI320" s="2">
        <v>1</v>
      </c>
      <c r="AJ320" s="2">
        <v>0</v>
      </c>
      <c r="AK320" s="2">
        <v>0</v>
      </c>
      <c r="AL320" s="2">
        <v>0</v>
      </c>
      <c r="AM320" s="2">
        <v>0</v>
      </c>
    </row>
    <row r="321" spans="1:39">
      <c r="A321" s="2" t="s">
        <v>131</v>
      </c>
      <c r="B321" s="2" t="s">
        <v>804</v>
      </c>
      <c r="C321" s="2" t="s">
        <v>805</v>
      </c>
      <c r="D321" s="2">
        <v>0</v>
      </c>
      <c r="E321" s="2" t="s">
        <v>132</v>
      </c>
      <c r="F321" s="2" t="s">
        <v>133</v>
      </c>
      <c r="G321" s="2" t="s">
        <v>806</v>
      </c>
      <c r="H321" s="2">
        <v>0</v>
      </c>
      <c r="I321" s="2">
        <v>0.4</v>
      </c>
      <c r="J321" s="6">
        <v>1464663</v>
      </c>
      <c r="K321" s="6">
        <v>13210460</v>
      </c>
      <c r="L321" s="6">
        <v>-11745797</v>
      </c>
      <c r="M321" s="6">
        <v>13801064</v>
      </c>
      <c r="N321" s="6">
        <v>1015562</v>
      </c>
      <c r="O321" s="6">
        <v>207312</v>
      </c>
      <c r="P321" s="6">
        <v>779470</v>
      </c>
      <c r="Q321" s="6">
        <v>1703</v>
      </c>
      <c r="R321" s="6">
        <v>14897</v>
      </c>
      <c r="S321" s="6">
        <v>12180</v>
      </c>
      <c r="T321" s="6">
        <v>0</v>
      </c>
      <c r="U321" s="6">
        <v>0</v>
      </c>
      <c r="V321" s="6">
        <v>-176439</v>
      </c>
      <c r="W321" s="2">
        <v>0</v>
      </c>
      <c r="X321" s="6">
        <v>2450</v>
      </c>
      <c r="Y321" s="6">
        <v>822113</v>
      </c>
      <c r="Z321" s="6">
        <v>15459850</v>
      </c>
      <c r="AA321" s="6">
        <v>3714054</v>
      </c>
      <c r="AB321" s="6">
        <v>2249390</v>
      </c>
      <c r="AC321" s="7">
        <v>2.54</v>
      </c>
      <c r="AD321" s="2" t="s">
        <v>934</v>
      </c>
      <c r="AE321" s="2" t="s">
        <v>811</v>
      </c>
      <c r="AF321" s="2">
        <v>7.8731700000000005E-3</v>
      </c>
      <c r="AG321" s="2">
        <v>0</v>
      </c>
      <c r="AH321" s="2">
        <v>1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</row>
    <row r="322" spans="1:39">
      <c r="A322" s="2" t="s">
        <v>129</v>
      </c>
      <c r="B322" s="2" t="s">
        <v>924</v>
      </c>
      <c r="C322" s="2" t="s">
        <v>818</v>
      </c>
      <c r="D322" s="2">
        <v>0</v>
      </c>
      <c r="E322" s="2" t="s">
        <v>130</v>
      </c>
      <c r="F322" s="2" t="s">
        <v>514</v>
      </c>
      <c r="G322" s="2" t="s">
        <v>806</v>
      </c>
      <c r="H322" s="2">
        <v>0</v>
      </c>
      <c r="I322" s="2">
        <v>0.3</v>
      </c>
      <c r="J322" s="6">
        <v>34008951</v>
      </c>
      <c r="K322" s="6">
        <v>15844742</v>
      </c>
      <c r="L322" s="6">
        <v>18164209</v>
      </c>
      <c r="M322" s="6">
        <v>16040623</v>
      </c>
      <c r="N322" s="6">
        <v>903472</v>
      </c>
      <c r="O322" s="6">
        <v>240954</v>
      </c>
      <c r="P322" s="6">
        <v>642725</v>
      </c>
      <c r="Q322" s="2">
        <v>0</v>
      </c>
      <c r="R322" s="6">
        <v>15225</v>
      </c>
      <c r="S322" s="6">
        <v>4568</v>
      </c>
      <c r="T322" s="6">
        <v>0</v>
      </c>
      <c r="U322" s="6">
        <v>0</v>
      </c>
      <c r="V322" s="6">
        <v>272853</v>
      </c>
      <c r="W322" s="2">
        <v>0</v>
      </c>
      <c r="X322" s="2">
        <v>0</v>
      </c>
      <c r="Y322" s="6">
        <v>-679327</v>
      </c>
      <c r="Z322" s="6">
        <v>16537621</v>
      </c>
      <c r="AA322" s="6">
        <v>34701830</v>
      </c>
      <c r="AB322" s="6">
        <v>692879</v>
      </c>
      <c r="AC322" s="7">
        <v>1.02</v>
      </c>
      <c r="AD322" s="2">
        <v>0</v>
      </c>
      <c r="AE322" s="2" t="s">
        <v>807</v>
      </c>
      <c r="AF322" s="2">
        <v>1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1</v>
      </c>
      <c r="AM322" s="2">
        <v>0</v>
      </c>
    </row>
    <row r="323" spans="1:39">
      <c r="A323" s="2" t="s">
        <v>127</v>
      </c>
      <c r="B323" s="2" t="s">
        <v>804</v>
      </c>
      <c r="C323" s="2" t="s">
        <v>805</v>
      </c>
      <c r="D323" s="2">
        <v>0</v>
      </c>
      <c r="E323" s="2" t="s">
        <v>128</v>
      </c>
      <c r="F323" s="2" t="s">
        <v>430</v>
      </c>
      <c r="G323" s="2" t="s">
        <v>428</v>
      </c>
      <c r="H323" s="2">
        <v>0</v>
      </c>
      <c r="I323" s="2">
        <v>0.4</v>
      </c>
      <c r="J323" s="6">
        <v>4006582</v>
      </c>
      <c r="K323" s="6">
        <v>14977164</v>
      </c>
      <c r="L323" s="6">
        <v>-10970582</v>
      </c>
      <c r="M323" s="6">
        <v>17635674</v>
      </c>
      <c r="N323" s="6">
        <v>1098111</v>
      </c>
      <c r="O323" s="6">
        <v>270620</v>
      </c>
      <c r="P323" s="6">
        <v>806960</v>
      </c>
      <c r="Q323" s="6">
        <v>4103</v>
      </c>
      <c r="R323" s="6">
        <v>4736</v>
      </c>
      <c r="S323" s="6">
        <v>812</v>
      </c>
      <c r="T323" s="6">
        <v>10880</v>
      </c>
      <c r="U323" s="6">
        <v>0</v>
      </c>
      <c r="V323" s="6">
        <v>-164794</v>
      </c>
      <c r="W323" s="2">
        <v>0</v>
      </c>
      <c r="X323" s="6">
        <v>13602</v>
      </c>
      <c r="Y323" s="6">
        <v>978784</v>
      </c>
      <c r="Z323" s="6">
        <v>19534172</v>
      </c>
      <c r="AA323" s="6">
        <v>8563590</v>
      </c>
      <c r="AB323" s="6">
        <v>4557008</v>
      </c>
      <c r="AC323" s="7">
        <v>2.14</v>
      </c>
      <c r="AD323" s="2" t="s">
        <v>892</v>
      </c>
      <c r="AE323" s="2" t="s">
        <v>811</v>
      </c>
      <c r="AF323" s="2">
        <v>1.8098011000000001E-2</v>
      </c>
      <c r="AG323" s="2">
        <v>0</v>
      </c>
      <c r="AH323" s="2">
        <v>1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</row>
    <row r="324" spans="1:39">
      <c r="A324" s="2" t="s">
        <v>125</v>
      </c>
      <c r="B324" s="2" t="s">
        <v>821</v>
      </c>
      <c r="C324" s="2" t="s">
        <v>822</v>
      </c>
      <c r="D324" s="2">
        <v>0</v>
      </c>
      <c r="E324" s="2" t="s">
        <v>126</v>
      </c>
      <c r="F324" s="2" t="s">
        <v>806</v>
      </c>
      <c r="G324" s="2" t="s">
        <v>0</v>
      </c>
      <c r="H324" s="2">
        <v>0</v>
      </c>
      <c r="I324" s="2">
        <v>0.49</v>
      </c>
      <c r="J324" s="6">
        <v>30155094</v>
      </c>
      <c r="K324" s="6">
        <v>46300017</v>
      </c>
      <c r="L324" s="6">
        <v>-16144923</v>
      </c>
      <c r="M324" s="6">
        <v>47381969</v>
      </c>
      <c r="N324" s="6">
        <v>1965072</v>
      </c>
      <c r="O324" s="6">
        <v>719606</v>
      </c>
      <c r="P324" s="6">
        <v>1227631</v>
      </c>
      <c r="Q324" s="6">
        <v>8094</v>
      </c>
      <c r="R324" s="6">
        <v>4348</v>
      </c>
      <c r="S324" s="6">
        <v>0</v>
      </c>
      <c r="T324" s="6">
        <v>3900</v>
      </c>
      <c r="U324" s="6">
        <v>1493</v>
      </c>
      <c r="V324" s="6">
        <v>-242520</v>
      </c>
      <c r="W324" s="2">
        <v>0</v>
      </c>
      <c r="X324" s="6">
        <v>858793</v>
      </c>
      <c r="Y324" s="6">
        <v>-19962</v>
      </c>
      <c r="Z324" s="6">
        <v>48225766</v>
      </c>
      <c r="AA324" s="6">
        <v>32080843</v>
      </c>
      <c r="AB324" s="6">
        <v>1925749</v>
      </c>
      <c r="AC324" s="7">
        <v>1.06</v>
      </c>
      <c r="AD324" s="2">
        <v>0</v>
      </c>
      <c r="AE324" s="2" t="s">
        <v>807</v>
      </c>
      <c r="AF324" s="2">
        <v>1</v>
      </c>
      <c r="AG324" s="2">
        <v>0</v>
      </c>
      <c r="AH324" s="2">
        <v>0</v>
      </c>
      <c r="AI324" s="2">
        <v>0</v>
      </c>
      <c r="AJ324" s="2">
        <v>0</v>
      </c>
      <c r="AK324" s="2">
        <v>1</v>
      </c>
      <c r="AL324" s="2">
        <v>0</v>
      </c>
      <c r="AM324" s="2">
        <v>0</v>
      </c>
    </row>
    <row r="325" spans="1:39">
      <c r="A325" s="2" t="s">
        <v>123</v>
      </c>
      <c r="B325" s="2" t="s">
        <v>926</v>
      </c>
      <c r="C325" s="2" t="s">
        <v>808</v>
      </c>
      <c r="D325" s="2" t="s">
        <v>947</v>
      </c>
      <c r="E325" s="2" t="s">
        <v>124</v>
      </c>
      <c r="F325" s="2" t="s">
        <v>806</v>
      </c>
      <c r="G325" s="2" t="s">
        <v>502</v>
      </c>
      <c r="H325" s="2">
        <v>0</v>
      </c>
      <c r="I325" s="2">
        <v>0.99</v>
      </c>
      <c r="J325" s="6">
        <v>93335972</v>
      </c>
      <c r="K325" s="6">
        <v>50332687</v>
      </c>
      <c r="L325" s="6">
        <v>43003285</v>
      </c>
      <c r="M325" s="6">
        <v>49701960</v>
      </c>
      <c r="N325" s="6">
        <v>4600070</v>
      </c>
      <c r="O325" s="6">
        <v>746596</v>
      </c>
      <c r="P325" s="6">
        <v>3845549</v>
      </c>
      <c r="Q325" s="2">
        <v>0</v>
      </c>
      <c r="R325" s="6">
        <v>0</v>
      </c>
      <c r="S325" s="6">
        <v>6417</v>
      </c>
      <c r="T325" s="6">
        <v>0</v>
      </c>
      <c r="U325" s="6">
        <v>1508</v>
      </c>
      <c r="V325" s="6">
        <v>645972</v>
      </c>
      <c r="W325" s="2">
        <v>0</v>
      </c>
      <c r="X325" s="2">
        <v>0</v>
      </c>
      <c r="Y325" s="6">
        <v>-1741072</v>
      </c>
      <c r="Z325" s="6">
        <v>53206930</v>
      </c>
      <c r="AA325" s="6">
        <v>96210215</v>
      </c>
      <c r="AB325" s="6">
        <v>2874243</v>
      </c>
      <c r="AC325" s="7">
        <v>1.03</v>
      </c>
      <c r="AD325" s="2" t="s">
        <v>948</v>
      </c>
      <c r="AE325" s="2" t="s">
        <v>811</v>
      </c>
      <c r="AF325" s="2">
        <v>7.3390669000000006E-2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1</v>
      </c>
    </row>
    <row r="326" spans="1:39">
      <c r="A326" s="2" t="s">
        <v>121</v>
      </c>
      <c r="B326" s="2" t="s">
        <v>804</v>
      </c>
      <c r="C326" s="2" t="s">
        <v>825</v>
      </c>
      <c r="D326" s="2">
        <v>0</v>
      </c>
      <c r="E326" s="2" t="s">
        <v>122</v>
      </c>
      <c r="F326" s="2" t="s">
        <v>157</v>
      </c>
      <c r="G326" s="2" t="s">
        <v>155</v>
      </c>
      <c r="H326" s="2">
        <v>0</v>
      </c>
      <c r="I326" s="2">
        <v>0.4</v>
      </c>
      <c r="J326" s="6">
        <v>2183855</v>
      </c>
      <c r="K326" s="6">
        <v>11901535</v>
      </c>
      <c r="L326" s="6">
        <v>-9717679</v>
      </c>
      <c r="M326" s="6">
        <v>13253351</v>
      </c>
      <c r="N326" s="6">
        <v>538412</v>
      </c>
      <c r="O326" s="6">
        <v>199085</v>
      </c>
      <c r="P326" s="6">
        <v>338718</v>
      </c>
      <c r="Q326" s="2">
        <v>0</v>
      </c>
      <c r="R326" s="6">
        <v>0</v>
      </c>
      <c r="S326" s="6">
        <v>0</v>
      </c>
      <c r="T326" s="6">
        <v>0</v>
      </c>
      <c r="U326" s="6">
        <v>609</v>
      </c>
      <c r="V326" s="6">
        <v>-145974</v>
      </c>
      <c r="W326" s="2">
        <v>0</v>
      </c>
      <c r="X326" s="2">
        <v>0</v>
      </c>
      <c r="Y326" s="6">
        <v>338112</v>
      </c>
      <c r="Z326" s="6">
        <v>13983901</v>
      </c>
      <c r="AA326" s="6">
        <v>4266222</v>
      </c>
      <c r="AB326" s="6">
        <v>2082367</v>
      </c>
      <c r="AC326" s="7">
        <v>1.95</v>
      </c>
      <c r="AD326" s="2" t="s">
        <v>946</v>
      </c>
      <c r="AE326" s="2" t="s">
        <v>811</v>
      </c>
      <c r="AF326" s="2">
        <v>3.8580860000000002E-3</v>
      </c>
      <c r="AG326" s="2">
        <v>0</v>
      </c>
      <c r="AH326" s="2">
        <v>1</v>
      </c>
      <c r="AI326" s="2">
        <v>0</v>
      </c>
      <c r="AJ326" s="2">
        <v>0</v>
      </c>
      <c r="AK326" s="2">
        <v>0</v>
      </c>
      <c r="AL326" s="2">
        <v>0</v>
      </c>
      <c r="AM326" s="2">
        <v>0</v>
      </c>
    </row>
    <row r="327" spans="1:39">
      <c r="A327" s="2" t="s">
        <v>119</v>
      </c>
      <c r="B327" s="2" t="s">
        <v>804</v>
      </c>
      <c r="C327" s="2" t="s">
        <v>805</v>
      </c>
      <c r="D327" s="2">
        <v>0</v>
      </c>
      <c r="E327" s="2" t="s">
        <v>120</v>
      </c>
      <c r="F327" s="2" t="s">
        <v>133</v>
      </c>
      <c r="G327" s="2" t="s">
        <v>806</v>
      </c>
      <c r="H327" s="2">
        <v>0</v>
      </c>
      <c r="I327" s="2">
        <v>0.4</v>
      </c>
      <c r="J327" s="6">
        <v>1362663</v>
      </c>
      <c r="K327" s="6">
        <v>8788349</v>
      </c>
      <c r="L327" s="6">
        <v>-7425686</v>
      </c>
      <c r="M327" s="6">
        <v>8319513</v>
      </c>
      <c r="N327" s="6">
        <v>694133</v>
      </c>
      <c r="O327" s="6">
        <v>124971</v>
      </c>
      <c r="P327" s="6">
        <v>559418</v>
      </c>
      <c r="Q327" s="6">
        <v>0</v>
      </c>
      <c r="R327" s="6">
        <v>3898</v>
      </c>
      <c r="S327" s="6">
        <v>0</v>
      </c>
      <c r="T327" s="6">
        <v>5846</v>
      </c>
      <c r="U327" s="6">
        <v>0</v>
      </c>
      <c r="V327" s="6">
        <v>-111545</v>
      </c>
      <c r="W327" s="2">
        <v>0</v>
      </c>
      <c r="X327" s="6">
        <v>160383</v>
      </c>
      <c r="Y327" s="6">
        <v>-339932</v>
      </c>
      <c r="Z327" s="6">
        <v>8401786</v>
      </c>
      <c r="AA327" s="6">
        <v>976100</v>
      </c>
      <c r="AB327" s="6">
        <v>-386563</v>
      </c>
      <c r="AC327" s="7">
        <v>0.72</v>
      </c>
      <c r="AD327" s="2">
        <v>0</v>
      </c>
      <c r="AE327" s="2" t="s">
        <v>807</v>
      </c>
      <c r="AF327" s="2">
        <v>1</v>
      </c>
      <c r="AG327" s="2">
        <v>0</v>
      </c>
      <c r="AH327" s="2">
        <v>1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</row>
    <row r="328" spans="1:39">
      <c r="A328" s="2" t="s">
        <v>117</v>
      </c>
      <c r="B328" s="2" t="s">
        <v>804</v>
      </c>
      <c r="C328" s="2" t="s">
        <v>822</v>
      </c>
      <c r="D328" s="2">
        <v>0</v>
      </c>
      <c r="E328" s="2" t="s">
        <v>118</v>
      </c>
      <c r="F328" s="2" t="s">
        <v>207</v>
      </c>
      <c r="G328" s="2" t="s">
        <v>274</v>
      </c>
      <c r="H328" s="2">
        <v>0</v>
      </c>
      <c r="I328" s="2">
        <v>0.4</v>
      </c>
      <c r="J328" s="6">
        <v>2529034</v>
      </c>
      <c r="K328" s="6">
        <v>14937151</v>
      </c>
      <c r="L328" s="6">
        <v>-12408117</v>
      </c>
      <c r="M328" s="6">
        <v>14817804</v>
      </c>
      <c r="N328" s="6">
        <v>898953</v>
      </c>
      <c r="O328" s="6">
        <v>224874</v>
      </c>
      <c r="P328" s="6">
        <v>667746</v>
      </c>
      <c r="Q328" s="6">
        <v>0</v>
      </c>
      <c r="R328" s="6">
        <v>3248</v>
      </c>
      <c r="S328" s="6">
        <v>0</v>
      </c>
      <c r="T328" s="6">
        <v>2476</v>
      </c>
      <c r="U328" s="6">
        <v>609</v>
      </c>
      <c r="V328" s="6">
        <v>-186388</v>
      </c>
      <c r="W328" s="2">
        <v>0</v>
      </c>
      <c r="X328" s="6">
        <v>346280</v>
      </c>
      <c r="Y328" s="6">
        <v>-38425</v>
      </c>
      <c r="Z328" s="6">
        <v>15145664</v>
      </c>
      <c r="AA328" s="6">
        <v>2737547</v>
      </c>
      <c r="AB328" s="6">
        <v>208512</v>
      </c>
      <c r="AC328" s="7">
        <v>1.08</v>
      </c>
      <c r="AD328" s="2">
        <v>0</v>
      </c>
      <c r="AE328" s="2" t="s">
        <v>807</v>
      </c>
      <c r="AF328" s="2">
        <v>1</v>
      </c>
      <c r="AG328" s="2">
        <v>0</v>
      </c>
      <c r="AH328" s="2">
        <v>1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</row>
    <row r="329" spans="1:39">
      <c r="A329" s="2" t="s">
        <v>115</v>
      </c>
      <c r="B329" s="2" t="s">
        <v>804</v>
      </c>
      <c r="C329" s="2" t="s">
        <v>822</v>
      </c>
      <c r="D329" s="2">
        <v>0</v>
      </c>
      <c r="E329" s="2" t="s">
        <v>116</v>
      </c>
      <c r="F329" s="2" t="s">
        <v>588</v>
      </c>
      <c r="G329" s="2" t="s">
        <v>274</v>
      </c>
      <c r="H329" s="2">
        <v>0</v>
      </c>
      <c r="I329" s="2">
        <v>0.4</v>
      </c>
      <c r="J329" s="6">
        <v>3169356</v>
      </c>
      <c r="K329" s="6">
        <v>11711123</v>
      </c>
      <c r="L329" s="6">
        <v>-8541768</v>
      </c>
      <c r="M329" s="6">
        <v>12421587</v>
      </c>
      <c r="N329" s="6">
        <v>1257108</v>
      </c>
      <c r="O329" s="6">
        <v>188236</v>
      </c>
      <c r="P329" s="6">
        <v>1047100</v>
      </c>
      <c r="Q329" s="2">
        <v>367</v>
      </c>
      <c r="R329" s="6">
        <v>0</v>
      </c>
      <c r="S329" s="6">
        <v>0</v>
      </c>
      <c r="T329" s="6">
        <v>20796</v>
      </c>
      <c r="U329" s="6">
        <v>609</v>
      </c>
      <c r="V329" s="6">
        <v>-128310</v>
      </c>
      <c r="W329" s="2">
        <v>0</v>
      </c>
      <c r="X329" s="2">
        <v>0</v>
      </c>
      <c r="Y329" s="6">
        <v>-892800</v>
      </c>
      <c r="Z329" s="6">
        <v>12657585</v>
      </c>
      <c r="AA329" s="6">
        <v>4115818</v>
      </c>
      <c r="AB329" s="6">
        <v>946462</v>
      </c>
      <c r="AC329" s="7">
        <v>1.3</v>
      </c>
      <c r="AD329" s="2" t="s">
        <v>847</v>
      </c>
      <c r="AE329" s="2" t="s">
        <v>811</v>
      </c>
      <c r="AF329" s="2">
        <v>1.5937080999999999E-2</v>
      </c>
      <c r="AG329" s="2">
        <v>0</v>
      </c>
      <c r="AH329" s="2">
        <v>1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</row>
    <row r="330" spans="1:39">
      <c r="A330" s="2" t="s">
        <v>113</v>
      </c>
      <c r="B330" s="2" t="s">
        <v>821</v>
      </c>
      <c r="C330" s="2" t="s">
        <v>825</v>
      </c>
      <c r="D330" s="2">
        <v>0</v>
      </c>
      <c r="E330" s="2" t="s">
        <v>114</v>
      </c>
      <c r="F330" s="2" t="s">
        <v>806</v>
      </c>
      <c r="G330" s="2" t="s">
        <v>213</v>
      </c>
      <c r="H330" s="2">
        <v>0</v>
      </c>
      <c r="I330" s="2">
        <v>0.49</v>
      </c>
      <c r="J330" s="6">
        <v>36178458</v>
      </c>
      <c r="K330" s="6">
        <v>31715577</v>
      </c>
      <c r="L330" s="6">
        <v>4462881</v>
      </c>
      <c r="M330" s="6">
        <v>33275601</v>
      </c>
      <c r="N330" s="6">
        <v>1509548</v>
      </c>
      <c r="O330" s="6">
        <v>500802</v>
      </c>
      <c r="P330" s="6">
        <v>957517</v>
      </c>
      <c r="Q330" s="6">
        <v>6703</v>
      </c>
      <c r="R330" s="6">
        <v>2740</v>
      </c>
      <c r="S330" s="6">
        <v>38985</v>
      </c>
      <c r="T330" s="6">
        <v>2055</v>
      </c>
      <c r="U330" s="6">
        <v>746</v>
      </c>
      <c r="V330" s="6">
        <v>67039</v>
      </c>
      <c r="W330" s="2">
        <v>0</v>
      </c>
      <c r="X330" s="2">
        <v>0</v>
      </c>
      <c r="Y330" s="6">
        <v>1824465</v>
      </c>
      <c r="Z330" s="6">
        <v>36676653</v>
      </c>
      <c r="AA330" s="6">
        <v>41139534</v>
      </c>
      <c r="AB330" s="6">
        <v>4961076</v>
      </c>
      <c r="AC330" s="7">
        <v>1.1399999999999999</v>
      </c>
      <c r="AD330" s="2">
        <v>0</v>
      </c>
      <c r="AE330" s="2" t="s">
        <v>807</v>
      </c>
      <c r="AF330" s="2">
        <v>1</v>
      </c>
      <c r="AG330" s="2">
        <v>0</v>
      </c>
      <c r="AH330" s="2">
        <v>0</v>
      </c>
      <c r="AI330" s="2">
        <v>0</v>
      </c>
      <c r="AJ330" s="2">
        <v>0</v>
      </c>
      <c r="AK330" s="2">
        <v>1</v>
      </c>
      <c r="AL330" s="2">
        <v>0</v>
      </c>
      <c r="AM330" s="2">
        <v>0</v>
      </c>
    </row>
    <row r="331" spans="1:39">
      <c r="A331" s="2" t="s">
        <v>111</v>
      </c>
      <c r="B331" s="2" t="s">
        <v>804</v>
      </c>
      <c r="C331" s="2" t="s">
        <v>815</v>
      </c>
      <c r="D331" s="2">
        <v>0</v>
      </c>
      <c r="E331" s="2" t="s">
        <v>112</v>
      </c>
      <c r="F331" s="2" t="s">
        <v>534</v>
      </c>
      <c r="G331" s="2" t="s">
        <v>532</v>
      </c>
      <c r="H331" s="2">
        <v>0</v>
      </c>
      <c r="I331" s="2">
        <v>0.4</v>
      </c>
      <c r="J331" s="6">
        <v>4724367</v>
      </c>
      <c r="K331" s="6">
        <v>9875236</v>
      </c>
      <c r="L331" s="6">
        <v>-5150869</v>
      </c>
      <c r="M331" s="6">
        <v>9831565</v>
      </c>
      <c r="N331" s="6">
        <v>1313961</v>
      </c>
      <c r="O331" s="6">
        <v>151821</v>
      </c>
      <c r="P331" s="6">
        <v>1147819</v>
      </c>
      <c r="Q331" s="2">
        <v>0</v>
      </c>
      <c r="R331" s="6">
        <v>0</v>
      </c>
      <c r="S331" s="6">
        <v>0</v>
      </c>
      <c r="T331" s="6">
        <v>13712</v>
      </c>
      <c r="U331" s="6">
        <v>609</v>
      </c>
      <c r="V331" s="6">
        <v>-77374</v>
      </c>
      <c r="W331" s="2">
        <v>0</v>
      </c>
      <c r="X331" s="2">
        <v>0</v>
      </c>
      <c r="Y331" s="6">
        <v>-149850</v>
      </c>
      <c r="Z331" s="6">
        <v>10918302</v>
      </c>
      <c r="AA331" s="6">
        <v>5767433</v>
      </c>
      <c r="AB331" s="6">
        <v>1043066</v>
      </c>
      <c r="AC331" s="7">
        <v>1.22</v>
      </c>
      <c r="AD331" s="2" t="s">
        <v>908</v>
      </c>
      <c r="AE331" s="2" t="s">
        <v>811</v>
      </c>
      <c r="AF331" s="2">
        <v>2.3195061999999999E-2</v>
      </c>
      <c r="AG331" s="2">
        <v>0</v>
      </c>
      <c r="AH331" s="2">
        <v>1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</row>
    <row r="332" spans="1:39">
      <c r="A332" s="2" t="s">
        <v>109</v>
      </c>
      <c r="B332" s="2" t="s">
        <v>804</v>
      </c>
      <c r="C332" s="2" t="s">
        <v>805</v>
      </c>
      <c r="D332" s="2">
        <v>0</v>
      </c>
      <c r="E332" s="2" t="s">
        <v>110</v>
      </c>
      <c r="F332" s="2" t="s">
        <v>488</v>
      </c>
      <c r="G332" s="2" t="s">
        <v>486</v>
      </c>
      <c r="H332" s="2">
        <v>0</v>
      </c>
      <c r="I332" s="2">
        <v>0.4</v>
      </c>
      <c r="J332" s="6">
        <v>2223802</v>
      </c>
      <c r="K332" s="6">
        <v>18240271</v>
      </c>
      <c r="L332" s="6">
        <v>-16016470</v>
      </c>
      <c r="M332" s="6">
        <v>20516704</v>
      </c>
      <c r="N332" s="6">
        <v>1101134</v>
      </c>
      <c r="O332" s="6">
        <v>313584</v>
      </c>
      <c r="P332" s="6">
        <v>672264</v>
      </c>
      <c r="Q332" s="6">
        <v>8648</v>
      </c>
      <c r="R332" s="6">
        <v>93497</v>
      </c>
      <c r="S332" s="6">
        <v>471</v>
      </c>
      <c r="T332" s="6">
        <v>11451</v>
      </c>
      <c r="U332" s="6">
        <v>1219</v>
      </c>
      <c r="V332" s="6">
        <v>-240591</v>
      </c>
      <c r="W332" s="2">
        <v>0</v>
      </c>
      <c r="X332" s="6">
        <v>1497488</v>
      </c>
      <c r="Y332" s="6">
        <v>634436</v>
      </c>
      <c r="Z332" s="6">
        <v>20514195</v>
      </c>
      <c r="AA332" s="6">
        <v>4497725</v>
      </c>
      <c r="AB332" s="6">
        <v>2273924</v>
      </c>
      <c r="AC332" s="7">
        <v>2.02</v>
      </c>
      <c r="AD332" s="2">
        <v>0</v>
      </c>
      <c r="AE332" s="2" t="s">
        <v>807</v>
      </c>
      <c r="AF332" s="2">
        <v>1</v>
      </c>
      <c r="AG332" s="2">
        <v>0</v>
      </c>
      <c r="AH332" s="2">
        <v>1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</row>
    <row r="333" spans="1:39">
      <c r="A333" s="2" t="s">
        <v>107</v>
      </c>
      <c r="B333" s="2" t="s">
        <v>804</v>
      </c>
      <c r="C333" s="2" t="s">
        <v>822</v>
      </c>
      <c r="D333" s="2">
        <v>0</v>
      </c>
      <c r="E333" s="2" t="s">
        <v>108</v>
      </c>
      <c r="F333" s="2" t="s">
        <v>510</v>
      </c>
      <c r="G333" s="2" t="s">
        <v>806</v>
      </c>
      <c r="H333" s="2">
        <v>0</v>
      </c>
      <c r="I333" s="2">
        <v>0.4</v>
      </c>
      <c r="J333" s="6">
        <v>1724138</v>
      </c>
      <c r="K333" s="6">
        <v>13883454</v>
      </c>
      <c r="L333" s="6">
        <v>-12159316</v>
      </c>
      <c r="M333" s="6">
        <v>14017426</v>
      </c>
      <c r="N333" s="6">
        <v>711563</v>
      </c>
      <c r="O333" s="6">
        <v>210562</v>
      </c>
      <c r="P333" s="6">
        <v>497384</v>
      </c>
      <c r="Q333" s="6">
        <v>0</v>
      </c>
      <c r="R333" s="6">
        <v>0</v>
      </c>
      <c r="S333" s="6">
        <v>1580</v>
      </c>
      <c r="T333" s="6">
        <v>2037</v>
      </c>
      <c r="U333" s="6">
        <v>0</v>
      </c>
      <c r="V333" s="6">
        <v>-182651</v>
      </c>
      <c r="W333" s="2">
        <v>0</v>
      </c>
      <c r="X333" s="6">
        <v>129091</v>
      </c>
      <c r="Y333" s="6">
        <v>-830301</v>
      </c>
      <c r="Z333" s="6">
        <v>13586946</v>
      </c>
      <c r="AA333" s="6">
        <v>1427631</v>
      </c>
      <c r="AB333" s="6">
        <v>-296508</v>
      </c>
      <c r="AC333" s="7">
        <v>0.83</v>
      </c>
      <c r="AD333" s="2">
        <v>0</v>
      </c>
      <c r="AE333" s="2" t="s">
        <v>807</v>
      </c>
      <c r="AF333" s="2">
        <v>1</v>
      </c>
      <c r="AG333" s="2">
        <v>0</v>
      </c>
      <c r="AH333" s="2">
        <v>1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</row>
    <row r="334" spans="1:39">
      <c r="A334" s="2" t="s">
        <v>105</v>
      </c>
      <c r="B334" s="2" t="s">
        <v>804</v>
      </c>
      <c r="C334" s="2" t="s">
        <v>805</v>
      </c>
      <c r="D334" s="2">
        <v>0</v>
      </c>
      <c r="E334" s="2" t="s">
        <v>106</v>
      </c>
      <c r="F334" s="2" t="s">
        <v>430</v>
      </c>
      <c r="G334" s="2" t="s">
        <v>428</v>
      </c>
      <c r="H334" s="2">
        <v>0</v>
      </c>
      <c r="I334" s="2">
        <v>0.4</v>
      </c>
      <c r="J334" s="6">
        <v>4719633</v>
      </c>
      <c r="K334" s="6">
        <v>12722083</v>
      </c>
      <c r="L334" s="6">
        <v>-8002451</v>
      </c>
      <c r="M334" s="6">
        <v>12508641</v>
      </c>
      <c r="N334" s="6">
        <v>1172528</v>
      </c>
      <c r="O334" s="6">
        <v>187898</v>
      </c>
      <c r="P334" s="6">
        <v>982862</v>
      </c>
      <c r="Q334" s="6">
        <v>526</v>
      </c>
      <c r="R334" s="6">
        <v>480</v>
      </c>
      <c r="S334" s="6">
        <v>762</v>
      </c>
      <c r="T334" s="6">
        <v>0</v>
      </c>
      <c r="U334" s="6">
        <v>0</v>
      </c>
      <c r="V334" s="6">
        <v>-120208</v>
      </c>
      <c r="W334" s="2">
        <v>0</v>
      </c>
      <c r="X334" s="6">
        <v>16023</v>
      </c>
      <c r="Y334" s="6">
        <v>1247237</v>
      </c>
      <c r="Z334" s="6">
        <v>14792174</v>
      </c>
      <c r="AA334" s="6">
        <v>6789723</v>
      </c>
      <c r="AB334" s="6">
        <v>2070091</v>
      </c>
      <c r="AC334" s="7">
        <v>1.44</v>
      </c>
      <c r="AD334" s="2" t="s">
        <v>892</v>
      </c>
      <c r="AE334" s="2" t="s">
        <v>811</v>
      </c>
      <c r="AF334" s="2">
        <v>2.1318909E-2</v>
      </c>
      <c r="AG334" s="2">
        <v>0</v>
      </c>
      <c r="AH334" s="2">
        <v>1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</row>
    <row r="335" spans="1:39">
      <c r="A335" s="2" t="s">
        <v>103</v>
      </c>
      <c r="B335" s="2" t="s">
        <v>804</v>
      </c>
      <c r="C335" s="2" t="s">
        <v>815</v>
      </c>
      <c r="D335" s="2">
        <v>0</v>
      </c>
      <c r="E335" s="2" t="s">
        <v>104</v>
      </c>
      <c r="F335" s="2" t="s">
        <v>460</v>
      </c>
      <c r="G335" s="2" t="s">
        <v>806</v>
      </c>
      <c r="H335" s="2">
        <v>0</v>
      </c>
      <c r="I335" s="2">
        <v>0.4</v>
      </c>
      <c r="J335" s="6">
        <v>1862879</v>
      </c>
      <c r="K335" s="6">
        <v>10015641</v>
      </c>
      <c r="L335" s="6">
        <v>-8152762</v>
      </c>
      <c r="M335" s="6">
        <v>10306462</v>
      </c>
      <c r="N335" s="6">
        <v>480497</v>
      </c>
      <c r="O335" s="6">
        <v>154818</v>
      </c>
      <c r="P335" s="6">
        <v>324881</v>
      </c>
      <c r="Q335" s="6">
        <v>0</v>
      </c>
      <c r="R335" s="6">
        <v>0</v>
      </c>
      <c r="S335" s="6">
        <v>0</v>
      </c>
      <c r="T335" s="6">
        <v>798</v>
      </c>
      <c r="U335" s="6">
        <v>0</v>
      </c>
      <c r="V335" s="6">
        <v>-122466</v>
      </c>
      <c r="W335" s="2">
        <v>0</v>
      </c>
      <c r="X335" s="6">
        <v>355972</v>
      </c>
      <c r="Y335" s="6">
        <v>-5190602</v>
      </c>
      <c r="Z335" s="6">
        <v>5117919</v>
      </c>
      <c r="AA335" s="6">
        <v>-3034844</v>
      </c>
      <c r="AB335" s="6">
        <v>-4897723</v>
      </c>
      <c r="AC335" s="7">
        <v>-1.63</v>
      </c>
      <c r="AD335" s="2">
        <v>0</v>
      </c>
      <c r="AE335" s="2" t="s">
        <v>807</v>
      </c>
      <c r="AF335" s="2">
        <v>1</v>
      </c>
      <c r="AG335" s="2">
        <v>0</v>
      </c>
      <c r="AH335" s="2">
        <v>1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</row>
    <row r="336" spans="1:39">
      <c r="A336" s="2" t="s">
        <v>101</v>
      </c>
      <c r="B336" s="2" t="s">
        <v>821</v>
      </c>
      <c r="C336" s="2" t="s">
        <v>815</v>
      </c>
      <c r="D336" s="2">
        <v>0</v>
      </c>
      <c r="E336" s="2" t="s">
        <v>102</v>
      </c>
      <c r="F336" s="2" t="s">
        <v>806</v>
      </c>
      <c r="G336" s="2" t="s">
        <v>532</v>
      </c>
      <c r="H336" s="2">
        <v>0</v>
      </c>
      <c r="I336" s="2">
        <v>0.49</v>
      </c>
      <c r="J336" s="6">
        <v>31011015</v>
      </c>
      <c r="K336" s="6">
        <v>52073587</v>
      </c>
      <c r="L336" s="6">
        <v>-21062572</v>
      </c>
      <c r="M336" s="6">
        <v>54037867</v>
      </c>
      <c r="N336" s="6">
        <v>1643756</v>
      </c>
      <c r="O336" s="6">
        <v>811728</v>
      </c>
      <c r="P336" s="6">
        <v>779715</v>
      </c>
      <c r="Q336" s="2">
        <v>0</v>
      </c>
      <c r="R336" s="6">
        <v>0</v>
      </c>
      <c r="S336" s="6">
        <v>52313</v>
      </c>
      <c r="T336" s="6">
        <v>0</v>
      </c>
      <c r="U336" s="6">
        <v>0</v>
      </c>
      <c r="V336" s="6">
        <v>-316391</v>
      </c>
      <c r="W336" s="2">
        <v>0</v>
      </c>
      <c r="X336" s="2">
        <v>0</v>
      </c>
      <c r="Y336" s="6">
        <v>-1772677</v>
      </c>
      <c r="Z336" s="6">
        <v>53592555</v>
      </c>
      <c r="AA336" s="6">
        <v>32529984</v>
      </c>
      <c r="AB336" s="6">
        <v>1518969</v>
      </c>
      <c r="AC336" s="7">
        <v>1.05</v>
      </c>
      <c r="AD336" s="2" t="s">
        <v>888</v>
      </c>
      <c r="AE336" s="2" t="s">
        <v>827</v>
      </c>
      <c r="AF336" s="2">
        <v>0.25317010299999998</v>
      </c>
      <c r="AG336" s="2">
        <v>0</v>
      </c>
      <c r="AH336" s="2">
        <v>0</v>
      </c>
      <c r="AI336" s="2">
        <v>0</v>
      </c>
      <c r="AJ336" s="2">
        <v>0</v>
      </c>
      <c r="AK336" s="2">
        <v>1</v>
      </c>
      <c r="AL336" s="2">
        <v>0</v>
      </c>
      <c r="AM336" s="2">
        <v>0</v>
      </c>
    </row>
    <row r="337" spans="1:39">
      <c r="A337" s="2" t="s">
        <v>99</v>
      </c>
      <c r="B337" s="2" t="s">
        <v>804</v>
      </c>
      <c r="C337" s="2" t="s">
        <v>805</v>
      </c>
      <c r="D337" s="2">
        <v>0</v>
      </c>
      <c r="E337" s="2" t="s">
        <v>100</v>
      </c>
      <c r="F337" s="2" t="s">
        <v>430</v>
      </c>
      <c r="G337" s="2" t="s">
        <v>428</v>
      </c>
      <c r="H337" s="2">
        <v>0</v>
      </c>
      <c r="I337" s="2">
        <v>0.4</v>
      </c>
      <c r="J337" s="6">
        <v>2149532</v>
      </c>
      <c r="K337" s="6">
        <v>22050492</v>
      </c>
      <c r="L337" s="6">
        <v>-19900960</v>
      </c>
      <c r="M337" s="6">
        <v>21348238</v>
      </c>
      <c r="N337" s="6">
        <v>842519</v>
      </c>
      <c r="O337" s="6">
        <v>320682</v>
      </c>
      <c r="P337" s="6">
        <v>521837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-298941</v>
      </c>
      <c r="W337" s="2">
        <v>0</v>
      </c>
      <c r="X337" s="6">
        <v>7298</v>
      </c>
      <c r="Y337" s="6">
        <v>-11914</v>
      </c>
      <c r="Z337" s="6">
        <v>21872604</v>
      </c>
      <c r="AA337" s="6">
        <v>1971644</v>
      </c>
      <c r="AB337" s="6">
        <v>-177888</v>
      </c>
      <c r="AC337" s="7">
        <v>0.92</v>
      </c>
      <c r="AD337" s="2" t="s">
        <v>892</v>
      </c>
      <c r="AE337" s="2" t="s">
        <v>811</v>
      </c>
      <c r="AF337" s="2">
        <v>9.7095840000000003E-3</v>
      </c>
      <c r="AG337" s="2">
        <v>0</v>
      </c>
      <c r="AH337" s="2">
        <v>1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</row>
    <row r="338" spans="1:39">
      <c r="A338" s="2" t="s">
        <v>97</v>
      </c>
      <c r="B338" s="2" t="s">
        <v>821</v>
      </c>
      <c r="C338" s="2" t="s">
        <v>822</v>
      </c>
      <c r="D338" s="2">
        <v>0</v>
      </c>
      <c r="E338" s="2" t="s">
        <v>98</v>
      </c>
      <c r="F338" s="2" t="s">
        <v>806</v>
      </c>
      <c r="G338" s="2" t="s">
        <v>274</v>
      </c>
      <c r="H338" s="2">
        <v>0</v>
      </c>
      <c r="I338" s="2">
        <v>0.49</v>
      </c>
      <c r="J338" s="6">
        <v>30388551</v>
      </c>
      <c r="K338" s="6">
        <v>16329701</v>
      </c>
      <c r="L338" s="6">
        <v>14058850</v>
      </c>
      <c r="M338" s="6">
        <v>14924501</v>
      </c>
      <c r="N338" s="6">
        <v>1628200</v>
      </c>
      <c r="O338" s="6">
        <v>224188</v>
      </c>
      <c r="P338" s="6">
        <v>1392580</v>
      </c>
      <c r="Q338" s="6">
        <v>6363</v>
      </c>
      <c r="R338" s="6">
        <v>0</v>
      </c>
      <c r="S338" s="6">
        <v>5069</v>
      </c>
      <c r="T338" s="6">
        <v>0</v>
      </c>
      <c r="U338" s="6">
        <v>0</v>
      </c>
      <c r="V338" s="6">
        <v>211184</v>
      </c>
      <c r="W338" s="2">
        <v>0</v>
      </c>
      <c r="X338" s="2">
        <v>0</v>
      </c>
      <c r="Y338" s="6">
        <v>-50746</v>
      </c>
      <c r="Z338" s="6">
        <v>16713139</v>
      </c>
      <c r="AA338" s="6">
        <v>30771990</v>
      </c>
      <c r="AB338" s="6">
        <v>383438</v>
      </c>
      <c r="AC338" s="7">
        <v>1.01</v>
      </c>
      <c r="AD338" s="2" t="s">
        <v>847</v>
      </c>
      <c r="AE338" s="2" t="s">
        <v>811</v>
      </c>
      <c r="AF338" s="2">
        <v>0.15280861000000001</v>
      </c>
      <c r="AG338" s="2">
        <v>0</v>
      </c>
      <c r="AH338" s="2">
        <v>0</v>
      </c>
      <c r="AI338" s="2">
        <v>0</v>
      </c>
      <c r="AJ338" s="2">
        <v>0</v>
      </c>
      <c r="AK338" s="2">
        <v>1</v>
      </c>
      <c r="AL338" s="2">
        <v>0</v>
      </c>
      <c r="AM338" s="2">
        <v>0</v>
      </c>
    </row>
    <row r="339" spans="1:39">
      <c r="A339" s="2" t="s">
        <v>95</v>
      </c>
      <c r="B339" s="2" t="s">
        <v>804</v>
      </c>
      <c r="C339" s="2" t="s">
        <v>822</v>
      </c>
      <c r="D339" s="2">
        <v>0</v>
      </c>
      <c r="E339" s="2" t="s">
        <v>96</v>
      </c>
      <c r="F339" s="2" t="s">
        <v>588</v>
      </c>
      <c r="G339" s="2" t="s">
        <v>274</v>
      </c>
      <c r="H339" s="2">
        <v>0</v>
      </c>
      <c r="I339" s="2">
        <v>0.4</v>
      </c>
      <c r="J339" s="6">
        <v>2223108</v>
      </c>
      <c r="K339" s="6">
        <v>4480999</v>
      </c>
      <c r="L339" s="6">
        <v>-2257892</v>
      </c>
      <c r="M339" s="6">
        <v>4217101</v>
      </c>
      <c r="N339" s="6">
        <v>823759</v>
      </c>
      <c r="O339" s="6">
        <v>74565</v>
      </c>
      <c r="P339" s="6">
        <v>729512</v>
      </c>
      <c r="Q339" s="2">
        <v>271</v>
      </c>
      <c r="R339" s="6">
        <v>0</v>
      </c>
      <c r="S339" s="6">
        <v>0</v>
      </c>
      <c r="T339" s="6">
        <v>19411</v>
      </c>
      <c r="U339" s="2">
        <v>0</v>
      </c>
      <c r="V339" s="6">
        <v>-33917</v>
      </c>
      <c r="W339" s="2">
        <v>0</v>
      </c>
      <c r="X339" s="2">
        <v>0</v>
      </c>
      <c r="Y339" s="6">
        <v>-525092</v>
      </c>
      <c r="Z339" s="6">
        <v>4481851</v>
      </c>
      <c r="AA339" s="6">
        <v>2223959</v>
      </c>
      <c r="AB339" s="2">
        <v>852</v>
      </c>
      <c r="AC339" s="7">
        <v>1</v>
      </c>
      <c r="AD339" s="2" t="s">
        <v>847</v>
      </c>
      <c r="AE339" s="2" t="s">
        <v>811</v>
      </c>
      <c r="AF339" s="2">
        <v>1.1178881E-2</v>
      </c>
      <c r="AG339" s="2">
        <v>0</v>
      </c>
      <c r="AH339" s="2">
        <v>1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</row>
    <row r="340" spans="1:39">
      <c r="A340" s="2" t="s">
        <v>93</v>
      </c>
      <c r="B340" s="2" t="s">
        <v>924</v>
      </c>
      <c r="C340" s="2" t="s">
        <v>818</v>
      </c>
      <c r="D340" s="2">
        <v>0</v>
      </c>
      <c r="E340" s="2" t="s">
        <v>94</v>
      </c>
      <c r="F340" s="2" t="s">
        <v>514</v>
      </c>
      <c r="G340" s="2" t="s">
        <v>806</v>
      </c>
      <c r="H340" s="2">
        <v>0</v>
      </c>
      <c r="I340" s="2">
        <v>0.3</v>
      </c>
      <c r="J340" s="6">
        <v>104146647</v>
      </c>
      <c r="K340" s="6">
        <v>109774109</v>
      </c>
      <c r="L340" s="6">
        <v>-5627462</v>
      </c>
      <c r="M340" s="6">
        <v>134613664</v>
      </c>
      <c r="N340" s="6">
        <v>3243979</v>
      </c>
      <c r="O340" s="6">
        <v>2022094</v>
      </c>
      <c r="P340" s="6">
        <v>1047046</v>
      </c>
      <c r="Q340" s="6">
        <v>0</v>
      </c>
      <c r="R340" s="6">
        <v>164304</v>
      </c>
      <c r="S340" s="6">
        <v>1400</v>
      </c>
      <c r="T340" s="6">
        <v>0</v>
      </c>
      <c r="U340" s="6">
        <v>9135</v>
      </c>
      <c r="V340" s="6">
        <v>-84533</v>
      </c>
      <c r="W340" s="2">
        <v>0</v>
      </c>
      <c r="X340" s="6">
        <v>1348548</v>
      </c>
      <c r="Y340" s="6">
        <v>-394098</v>
      </c>
      <c r="Z340" s="6">
        <v>136030464</v>
      </c>
      <c r="AA340" s="6">
        <v>130403002</v>
      </c>
      <c r="AB340" s="6">
        <v>26256356</v>
      </c>
      <c r="AC340" s="7">
        <v>1.25</v>
      </c>
      <c r="AD340" s="2">
        <v>0</v>
      </c>
      <c r="AE340" s="2" t="s">
        <v>807</v>
      </c>
      <c r="AF340" s="2">
        <v>1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1</v>
      </c>
      <c r="AM340" s="2">
        <v>0</v>
      </c>
    </row>
    <row r="341" spans="1:39">
      <c r="A341" s="2" t="s">
        <v>91</v>
      </c>
      <c r="B341" s="2" t="s">
        <v>926</v>
      </c>
      <c r="C341" s="2" t="s">
        <v>808</v>
      </c>
      <c r="D341" s="2" t="s">
        <v>947</v>
      </c>
      <c r="E341" s="2" t="s">
        <v>92</v>
      </c>
      <c r="F341" s="2" t="s">
        <v>806</v>
      </c>
      <c r="G341" s="2" t="s">
        <v>502</v>
      </c>
      <c r="H341" s="2">
        <v>0</v>
      </c>
      <c r="I341" s="2">
        <v>0.99</v>
      </c>
      <c r="J341" s="6">
        <v>62004125</v>
      </c>
      <c r="K341" s="6">
        <v>140262076</v>
      </c>
      <c r="L341" s="6">
        <v>-78257951</v>
      </c>
      <c r="M341" s="6">
        <v>150656414</v>
      </c>
      <c r="N341" s="6">
        <v>5501753</v>
      </c>
      <c r="O341" s="6">
        <v>2264171</v>
      </c>
      <c r="P341" s="6">
        <v>3237582</v>
      </c>
      <c r="Q341" s="2">
        <v>0</v>
      </c>
      <c r="R341" s="6">
        <v>0</v>
      </c>
      <c r="S341" s="6">
        <v>0</v>
      </c>
      <c r="T341" s="6">
        <v>0</v>
      </c>
      <c r="U341" s="6">
        <v>0</v>
      </c>
      <c r="V341" s="6">
        <v>-1175549</v>
      </c>
      <c r="W341" s="2">
        <v>0</v>
      </c>
      <c r="X341" s="2">
        <v>0</v>
      </c>
      <c r="Y341" s="6">
        <v>-634232</v>
      </c>
      <c r="Z341" s="6">
        <v>154348386</v>
      </c>
      <c r="AA341" s="6">
        <v>76090435</v>
      </c>
      <c r="AB341" s="6">
        <v>14086311</v>
      </c>
      <c r="AC341" s="7">
        <v>1.23</v>
      </c>
      <c r="AD341" s="2" t="s">
        <v>948</v>
      </c>
      <c r="AE341" s="2" t="s">
        <v>811</v>
      </c>
      <c r="AF341" s="2">
        <v>4.8754237999999998E-2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1</v>
      </c>
    </row>
    <row r="342" spans="1:39">
      <c r="A342" s="2" t="s">
        <v>89</v>
      </c>
      <c r="B342" s="2" t="s">
        <v>804</v>
      </c>
      <c r="C342" s="2" t="s">
        <v>805</v>
      </c>
      <c r="D342" s="2">
        <v>0</v>
      </c>
      <c r="E342" s="2" t="s">
        <v>90</v>
      </c>
      <c r="F342" s="2" t="s">
        <v>430</v>
      </c>
      <c r="G342" s="2" t="s">
        <v>428</v>
      </c>
      <c r="H342" s="2">
        <v>0</v>
      </c>
      <c r="I342" s="2">
        <v>0.4</v>
      </c>
      <c r="J342" s="6">
        <v>2217640</v>
      </c>
      <c r="K342" s="6">
        <v>19647567</v>
      </c>
      <c r="L342" s="6">
        <v>-17429926</v>
      </c>
      <c r="M342" s="6">
        <v>21793270</v>
      </c>
      <c r="N342" s="6">
        <v>938148</v>
      </c>
      <c r="O342" s="6">
        <v>327367</v>
      </c>
      <c r="P342" s="6">
        <v>602319</v>
      </c>
      <c r="Q342" s="6">
        <v>832</v>
      </c>
      <c r="R342" s="6">
        <v>0</v>
      </c>
      <c r="S342" s="6">
        <v>7630</v>
      </c>
      <c r="T342" s="6">
        <v>0</v>
      </c>
      <c r="U342" s="6">
        <v>0</v>
      </c>
      <c r="V342" s="6">
        <v>-261823</v>
      </c>
      <c r="W342" s="2">
        <v>0</v>
      </c>
      <c r="X342" s="6">
        <v>7529</v>
      </c>
      <c r="Y342" s="6">
        <v>-103059</v>
      </c>
      <c r="Z342" s="6">
        <v>22359007</v>
      </c>
      <c r="AA342" s="6">
        <v>4929081</v>
      </c>
      <c r="AB342" s="6">
        <v>2711440</v>
      </c>
      <c r="AC342" s="7">
        <v>2.2200000000000002</v>
      </c>
      <c r="AD342" s="2" t="s">
        <v>892</v>
      </c>
      <c r="AE342" s="2" t="s">
        <v>811</v>
      </c>
      <c r="AF342" s="2">
        <v>1.0017236000000001E-2</v>
      </c>
      <c r="AG342" s="2">
        <v>0</v>
      </c>
      <c r="AH342" s="2">
        <v>1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</row>
    <row r="343" spans="1:39">
      <c r="A343" s="2" t="s">
        <v>87</v>
      </c>
      <c r="B343" s="2" t="s">
        <v>921</v>
      </c>
      <c r="C343" s="2">
        <v>0</v>
      </c>
      <c r="D343" s="2">
        <v>0</v>
      </c>
      <c r="E343" s="2" t="s">
        <v>88</v>
      </c>
      <c r="F343" s="2">
        <v>0</v>
      </c>
      <c r="G343" s="2">
        <v>0</v>
      </c>
      <c r="H343" s="2" t="s">
        <v>814</v>
      </c>
      <c r="I343" s="2">
        <v>0.01</v>
      </c>
      <c r="J343" s="6">
        <v>14517199</v>
      </c>
      <c r="K343" s="6">
        <v>3817827</v>
      </c>
      <c r="L343" s="6">
        <v>10699372</v>
      </c>
      <c r="M343" s="6">
        <v>3930215</v>
      </c>
      <c r="N343" s="6">
        <v>202513</v>
      </c>
      <c r="O343" s="6">
        <v>59038</v>
      </c>
      <c r="P343" s="6">
        <v>141438</v>
      </c>
      <c r="Q343" s="2">
        <v>324</v>
      </c>
      <c r="R343" s="6">
        <v>0</v>
      </c>
      <c r="S343" s="6">
        <v>1615</v>
      </c>
      <c r="T343" s="6">
        <v>98</v>
      </c>
      <c r="U343" s="6">
        <v>0</v>
      </c>
      <c r="V343" s="6">
        <v>160720</v>
      </c>
      <c r="W343" s="2">
        <v>0</v>
      </c>
      <c r="X343" s="2">
        <v>0</v>
      </c>
      <c r="Y343" s="6">
        <v>-249021</v>
      </c>
      <c r="Z343" s="6">
        <v>4044427</v>
      </c>
      <c r="AA343" s="6">
        <v>14743799</v>
      </c>
      <c r="AB343" s="6">
        <v>226600</v>
      </c>
      <c r="AC343" s="7">
        <v>1.02</v>
      </c>
      <c r="AD343" s="2">
        <v>0</v>
      </c>
      <c r="AE343" s="2" t="s">
        <v>807</v>
      </c>
      <c r="AF343" s="2">
        <v>1</v>
      </c>
      <c r="AG343" s="2">
        <v>0</v>
      </c>
      <c r="AH343" s="2">
        <v>0</v>
      </c>
      <c r="AI343" s="2">
        <v>0</v>
      </c>
      <c r="AJ343" s="2">
        <v>1</v>
      </c>
      <c r="AK343" s="2">
        <v>0</v>
      </c>
      <c r="AL343" s="2">
        <v>0</v>
      </c>
      <c r="AM343" s="2">
        <v>0</v>
      </c>
    </row>
    <row r="344" spans="1:39">
      <c r="A344" s="2" t="s">
        <v>85</v>
      </c>
      <c r="B344" s="2" t="s">
        <v>804</v>
      </c>
      <c r="C344" s="2" t="s">
        <v>815</v>
      </c>
      <c r="D344" s="2">
        <v>0</v>
      </c>
      <c r="E344" s="2" t="s">
        <v>86</v>
      </c>
      <c r="F344" s="2" t="s">
        <v>534</v>
      </c>
      <c r="G344" s="2" t="s">
        <v>532</v>
      </c>
      <c r="H344" s="2">
        <v>0</v>
      </c>
      <c r="I344" s="2">
        <v>0.4</v>
      </c>
      <c r="J344" s="6">
        <v>1449623</v>
      </c>
      <c r="K344" s="6">
        <v>15880963</v>
      </c>
      <c r="L344" s="6">
        <v>-14431339</v>
      </c>
      <c r="M344" s="6">
        <v>16744045</v>
      </c>
      <c r="N344" s="6">
        <v>830594</v>
      </c>
      <c r="O344" s="6">
        <v>253570</v>
      </c>
      <c r="P344" s="6">
        <v>558469</v>
      </c>
      <c r="Q344" s="6">
        <v>3993</v>
      </c>
      <c r="R344" s="6">
        <v>0</v>
      </c>
      <c r="S344" s="6">
        <v>0</v>
      </c>
      <c r="T344" s="6">
        <v>13343</v>
      </c>
      <c r="U344" s="6">
        <v>1219</v>
      </c>
      <c r="V344" s="6">
        <v>-216780</v>
      </c>
      <c r="W344" s="2">
        <v>0</v>
      </c>
      <c r="X344" s="2">
        <v>0</v>
      </c>
      <c r="Y344" s="6">
        <v>-1371735</v>
      </c>
      <c r="Z344" s="6">
        <v>15986124</v>
      </c>
      <c r="AA344" s="6">
        <v>1554785</v>
      </c>
      <c r="AB344" s="6">
        <v>105162</v>
      </c>
      <c r="AC344" s="7">
        <v>1.07</v>
      </c>
      <c r="AD344" s="2" t="s">
        <v>908</v>
      </c>
      <c r="AE344" s="2" t="s">
        <v>811</v>
      </c>
      <c r="AF344" s="2">
        <v>7.1171660000000003E-3</v>
      </c>
      <c r="AG344" s="2">
        <v>0</v>
      </c>
      <c r="AH344" s="2">
        <v>1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</row>
    <row r="345" spans="1:39">
      <c r="A345" s="2" t="s">
        <v>83</v>
      </c>
      <c r="B345" s="2" t="s">
        <v>804</v>
      </c>
      <c r="C345" s="2" t="s">
        <v>805</v>
      </c>
      <c r="D345" s="2">
        <v>0</v>
      </c>
      <c r="E345" s="2" t="s">
        <v>84</v>
      </c>
      <c r="F345" s="2" t="s">
        <v>290</v>
      </c>
      <c r="G345" s="2" t="s">
        <v>806</v>
      </c>
      <c r="H345" s="2">
        <v>0</v>
      </c>
      <c r="I345" s="2">
        <v>0.4</v>
      </c>
      <c r="J345" s="6">
        <v>2213310</v>
      </c>
      <c r="K345" s="6">
        <v>21612363</v>
      </c>
      <c r="L345" s="6">
        <v>-19399053</v>
      </c>
      <c r="M345" s="6">
        <v>20987441</v>
      </c>
      <c r="N345" s="6">
        <v>841555</v>
      </c>
      <c r="O345" s="6">
        <v>341010</v>
      </c>
      <c r="P345" s="6">
        <v>490751</v>
      </c>
      <c r="Q345" s="2">
        <v>0</v>
      </c>
      <c r="R345" s="6">
        <v>0</v>
      </c>
      <c r="S345" s="6">
        <v>0</v>
      </c>
      <c r="T345" s="6">
        <v>9794</v>
      </c>
      <c r="U345" s="6">
        <v>0</v>
      </c>
      <c r="V345" s="6">
        <v>-291402</v>
      </c>
      <c r="W345" s="6">
        <v>202459</v>
      </c>
      <c r="X345" s="2">
        <v>0</v>
      </c>
      <c r="Y345" s="6">
        <v>-1039363</v>
      </c>
      <c r="Z345" s="6">
        <v>20700690</v>
      </c>
      <c r="AA345" s="6">
        <v>1301637</v>
      </c>
      <c r="AB345" s="6">
        <v>-911674</v>
      </c>
      <c r="AC345" s="7">
        <v>0.59</v>
      </c>
      <c r="AD345" s="2">
        <v>0</v>
      </c>
      <c r="AE345" s="2" t="s">
        <v>807</v>
      </c>
      <c r="AF345" s="2">
        <v>1</v>
      </c>
      <c r="AG345" s="2">
        <v>0</v>
      </c>
      <c r="AH345" s="2">
        <v>1</v>
      </c>
      <c r="AI345" s="2">
        <v>0</v>
      </c>
      <c r="AJ345" s="2">
        <v>0</v>
      </c>
      <c r="AK345" s="2">
        <v>0</v>
      </c>
      <c r="AL345" s="2">
        <v>0</v>
      </c>
      <c r="AM345" s="2">
        <v>0</v>
      </c>
    </row>
    <row r="346" spans="1:39">
      <c r="A346" s="2" t="s">
        <v>81</v>
      </c>
      <c r="B346" s="2" t="s">
        <v>926</v>
      </c>
      <c r="C346" s="2" t="s">
        <v>820</v>
      </c>
      <c r="D346" s="2">
        <v>0</v>
      </c>
      <c r="E346" s="2" t="s">
        <v>82</v>
      </c>
      <c r="F346" s="2" t="s">
        <v>806</v>
      </c>
      <c r="G346" s="2" t="s">
        <v>37</v>
      </c>
      <c r="H346" s="2">
        <v>0</v>
      </c>
      <c r="I346" s="2">
        <v>0.49</v>
      </c>
      <c r="J346" s="6">
        <v>67364373</v>
      </c>
      <c r="K346" s="6">
        <v>53707776</v>
      </c>
      <c r="L346" s="6">
        <v>13656597</v>
      </c>
      <c r="M346" s="6">
        <v>56763285</v>
      </c>
      <c r="N346" s="6">
        <v>3375298</v>
      </c>
      <c r="O346" s="6">
        <v>860826</v>
      </c>
      <c r="P346" s="6">
        <v>2504436</v>
      </c>
      <c r="Q346" s="6">
        <v>4973</v>
      </c>
      <c r="R346" s="6">
        <v>0</v>
      </c>
      <c r="S346" s="6">
        <v>1813</v>
      </c>
      <c r="T346" s="6">
        <v>3250</v>
      </c>
      <c r="U346" s="6">
        <v>0</v>
      </c>
      <c r="V346" s="6">
        <v>205142</v>
      </c>
      <c r="W346" s="2">
        <v>0</v>
      </c>
      <c r="X346" s="2">
        <v>0</v>
      </c>
      <c r="Y346" s="6">
        <v>-3265949</v>
      </c>
      <c r="Z346" s="6">
        <v>57077776</v>
      </c>
      <c r="AA346" s="6">
        <v>70734373</v>
      </c>
      <c r="AB346" s="6">
        <v>3370000</v>
      </c>
      <c r="AC346" s="7">
        <v>1.05</v>
      </c>
      <c r="AD346" s="2" t="s">
        <v>830</v>
      </c>
      <c r="AE346" s="2" t="s">
        <v>811</v>
      </c>
      <c r="AF346" s="2">
        <v>0.13739137400000001</v>
      </c>
      <c r="AG346" s="2">
        <v>1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0</v>
      </c>
    </row>
    <row r="347" spans="1:39">
      <c r="A347" s="2" t="s">
        <v>79</v>
      </c>
      <c r="B347" s="2" t="s">
        <v>926</v>
      </c>
      <c r="C347" s="2" t="s">
        <v>825</v>
      </c>
      <c r="D347" s="2" t="s">
        <v>945</v>
      </c>
      <c r="E347" s="2" t="s">
        <v>80</v>
      </c>
      <c r="F347" s="2" t="s">
        <v>806</v>
      </c>
      <c r="G347" s="2" t="s">
        <v>45</v>
      </c>
      <c r="H347" s="2">
        <v>0</v>
      </c>
      <c r="I347" s="2">
        <v>0.99</v>
      </c>
      <c r="J347" s="6">
        <v>103574268</v>
      </c>
      <c r="K347" s="6">
        <v>69679408</v>
      </c>
      <c r="L347" s="6">
        <v>33894860</v>
      </c>
      <c r="M347" s="6">
        <v>72290860</v>
      </c>
      <c r="N347" s="6">
        <v>5141920</v>
      </c>
      <c r="O347" s="6">
        <v>1086113</v>
      </c>
      <c r="P347" s="6">
        <v>4007678</v>
      </c>
      <c r="Q347" s="6">
        <v>44106</v>
      </c>
      <c r="R347" s="6">
        <v>0</v>
      </c>
      <c r="S347" s="6">
        <v>4023</v>
      </c>
      <c r="T347" s="6">
        <v>0</v>
      </c>
      <c r="U347" s="6">
        <v>0</v>
      </c>
      <c r="V347" s="6">
        <v>509150</v>
      </c>
      <c r="W347" s="2">
        <v>0</v>
      </c>
      <c r="X347" s="2">
        <v>0</v>
      </c>
      <c r="Y347" s="6">
        <v>-670464</v>
      </c>
      <c r="Z347" s="6">
        <v>77271466</v>
      </c>
      <c r="AA347" s="6">
        <v>111166326</v>
      </c>
      <c r="AB347" s="6">
        <v>7592058</v>
      </c>
      <c r="AC347" s="7">
        <v>1.07</v>
      </c>
      <c r="AD347" s="2">
        <v>0</v>
      </c>
      <c r="AE347" s="2" t="s">
        <v>807</v>
      </c>
      <c r="AF347" s="2">
        <v>1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1</v>
      </c>
    </row>
    <row r="348" spans="1:39">
      <c r="A348" s="2" t="s">
        <v>77</v>
      </c>
      <c r="B348" s="2" t="s">
        <v>924</v>
      </c>
      <c r="C348" s="2" t="s">
        <v>818</v>
      </c>
      <c r="D348" s="2">
        <v>0</v>
      </c>
      <c r="E348" s="2" t="s">
        <v>78</v>
      </c>
      <c r="F348" s="2" t="s">
        <v>514</v>
      </c>
      <c r="G348" s="2" t="s">
        <v>806</v>
      </c>
      <c r="H348" s="2">
        <v>0</v>
      </c>
      <c r="I348" s="2">
        <v>0.3</v>
      </c>
      <c r="J348" s="6">
        <v>65516520</v>
      </c>
      <c r="K348" s="6">
        <v>20281345</v>
      </c>
      <c r="L348" s="6">
        <v>45235175</v>
      </c>
      <c r="M348" s="6">
        <v>18901418</v>
      </c>
      <c r="N348" s="6">
        <v>1344237</v>
      </c>
      <c r="O348" s="6">
        <v>283927</v>
      </c>
      <c r="P348" s="6">
        <v>1051429</v>
      </c>
      <c r="Q348" s="2">
        <v>442</v>
      </c>
      <c r="R348" s="6">
        <v>8075</v>
      </c>
      <c r="S348" s="6">
        <v>364</v>
      </c>
      <c r="T348" s="6">
        <v>0</v>
      </c>
      <c r="U348" s="6">
        <v>0</v>
      </c>
      <c r="V348" s="6">
        <v>679498</v>
      </c>
      <c r="W348" s="2">
        <v>0</v>
      </c>
      <c r="X348" s="2">
        <v>0</v>
      </c>
      <c r="Y348" s="6">
        <v>-1060039</v>
      </c>
      <c r="Z348" s="6">
        <v>19865114</v>
      </c>
      <c r="AA348" s="6">
        <v>65100290</v>
      </c>
      <c r="AB348" s="6">
        <v>-416230</v>
      </c>
      <c r="AC348" s="7">
        <v>0.99</v>
      </c>
      <c r="AD348" s="2">
        <v>0</v>
      </c>
      <c r="AE348" s="2" t="s">
        <v>807</v>
      </c>
      <c r="AF348" s="2">
        <v>1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1</v>
      </c>
      <c r="AM348" s="2">
        <v>0</v>
      </c>
    </row>
    <row r="349" spans="1:39">
      <c r="A349" s="2" t="s">
        <v>75</v>
      </c>
      <c r="B349" s="2" t="s">
        <v>924</v>
      </c>
      <c r="C349" s="2" t="s">
        <v>818</v>
      </c>
      <c r="D349" s="2">
        <v>0</v>
      </c>
      <c r="E349" s="2" t="s">
        <v>76</v>
      </c>
      <c r="F349" s="2" t="s">
        <v>514</v>
      </c>
      <c r="G349" s="2" t="s">
        <v>806</v>
      </c>
      <c r="H349" s="2">
        <v>0</v>
      </c>
      <c r="I349" s="2">
        <v>0.3</v>
      </c>
      <c r="J349" s="6">
        <v>69023066</v>
      </c>
      <c r="K349" s="6">
        <v>34479956</v>
      </c>
      <c r="L349" s="6">
        <v>34543111</v>
      </c>
      <c r="M349" s="6">
        <v>34217286</v>
      </c>
      <c r="N349" s="6">
        <v>1512452</v>
      </c>
      <c r="O349" s="6">
        <v>513994</v>
      </c>
      <c r="P349" s="6">
        <v>972756</v>
      </c>
      <c r="Q349" s="6">
        <v>9703</v>
      </c>
      <c r="R349" s="6">
        <v>0</v>
      </c>
      <c r="S349" s="6">
        <v>15999</v>
      </c>
      <c r="T349" s="6">
        <v>0</v>
      </c>
      <c r="U349" s="6">
        <v>0</v>
      </c>
      <c r="V349" s="6">
        <v>518888</v>
      </c>
      <c r="W349" s="2">
        <v>0</v>
      </c>
      <c r="X349" s="2">
        <v>0</v>
      </c>
      <c r="Y349" s="6">
        <v>-1815185</v>
      </c>
      <c r="Z349" s="6">
        <v>34433441</v>
      </c>
      <c r="AA349" s="6">
        <v>68976552</v>
      </c>
      <c r="AB349" s="6">
        <v>-46515</v>
      </c>
      <c r="AC349" s="7">
        <v>1</v>
      </c>
      <c r="AD349" s="2">
        <v>0</v>
      </c>
      <c r="AE349" s="2" t="s">
        <v>807</v>
      </c>
      <c r="AF349" s="2">
        <v>1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1</v>
      </c>
      <c r="AM349" s="2">
        <v>0</v>
      </c>
    </row>
    <row r="350" spans="1:39">
      <c r="A350" s="2" t="s">
        <v>73</v>
      </c>
      <c r="B350" s="2" t="s">
        <v>821</v>
      </c>
      <c r="C350" s="2" t="s">
        <v>808</v>
      </c>
      <c r="D350" s="2">
        <v>0</v>
      </c>
      <c r="E350" s="2" t="s">
        <v>74</v>
      </c>
      <c r="F350" s="2" t="s">
        <v>806</v>
      </c>
      <c r="G350" s="2" t="s">
        <v>642</v>
      </c>
      <c r="H350" s="2">
        <v>0</v>
      </c>
      <c r="I350" s="2">
        <v>0.49</v>
      </c>
      <c r="J350" s="6">
        <v>29258268</v>
      </c>
      <c r="K350" s="6">
        <v>45170663</v>
      </c>
      <c r="L350" s="6">
        <v>-15912395</v>
      </c>
      <c r="M350" s="6">
        <v>50371110</v>
      </c>
      <c r="N350" s="6">
        <v>1813398</v>
      </c>
      <c r="O350" s="6">
        <v>772652</v>
      </c>
      <c r="P350" s="6">
        <v>1040201</v>
      </c>
      <c r="Q350" s="2">
        <v>0</v>
      </c>
      <c r="R350" s="6">
        <v>0</v>
      </c>
      <c r="S350" s="6">
        <v>0</v>
      </c>
      <c r="T350" s="6">
        <v>545</v>
      </c>
      <c r="U350" s="6">
        <v>0</v>
      </c>
      <c r="V350" s="6">
        <v>-239027</v>
      </c>
      <c r="W350" s="2">
        <v>0</v>
      </c>
      <c r="X350" s="2">
        <v>0</v>
      </c>
      <c r="Y350" s="6">
        <v>-4002579</v>
      </c>
      <c r="Z350" s="6">
        <v>47942902</v>
      </c>
      <c r="AA350" s="6">
        <v>32030506</v>
      </c>
      <c r="AB350" s="6">
        <v>2772239</v>
      </c>
      <c r="AC350" s="7">
        <v>1.0900000000000001</v>
      </c>
      <c r="AD350" s="2" t="s">
        <v>935</v>
      </c>
      <c r="AE350" s="2" t="s">
        <v>827</v>
      </c>
      <c r="AF350" s="2">
        <v>0.20185582899999999</v>
      </c>
      <c r="AG350" s="2">
        <v>0</v>
      </c>
      <c r="AH350" s="2">
        <v>0</v>
      </c>
      <c r="AI350" s="2">
        <v>0</v>
      </c>
      <c r="AJ350" s="2">
        <v>0</v>
      </c>
      <c r="AK350" s="2">
        <v>1</v>
      </c>
      <c r="AL350" s="2">
        <v>0</v>
      </c>
      <c r="AM350" s="2">
        <v>0</v>
      </c>
    </row>
    <row r="351" spans="1:39">
      <c r="A351" s="2" t="s">
        <v>71</v>
      </c>
      <c r="B351" s="2" t="s">
        <v>804</v>
      </c>
      <c r="C351" s="2" t="s">
        <v>825</v>
      </c>
      <c r="D351" s="2">
        <v>0</v>
      </c>
      <c r="E351" s="2" t="s">
        <v>72</v>
      </c>
      <c r="F351" s="2" t="s">
        <v>69</v>
      </c>
      <c r="G351" s="2" t="s">
        <v>806</v>
      </c>
      <c r="H351" s="2">
        <v>0</v>
      </c>
      <c r="I351" s="2">
        <v>0.4</v>
      </c>
      <c r="J351" s="6">
        <v>3218920</v>
      </c>
      <c r="K351" s="6">
        <v>24732009</v>
      </c>
      <c r="L351" s="6">
        <v>-21513089</v>
      </c>
      <c r="M351" s="6">
        <v>24494902</v>
      </c>
      <c r="N351" s="6">
        <v>1519228</v>
      </c>
      <c r="O351" s="6">
        <v>368077</v>
      </c>
      <c r="P351" s="6">
        <v>1146535</v>
      </c>
      <c r="Q351" s="6">
        <v>0</v>
      </c>
      <c r="R351" s="6">
        <v>0</v>
      </c>
      <c r="S351" s="6">
        <v>0</v>
      </c>
      <c r="T351" s="6">
        <v>4616</v>
      </c>
      <c r="U351" s="6">
        <v>0</v>
      </c>
      <c r="V351" s="6">
        <v>-323158</v>
      </c>
      <c r="W351" s="2">
        <v>0</v>
      </c>
      <c r="X351" s="6">
        <v>26457</v>
      </c>
      <c r="Y351" s="6">
        <v>1107905</v>
      </c>
      <c r="Z351" s="6">
        <v>26772420</v>
      </c>
      <c r="AA351" s="6">
        <v>5259331</v>
      </c>
      <c r="AB351" s="6">
        <v>2040411</v>
      </c>
      <c r="AC351" s="7">
        <v>1.63</v>
      </c>
      <c r="AD351" s="2" t="s">
        <v>843</v>
      </c>
      <c r="AE351" s="2" t="s">
        <v>811</v>
      </c>
      <c r="AF351" s="2">
        <v>1.7585776000000001E-2</v>
      </c>
      <c r="AG351" s="2">
        <v>0</v>
      </c>
      <c r="AH351" s="2">
        <v>1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</row>
    <row r="352" spans="1:39">
      <c r="A352" s="2" t="s">
        <v>69</v>
      </c>
      <c r="B352" s="2" t="s">
        <v>928</v>
      </c>
      <c r="C352" s="2" t="s">
        <v>825</v>
      </c>
      <c r="D352" s="2">
        <v>0</v>
      </c>
      <c r="E352" s="2" t="s">
        <v>70</v>
      </c>
      <c r="F352" s="2">
        <v>0</v>
      </c>
      <c r="G352" s="2">
        <v>0</v>
      </c>
      <c r="H352" s="2" t="s">
        <v>929</v>
      </c>
      <c r="I352" s="2">
        <v>0.1</v>
      </c>
      <c r="J352" s="6">
        <v>59857192</v>
      </c>
      <c r="K352" s="6">
        <v>21999308</v>
      </c>
      <c r="L352" s="6">
        <v>37857885</v>
      </c>
      <c r="M352" s="6">
        <v>23498341</v>
      </c>
      <c r="N352" s="6">
        <v>1284183</v>
      </c>
      <c r="O352" s="6">
        <v>352979</v>
      </c>
      <c r="P352" s="6">
        <v>897895</v>
      </c>
      <c r="Q352" s="6">
        <v>26429</v>
      </c>
      <c r="R352" s="6">
        <v>19</v>
      </c>
      <c r="S352" s="6">
        <v>1202</v>
      </c>
      <c r="T352" s="6">
        <v>5202</v>
      </c>
      <c r="U352" s="6">
        <v>457</v>
      </c>
      <c r="V352" s="6">
        <v>568681</v>
      </c>
      <c r="W352" s="2">
        <v>0</v>
      </c>
      <c r="X352" s="6">
        <v>491980</v>
      </c>
      <c r="Y352" s="6">
        <v>207008</v>
      </c>
      <c r="Z352" s="6">
        <v>25066232</v>
      </c>
      <c r="AA352" s="6">
        <v>62924117</v>
      </c>
      <c r="AB352" s="6">
        <v>3066924</v>
      </c>
      <c r="AC352" s="7">
        <v>1.05</v>
      </c>
      <c r="AD352" s="2" t="s">
        <v>843</v>
      </c>
      <c r="AE352" s="2" t="s">
        <v>827</v>
      </c>
      <c r="AF352" s="2">
        <v>0.32701501199999999</v>
      </c>
      <c r="AG352" s="2">
        <v>0</v>
      </c>
      <c r="AH352" s="2">
        <v>0</v>
      </c>
      <c r="AI352" s="2">
        <v>1</v>
      </c>
      <c r="AJ352" s="2">
        <v>0</v>
      </c>
      <c r="AK352" s="2">
        <v>0</v>
      </c>
      <c r="AL352" s="2">
        <v>0</v>
      </c>
      <c r="AM352" s="2">
        <v>0</v>
      </c>
    </row>
    <row r="353" spans="1:39">
      <c r="A353" s="2" t="s">
        <v>67</v>
      </c>
      <c r="B353" s="2" t="s">
        <v>804</v>
      </c>
      <c r="C353" s="2" t="s">
        <v>815</v>
      </c>
      <c r="D353" s="2">
        <v>0</v>
      </c>
      <c r="E353" s="2" t="s">
        <v>68</v>
      </c>
      <c r="F353" s="2" t="s">
        <v>460</v>
      </c>
      <c r="G353" s="2" t="s">
        <v>806</v>
      </c>
      <c r="H353" s="2">
        <v>0</v>
      </c>
      <c r="I353" s="2">
        <v>0.4</v>
      </c>
      <c r="J353" s="6">
        <v>2651367</v>
      </c>
      <c r="K353" s="6">
        <v>24840628</v>
      </c>
      <c r="L353" s="6">
        <v>-22189262</v>
      </c>
      <c r="M353" s="6">
        <v>23943394</v>
      </c>
      <c r="N353" s="6">
        <v>838589</v>
      </c>
      <c r="O353" s="6">
        <v>359665</v>
      </c>
      <c r="P353" s="6">
        <v>426163</v>
      </c>
      <c r="Q353" s="6">
        <v>6595</v>
      </c>
      <c r="R353" s="6">
        <v>0</v>
      </c>
      <c r="S353" s="6">
        <v>46166</v>
      </c>
      <c r="T353" s="6">
        <v>0</v>
      </c>
      <c r="U353" s="6">
        <v>0</v>
      </c>
      <c r="V353" s="6">
        <v>-333315</v>
      </c>
      <c r="W353" s="6">
        <v>161650</v>
      </c>
      <c r="X353" s="2">
        <v>0</v>
      </c>
      <c r="Y353" s="6">
        <v>-539027</v>
      </c>
      <c r="Z353" s="6">
        <v>24071291</v>
      </c>
      <c r="AA353" s="6">
        <v>1882029</v>
      </c>
      <c r="AB353" s="6">
        <v>-769337</v>
      </c>
      <c r="AC353" s="7">
        <v>0.71</v>
      </c>
      <c r="AD353" s="2">
        <v>0</v>
      </c>
      <c r="AE353" s="2" t="s">
        <v>807</v>
      </c>
      <c r="AF353" s="2">
        <v>1</v>
      </c>
      <c r="AG353" s="2">
        <v>0</v>
      </c>
      <c r="AH353" s="2">
        <v>1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</row>
    <row r="354" spans="1:39">
      <c r="A354" s="2" t="s">
        <v>65</v>
      </c>
      <c r="B354" s="2" t="s">
        <v>804</v>
      </c>
      <c r="C354" s="2" t="s">
        <v>815</v>
      </c>
      <c r="D354" s="2">
        <v>0</v>
      </c>
      <c r="E354" s="2" t="s">
        <v>66</v>
      </c>
      <c r="F354" s="2" t="s">
        <v>139</v>
      </c>
      <c r="G354" s="2" t="s">
        <v>806</v>
      </c>
      <c r="H354" s="2">
        <v>0</v>
      </c>
      <c r="I354" s="2">
        <v>0.4</v>
      </c>
      <c r="J354" s="6">
        <v>3776626</v>
      </c>
      <c r="K354" s="6">
        <v>10726669</v>
      </c>
      <c r="L354" s="6">
        <v>-6950043</v>
      </c>
      <c r="M354" s="6">
        <v>10619169</v>
      </c>
      <c r="N354" s="6">
        <v>989701</v>
      </c>
      <c r="O354" s="6">
        <v>168667</v>
      </c>
      <c r="P354" s="6">
        <v>811060</v>
      </c>
      <c r="Q354" s="2">
        <v>0</v>
      </c>
      <c r="R354" s="6">
        <v>0</v>
      </c>
      <c r="S354" s="6">
        <v>4206</v>
      </c>
      <c r="T354" s="6">
        <v>5768</v>
      </c>
      <c r="U354" s="6">
        <v>0</v>
      </c>
      <c r="V354" s="6">
        <v>-104400</v>
      </c>
      <c r="W354" s="2">
        <v>0</v>
      </c>
      <c r="X354" s="2">
        <v>184</v>
      </c>
      <c r="Y354" s="6">
        <v>-966062</v>
      </c>
      <c r="Z354" s="6">
        <v>10538225</v>
      </c>
      <c r="AA354" s="6">
        <v>3588181</v>
      </c>
      <c r="AB354" s="6">
        <v>-188445</v>
      </c>
      <c r="AC354" s="7">
        <v>0.95</v>
      </c>
      <c r="AD354" s="2" t="s">
        <v>816</v>
      </c>
      <c r="AE354" s="2" t="s">
        <v>811</v>
      </c>
      <c r="AF354" s="2">
        <v>3.2899044000000002E-2</v>
      </c>
      <c r="AG354" s="2">
        <v>0</v>
      </c>
      <c r="AH354" s="2">
        <v>1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</row>
    <row r="355" spans="1:39">
      <c r="A355" s="2" t="s">
        <v>63</v>
      </c>
      <c r="B355" s="2" t="s">
        <v>804</v>
      </c>
      <c r="C355" s="2" t="s">
        <v>805</v>
      </c>
      <c r="D355" s="2">
        <v>0</v>
      </c>
      <c r="E355" s="2" t="s">
        <v>64</v>
      </c>
      <c r="F355" s="2" t="s">
        <v>133</v>
      </c>
      <c r="G355" s="2" t="s">
        <v>806</v>
      </c>
      <c r="H355" s="2">
        <v>0</v>
      </c>
      <c r="I355" s="2">
        <v>0.4</v>
      </c>
      <c r="J355" s="6">
        <v>1870205</v>
      </c>
      <c r="K355" s="6">
        <v>15320114</v>
      </c>
      <c r="L355" s="6">
        <v>-13449909</v>
      </c>
      <c r="M355" s="6">
        <v>15158253</v>
      </c>
      <c r="N355" s="6">
        <v>891937</v>
      </c>
      <c r="O355" s="6">
        <v>227699</v>
      </c>
      <c r="P355" s="6">
        <v>661458</v>
      </c>
      <c r="Q355" s="6">
        <v>0</v>
      </c>
      <c r="R355" s="6">
        <v>0</v>
      </c>
      <c r="S355" s="6">
        <v>0</v>
      </c>
      <c r="T355" s="6">
        <v>2171</v>
      </c>
      <c r="U355" s="6">
        <v>609</v>
      </c>
      <c r="V355" s="6">
        <v>-202037</v>
      </c>
      <c r="W355" s="2">
        <v>0</v>
      </c>
      <c r="X355" s="6">
        <v>212196</v>
      </c>
      <c r="Y355" s="6">
        <v>-943932</v>
      </c>
      <c r="Z355" s="6">
        <v>14692025</v>
      </c>
      <c r="AA355" s="6">
        <v>1242115</v>
      </c>
      <c r="AB355" s="6">
        <v>-628089</v>
      </c>
      <c r="AC355" s="7">
        <v>0.66</v>
      </c>
      <c r="AD355" s="2">
        <v>0</v>
      </c>
      <c r="AE355" s="2" t="s">
        <v>807</v>
      </c>
      <c r="AF355" s="2">
        <v>1</v>
      </c>
      <c r="AG355" s="2">
        <v>0</v>
      </c>
      <c r="AH355" s="2">
        <v>1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</row>
    <row r="356" spans="1:39">
      <c r="A356" s="2" t="s">
        <v>61</v>
      </c>
      <c r="B356" s="2" t="s">
        <v>804</v>
      </c>
      <c r="C356" s="2" t="s">
        <v>805</v>
      </c>
      <c r="D356" s="2">
        <v>0</v>
      </c>
      <c r="E356" s="2" t="s">
        <v>62</v>
      </c>
      <c r="F356" s="2" t="s">
        <v>554</v>
      </c>
      <c r="G356" s="2" t="s">
        <v>552</v>
      </c>
      <c r="H356" s="2">
        <v>0</v>
      </c>
      <c r="I356" s="2">
        <v>0.4</v>
      </c>
      <c r="J356" s="6">
        <v>2757594</v>
      </c>
      <c r="K356" s="6">
        <v>12011226</v>
      </c>
      <c r="L356" s="6">
        <v>-9253631</v>
      </c>
      <c r="M356" s="6">
        <v>10647340</v>
      </c>
      <c r="N356" s="6">
        <v>1545535</v>
      </c>
      <c r="O356" s="6">
        <v>162269</v>
      </c>
      <c r="P356" s="6">
        <v>1356599</v>
      </c>
      <c r="Q356" s="6">
        <v>10781</v>
      </c>
      <c r="R356" s="6">
        <v>0</v>
      </c>
      <c r="S356" s="6">
        <v>1545</v>
      </c>
      <c r="T356" s="6">
        <v>14341</v>
      </c>
      <c r="U356" s="6">
        <v>0</v>
      </c>
      <c r="V356" s="6">
        <v>-139003</v>
      </c>
      <c r="W356" s="2">
        <v>0</v>
      </c>
      <c r="X356" s="6">
        <v>6039</v>
      </c>
      <c r="Y356" s="6">
        <v>-382162</v>
      </c>
      <c r="Z356" s="6">
        <v>11665671</v>
      </c>
      <c r="AA356" s="6">
        <v>2412040</v>
      </c>
      <c r="AB356" s="6">
        <v>-345555</v>
      </c>
      <c r="AC356" s="7">
        <v>0.87</v>
      </c>
      <c r="AD356" s="2">
        <v>0</v>
      </c>
      <c r="AE356" s="2" t="s">
        <v>807</v>
      </c>
      <c r="AF356" s="2">
        <v>1</v>
      </c>
      <c r="AG356" s="2">
        <v>0</v>
      </c>
      <c r="AH356" s="2">
        <v>1</v>
      </c>
      <c r="AI356" s="2">
        <v>0</v>
      </c>
      <c r="AJ356" s="2">
        <v>0</v>
      </c>
      <c r="AK356" s="2">
        <v>0</v>
      </c>
      <c r="AL356" s="2">
        <v>0</v>
      </c>
      <c r="AM356" s="2">
        <v>0</v>
      </c>
    </row>
    <row r="357" spans="1:39">
      <c r="A357" s="2" t="s">
        <v>59</v>
      </c>
      <c r="B357" s="2" t="s">
        <v>804</v>
      </c>
      <c r="C357" s="2" t="s">
        <v>809</v>
      </c>
      <c r="D357" s="2">
        <v>0</v>
      </c>
      <c r="E357" s="2" t="s">
        <v>60</v>
      </c>
      <c r="F357" s="2" t="s">
        <v>310</v>
      </c>
      <c r="G357" s="2" t="s">
        <v>806</v>
      </c>
      <c r="H357" s="2">
        <v>0</v>
      </c>
      <c r="I357" s="2">
        <v>0.4</v>
      </c>
      <c r="J357" s="6">
        <v>2260390</v>
      </c>
      <c r="K357" s="6">
        <v>9836701</v>
      </c>
      <c r="L357" s="6">
        <v>-7576310</v>
      </c>
      <c r="M357" s="6">
        <v>11164147</v>
      </c>
      <c r="N357" s="6">
        <v>864157</v>
      </c>
      <c r="O357" s="6">
        <v>168157</v>
      </c>
      <c r="P357" s="6">
        <v>696000</v>
      </c>
      <c r="Q357" s="2">
        <v>0</v>
      </c>
      <c r="R357" s="6">
        <v>0</v>
      </c>
      <c r="S357" s="6">
        <v>0</v>
      </c>
      <c r="T357" s="6">
        <v>0</v>
      </c>
      <c r="U357" s="6">
        <v>0</v>
      </c>
      <c r="V357" s="6">
        <v>-113807</v>
      </c>
      <c r="W357" s="2">
        <v>0</v>
      </c>
      <c r="X357" s="2">
        <v>0</v>
      </c>
      <c r="Y357" s="6">
        <v>-1049851</v>
      </c>
      <c r="Z357" s="6">
        <v>10864646</v>
      </c>
      <c r="AA357" s="6">
        <v>3288335</v>
      </c>
      <c r="AB357" s="6">
        <v>1027945</v>
      </c>
      <c r="AC357" s="7">
        <v>1.45</v>
      </c>
      <c r="AD357" s="2" t="s">
        <v>842</v>
      </c>
      <c r="AE357" s="2" t="s">
        <v>811</v>
      </c>
      <c r="AF357" s="2">
        <v>2.2944836E-2</v>
      </c>
      <c r="AG357" s="2">
        <v>0</v>
      </c>
      <c r="AH357" s="2">
        <v>1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</row>
    <row r="358" spans="1:39">
      <c r="A358" s="2" t="s">
        <v>57</v>
      </c>
      <c r="B358" s="2" t="s">
        <v>804</v>
      </c>
      <c r="C358" s="2" t="s">
        <v>815</v>
      </c>
      <c r="D358" s="2">
        <v>0</v>
      </c>
      <c r="E358" s="2" t="s">
        <v>58</v>
      </c>
      <c r="F358" s="2" t="s">
        <v>460</v>
      </c>
      <c r="G358" s="2" t="s">
        <v>806</v>
      </c>
      <c r="H358" s="2">
        <v>0</v>
      </c>
      <c r="I358" s="2">
        <v>0.4</v>
      </c>
      <c r="J358" s="6">
        <v>2718411</v>
      </c>
      <c r="K358" s="6">
        <v>21726417</v>
      </c>
      <c r="L358" s="6">
        <v>-19008006</v>
      </c>
      <c r="M358" s="6">
        <v>23427505</v>
      </c>
      <c r="N358" s="6">
        <v>697298</v>
      </c>
      <c r="O358" s="6">
        <v>351915</v>
      </c>
      <c r="P358" s="6">
        <v>337529</v>
      </c>
      <c r="Q358" s="6">
        <v>0</v>
      </c>
      <c r="R358" s="6">
        <v>0</v>
      </c>
      <c r="S358" s="6">
        <v>7245</v>
      </c>
      <c r="T358" s="6">
        <v>0</v>
      </c>
      <c r="U358" s="6">
        <v>609</v>
      </c>
      <c r="V358" s="6">
        <v>-285528</v>
      </c>
      <c r="W358" s="2">
        <v>0</v>
      </c>
      <c r="X358" s="6">
        <v>945971</v>
      </c>
      <c r="Y358" s="6">
        <v>-634468</v>
      </c>
      <c r="Z358" s="6">
        <v>22258836</v>
      </c>
      <c r="AA358" s="6">
        <v>3250830</v>
      </c>
      <c r="AB358" s="6">
        <v>532419</v>
      </c>
      <c r="AC358" s="7">
        <v>1.2</v>
      </c>
      <c r="AD358" s="2">
        <v>0</v>
      </c>
      <c r="AE358" s="2" t="s">
        <v>807</v>
      </c>
      <c r="AF358" s="2">
        <v>1</v>
      </c>
      <c r="AG358" s="2">
        <v>0</v>
      </c>
      <c r="AH358" s="2">
        <v>1</v>
      </c>
      <c r="AI358" s="2">
        <v>0</v>
      </c>
      <c r="AJ358" s="2">
        <v>0</v>
      </c>
      <c r="AK358" s="2">
        <v>0</v>
      </c>
      <c r="AL358" s="2">
        <v>0</v>
      </c>
      <c r="AM358" s="2">
        <v>0</v>
      </c>
    </row>
    <row r="359" spans="1:39">
      <c r="A359" s="2" t="s">
        <v>55</v>
      </c>
      <c r="B359" s="2" t="s">
        <v>821</v>
      </c>
      <c r="C359" s="2" t="s">
        <v>805</v>
      </c>
      <c r="D359" s="2">
        <v>0</v>
      </c>
      <c r="E359" s="2" t="s">
        <v>56</v>
      </c>
      <c r="F359" s="2" t="s">
        <v>806</v>
      </c>
      <c r="G359" s="2" t="s">
        <v>726</v>
      </c>
      <c r="H359" s="2">
        <v>0</v>
      </c>
      <c r="I359" s="2">
        <v>0.49</v>
      </c>
      <c r="J359" s="6">
        <v>16903793</v>
      </c>
      <c r="K359" s="6">
        <v>37315228</v>
      </c>
      <c r="L359" s="6">
        <v>-20411435</v>
      </c>
      <c r="M359" s="6">
        <v>41851422</v>
      </c>
      <c r="N359" s="6">
        <v>1462116</v>
      </c>
      <c r="O359" s="6">
        <v>628669</v>
      </c>
      <c r="P359" s="6">
        <v>825632</v>
      </c>
      <c r="Q359" s="6">
        <v>7815</v>
      </c>
      <c r="R359" s="6">
        <v>0</v>
      </c>
      <c r="S359" s="6">
        <v>0</v>
      </c>
      <c r="T359" s="6">
        <v>0</v>
      </c>
      <c r="U359" s="6">
        <v>0</v>
      </c>
      <c r="V359" s="6">
        <v>-306610</v>
      </c>
      <c r="W359" s="2">
        <v>0</v>
      </c>
      <c r="X359" s="6">
        <v>2500524</v>
      </c>
      <c r="Y359" s="6">
        <v>-605164</v>
      </c>
      <c r="Z359" s="6">
        <v>39901240</v>
      </c>
      <c r="AA359" s="6">
        <v>19489805</v>
      </c>
      <c r="AB359" s="6">
        <v>2586013</v>
      </c>
      <c r="AC359" s="7">
        <v>1.1499999999999999</v>
      </c>
      <c r="AD359" s="2">
        <v>0</v>
      </c>
      <c r="AE359" s="2" t="s">
        <v>807</v>
      </c>
      <c r="AF359" s="2">
        <v>1</v>
      </c>
      <c r="AG359" s="2">
        <v>0</v>
      </c>
      <c r="AH359" s="2">
        <v>0</v>
      </c>
      <c r="AI359" s="2">
        <v>0</v>
      </c>
      <c r="AJ359" s="2">
        <v>0</v>
      </c>
      <c r="AK359" s="2">
        <v>1</v>
      </c>
      <c r="AL359" s="2">
        <v>0</v>
      </c>
      <c r="AM359" s="2">
        <v>0</v>
      </c>
    </row>
    <row r="360" spans="1:39">
      <c r="A360" s="2" t="s">
        <v>53</v>
      </c>
      <c r="B360" s="2" t="s">
        <v>804</v>
      </c>
      <c r="C360" s="2" t="s">
        <v>822</v>
      </c>
      <c r="D360" s="2">
        <v>0</v>
      </c>
      <c r="E360" s="2" t="s">
        <v>54</v>
      </c>
      <c r="F360" s="2" t="s">
        <v>588</v>
      </c>
      <c r="G360" s="2" t="s">
        <v>274</v>
      </c>
      <c r="H360" s="2">
        <v>0</v>
      </c>
      <c r="I360" s="2">
        <v>0.4</v>
      </c>
      <c r="J360" s="6">
        <v>1538973</v>
      </c>
      <c r="K360" s="6">
        <v>4556041</v>
      </c>
      <c r="L360" s="6">
        <v>-3017068</v>
      </c>
      <c r="M360" s="6">
        <v>4099194</v>
      </c>
      <c r="N360" s="6">
        <v>530685</v>
      </c>
      <c r="O360" s="6">
        <v>61576</v>
      </c>
      <c r="P360" s="6">
        <v>450134</v>
      </c>
      <c r="Q360" s="2">
        <v>0</v>
      </c>
      <c r="R360" s="6">
        <v>812</v>
      </c>
      <c r="S360" s="6">
        <v>0</v>
      </c>
      <c r="T360" s="6">
        <v>18163</v>
      </c>
      <c r="U360" s="6">
        <v>0</v>
      </c>
      <c r="V360" s="6">
        <v>-45321</v>
      </c>
      <c r="W360" s="2">
        <v>0</v>
      </c>
      <c r="X360" s="2">
        <v>0</v>
      </c>
      <c r="Y360" s="6">
        <v>13862</v>
      </c>
      <c r="Z360" s="6">
        <v>4598420</v>
      </c>
      <c r="AA360" s="6">
        <v>1581352</v>
      </c>
      <c r="AB360" s="6">
        <v>42379</v>
      </c>
      <c r="AC360" s="7">
        <v>1.03</v>
      </c>
      <c r="AD360" s="2" t="s">
        <v>847</v>
      </c>
      <c r="AE360" s="2" t="s">
        <v>811</v>
      </c>
      <c r="AF360" s="2">
        <v>7.7387139999999998E-3</v>
      </c>
      <c r="AG360" s="2">
        <v>0</v>
      </c>
      <c r="AH360" s="2">
        <v>1</v>
      </c>
      <c r="AI360" s="2">
        <v>0</v>
      </c>
      <c r="AJ360" s="2">
        <v>0</v>
      </c>
      <c r="AK360" s="2">
        <v>0</v>
      </c>
      <c r="AL360" s="2">
        <v>0</v>
      </c>
      <c r="AM360" s="2">
        <v>0</v>
      </c>
    </row>
    <row r="361" spans="1:39">
      <c r="A361" s="2" t="s">
        <v>51</v>
      </c>
      <c r="B361" s="2" t="s">
        <v>804</v>
      </c>
      <c r="C361" s="2" t="s">
        <v>822</v>
      </c>
      <c r="D361" s="2">
        <v>0</v>
      </c>
      <c r="E361" s="2" t="s">
        <v>52</v>
      </c>
      <c r="F361" s="2" t="s">
        <v>584</v>
      </c>
      <c r="G361" s="2" t="s">
        <v>0</v>
      </c>
      <c r="H361" s="2">
        <v>0</v>
      </c>
      <c r="I361" s="2">
        <v>0.4</v>
      </c>
      <c r="J361" s="6">
        <v>2730295</v>
      </c>
      <c r="K361" s="6">
        <v>12477335</v>
      </c>
      <c r="L361" s="6">
        <v>-9747040</v>
      </c>
      <c r="M361" s="6">
        <v>11122618</v>
      </c>
      <c r="N361" s="6">
        <v>1341270</v>
      </c>
      <c r="O361" s="6">
        <v>168526</v>
      </c>
      <c r="P361" s="6">
        <v>1049864</v>
      </c>
      <c r="Q361" s="6">
        <v>4339</v>
      </c>
      <c r="R361" s="6">
        <v>100964</v>
      </c>
      <c r="S361" s="6">
        <v>3141</v>
      </c>
      <c r="T361" s="6">
        <v>14436</v>
      </c>
      <c r="U361" s="6">
        <v>0</v>
      </c>
      <c r="V361" s="6">
        <v>-146415</v>
      </c>
      <c r="W361" s="6">
        <v>29300</v>
      </c>
      <c r="X361" s="2">
        <v>0</v>
      </c>
      <c r="Y361" s="2">
        <v>0</v>
      </c>
      <c r="Z361" s="6">
        <v>12346773</v>
      </c>
      <c r="AA361" s="6">
        <v>2599734</v>
      </c>
      <c r="AB361" s="6">
        <v>-130561</v>
      </c>
      <c r="AC361" s="7">
        <v>0.95</v>
      </c>
      <c r="AD361" s="2">
        <v>0</v>
      </c>
      <c r="AE361" s="2" t="s">
        <v>807</v>
      </c>
      <c r="AF361" s="2">
        <v>1</v>
      </c>
      <c r="AG361" s="2">
        <v>0</v>
      </c>
      <c r="AH361" s="2">
        <v>1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</row>
    <row r="362" spans="1:39">
      <c r="A362" s="2" t="s">
        <v>49</v>
      </c>
      <c r="B362" s="2" t="s">
        <v>804</v>
      </c>
      <c r="C362" s="2" t="s">
        <v>808</v>
      </c>
      <c r="D362" s="2">
        <v>0</v>
      </c>
      <c r="E362" s="2" t="s">
        <v>50</v>
      </c>
      <c r="F362" s="2" t="s">
        <v>412</v>
      </c>
      <c r="G362" s="2" t="s">
        <v>410</v>
      </c>
      <c r="H362" s="2">
        <v>0</v>
      </c>
      <c r="I362" s="2">
        <v>0.4</v>
      </c>
      <c r="J362" s="6">
        <v>3095523</v>
      </c>
      <c r="K362" s="6">
        <v>11218639</v>
      </c>
      <c r="L362" s="6">
        <v>-8123116</v>
      </c>
      <c r="M362" s="6">
        <v>11719649</v>
      </c>
      <c r="N362" s="6">
        <v>742700</v>
      </c>
      <c r="O362" s="6">
        <v>176046</v>
      </c>
      <c r="P362" s="6">
        <v>562225</v>
      </c>
      <c r="Q362" s="6">
        <v>4429</v>
      </c>
      <c r="R362" s="6">
        <v>0</v>
      </c>
      <c r="S362" s="6">
        <v>0</v>
      </c>
      <c r="T362" s="6">
        <v>0</v>
      </c>
      <c r="U362" s="6">
        <v>0</v>
      </c>
      <c r="V362" s="6">
        <v>-122021</v>
      </c>
      <c r="W362" s="2">
        <v>0</v>
      </c>
      <c r="X362" s="2">
        <v>0</v>
      </c>
      <c r="Y362" s="6">
        <v>-1066667</v>
      </c>
      <c r="Z362" s="6">
        <v>11273661</v>
      </c>
      <c r="AA362" s="6">
        <v>3150545</v>
      </c>
      <c r="AB362" s="6">
        <v>55022</v>
      </c>
      <c r="AC362" s="7">
        <v>1.02</v>
      </c>
      <c r="AD362" s="2" t="s">
        <v>930</v>
      </c>
      <c r="AE362" s="2" t="s">
        <v>811</v>
      </c>
      <c r="AF362" s="2">
        <v>1.5443823000000001E-2</v>
      </c>
      <c r="AG362" s="2">
        <v>0</v>
      </c>
      <c r="AH362" s="2">
        <v>1</v>
      </c>
      <c r="AI362" s="2">
        <v>0</v>
      </c>
      <c r="AJ362" s="2">
        <v>0</v>
      </c>
      <c r="AK362" s="2">
        <v>0</v>
      </c>
      <c r="AL362" s="2">
        <v>0</v>
      </c>
      <c r="AM362" s="2">
        <v>0</v>
      </c>
    </row>
    <row r="363" spans="1:39">
      <c r="A363" s="2" t="s">
        <v>47</v>
      </c>
      <c r="B363" s="2" t="s">
        <v>804</v>
      </c>
      <c r="C363" s="2" t="s">
        <v>809</v>
      </c>
      <c r="D363" s="2">
        <v>0</v>
      </c>
      <c r="E363" s="2" t="s">
        <v>48</v>
      </c>
      <c r="F363" s="2" t="s">
        <v>390</v>
      </c>
      <c r="G363" s="2" t="s">
        <v>806</v>
      </c>
      <c r="H363" s="2">
        <v>0</v>
      </c>
      <c r="I363" s="2">
        <v>0.4</v>
      </c>
      <c r="J363" s="6">
        <v>2822796</v>
      </c>
      <c r="K363" s="6">
        <v>6168463</v>
      </c>
      <c r="L363" s="6">
        <v>-3345667</v>
      </c>
      <c r="M363" s="6">
        <v>6547603</v>
      </c>
      <c r="N363" s="6">
        <v>583844</v>
      </c>
      <c r="O363" s="6">
        <v>98723</v>
      </c>
      <c r="P363" s="6">
        <v>460135</v>
      </c>
      <c r="Q363" s="6">
        <v>3672</v>
      </c>
      <c r="R363" s="6">
        <v>5121</v>
      </c>
      <c r="S363" s="6">
        <v>1662</v>
      </c>
      <c r="T363" s="6">
        <v>13313</v>
      </c>
      <c r="U363" s="6">
        <v>1218</v>
      </c>
      <c r="V363" s="6">
        <v>-50257</v>
      </c>
      <c r="W363" s="2">
        <v>0</v>
      </c>
      <c r="X363" s="2">
        <v>0</v>
      </c>
      <c r="Y363" s="6">
        <v>-185401</v>
      </c>
      <c r="Z363" s="6">
        <v>6895789</v>
      </c>
      <c r="AA363" s="6">
        <v>3550123</v>
      </c>
      <c r="AB363" s="6">
        <v>727326</v>
      </c>
      <c r="AC363" s="7">
        <v>1.26</v>
      </c>
      <c r="AD363" s="2" t="s">
        <v>863</v>
      </c>
      <c r="AE363" s="2" t="s">
        <v>811</v>
      </c>
      <c r="AF363" s="2">
        <v>2.2567897999999999E-2</v>
      </c>
      <c r="AG363" s="2">
        <v>0</v>
      </c>
      <c r="AH363" s="2">
        <v>1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</row>
    <row r="364" spans="1:39">
      <c r="A364" s="2" t="s">
        <v>45</v>
      </c>
      <c r="B364" s="2" t="s">
        <v>921</v>
      </c>
      <c r="C364" s="2">
        <v>0</v>
      </c>
      <c r="D364" s="2">
        <v>0</v>
      </c>
      <c r="E364" s="2" t="s">
        <v>46</v>
      </c>
      <c r="F364" s="2">
        <v>0</v>
      </c>
      <c r="G364" s="2">
        <v>0</v>
      </c>
      <c r="H364" s="2" t="s">
        <v>814</v>
      </c>
      <c r="I364" s="2">
        <v>0.01</v>
      </c>
      <c r="J364" s="6">
        <v>31501203</v>
      </c>
      <c r="K364" s="6">
        <v>9194955</v>
      </c>
      <c r="L364" s="6">
        <v>22306248</v>
      </c>
      <c r="M364" s="6">
        <v>9524254</v>
      </c>
      <c r="N364" s="6">
        <v>553214</v>
      </c>
      <c r="O364" s="6">
        <v>143069</v>
      </c>
      <c r="P364" s="6">
        <v>404568</v>
      </c>
      <c r="Q364" s="2">
        <v>956</v>
      </c>
      <c r="R364" s="6">
        <v>3509</v>
      </c>
      <c r="S364" s="6">
        <v>1007</v>
      </c>
      <c r="T364" s="6">
        <v>14</v>
      </c>
      <c r="U364" s="6">
        <v>91</v>
      </c>
      <c r="V364" s="6">
        <v>335072</v>
      </c>
      <c r="W364" s="2">
        <v>0</v>
      </c>
      <c r="X364" s="2">
        <v>0</v>
      </c>
      <c r="Y364" s="6">
        <v>-474527</v>
      </c>
      <c r="Z364" s="6">
        <v>9938013</v>
      </c>
      <c r="AA364" s="6">
        <v>32244262</v>
      </c>
      <c r="AB364" s="6">
        <v>743059</v>
      </c>
      <c r="AC364" s="7">
        <v>1.02</v>
      </c>
      <c r="AD364" s="2">
        <v>0</v>
      </c>
      <c r="AE364" s="2" t="s">
        <v>807</v>
      </c>
      <c r="AF364" s="2">
        <v>1</v>
      </c>
      <c r="AG364" s="2">
        <v>0</v>
      </c>
      <c r="AH364" s="2">
        <v>0</v>
      </c>
      <c r="AI364" s="2">
        <v>0</v>
      </c>
      <c r="AJ364" s="2">
        <v>1</v>
      </c>
      <c r="AK364" s="2">
        <v>0</v>
      </c>
      <c r="AL364" s="2">
        <v>0</v>
      </c>
      <c r="AM364" s="2">
        <v>0</v>
      </c>
    </row>
    <row r="365" spans="1:39">
      <c r="A365" s="2" t="s">
        <v>43</v>
      </c>
      <c r="B365" s="2" t="s">
        <v>804</v>
      </c>
      <c r="C365" s="2" t="s">
        <v>805</v>
      </c>
      <c r="D365" s="2">
        <v>0</v>
      </c>
      <c r="E365" s="2" t="s">
        <v>44</v>
      </c>
      <c r="F365" s="2" t="s">
        <v>290</v>
      </c>
      <c r="G365" s="2" t="s">
        <v>806</v>
      </c>
      <c r="H365" s="2">
        <v>0</v>
      </c>
      <c r="I365" s="2">
        <v>0.4</v>
      </c>
      <c r="J365" s="6">
        <v>2004145</v>
      </c>
      <c r="K365" s="6">
        <v>13243301</v>
      </c>
      <c r="L365" s="6">
        <v>-11239156</v>
      </c>
      <c r="M365" s="6">
        <v>15023566</v>
      </c>
      <c r="N365" s="6">
        <v>796112</v>
      </c>
      <c r="O365" s="6">
        <v>228303</v>
      </c>
      <c r="P365" s="6">
        <v>547729</v>
      </c>
      <c r="Q365" s="6">
        <v>7162</v>
      </c>
      <c r="R365" s="6">
        <v>0</v>
      </c>
      <c r="S365" s="6">
        <v>0</v>
      </c>
      <c r="T365" s="6">
        <v>12918</v>
      </c>
      <c r="U365" s="6">
        <v>0</v>
      </c>
      <c r="V365" s="6">
        <v>-168829</v>
      </c>
      <c r="W365" s="2">
        <v>0</v>
      </c>
      <c r="X365" s="6">
        <v>1660</v>
      </c>
      <c r="Y365" s="6">
        <v>-80350</v>
      </c>
      <c r="Z365" s="6">
        <v>15568839</v>
      </c>
      <c r="AA365" s="6">
        <v>4329683</v>
      </c>
      <c r="AB365" s="6">
        <v>2325538</v>
      </c>
      <c r="AC365" s="7">
        <v>2.16</v>
      </c>
      <c r="AD365" s="2" t="s">
        <v>931</v>
      </c>
      <c r="AE365" s="2" t="s">
        <v>811</v>
      </c>
      <c r="AF365" s="2">
        <v>2.7541679999999999E-2</v>
      </c>
      <c r="AG365" s="2">
        <v>0</v>
      </c>
      <c r="AH365" s="2">
        <v>1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</row>
    <row r="366" spans="1:39">
      <c r="A366" s="2" t="s">
        <v>41</v>
      </c>
      <c r="B366" s="2" t="s">
        <v>804</v>
      </c>
      <c r="C366" s="2" t="s">
        <v>822</v>
      </c>
      <c r="D366" s="2">
        <v>0</v>
      </c>
      <c r="E366" s="2" t="s">
        <v>42</v>
      </c>
      <c r="F366" s="2" t="s">
        <v>207</v>
      </c>
      <c r="G366" s="2" t="s">
        <v>274</v>
      </c>
      <c r="H366" s="2">
        <v>0</v>
      </c>
      <c r="I366" s="2">
        <v>0.4</v>
      </c>
      <c r="J366" s="6">
        <v>1123166</v>
      </c>
      <c r="K366" s="6">
        <v>5893327</v>
      </c>
      <c r="L366" s="6">
        <v>-4770161</v>
      </c>
      <c r="M366" s="6">
        <v>6620078</v>
      </c>
      <c r="N366" s="6">
        <v>464122</v>
      </c>
      <c r="O366" s="6">
        <v>100194</v>
      </c>
      <c r="P366" s="6">
        <v>340345</v>
      </c>
      <c r="Q366" s="2">
        <v>0</v>
      </c>
      <c r="R366" s="6">
        <v>0</v>
      </c>
      <c r="S366" s="6">
        <v>0</v>
      </c>
      <c r="T366" s="6">
        <v>22955</v>
      </c>
      <c r="U366" s="6">
        <v>628</v>
      </c>
      <c r="V366" s="6">
        <v>-71655</v>
      </c>
      <c r="W366" s="6">
        <v>98095</v>
      </c>
      <c r="X366" s="2">
        <v>0</v>
      </c>
      <c r="Y366" s="6">
        <v>480635</v>
      </c>
      <c r="Z366" s="6">
        <v>7591275</v>
      </c>
      <c r="AA366" s="6">
        <v>2821114</v>
      </c>
      <c r="AB366" s="6">
        <v>1697948</v>
      </c>
      <c r="AC366" s="7">
        <v>2.5099999999999998</v>
      </c>
      <c r="AD366" s="2">
        <v>0</v>
      </c>
      <c r="AE366" s="2" t="s">
        <v>807</v>
      </c>
      <c r="AF366" s="2">
        <v>1</v>
      </c>
      <c r="AG366" s="2">
        <v>0</v>
      </c>
      <c r="AH366" s="2">
        <v>1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</row>
    <row r="367" spans="1:39">
      <c r="A367" s="2" t="s">
        <v>39</v>
      </c>
      <c r="B367" s="2" t="s">
        <v>928</v>
      </c>
      <c r="C367" s="2" t="s">
        <v>805</v>
      </c>
      <c r="D367" s="2">
        <v>0</v>
      </c>
      <c r="E367" s="2" t="s">
        <v>40</v>
      </c>
      <c r="F367" s="2">
        <v>0</v>
      </c>
      <c r="G367" s="2">
        <v>0</v>
      </c>
      <c r="H367" s="2" t="s">
        <v>929</v>
      </c>
      <c r="I367" s="2">
        <v>0.1</v>
      </c>
      <c r="J367" s="6">
        <v>74015403</v>
      </c>
      <c r="K367" s="6">
        <v>31251849</v>
      </c>
      <c r="L367" s="6">
        <v>42763554</v>
      </c>
      <c r="M367" s="6">
        <v>33314890</v>
      </c>
      <c r="N367" s="6">
        <v>1683866</v>
      </c>
      <c r="O367" s="6">
        <v>500691</v>
      </c>
      <c r="P367" s="6">
        <v>1147885</v>
      </c>
      <c r="Q367" s="6">
        <v>4401</v>
      </c>
      <c r="R367" s="6">
        <v>18670</v>
      </c>
      <c r="S367" s="6">
        <v>4701</v>
      </c>
      <c r="T367" s="6">
        <v>6908</v>
      </c>
      <c r="U367" s="6">
        <v>610</v>
      </c>
      <c r="V367" s="6">
        <v>642371</v>
      </c>
      <c r="W367" s="2">
        <v>0</v>
      </c>
      <c r="X367" s="2">
        <v>0</v>
      </c>
      <c r="Y367" s="6">
        <v>-1117341</v>
      </c>
      <c r="Z367" s="6">
        <v>34523786</v>
      </c>
      <c r="AA367" s="6">
        <v>77287340</v>
      </c>
      <c r="AB367" s="6">
        <v>3271937</v>
      </c>
      <c r="AC367" s="7">
        <v>1.04</v>
      </c>
      <c r="AD367" s="2" t="s">
        <v>903</v>
      </c>
      <c r="AE367" s="2" t="s">
        <v>827</v>
      </c>
      <c r="AF367" s="2">
        <v>0.88419642099999995</v>
      </c>
      <c r="AG367" s="2">
        <v>0</v>
      </c>
      <c r="AH367" s="2">
        <v>0</v>
      </c>
      <c r="AI367" s="2">
        <v>1</v>
      </c>
      <c r="AJ367" s="2">
        <v>0</v>
      </c>
      <c r="AK367" s="2">
        <v>0</v>
      </c>
      <c r="AL367" s="2">
        <v>0</v>
      </c>
      <c r="AM367" s="2">
        <v>0</v>
      </c>
    </row>
    <row r="368" spans="1:39">
      <c r="A368" s="2" t="s">
        <v>37</v>
      </c>
      <c r="B368" s="2" t="s">
        <v>921</v>
      </c>
      <c r="C368" s="2">
        <v>0</v>
      </c>
      <c r="D368" s="2">
        <v>0</v>
      </c>
      <c r="E368" s="2" t="s">
        <v>38</v>
      </c>
      <c r="F368" s="2">
        <v>0</v>
      </c>
      <c r="G368" s="2">
        <v>0</v>
      </c>
      <c r="H368" s="2" t="s">
        <v>814</v>
      </c>
      <c r="I368" s="2">
        <v>0.01</v>
      </c>
      <c r="J368" s="6">
        <v>23100041</v>
      </c>
      <c r="K368" s="6">
        <v>7297592</v>
      </c>
      <c r="L368" s="6">
        <v>15802449</v>
      </c>
      <c r="M368" s="6">
        <v>7578831</v>
      </c>
      <c r="N368" s="6">
        <v>540060</v>
      </c>
      <c r="O368" s="6">
        <v>113845</v>
      </c>
      <c r="P368" s="6">
        <v>424043</v>
      </c>
      <c r="Q368" s="6">
        <v>1098</v>
      </c>
      <c r="R368" s="6">
        <v>78</v>
      </c>
      <c r="S368" s="6">
        <v>740</v>
      </c>
      <c r="T368" s="6">
        <v>241</v>
      </c>
      <c r="U368" s="6">
        <v>15</v>
      </c>
      <c r="V368" s="6">
        <v>237376</v>
      </c>
      <c r="W368" s="2">
        <v>0</v>
      </c>
      <c r="X368" s="2">
        <v>0</v>
      </c>
      <c r="Y368" s="6">
        <v>-732806</v>
      </c>
      <c r="Z368" s="6">
        <v>7623461</v>
      </c>
      <c r="AA368" s="6">
        <v>23425910</v>
      </c>
      <c r="AB368" s="6">
        <v>325869</v>
      </c>
      <c r="AC368" s="7">
        <v>1.01</v>
      </c>
      <c r="AD368" s="2">
        <v>0</v>
      </c>
      <c r="AE368" s="2" t="s">
        <v>807</v>
      </c>
      <c r="AF368" s="2">
        <v>1</v>
      </c>
      <c r="AG368" s="2">
        <v>0</v>
      </c>
      <c r="AH368" s="2">
        <v>0</v>
      </c>
      <c r="AI368" s="2">
        <v>0</v>
      </c>
      <c r="AJ368" s="2">
        <v>1</v>
      </c>
      <c r="AK368" s="2">
        <v>0</v>
      </c>
      <c r="AL368" s="2">
        <v>0</v>
      </c>
      <c r="AM368" s="2">
        <v>0</v>
      </c>
    </row>
    <row r="369" spans="1:39">
      <c r="A369" s="2" t="s">
        <v>35</v>
      </c>
      <c r="B369" s="2" t="s">
        <v>924</v>
      </c>
      <c r="C369" s="2" t="s">
        <v>818</v>
      </c>
      <c r="D369" s="2">
        <v>0</v>
      </c>
      <c r="E369" s="2" t="s">
        <v>36</v>
      </c>
      <c r="F369" s="2" t="s">
        <v>514</v>
      </c>
      <c r="G369" s="2" t="s">
        <v>806</v>
      </c>
      <c r="H369" s="2">
        <v>0</v>
      </c>
      <c r="I369" s="2">
        <v>0.3</v>
      </c>
      <c r="J369" s="6">
        <v>84405185</v>
      </c>
      <c r="K369" s="6">
        <v>628493162</v>
      </c>
      <c r="L369" s="6">
        <v>-544087977</v>
      </c>
      <c r="M369" s="6">
        <v>615877179</v>
      </c>
      <c r="N369" s="6">
        <v>9842717</v>
      </c>
      <c r="O369" s="6">
        <v>9251374</v>
      </c>
      <c r="P369" s="6">
        <v>510853</v>
      </c>
      <c r="Q369" s="2">
        <v>0</v>
      </c>
      <c r="R369" s="6">
        <v>71544</v>
      </c>
      <c r="S369" s="6">
        <v>8946</v>
      </c>
      <c r="T369" s="6">
        <v>0</v>
      </c>
      <c r="U369" s="6">
        <v>0</v>
      </c>
      <c r="V369" s="6">
        <v>-8172995</v>
      </c>
      <c r="W369" s="6">
        <v>66618</v>
      </c>
      <c r="X369" s="2">
        <v>0</v>
      </c>
      <c r="Y369" s="6">
        <v>-45306163</v>
      </c>
      <c r="Z369" s="6">
        <v>572307356</v>
      </c>
      <c r="AA369" s="6">
        <v>28219378</v>
      </c>
      <c r="AB369" s="6">
        <v>-56185807</v>
      </c>
      <c r="AC369" s="7">
        <v>0.33</v>
      </c>
      <c r="AD369" s="2">
        <v>0</v>
      </c>
      <c r="AE369" s="2" t="s">
        <v>807</v>
      </c>
      <c r="AF369" s="2">
        <v>1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1</v>
      </c>
      <c r="AM369" s="2">
        <v>0</v>
      </c>
    </row>
    <row r="370" spans="1:39">
      <c r="A370" s="2" t="s">
        <v>33</v>
      </c>
      <c r="B370" s="2" t="s">
        <v>804</v>
      </c>
      <c r="C370" s="2" t="s">
        <v>822</v>
      </c>
      <c r="D370" s="2">
        <v>0</v>
      </c>
      <c r="E370" s="2" t="s">
        <v>34</v>
      </c>
      <c r="F370" s="2" t="s">
        <v>584</v>
      </c>
      <c r="G370" s="2" t="s">
        <v>0</v>
      </c>
      <c r="H370" s="2">
        <v>0</v>
      </c>
      <c r="I370" s="2">
        <v>0.4</v>
      </c>
      <c r="J370" s="6">
        <v>1904358</v>
      </c>
      <c r="K370" s="6">
        <v>6453078</v>
      </c>
      <c r="L370" s="6">
        <v>-4548720</v>
      </c>
      <c r="M370" s="6">
        <v>5865241</v>
      </c>
      <c r="N370" s="6">
        <v>509518</v>
      </c>
      <c r="O370" s="6">
        <v>88104</v>
      </c>
      <c r="P370" s="6">
        <v>420316</v>
      </c>
      <c r="Q370" s="6">
        <v>1098</v>
      </c>
      <c r="R370" s="6">
        <v>0</v>
      </c>
      <c r="S370" s="6">
        <v>0</v>
      </c>
      <c r="T370" s="6">
        <v>0</v>
      </c>
      <c r="U370" s="6">
        <v>0</v>
      </c>
      <c r="V370" s="6">
        <v>-68328</v>
      </c>
      <c r="W370" s="6">
        <v>41493</v>
      </c>
      <c r="X370" s="2">
        <v>0</v>
      </c>
      <c r="Y370" s="6">
        <v>72612</v>
      </c>
      <c r="Z370" s="6">
        <v>6420536</v>
      </c>
      <c r="AA370" s="6">
        <v>1871816</v>
      </c>
      <c r="AB370" s="6">
        <v>-32542</v>
      </c>
      <c r="AC370" s="7">
        <v>0.98</v>
      </c>
      <c r="AD370" s="2">
        <v>0</v>
      </c>
      <c r="AE370" s="2" t="s">
        <v>807</v>
      </c>
      <c r="AF370" s="2">
        <v>1</v>
      </c>
      <c r="AG370" s="2">
        <v>0</v>
      </c>
      <c r="AH370" s="2">
        <v>1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</row>
    <row r="371" spans="1:39">
      <c r="A371" s="2" t="s">
        <v>31</v>
      </c>
      <c r="B371" s="2" t="s">
        <v>926</v>
      </c>
      <c r="C371" s="2" t="s">
        <v>808</v>
      </c>
      <c r="D371" s="2" t="s">
        <v>947</v>
      </c>
      <c r="E371" s="2" t="s">
        <v>32</v>
      </c>
      <c r="F371" s="2" t="s">
        <v>806</v>
      </c>
      <c r="G371" s="2" t="s">
        <v>502</v>
      </c>
      <c r="H371" s="2">
        <v>0</v>
      </c>
      <c r="I371" s="2">
        <v>0.99</v>
      </c>
      <c r="J371" s="6">
        <v>124096665</v>
      </c>
      <c r="K371" s="6">
        <v>71610140</v>
      </c>
      <c r="L371" s="6">
        <v>52486525</v>
      </c>
      <c r="M371" s="6">
        <v>72198271</v>
      </c>
      <c r="N371" s="6">
        <v>6105660</v>
      </c>
      <c r="O371" s="6">
        <v>1084523</v>
      </c>
      <c r="P371" s="6">
        <v>4758992</v>
      </c>
      <c r="Q371" s="6">
        <v>9733</v>
      </c>
      <c r="R371" s="6">
        <v>237557</v>
      </c>
      <c r="S371" s="6">
        <v>14855</v>
      </c>
      <c r="T371" s="6">
        <v>0</v>
      </c>
      <c r="U371" s="6">
        <v>0</v>
      </c>
      <c r="V371" s="6">
        <v>788424</v>
      </c>
      <c r="W371" s="2">
        <v>0</v>
      </c>
      <c r="X371" s="2">
        <v>0</v>
      </c>
      <c r="Y371" s="6">
        <v>-3367286</v>
      </c>
      <c r="Z371" s="6">
        <v>75725069</v>
      </c>
      <c r="AA371" s="6">
        <v>128211594</v>
      </c>
      <c r="AB371" s="6">
        <v>4114929</v>
      </c>
      <c r="AC371" s="7">
        <v>1.03</v>
      </c>
      <c r="AD371" s="2" t="s">
        <v>948</v>
      </c>
      <c r="AE371" s="2" t="s">
        <v>811</v>
      </c>
      <c r="AF371" s="2">
        <v>9.7577997999999999E-2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1</v>
      </c>
    </row>
    <row r="372" spans="1:39">
      <c r="A372" s="2" t="s">
        <v>29</v>
      </c>
      <c r="B372" s="2" t="s">
        <v>821</v>
      </c>
      <c r="C372" s="2" t="s">
        <v>822</v>
      </c>
      <c r="D372" s="2">
        <v>0</v>
      </c>
      <c r="E372" s="2" t="s">
        <v>30</v>
      </c>
      <c r="F372" s="2" t="s">
        <v>806</v>
      </c>
      <c r="G372" s="2" t="s">
        <v>0</v>
      </c>
      <c r="H372" s="2">
        <v>0</v>
      </c>
      <c r="I372" s="2">
        <v>0.49</v>
      </c>
      <c r="J372" s="6">
        <v>54061287</v>
      </c>
      <c r="K372" s="6">
        <v>67422815</v>
      </c>
      <c r="L372" s="6">
        <v>-13361528</v>
      </c>
      <c r="M372" s="6">
        <v>71993471</v>
      </c>
      <c r="N372" s="6">
        <v>4689941</v>
      </c>
      <c r="O372" s="6">
        <v>1093429</v>
      </c>
      <c r="P372" s="6">
        <v>3368850</v>
      </c>
      <c r="Q372" s="6">
        <v>37840</v>
      </c>
      <c r="R372" s="6">
        <v>46441</v>
      </c>
      <c r="S372" s="6">
        <v>10936</v>
      </c>
      <c r="T372" s="6">
        <v>124984</v>
      </c>
      <c r="U372" s="6">
        <v>7461</v>
      </c>
      <c r="V372" s="6">
        <v>-200710</v>
      </c>
      <c r="W372" s="2">
        <v>0</v>
      </c>
      <c r="X372" s="6">
        <v>1576694</v>
      </c>
      <c r="Y372" s="6">
        <v>3067863</v>
      </c>
      <c r="Z372" s="6">
        <v>77973871</v>
      </c>
      <c r="AA372" s="6">
        <v>64612343</v>
      </c>
      <c r="AB372" s="6">
        <v>10551056</v>
      </c>
      <c r="AC372" s="7">
        <v>1.2</v>
      </c>
      <c r="AD372" s="2">
        <v>0</v>
      </c>
      <c r="AE372" s="2" t="s">
        <v>807</v>
      </c>
      <c r="AF372" s="2">
        <v>1</v>
      </c>
      <c r="AG372" s="2">
        <v>0</v>
      </c>
      <c r="AH372" s="2">
        <v>0</v>
      </c>
      <c r="AI372" s="2">
        <v>0</v>
      </c>
      <c r="AJ372" s="2">
        <v>0</v>
      </c>
      <c r="AK372" s="2">
        <v>1</v>
      </c>
      <c r="AL372" s="2">
        <v>0</v>
      </c>
      <c r="AM372" s="2">
        <v>0</v>
      </c>
    </row>
    <row r="373" spans="1:39">
      <c r="A373" s="2" t="s">
        <v>27</v>
      </c>
      <c r="B373" s="2" t="s">
        <v>804</v>
      </c>
      <c r="C373" s="2" t="s">
        <v>805</v>
      </c>
      <c r="D373" s="2">
        <v>0</v>
      </c>
      <c r="E373" s="2" t="s">
        <v>28</v>
      </c>
      <c r="F373" s="2" t="s">
        <v>488</v>
      </c>
      <c r="G373" s="2" t="s">
        <v>486</v>
      </c>
      <c r="H373" s="2">
        <v>0</v>
      </c>
      <c r="I373" s="2">
        <v>0.4</v>
      </c>
      <c r="J373" s="6">
        <v>2082566</v>
      </c>
      <c r="K373" s="6">
        <v>21160572</v>
      </c>
      <c r="L373" s="6">
        <v>-19078006</v>
      </c>
      <c r="M373" s="6">
        <v>23310404</v>
      </c>
      <c r="N373" s="6">
        <v>1063195</v>
      </c>
      <c r="O373" s="6">
        <v>354437</v>
      </c>
      <c r="P373" s="6">
        <v>696171</v>
      </c>
      <c r="Q373" s="6">
        <v>8120</v>
      </c>
      <c r="R373" s="6">
        <v>0</v>
      </c>
      <c r="S373" s="6">
        <v>0</v>
      </c>
      <c r="T373" s="6">
        <v>3248</v>
      </c>
      <c r="U373" s="6">
        <v>1219</v>
      </c>
      <c r="V373" s="6">
        <v>-286579</v>
      </c>
      <c r="W373" s="2">
        <v>0</v>
      </c>
      <c r="X373" s="6">
        <v>1430724</v>
      </c>
      <c r="Y373" s="6">
        <v>595602</v>
      </c>
      <c r="Z373" s="6">
        <v>23251898</v>
      </c>
      <c r="AA373" s="6">
        <v>4173891</v>
      </c>
      <c r="AB373" s="6">
        <v>2091325</v>
      </c>
      <c r="AC373" s="7">
        <v>2</v>
      </c>
      <c r="AD373" s="2">
        <v>0</v>
      </c>
      <c r="AE373" s="2" t="s">
        <v>807</v>
      </c>
      <c r="AF373" s="2">
        <v>1</v>
      </c>
      <c r="AG373" s="2">
        <v>0</v>
      </c>
      <c r="AH373" s="2">
        <v>1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</row>
    <row r="374" spans="1:39">
      <c r="A374" s="2" t="s">
        <v>25</v>
      </c>
      <c r="B374" s="2" t="s">
        <v>821</v>
      </c>
      <c r="C374" s="2" t="s">
        <v>805</v>
      </c>
      <c r="D374" s="2">
        <v>0</v>
      </c>
      <c r="E374" s="2" t="s">
        <v>26</v>
      </c>
      <c r="F374" s="2" t="s">
        <v>806</v>
      </c>
      <c r="G374" s="2" t="s">
        <v>726</v>
      </c>
      <c r="H374" s="2">
        <v>0</v>
      </c>
      <c r="I374" s="2">
        <v>0.49</v>
      </c>
      <c r="J374" s="6">
        <v>11885934</v>
      </c>
      <c r="K374" s="6">
        <v>40648891</v>
      </c>
      <c r="L374" s="6">
        <v>-28762957</v>
      </c>
      <c r="M374" s="6">
        <v>45325795</v>
      </c>
      <c r="N374" s="6">
        <v>1378197</v>
      </c>
      <c r="O374" s="6">
        <v>680999</v>
      </c>
      <c r="P374" s="6">
        <v>684248</v>
      </c>
      <c r="Q374" s="6">
        <v>0</v>
      </c>
      <c r="R374" s="6">
        <v>0</v>
      </c>
      <c r="S374" s="6">
        <v>9017</v>
      </c>
      <c r="T374" s="6">
        <v>3187</v>
      </c>
      <c r="U374" s="6">
        <v>746</v>
      </c>
      <c r="V374" s="6">
        <v>-432062</v>
      </c>
      <c r="W374" s="2">
        <v>0</v>
      </c>
      <c r="X374" s="6">
        <v>1704387</v>
      </c>
      <c r="Y374" s="6">
        <v>-1001341</v>
      </c>
      <c r="Z374" s="6">
        <v>43566202</v>
      </c>
      <c r="AA374" s="6">
        <v>14803245</v>
      </c>
      <c r="AB374" s="6">
        <v>2917311</v>
      </c>
      <c r="AC374" s="7">
        <v>1.25</v>
      </c>
      <c r="AD374" s="2">
        <v>0</v>
      </c>
      <c r="AE374" s="2" t="s">
        <v>807</v>
      </c>
      <c r="AF374" s="2">
        <v>1</v>
      </c>
      <c r="AG374" s="2">
        <v>0</v>
      </c>
      <c r="AH374" s="2">
        <v>0</v>
      </c>
      <c r="AI374" s="2">
        <v>0</v>
      </c>
      <c r="AJ374" s="2">
        <v>0</v>
      </c>
      <c r="AK374" s="2">
        <v>1</v>
      </c>
      <c r="AL374" s="2">
        <v>0</v>
      </c>
      <c r="AM374" s="2">
        <v>0</v>
      </c>
    </row>
    <row r="375" spans="1:39">
      <c r="A375" s="2" t="s">
        <v>23</v>
      </c>
      <c r="B375" s="2" t="s">
        <v>926</v>
      </c>
      <c r="C375" s="2" t="s">
        <v>808</v>
      </c>
      <c r="D375" s="2" t="s">
        <v>951</v>
      </c>
      <c r="E375" s="2" t="s">
        <v>24</v>
      </c>
      <c r="F375" s="2" t="s">
        <v>806</v>
      </c>
      <c r="G375" s="2" t="s">
        <v>368</v>
      </c>
      <c r="H375" s="2">
        <v>0</v>
      </c>
      <c r="I375" s="2">
        <v>0.99</v>
      </c>
      <c r="J375" s="6">
        <v>114446358</v>
      </c>
      <c r="K375" s="6">
        <v>61605129</v>
      </c>
      <c r="L375" s="6">
        <v>52841229</v>
      </c>
      <c r="M375" s="6">
        <v>67891689</v>
      </c>
      <c r="N375" s="6">
        <v>5654615</v>
      </c>
      <c r="O375" s="6">
        <v>1023267</v>
      </c>
      <c r="P375" s="6">
        <v>4598117</v>
      </c>
      <c r="Q375" s="6">
        <v>17978</v>
      </c>
      <c r="R375" s="6">
        <v>0</v>
      </c>
      <c r="S375" s="6">
        <v>9224</v>
      </c>
      <c r="T375" s="6">
        <v>0</v>
      </c>
      <c r="U375" s="6">
        <v>6029</v>
      </c>
      <c r="V375" s="6">
        <v>793752</v>
      </c>
      <c r="W375" s="2">
        <v>0</v>
      </c>
      <c r="X375" s="2">
        <v>0</v>
      </c>
      <c r="Y375" s="6">
        <v>722193</v>
      </c>
      <c r="Z375" s="6">
        <v>75062249</v>
      </c>
      <c r="AA375" s="6">
        <v>127903478</v>
      </c>
      <c r="AB375" s="6">
        <v>13457121</v>
      </c>
      <c r="AC375" s="7">
        <v>1.1200000000000001</v>
      </c>
      <c r="AD375" s="2">
        <v>0</v>
      </c>
      <c r="AE375" s="2" t="s">
        <v>807</v>
      </c>
      <c r="AF375" s="2">
        <v>1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1</v>
      </c>
    </row>
    <row r="376" spans="1:39">
      <c r="A376" s="2" t="s">
        <v>21</v>
      </c>
      <c r="B376" s="2" t="s">
        <v>804</v>
      </c>
      <c r="C376" s="2" t="s">
        <v>805</v>
      </c>
      <c r="D376" s="2">
        <v>0</v>
      </c>
      <c r="E376" s="2" t="s">
        <v>22</v>
      </c>
      <c r="F376" s="2" t="s">
        <v>133</v>
      </c>
      <c r="G376" s="2" t="s">
        <v>806</v>
      </c>
      <c r="H376" s="2">
        <v>0</v>
      </c>
      <c r="I376" s="2">
        <v>0.4</v>
      </c>
      <c r="J376" s="6">
        <v>1993458</v>
      </c>
      <c r="K376" s="6">
        <v>17324557</v>
      </c>
      <c r="L376" s="6">
        <v>-15331100</v>
      </c>
      <c r="M376" s="6">
        <v>18809627</v>
      </c>
      <c r="N376" s="6">
        <v>622303</v>
      </c>
      <c r="O376" s="6">
        <v>282548</v>
      </c>
      <c r="P376" s="6">
        <v>339755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-230295</v>
      </c>
      <c r="W376" s="2">
        <v>0</v>
      </c>
      <c r="X376" s="6">
        <v>985394</v>
      </c>
      <c r="Y376" s="6">
        <v>1836312</v>
      </c>
      <c r="Z376" s="6">
        <v>20052553</v>
      </c>
      <c r="AA376" s="6">
        <v>4721453</v>
      </c>
      <c r="AB376" s="6">
        <v>2727995</v>
      </c>
      <c r="AC376" s="7">
        <v>2.37</v>
      </c>
      <c r="AD376" s="2">
        <v>0</v>
      </c>
      <c r="AE376" s="2" t="s">
        <v>807</v>
      </c>
      <c r="AF376" s="2">
        <v>1</v>
      </c>
      <c r="AG376" s="2">
        <v>0</v>
      </c>
      <c r="AH376" s="2">
        <v>1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</row>
    <row r="377" spans="1:39">
      <c r="A377" s="2" t="s">
        <v>19</v>
      </c>
      <c r="B377" s="2" t="s">
        <v>821</v>
      </c>
      <c r="C377" s="2" t="s">
        <v>805</v>
      </c>
      <c r="D377" s="2">
        <v>0</v>
      </c>
      <c r="E377" s="2" t="s">
        <v>20</v>
      </c>
      <c r="F377" s="2" t="s">
        <v>806</v>
      </c>
      <c r="G377" s="2" t="s">
        <v>726</v>
      </c>
      <c r="H377" s="2">
        <v>0</v>
      </c>
      <c r="I377" s="2">
        <v>0.49</v>
      </c>
      <c r="J377" s="6">
        <v>13187486</v>
      </c>
      <c r="K377" s="6">
        <v>31362505</v>
      </c>
      <c r="L377" s="6">
        <v>-18175019</v>
      </c>
      <c r="M377" s="6">
        <v>30038894</v>
      </c>
      <c r="N377" s="6">
        <v>1155481</v>
      </c>
      <c r="O377" s="6">
        <v>451495</v>
      </c>
      <c r="P377" s="6">
        <v>642841</v>
      </c>
      <c r="Q377" s="6">
        <v>249</v>
      </c>
      <c r="R377" s="6">
        <v>56199</v>
      </c>
      <c r="S377" s="6">
        <v>1785</v>
      </c>
      <c r="T377" s="6">
        <v>2912</v>
      </c>
      <c r="U377" s="6">
        <v>0</v>
      </c>
      <c r="V377" s="6">
        <v>-273015</v>
      </c>
      <c r="W377" s="2">
        <v>0</v>
      </c>
      <c r="X377" s="6">
        <v>242529</v>
      </c>
      <c r="Y377" s="6">
        <v>551516</v>
      </c>
      <c r="Z377" s="6">
        <v>31230347</v>
      </c>
      <c r="AA377" s="6">
        <v>13055327</v>
      </c>
      <c r="AB377" s="6">
        <v>-132158</v>
      </c>
      <c r="AC377" s="7">
        <v>0.99</v>
      </c>
      <c r="AD377" s="2">
        <v>0</v>
      </c>
      <c r="AE377" s="2" t="s">
        <v>807</v>
      </c>
      <c r="AF377" s="2">
        <v>1</v>
      </c>
      <c r="AG377" s="2">
        <v>0</v>
      </c>
      <c r="AH377" s="2">
        <v>0</v>
      </c>
      <c r="AI377" s="2">
        <v>0</v>
      </c>
      <c r="AJ377" s="2">
        <v>0</v>
      </c>
      <c r="AK377" s="2">
        <v>1</v>
      </c>
      <c r="AL377" s="2">
        <v>0</v>
      </c>
      <c r="AM377" s="2">
        <v>0</v>
      </c>
    </row>
    <row r="378" spans="1:39">
      <c r="A378" s="2" t="s">
        <v>17</v>
      </c>
      <c r="B378" s="2" t="s">
        <v>926</v>
      </c>
      <c r="C378" s="2" t="s">
        <v>825</v>
      </c>
      <c r="D378" s="2" t="s">
        <v>945</v>
      </c>
      <c r="E378" s="2" t="s">
        <v>18</v>
      </c>
      <c r="F378" s="2" t="s">
        <v>806</v>
      </c>
      <c r="G378" s="2" t="s">
        <v>45</v>
      </c>
      <c r="H378" s="2">
        <v>0</v>
      </c>
      <c r="I378" s="2">
        <v>0.99</v>
      </c>
      <c r="J378" s="6">
        <v>112797540</v>
      </c>
      <c r="K378" s="6">
        <v>70582481</v>
      </c>
      <c r="L378" s="6">
        <v>42215059</v>
      </c>
      <c r="M378" s="6">
        <v>70459498</v>
      </c>
      <c r="N378" s="6">
        <v>4809828</v>
      </c>
      <c r="O378" s="6">
        <v>1059299</v>
      </c>
      <c r="P378" s="6">
        <v>3694422</v>
      </c>
      <c r="Q378" s="6">
        <v>13683</v>
      </c>
      <c r="R378" s="6">
        <v>0</v>
      </c>
      <c r="S378" s="6">
        <v>42424</v>
      </c>
      <c r="T378" s="6">
        <v>0</v>
      </c>
      <c r="U378" s="6">
        <v>0</v>
      </c>
      <c r="V378" s="6">
        <v>634132</v>
      </c>
      <c r="W378" s="2">
        <v>0</v>
      </c>
      <c r="X378" s="2">
        <v>0</v>
      </c>
      <c r="Y378" s="6">
        <v>-4235510</v>
      </c>
      <c r="Z378" s="6">
        <v>71667948</v>
      </c>
      <c r="AA378" s="6">
        <v>113883007</v>
      </c>
      <c r="AB378" s="6">
        <v>1085467</v>
      </c>
      <c r="AC378" s="7">
        <v>1.01</v>
      </c>
      <c r="AD378" s="2">
        <v>0</v>
      </c>
      <c r="AE378" s="2" t="s">
        <v>807</v>
      </c>
      <c r="AF378" s="2">
        <v>1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1</v>
      </c>
    </row>
    <row r="379" spans="1:39">
      <c r="A379" s="2" t="s">
        <v>15</v>
      </c>
      <c r="B379" s="2" t="s">
        <v>804</v>
      </c>
      <c r="C379" s="2" t="s">
        <v>825</v>
      </c>
      <c r="D379" s="2">
        <v>0</v>
      </c>
      <c r="E379" s="2" t="s">
        <v>16</v>
      </c>
      <c r="F379" s="2" t="s">
        <v>13</v>
      </c>
      <c r="G379" s="2" t="s">
        <v>464</v>
      </c>
      <c r="H379" s="2">
        <v>0</v>
      </c>
      <c r="I379" s="2">
        <v>0.4</v>
      </c>
      <c r="J379" s="6">
        <v>2442226</v>
      </c>
      <c r="K379" s="6">
        <v>14926774</v>
      </c>
      <c r="L379" s="6">
        <v>-12484548</v>
      </c>
      <c r="M379" s="6">
        <v>15314292</v>
      </c>
      <c r="N379" s="6">
        <v>749318</v>
      </c>
      <c r="O379" s="6">
        <v>230043</v>
      </c>
      <c r="P379" s="6">
        <v>511407</v>
      </c>
      <c r="Q379" s="6">
        <v>2480</v>
      </c>
      <c r="R379" s="6">
        <v>0</v>
      </c>
      <c r="S379" s="6">
        <v>4779</v>
      </c>
      <c r="T379" s="6">
        <v>0</v>
      </c>
      <c r="U379" s="6">
        <v>609</v>
      </c>
      <c r="V379" s="6">
        <v>-187536</v>
      </c>
      <c r="W379" s="2">
        <v>0</v>
      </c>
      <c r="X379" s="2">
        <v>0</v>
      </c>
      <c r="Y379" s="6">
        <v>335894</v>
      </c>
      <c r="Z379" s="6">
        <v>16211968</v>
      </c>
      <c r="AA379" s="6">
        <v>3727420</v>
      </c>
      <c r="AB379" s="6">
        <v>1285194</v>
      </c>
      <c r="AC379" s="7">
        <v>1.53</v>
      </c>
      <c r="AD379" s="2" t="s">
        <v>864</v>
      </c>
      <c r="AE379" s="2" t="s">
        <v>811</v>
      </c>
      <c r="AF379" s="2">
        <v>3.6525204999999998E-2</v>
      </c>
      <c r="AG379" s="2">
        <v>0</v>
      </c>
      <c r="AH379" s="2">
        <v>1</v>
      </c>
      <c r="AI379" s="2">
        <v>0</v>
      </c>
      <c r="AJ379" s="2">
        <v>0</v>
      </c>
      <c r="AK379" s="2">
        <v>0</v>
      </c>
      <c r="AL379" s="2">
        <v>0</v>
      </c>
      <c r="AM379" s="2">
        <v>0</v>
      </c>
    </row>
    <row r="380" spans="1:39">
      <c r="A380" s="2" t="s">
        <v>13</v>
      </c>
      <c r="B380" s="2" t="s">
        <v>928</v>
      </c>
      <c r="C380" s="2" t="s">
        <v>825</v>
      </c>
      <c r="D380" s="2">
        <v>0</v>
      </c>
      <c r="E380" s="2" t="s">
        <v>14</v>
      </c>
      <c r="F380" s="2">
        <v>0</v>
      </c>
      <c r="G380" s="2">
        <v>0</v>
      </c>
      <c r="H380" s="2" t="s">
        <v>929</v>
      </c>
      <c r="I380" s="2">
        <v>0.09</v>
      </c>
      <c r="J380" s="6">
        <v>59289860</v>
      </c>
      <c r="K380" s="6">
        <v>15470615</v>
      </c>
      <c r="L380" s="6">
        <v>43819245</v>
      </c>
      <c r="M380" s="6">
        <v>15519485</v>
      </c>
      <c r="N380" s="6">
        <v>1075805</v>
      </c>
      <c r="O380" s="6">
        <v>233126</v>
      </c>
      <c r="P380" s="6">
        <v>826334</v>
      </c>
      <c r="Q380" s="2">
        <v>558</v>
      </c>
      <c r="R380" s="6">
        <v>2297</v>
      </c>
      <c r="S380" s="6">
        <v>2910</v>
      </c>
      <c r="T380" s="6">
        <v>10032</v>
      </c>
      <c r="U380" s="6">
        <v>548</v>
      </c>
      <c r="V380" s="6">
        <v>658229</v>
      </c>
      <c r="W380" s="2">
        <v>0</v>
      </c>
      <c r="X380" s="2">
        <v>0</v>
      </c>
      <c r="Y380" s="6">
        <v>132866</v>
      </c>
      <c r="Z380" s="6">
        <v>17386385</v>
      </c>
      <c r="AA380" s="6">
        <v>61205630</v>
      </c>
      <c r="AB380" s="6">
        <v>1915770</v>
      </c>
      <c r="AC380" s="7">
        <v>1.03</v>
      </c>
      <c r="AD380" s="2" t="s">
        <v>864</v>
      </c>
      <c r="AE380" s="2" t="s">
        <v>827</v>
      </c>
      <c r="AF380" s="2">
        <v>0.88672156099999999</v>
      </c>
      <c r="AG380" s="2">
        <v>0</v>
      </c>
      <c r="AH380" s="2">
        <v>0</v>
      </c>
      <c r="AI380" s="2">
        <v>1</v>
      </c>
      <c r="AJ380" s="2">
        <v>0</v>
      </c>
      <c r="AK380" s="2">
        <v>0</v>
      </c>
      <c r="AL380" s="2">
        <v>0</v>
      </c>
      <c r="AM380" s="2">
        <v>0</v>
      </c>
    </row>
    <row r="381" spans="1:39">
      <c r="A381" s="2" t="s">
        <v>11</v>
      </c>
      <c r="B381" s="2" t="s">
        <v>804</v>
      </c>
      <c r="C381" s="2" t="s">
        <v>805</v>
      </c>
      <c r="D381" s="2">
        <v>0</v>
      </c>
      <c r="E381" s="2" t="s">
        <v>12</v>
      </c>
      <c r="F381" s="2" t="s">
        <v>39</v>
      </c>
      <c r="G381" s="2" t="s">
        <v>806</v>
      </c>
      <c r="H381" s="2">
        <v>0</v>
      </c>
      <c r="I381" s="2">
        <v>0.4</v>
      </c>
      <c r="J381" s="6">
        <v>2514488</v>
      </c>
      <c r="K381" s="6">
        <v>12066074</v>
      </c>
      <c r="L381" s="6">
        <v>-9551586</v>
      </c>
      <c r="M381" s="6">
        <v>12481350</v>
      </c>
      <c r="N381" s="6">
        <v>780328</v>
      </c>
      <c r="O381" s="6">
        <v>187488</v>
      </c>
      <c r="P381" s="6">
        <v>592840</v>
      </c>
      <c r="Q381" s="2">
        <v>0</v>
      </c>
      <c r="R381" s="6">
        <v>0</v>
      </c>
      <c r="S381" s="6">
        <v>0</v>
      </c>
      <c r="T381" s="6">
        <v>0</v>
      </c>
      <c r="U381" s="6">
        <v>0</v>
      </c>
      <c r="V381" s="6">
        <v>-143479</v>
      </c>
      <c r="W381" s="2">
        <v>0</v>
      </c>
      <c r="X381" s="2">
        <v>0</v>
      </c>
      <c r="Y381" s="6">
        <v>26010</v>
      </c>
      <c r="Z381" s="6">
        <v>13144209</v>
      </c>
      <c r="AA381" s="6">
        <v>3592623</v>
      </c>
      <c r="AB381" s="6">
        <v>1078135</v>
      </c>
      <c r="AC381" s="7">
        <v>1.43</v>
      </c>
      <c r="AD381" s="2" t="s">
        <v>903</v>
      </c>
      <c r="AE381" s="2" t="s">
        <v>811</v>
      </c>
      <c r="AF381" s="2">
        <v>3.003836E-2</v>
      </c>
      <c r="AG381" s="2">
        <v>0</v>
      </c>
      <c r="AH381" s="2">
        <v>1</v>
      </c>
      <c r="AI381" s="2">
        <v>0</v>
      </c>
      <c r="AJ381" s="2">
        <v>0</v>
      </c>
      <c r="AK381" s="2">
        <v>0</v>
      </c>
      <c r="AL381" s="2">
        <v>0</v>
      </c>
      <c r="AM381" s="2">
        <v>0</v>
      </c>
    </row>
    <row r="382" spans="1:39">
      <c r="A382" s="2" t="s">
        <v>9</v>
      </c>
      <c r="B382" s="2" t="s">
        <v>804</v>
      </c>
      <c r="C382" s="2" t="s">
        <v>825</v>
      </c>
      <c r="D382" s="2">
        <v>0</v>
      </c>
      <c r="E382" s="2" t="s">
        <v>10</v>
      </c>
      <c r="F382" s="2" t="s">
        <v>13</v>
      </c>
      <c r="G382" s="2" t="s">
        <v>464</v>
      </c>
      <c r="H382" s="2">
        <v>0</v>
      </c>
      <c r="I382" s="2">
        <v>0.4</v>
      </c>
      <c r="J382" s="6">
        <v>2476854</v>
      </c>
      <c r="K382" s="6">
        <v>14983808</v>
      </c>
      <c r="L382" s="6">
        <v>-12506953</v>
      </c>
      <c r="M382" s="6">
        <v>15477461</v>
      </c>
      <c r="N382" s="6">
        <v>1100039</v>
      </c>
      <c r="O382" s="6">
        <v>235570</v>
      </c>
      <c r="P382" s="6">
        <v>839569</v>
      </c>
      <c r="Q382" s="2">
        <v>0</v>
      </c>
      <c r="R382" s="6">
        <v>0</v>
      </c>
      <c r="S382" s="6">
        <v>4303</v>
      </c>
      <c r="T382" s="6">
        <v>20597</v>
      </c>
      <c r="U382" s="6">
        <v>0</v>
      </c>
      <c r="V382" s="6">
        <v>-187873</v>
      </c>
      <c r="W382" s="2">
        <v>0</v>
      </c>
      <c r="X382" s="2">
        <v>0</v>
      </c>
      <c r="Y382" s="6">
        <v>300063</v>
      </c>
      <c r="Z382" s="6">
        <v>16689690</v>
      </c>
      <c r="AA382" s="6">
        <v>4182737</v>
      </c>
      <c r="AB382" s="6">
        <v>1705882</v>
      </c>
      <c r="AC382" s="7">
        <v>1.69</v>
      </c>
      <c r="AD382" s="2" t="s">
        <v>864</v>
      </c>
      <c r="AE382" s="2" t="s">
        <v>811</v>
      </c>
      <c r="AF382" s="2">
        <v>3.7043101000000002E-2</v>
      </c>
      <c r="AG382" s="2">
        <v>0</v>
      </c>
      <c r="AH382" s="2">
        <v>1</v>
      </c>
      <c r="AI382" s="2">
        <v>0</v>
      </c>
      <c r="AJ382" s="2">
        <v>0</v>
      </c>
      <c r="AK382" s="2">
        <v>0</v>
      </c>
      <c r="AL382" s="2">
        <v>0</v>
      </c>
      <c r="AM382" s="2">
        <v>0</v>
      </c>
    </row>
    <row r="383" spans="1:39">
      <c r="A383" s="2" t="s">
        <v>7</v>
      </c>
      <c r="B383" s="2" t="s">
        <v>804</v>
      </c>
      <c r="C383" s="2" t="s">
        <v>805</v>
      </c>
      <c r="D383" s="2">
        <v>0</v>
      </c>
      <c r="E383" s="2" t="s">
        <v>8</v>
      </c>
      <c r="F383" s="2" t="s">
        <v>680</v>
      </c>
      <c r="G383" s="2" t="s">
        <v>678</v>
      </c>
      <c r="H383" s="2">
        <v>0</v>
      </c>
      <c r="I383" s="2">
        <v>0.4</v>
      </c>
      <c r="J383" s="6">
        <v>3124928</v>
      </c>
      <c r="K383" s="6">
        <v>26687996</v>
      </c>
      <c r="L383" s="6">
        <v>-23563068</v>
      </c>
      <c r="M383" s="6">
        <v>27750452</v>
      </c>
      <c r="N383" s="6">
        <v>1141605</v>
      </c>
      <c r="O383" s="6">
        <v>416852</v>
      </c>
      <c r="P383" s="6">
        <v>698336</v>
      </c>
      <c r="Q383" s="6">
        <v>5148</v>
      </c>
      <c r="R383" s="6">
        <v>0</v>
      </c>
      <c r="S383" s="6">
        <v>14969</v>
      </c>
      <c r="T383" s="6">
        <v>5691</v>
      </c>
      <c r="U383" s="6">
        <v>609</v>
      </c>
      <c r="V383" s="6">
        <v>-353952</v>
      </c>
      <c r="W383" s="2">
        <v>0</v>
      </c>
      <c r="X383" s="6">
        <v>857763</v>
      </c>
      <c r="Y383" s="6">
        <v>-1526435</v>
      </c>
      <c r="Z383" s="6">
        <v>26153907</v>
      </c>
      <c r="AA383" s="6">
        <v>2590839</v>
      </c>
      <c r="AB383" s="6">
        <v>-534089</v>
      </c>
      <c r="AC383" s="7">
        <v>0.83</v>
      </c>
      <c r="AD383" s="2">
        <v>0</v>
      </c>
      <c r="AE383" s="2" t="s">
        <v>807</v>
      </c>
      <c r="AF383" s="2">
        <v>1</v>
      </c>
      <c r="AG383" s="2">
        <v>0</v>
      </c>
      <c r="AH383" s="2">
        <v>1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</row>
    <row r="384" spans="1:39">
      <c r="A384" s="2" t="s">
        <v>5</v>
      </c>
      <c r="B384" s="2" t="s">
        <v>804</v>
      </c>
      <c r="C384" s="2" t="s">
        <v>808</v>
      </c>
      <c r="D384" s="2">
        <v>0</v>
      </c>
      <c r="E384" s="2" t="s">
        <v>6</v>
      </c>
      <c r="F384" s="2" t="s">
        <v>412</v>
      </c>
      <c r="G384" s="2" t="s">
        <v>410</v>
      </c>
      <c r="H384" s="2">
        <v>0</v>
      </c>
      <c r="I384" s="2">
        <v>0.4</v>
      </c>
      <c r="J384" s="6">
        <v>3183802</v>
      </c>
      <c r="K384" s="6">
        <v>9569131</v>
      </c>
      <c r="L384" s="6">
        <v>-6385329</v>
      </c>
      <c r="M384" s="6">
        <v>9767946</v>
      </c>
      <c r="N384" s="6">
        <v>963042</v>
      </c>
      <c r="O384" s="6">
        <v>146729</v>
      </c>
      <c r="P384" s="6">
        <v>802425</v>
      </c>
      <c r="Q384" s="6">
        <v>13888</v>
      </c>
      <c r="R384" s="6">
        <v>0</v>
      </c>
      <c r="S384" s="6">
        <v>0</v>
      </c>
      <c r="T384" s="6">
        <v>0</v>
      </c>
      <c r="U384" s="6">
        <v>0</v>
      </c>
      <c r="V384" s="6">
        <v>-95917</v>
      </c>
      <c r="W384" s="2">
        <v>0</v>
      </c>
      <c r="X384" s="2">
        <v>0</v>
      </c>
      <c r="Y384" s="6">
        <v>-1480210</v>
      </c>
      <c r="Z384" s="6">
        <v>9154861</v>
      </c>
      <c r="AA384" s="6">
        <v>2769532</v>
      </c>
      <c r="AB384" s="6">
        <v>-414270</v>
      </c>
      <c r="AC384" s="7">
        <v>0.87</v>
      </c>
      <c r="AD384" s="2" t="s">
        <v>930</v>
      </c>
      <c r="AE384" s="2" t="s">
        <v>811</v>
      </c>
      <c r="AF384" s="2">
        <v>1.5884250999999999E-2</v>
      </c>
      <c r="AG384" s="2">
        <v>0</v>
      </c>
      <c r="AH384" s="2">
        <v>1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</row>
    <row r="385" spans="1:39">
      <c r="A385" s="2" t="s">
        <v>3</v>
      </c>
      <c r="B385" s="2" t="s">
        <v>804</v>
      </c>
      <c r="C385" s="2" t="s">
        <v>825</v>
      </c>
      <c r="D385" s="2">
        <v>0</v>
      </c>
      <c r="E385" s="2" t="s">
        <v>4</v>
      </c>
      <c r="F385" s="2" t="s">
        <v>13</v>
      </c>
      <c r="G385" s="2" t="s">
        <v>464</v>
      </c>
      <c r="H385" s="2">
        <v>0</v>
      </c>
      <c r="I385" s="2">
        <v>0.4</v>
      </c>
      <c r="J385" s="6">
        <v>2655183</v>
      </c>
      <c r="K385" s="6">
        <v>10574241</v>
      </c>
      <c r="L385" s="6">
        <v>-7919057</v>
      </c>
      <c r="M385" s="6">
        <v>10512826</v>
      </c>
      <c r="N385" s="6">
        <v>757583</v>
      </c>
      <c r="O385" s="6">
        <v>157918</v>
      </c>
      <c r="P385" s="6">
        <v>591860</v>
      </c>
      <c r="Q385" s="2">
        <v>0</v>
      </c>
      <c r="R385" s="6">
        <v>0</v>
      </c>
      <c r="S385" s="6">
        <v>3856</v>
      </c>
      <c r="T385" s="6">
        <v>3949</v>
      </c>
      <c r="U385" s="6">
        <v>0</v>
      </c>
      <c r="V385" s="6">
        <v>-118956</v>
      </c>
      <c r="W385" s="2">
        <v>0</v>
      </c>
      <c r="X385" s="2">
        <v>0</v>
      </c>
      <c r="Y385" s="6">
        <v>745397</v>
      </c>
      <c r="Z385" s="6">
        <v>11896850</v>
      </c>
      <c r="AA385" s="6">
        <v>3977793</v>
      </c>
      <c r="AB385" s="6">
        <v>1322609</v>
      </c>
      <c r="AC385" s="7">
        <v>1.5</v>
      </c>
      <c r="AD385" s="2" t="s">
        <v>864</v>
      </c>
      <c r="AE385" s="2" t="s">
        <v>811</v>
      </c>
      <c r="AF385" s="2">
        <v>3.9710134000000001E-2</v>
      </c>
      <c r="AG385" s="2">
        <v>0</v>
      </c>
      <c r="AH385" s="2">
        <v>1</v>
      </c>
      <c r="AI385" s="2">
        <v>0</v>
      </c>
      <c r="AJ385" s="2">
        <v>0</v>
      </c>
      <c r="AK385" s="2">
        <v>0</v>
      </c>
      <c r="AL385" s="2">
        <v>0</v>
      </c>
      <c r="AM385" s="2">
        <v>0</v>
      </c>
    </row>
    <row r="386" spans="1:39">
      <c r="A386" s="2" t="s">
        <v>1</v>
      </c>
      <c r="B386" s="2" t="s">
        <v>821</v>
      </c>
      <c r="C386" s="2" t="s">
        <v>820</v>
      </c>
      <c r="D386" s="2">
        <v>0</v>
      </c>
      <c r="E386" s="2" t="s">
        <v>2</v>
      </c>
      <c r="F386" s="2" t="s">
        <v>806</v>
      </c>
      <c r="G386" s="2" t="s">
        <v>314</v>
      </c>
      <c r="H386" s="2">
        <v>0</v>
      </c>
      <c r="I386" s="2">
        <v>0.49</v>
      </c>
      <c r="J386" s="6">
        <v>24798879</v>
      </c>
      <c r="K386" s="6">
        <v>44929484</v>
      </c>
      <c r="L386" s="6">
        <v>-20130604</v>
      </c>
      <c r="M386" s="6">
        <v>49174912</v>
      </c>
      <c r="N386" s="6">
        <v>1969458</v>
      </c>
      <c r="O386" s="6">
        <v>746427</v>
      </c>
      <c r="P386" s="6">
        <v>1140857</v>
      </c>
      <c r="Q386" s="2">
        <v>0</v>
      </c>
      <c r="R386" s="6">
        <v>24868</v>
      </c>
      <c r="S386" s="6">
        <v>52223</v>
      </c>
      <c r="T386" s="6">
        <v>4337</v>
      </c>
      <c r="U386" s="6">
        <v>746</v>
      </c>
      <c r="V386" s="6">
        <v>-302391</v>
      </c>
      <c r="W386" s="2">
        <v>0</v>
      </c>
      <c r="X386" s="2">
        <v>0</v>
      </c>
      <c r="Y386" s="6">
        <v>-1444015</v>
      </c>
      <c r="Z386" s="6">
        <v>49397964</v>
      </c>
      <c r="AA386" s="6">
        <v>29267360</v>
      </c>
      <c r="AB386" s="6">
        <v>4468480</v>
      </c>
      <c r="AC386" s="7">
        <v>1.18</v>
      </c>
      <c r="AD386" s="2" t="s">
        <v>830</v>
      </c>
      <c r="AE386" s="2" t="s">
        <v>811</v>
      </c>
      <c r="AF386" s="2">
        <v>5.0577953000000002E-2</v>
      </c>
      <c r="AG386" s="2">
        <v>0</v>
      </c>
      <c r="AH386" s="2">
        <v>0</v>
      </c>
      <c r="AI386" s="2">
        <v>0</v>
      </c>
      <c r="AJ386" s="2">
        <v>0</v>
      </c>
      <c r="AK386" s="2">
        <v>1</v>
      </c>
      <c r="AL386" s="2">
        <v>0</v>
      </c>
      <c r="AM386" s="2">
        <v>0</v>
      </c>
    </row>
    <row r="387" spans="1:39">
      <c r="A387" s="2" t="s">
        <v>944</v>
      </c>
      <c r="B387" s="2" t="s">
        <v>928</v>
      </c>
      <c r="D387" s="2" t="s">
        <v>952</v>
      </c>
      <c r="E387" s="2" t="s">
        <v>953</v>
      </c>
      <c r="F387" s="2">
        <v>0</v>
      </c>
      <c r="G387" s="2">
        <v>0</v>
      </c>
      <c r="H387" s="2" t="s">
        <v>929</v>
      </c>
      <c r="I387" s="2">
        <v>0.05</v>
      </c>
      <c r="J387" s="6">
        <v>17572000</v>
      </c>
      <c r="K387" s="6">
        <v>19491331</v>
      </c>
      <c r="L387" s="6">
        <v>-1919331</v>
      </c>
      <c r="M387" s="6">
        <v>20051607</v>
      </c>
      <c r="N387" s="6">
        <v>856376</v>
      </c>
      <c r="O387" s="6">
        <v>301204</v>
      </c>
      <c r="P387" s="6">
        <v>547579</v>
      </c>
      <c r="Q387" s="6">
        <v>3938</v>
      </c>
      <c r="R387" s="2">
        <v>0</v>
      </c>
      <c r="S387" s="6">
        <v>2184</v>
      </c>
      <c r="T387" s="6">
        <v>1395</v>
      </c>
      <c r="U387" s="6">
        <v>76</v>
      </c>
      <c r="V387" s="6">
        <v>-28831</v>
      </c>
      <c r="W387" s="2">
        <v>0</v>
      </c>
      <c r="X387" s="2">
        <v>0</v>
      </c>
      <c r="Y387" s="2">
        <v>0</v>
      </c>
      <c r="Z387" s="6">
        <v>20879152</v>
      </c>
      <c r="AA387" s="6">
        <v>18959821</v>
      </c>
      <c r="AB387" s="6">
        <v>1387821</v>
      </c>
      <c r="AC387" s="7">
        <v>1.08</v>
      </c>
      <c r="AD387" s="2">
        <v>0</v>
      </c>
      <c r="AE387" s="2" t="s">
        <v>807</v>
      </c>
      <c r="AF387" s="2">
        <v>1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1</v>
      </c>
    </row>
    <row r="388" spans="1:39">
      <c r="A388" s="2" t="s">
        <v>954</v>
      </c>
      <c r="B388" s="2" t="s">
        <v>928</v>
      </c>
      <c r="D388" s="2" t="s">
        <v>952</v>
      </c>
      <c r="E388" s="2" t="s">
        <v>955</v>
      </c>
      <c r="F388" s="2">
        <v>0</v>
      </c>
      <c r="G388" s="2">
        <v>0</v>
      </c>
      <c r="H388" s="2" t="s">
        <v>956</v>
      </c>
      <c r="I388" s="2">
        <v>0</v>
      </c>
      <c r="J388" s="6">
        <v>43377000</v>
      </c>
      <c r="K388" s="2">
        <v>0</v>
      </c>
      <c r="L388" s="6">
        <v>43377000</v>
      </c>
      <c r="M388" s="2">
        <v>0</v>
      </c>
      <c r="N388" s="2">
        <v>0</v>
      </c>
      <c r="O388" s="6">
        <v>0</v>
      </c>
      <c r="P388" s="2">
        <v>0</v>
      </c>
      <c r="Q388" s="2">
        <v>0</v>
      </c>
      <c r="R388" s="2">
        <v>0</v>
      </c>
      <c r="S388" s="6">
        <v>0</v>
      </c>
      <c r="T388" s="6">
        <v>0</v>
      </c>
      <c r="U388" s="6">
        <v>0</v>
      </c>
      <c r="V388" s="6">
        <v>651586</v>
      </c>
      <c r="W388" s="2">
        <v>0</v>
      </c>
      <c r="X388" s="2">
        <v>0</v>
      </c>
      <c r="Y388" s="2">
        <v>0</v>
      </c>
      <c r="Z388" s="6">
        <v>651586</v>
      </c>
      <c r="AA388" s="6">
        <v>44028586</v>
      </c>
      <c r="AB388" s="6">
        <v>651586</v>
      </c>
      <c r="AC388" s="7">
        <v>1.02</v>
      </c>
      <c r="AD388" s="2" t="e">
        <v>#N/A</v>
      </c>
      <c r="AE388" s="2" t="e">
        <v>#N/A</v>
      </c>
      <c r="AF388" s="2" t="e">
        <v>#N/A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1</v>
      </c>
    </row>
    <row r="389" spans="1:39">
      <c r="A389" s="2" t="s">
        <v>1038</v>
      </c>
      <c r="E389" s="2" t="s">
        <v>1014</v>
      </c>
      <c r="J389" s="6">
        <v>14105478033</v>
      </c>
      <c r="K389" s="6">
        <v>14200979354</v>
      </c>
      <c r="L389" s="6">
        <v>-95501322</v>
      </c>
      <c r="M389" s="6">
        <v>14792895417</v>
      </c>
      <c r="N389" s="6">
        <v>705330258</v>
      </c>
      <c r="O389" s="6">
        <v>223689091</v>
      </c>
      <c r="P389" s="6">
        <v>471079348</v>
      </c>
      <c r="Q389" s="6">
        <v>1663904</v>
      </c>
      <c r="R389" s="6">
        <v>3768682</v>
      </c>
      <c r="S389" s="6">
        <v>2460490</v>
      </c>
      <c r="T389" s="6">
        <v>2467531</v>
      </c>
      <c r="U389" s="6">
        <v>201212</v>
      </c>
      <c r="V389" s="12">
        <v>-1434569</v>
      </c>
      <c r="W389" s="6">
        <v>11318893</v>
      </c>
      <c r="X389" s="6">
        <v>86110946</v>
      </c>
      <c r="Y389" s="6">
        <v>-249929817</v>
      </c>
      <c r="Z389" s="6">
        <v>15172069236</v>
      </c>
      <c r="AA389" s="6">
        <v>15076567914</v>
      </c>
      <c r="AB389" s="6">
        <v>971089882</v>
      </c>
      <c r="AC389" s="6">
        <v>1.07</v>
      </c>
      <c r="AD389" s="9"/>
    </row>
    <row r="390" spans="1:39">
      <c r="A390" s="2" t="s">
        <v>926</v>
      </c>
      <c r="E390" s="2" t="s">
        <v>1050</v>
      </c>
      <c r="J390" s="6">
        <v>4014029886</v>
      </c>
      <c r="K390" s="6">
        <v>2995320151</v>
      </c>
      <c r="L390" s="6">
        <v>1018709735</v>
      </c>
      <c r="M390" s="6">
        <v>3101297165</v>
      </c>
      <c r="N390" s="6">
        <v>188132693</v>
      </c>
      <c r="O390" s="6">
        <v>46733517</v>
      </c>
      <c r="P390" s="6">
        <v>139281531</v>
      </c>
      <c r="Q390" s="6">
        <v>401255</v>
      </c>
      <c r="R390" s="6">
        <v>1079153</v>
      </c>
      <c r="S390" s="6">
        <v>570411</v>
      </c>
      <c r="T390" s="6">
        <v>41989</v>
      </c>
      <c r="U390" s="6">
        <v>24837</v>
      </c>
      <c r="V390" s="6">
        <v>15302507</v>
      </c>
      <c r="W390" s="2">
        <v>0</v>
      </c>
      <c r="X390" s="6">
        <v>905440</v>
      </c>
      <c r="Y390" s="6">
        <v>-83654507</v>
      </c>
      <c r="Z390" s="6">
        <v>3220172418</v>
      </c>
      <c r="AA390" s="6">
        <v>4238882153</v>
      </c>
      <c r="AB390" s="6">
        <v>224852267</v>
      </c>
      <c r="AC390" s="7">
        <v>1.06</v>
      </c>
    </row>
    <row r="391" spans="1:39">
      <c r="A391" s="2" t="s">
        <v>804</v>
      </c>
      <c r="E391" s="2" t="s">
        <v>1051</v>
      </c>
      <c r="J391" s="6">
        <v>535355546</v>
      </c>
      <c r="K391" s="6">
        <v>2852794440</v>
      </c>
      <c r="L391" s="6">
        <v>-2317438895</v>
      </c>
      <c r="M391" s="6">
        <v>2987738940</v>
      </c>
      <c r="N391" s="6">
        <v>180993866</v>
      </c>
      <c r="O391" s="6">
        <v>45500990</v>
      </c>
      <c r="P391" s="6">
        <v>132159073</v>
      </c>
      <c r="Q391" s="6">
        <v>581509</v>
      </c>
      <c r="R391" s="6">
        <v>821216</v>
      </c>
      <c r="S391" s="6">
        <v>469790</v>
      </c>
      <c r="T391" s="6">
        <v>1399880</v>
      </c>
      <c r="U391" s="6">
        <v>61408</v>
      </c>
      <c r="V391" s="6">
        <v>-34811314</v>
      </c>
      <c r="W391" s="6">
        <v>8854069</v>
      </c>
      <c r="X391" s="6">
        <v>32504173</v>
      </c>
      <c r="Y391" s="6">
        <v>-59738886</v>
      </c>
      <c r="Z391" s="6">
        <v>3050532502</v>
      </c>
      <c r="AA391" s="6">
        <v>733093607</v>
      </c>
      <c r="AB391" s="6">
        <v>197738062</v>
      </c>
      <c r="AC391" s="7">
        <v>1.37</v>
      </c>
    </row>
    <row r="392" spans="1:39">
      <c r="A392" s="2" t="s">
        <v>928</v>
      </c>
      <c r="E392" s="2" t="s">
        <v>1026</v>
      </c>
      <c r="J392" s="6">
        <v>2551240637</v>
      </c>
      <c r="K392" s="6">
        <v>692191554</v>
      </c>
      <c r="L392" s="6">
        <v>1859049083</v>
      </c>
      <c r="M392" s="6">
        <v>724805941</v>
      </c>
      <c r="N392" s="6">
        <v>43131349</v>
      </c>
      <c r="O392" s="6">
        <v>10921644</v>
      </c>
      <c r="P392" s="6">
        <v>31420256</v>
      </c>
      <c r="Q392" s="6">
        <v>136369</v>
      </c>
      <c r="R392" s="6">
        <v>192432</v>
      </c>
      <c r="S392" s="6">
        <v>113802</v>
      </c>
      <c r="T392" s="6">
        <v>332255</v>
      </c>
      <c r="U392" s="6">
        <v>14591</v>
      </c>
      <c r="V392" s="6">
        <v>27925630</v>
      </c>
      <c r="W392" s="6">
        <v>0</v>
      </c>
      <c r="X392" s="6">
        <v>2026712</v>
      </c>
      <c r="Y392" s="6">
        <v>-14083041</v>
      </c>
      <c r="Z392" s="6">
        <v>779753167</v>
      </c>
      <c r="AA392" s="6">
        <v>2638802250</v>
      </c>
      <c r="AB392" s="6">
        <v>87561614</v>
      </c>
      <c r="AC392" s="7">
        <v>1.03</v>
      </c>
    </row>
    <row r="393" spans="1:39">
      <c r="A393" s="2" t="s">
        <v>814</v>
      </c>
      <c r="E393" s="2" t="s">
        <v>1027</v>
      </c>
      <c r="J393" s="6">
        <v>341680647</v>
      </c>
      <c r="K393" s="6">
        <v>119622469</v>
      </c>
      <c r="L393" s="6">
        <v>222058178</v>
      </c>
      <c r="M393" s="6">
        <v>124287970</v>
      </c>
      <c r="N393" s="6">
        <v>7366289</v>
      </c>
      <c r="O393" s="6">
        <v>1867552</v>
      </c>
      <c r="P393" s="6">
        <v>5386645</v>
      </c>
      <c r="Q393" s="6">
        <v>20392</v>
      </c>
      <c r="R393" s="6">
        <v>33317</v>
      </c>
      <c r="S393" s="6">
        <v>28027</v>
      </c>
      <c r="T393" s="6">
        <v>28415</v>
      </c>
      <c r="U393" s="6">
        <v>1941</v>
      </c>
      <c r="V393" s="6">
        <v>3335638</v>
      </c>
      <c r="W393" s="2">
        <v>0</v>
      </c>
      <c r="X393" s="6">
        <v>90908</v>
      </c>
      <c r="Y393" s="6">
        <v>-2969631</v>
      </c>
      <c r="Z393" s="6">
        <v>131929358</v>
      </c>
      <c r="AA393" s="6">
        <v>353987536</v>
      </c>
      <c r="AB393" s="6">
        <v>12306889</v>
      </c>
      <c r="AC393" s="7">
        <v>1.04</v>
      </c>
    </row>
    <row r="394" spans="1:39">
      <c r="A394" s="2" t="s">
        <v>821</v>
      </c>
      <c r="E394" s="2" t="s">
        <v>1052</v>
      </c>
      <c r="J394" s="6">
        <v>2481324279</v>
      </c>
      <c r="K394" s="6">
        <v>2427089876</v>
      </c>
      <c r="L394" s="6">
        <v>54234403</v>
      </c>
      <c r="M394" s="6">
        <v>2507615910</v>
      </c>
      <c r="N394" s="6">
        <v>143016024</v>
      </c>
      <c r="O394" s="6">
        <v>38166369</v>
      </c>
      <c r="P394" s="6">
        <v>102407150</v>
      </c>
      <c r="Q394" s="6">
        <v>480893</v>
      </c>
      <c r="R394" s="6">
        <v>439801</v>
      </c>
      <c r="S394" s="6">
        <v>783886</v>
      </c>
      <c r="T394" s="6">
        <v>664992</v>
      </c>
      <c r="U394" s="6">
        <v>72933</v>
      </c>
      <c r="V394" s="6">
        <v>814680</v>
      </c>
      <c r="W394" s="6">
        <v>1594095</v>
      </c>
      <c r="X394" s="6">
        <v>16942329</v>
      </c>
      <c r="Y394" s="6">
        <v>-20837910</v>
      </c>
      <c r="Z394" s="6">
        <v>2615260470</v>
      </c>
      <c r="AA394" s="6">
        <v>2669494873</v>
      </c>
      <c r="AB394" s="6">
        <v>188170594</v>
      </c>
      <c r="AC394" s="7">
        <v>1.08</v>
      </c>
    </row>
    <row r="395" spans="1:39">
      <c r="A395" s="2" t="s">
        <v>924</v>
      </c>
      <c r="E395" s="2" t="s">
        <v>1053</v>
      </c>
      <c r="J395" s="6">
        <v>2064693586</v>
      </c>
      <c r="K395" s="6">
        <v>2281489696</v>
      </c>
      <c r="L395" s="6">
        <v>-216796109</v>
      </c>
      <c r="M395" s="6">
        <v>2394246041</v>
      </c>
      <c r="N395" s="6">
        <v>64045400</v>
      </c>
      <c r="O395" s="6">
        <v>36142102</v>
      </c>
      <c r="P395" s="6">
        <v>27111359</v>
      </c>
      <c r="Q395" s="6">
        <v>20517</v>
      </c>
      <c r="R395" s="6">
        <v>538550</v>
      </c>
      <c r="S395" s="6">
        <v>221454</v>
      </c>
      <c r="T395" s="2">
        <v>0</v>
      </c>
      <c r="U395" s="6">
        <v>11418</v>
      </c>
      <c r="V395" s="6">
        <v>-3256594</v>
      </c>
      <c r="W395" s="6">
        <v>870729</v>
      </c>
      <c r="X395" s="6">
        <v>33641384</v>
      </c>
      <c r="Y395" s="6">
        <v>-41187505</v>
      </c>
      <c r="Z395" s="6">
        <v>2381076687</v>
      </c>
      <c r="AA395" s="6">
        <v>2164280578</v>
      </c>
      <c r="AB395" s="6">
        <v>99586992</v>
      </c>
      <c r="AC395" s="7">
        <v>1.05</v>
      </c>
    </row>
    <row r="396" spans="1:39">
      <c r="A396" s="2" t="s">
        <v>853</v>
      </c>
      <c r="E396" s="2" t="s">
        <v>515</v>
      </c>
      <c r="J396" s="6">
        <v>2117153452</v>
      </c>
      <c r="K396" s="6">
        <v>2832471169</v>
      </c>
      <c r="L396" s="6">
        <v>-715317717</v>
      </c>
      <c r="M396" s="6">
        <v>2952903450</v>
      </c>
      <c r="N396" s="6">
        <v>78644637</v>
      </c>
      <c r="O396" s="6">
        <v>44356917</v>
      </c>
      <c r="P396" s="6">
        <v>33313334</v>
      </c>
      <c r="Q396" s="6">
        <v>22969</v>
      </c>
      <c r="R396" s="6">
        <v>664213</v>
      </c>
      <c r="S396" s="6">
        <v>273120</v>
      </c>
      <c r="T396" s="6">
        <v>0</v>
      </c>
      <c r="U396" s="6">
        <v>14084</v>
      </c>
      <c r="V396" s="6">
        <v>-10745116</v>
      </c>
      <c r="W396" s="2">
        <v>0</v>
      </c>
      <c r="X396" s="6">
        <v>0</v>
      </c>
      <c r="Y396" s="6">
        <v>-27458337</v>
      </c>
      <c r="Z396" s="6">
        <v>2993344634</v>
      </c>
      <c r="AA396" s="6">
        <v>2278026917</v>
      </c>
      <c r="AB396" s="6">
        <v>160873465</v>
      </c>
      <c r="AC396" s="7">
        <v>1.08</v>
      </c>
    </row>
    <row r="398" spans="1:39">
      <c r="J398" s="6">
        <v>14105478033</v>
      </c>
      <c r="L398" s="6">
        <v>-95501322</v>
      </c>
      <c r="M398" s="6">
        <v>14792895417</v>
      </c>
      <c r="N398" s="6">
        <v>705330258</v>
      </c>
      <c r="O398" s="6">
        <v>223689091</v>
      </c>
      <c r="P398" s="6">
        <v>471079348</v>
      </c>
      <c r="Q398" s="6">
        <v>1663904</v>
      </c>
      <c r="R398" s="6">
        <v>3768682</v>
      </c>
      <c r="S398" s="6">
        <v>2460490</v>
      </c>
      <c r="T398" s="6">
        <v>2467531</v>
      </c>
      <c r="U398" s="6">
        <v>201212</v>
      </c>
      <c r="V398" s="6">
        <v>-1434569</v>
      </c>
      <c r="W398" s="6">
        <v>11318893</v>
      </c>
      <c r="X398" s="6">
        <v>86110946</v>
      </c>
      <c r="Y398" s="6">
        <v>-249929817</v>
      </c>
      <c r="AA398" s="6">
        <v>15076567914</v>
      </c>
      <c r="AB398" s="6">
        <v>971089882</v>
      </c>
      <c r="AG398" s="2">
        <v>14</v>
      </c>
      <c r="AH398" s="2">
        <v>201</v>
      </c>
      <c r="AI398" s="2">
        <v>27</v>
      </c>
      <c r="AJ398" s="2">
        <v>29</v>
      </c>
      <c r="AK398" s="2">
        <v>51</v>
      </c>
      <c r="AL398" s="2">
        <v>33</v>
      </c>
      <c r="AM398" s="2">
        <v>30</v>
      </c>
    </row>
    <row r="399" spans="1:39">
      <c r="J399" s="6">
        <v>14105478033</v>
      </c>
      <c r="L399" s="6">
        <v>-95501322</v>
      </c>
      <c r="M399" s="6">
        <v>14792895417</v>
      </c>
      <c r="N399" s="6">
        <v>705330258</v>
      </c>
      <c r="O399" s="6">
        <v>223689091</v>
      </c>
      <c r="P399" s="6">
        <v>471079348</v>
      </c>
      <c r="Q399" s="6">
        <v>1663904</v>
      </c>
      <c r="R399" s="6">
        <v>3768682</v>
      </c>
      <c r="S399" s="6">
        <v>2460490</v>
      </c>
      <c r="T399" s="6">
        <v>2467531</v>
      </c>
      <c r="U399" s="6">
        <v>201212</v>
      </c>
      <c r="V399" s="6">
        <v>-1434569</v>
      </c>
      <c r="W399" s="6">
        <v>11318893</v>
      </c>
      <c r="Y399" s="6">
        <v>-249929817</v>
      </c>
    </row>
    <row r="400" spans="1:39">
      <c r="J400" s="2" t="b">
        <v>1</v>
      </c>
      <c r="K400" s="2" t="b">
        <v>1</v>
      </c>
      <c r="L400" s="2" t="b">
        <v>1</v>
      </c>
      <c r="M400" s="2" t="b">
        <v>1</v>
      </c>
      <c r="N400" s="2" t="b">
        <v>1</v>
      </c>
      <c r="O400" s="2" t="b">
        <v>1</v>
      </c>
      <c r="P400" s="2" t="b">
        <v>1</v>
      </c>
      <c r="Q400" s="2" t="b">
        <v>1</v>
      </c>
      <c r="R400" s="2" t="b">
        <v>1</v>
      </c>
      <c r="S400" s="2" t="b">
        <v>1</v>
      </c>
      <c r="T400" s="2" t="b">
        <v>1</v>
      </c>
      <c r="U400" s="2" t="b">
        <v>1</v>
      </c>
      <c r="V400" s="2" t="b">
        <v>1</v>
      </c>
      <c r="W400" s="2" t="b">
        <v>1</v>
      </c>
      <c r="Y400" s="2" t="b">
        <v>1</v>
      </c>
    </row>
    <row r="401" spans="14:14">
      <c r="N401" s="6">
        <v>705330258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M400"/>
  <sheetViews>
    <sheetView zoomScale="60" zoomScaleNormal="60" workbookViewId="0">
      <pane xSplit="5" ySplit="3" topLeftCell="F228" activePane="bottomRight" state="frozen"/>
      <selection pane="topRight" activeCell="F1" sqref="F1"/>
      <selection pane="bottomLeft" activeCell="A4" sqref="A4"/>
      <selection pane="bottomRight" activeCell="AA401" sqref="AA401:AA402"/>
    </sheetView>
  </sheetViews>
  <sheetFormatPr defaultRowHeight="15"/>
  <cols>
    <col min="1" max="1" width="8.88671875" style="2"/>
    <col min="2" max="2" width="6.33203125" style="2" customWidth="1"/>
    <col min="3" max="3" width="8" style="2" customWidth="1"/>
    <col min="4" max="4" width="5.88671875" style="2" customWidth="1"/>
    <col min="5" max="5" width="18.44140625" style="2" customWidth="1"/>
    <col min="6" max="9" width="9" style="2" bestFit="1" customWidth="1"/>
    <col min="10" max="10" width="12.5546875" style="2" customWidth="1"/>
    <col min="11" max="11" width="13" style="2" customWidth="1"/>
    <col min="12" max="12" width="12" style="2" customWidth="1"/>
    <col min="13" max="13" width="12.5546875" style="2" customWidth="1"/>
    <col min="14" max="14" width="10.21875" style="2" customWidth="1"/>
    <col min="15" max="15" width="10.44140625" style="2" customWidth="1"/>
    <col min="16" max="16" width="10.77734375" style="2" customWidth="1"/>
    <col min="17" max="17" width="9" style="2" bestFit="1" customWidth="1"/>
    <col min="18" max="18" width="9.33203125" style="2" bestFit="1" customWidth="1"/>
    <col min="19" max="20" width="11" style="2" bestFit="1" customWidth="1"/>
    <col min="21" max="21" width="9.33203125" style="2" bestFit="1" customWidth="1"/>
    <col min="22" max="22" width="11.5546875" style="2" customWidth="1"/>
    <col min="23" max="23" width="9" style="2" bestFit="1" customWidth="1"/>
    <col min="24" max="25" width="11.109375" style="2" customWidth="1"/>
    <col min="26" max="26" width="13.33203125" style="2" customWidth="1"/>
    <col min="27" max="27" width="13.44140625" style="2" customWidth="1"/>
    <col min="28" max="28" width="12.109375" style="2" customWidth="1"/>
    <col min="29" max="16384" width="8.88671875" style="2"/>
  </cols>
  <sheetData>
    <row r="2" spans="1:39">
      <c r="V2" s="2">
        <v>1.502E-2</v>
      </c>
    </row>
    <row r="3" spans="1:39">
      <c r="A3" s="2" t="s">
        <v>782</v>
      </c>
      <c r="B3" s="2" t="s">
        <v>783</v>
      </c>
      <c r="C3" s="2" t="s">
        <v>784</v>
      </c>
      <c r="D3" s="2" t="s">
        <v>785</v>
      </c>
      <c r="E3" s="2" t="s">
        <v>786</v>
      </c>
      <c r="F3" s="2" t="s">
        <v>787</v>
      </c>
      <c r="G3" s="2" t="s">
        <v>788</v>
      </c>
      <c r="H3" s="2" t="s">
        <v>783</v>
      </c>
      <c r="I3" s="2" t="s">
        <v>789</v>
      </c>
      <c r="J3" s="2" t="s">
        <v>957</v>
      </c>
      <c r="K3" s="2" t="s">
        <v>791</v>
      </c>
      <c r="L3" s="2" t="s">
        <v>939</v>
      </c>
      <c r="M3" s="2" t="s">
        <v>940</v>
      </c>
      <c r="N3" s="2" t="s">
        <v>793</v>
      </c>
      <c r="O3" s="2" t="s">
        <v>900</v>
      </c>
      <c r="P3" s="2" t="s">
        <v>897</v>
      </c>
      <c r="Q3" s="2" t="s">
        <v>898</v>
      </c>
      <c r="R3" s="2" t="s">
        <v>879</v>
      </c>
      <c r="S3" s="2" t="s">
        <v>880</v>
      </c>
      <c r="T3" s="2" t="s">
        <v>1018</v>
      </c>
      <c r="U3" s="2" t="s">
        <v>1019</v>
      </c>
      <c r="V3" s="2" t="s">
        <v>884</v>
      </c>
      <c r="W3" s="2" t="s">
        <v>795</v>
      </c>
      <c r="X3" s="2" t="s">
        <v>796</v>
      </c>
      <c r="Y3" s="2" t="s">
        <v>941</v>
      </c>
      <c r="Z3" s="2" t="s">
        <v>797</v>
      </c>
      <c r="AA3" s="2" t="s">
        <v>798</v>
      </c>
      <c r="AB3" s="2" t="s">
        <v>799</v>
      </c>
      <c r="AC3" s="2" t="s">
        <v>800</v>
      </c>
      <c r="AD3" s="2" t="s">
        <v>942</v>
      </c>
      <c r="AE3" s="2" t="s">
        <v>802</v>
      </c>
      <c r="AF3" s="2" t="s">
        <v>803</v>
      </c>
      <c r="AG3" s="2" t="s">
        <v>1054</v>
      </c>
      <c r="AH3" s="2" t="s">
        <v>1055</v>
      </c>
      <c r="AI3" s="2" t="s">
        <v>998</v>
      </c>
      <c r="AJ3" s="2" t="s">
        <v>999</v>
      </c>
      <c r="AK3" s="2" t="s">
        <v>1000</v>
      </c>
      <c r="AL3" s="2" t="s">
        <v>1056</v>
      </c>
      <c r="AM3" s="2" t="s">
        <v>1057</v>
      </c>
    </row>
    <row r="4" spans="1:39">
      <c r="A4" s="2" t="s">
        <v>764</v>
      </c>
      <c r="B4" s="2" t="s">
        <v>804</v>
      </c>
      <c r="C4" s="2" t="s">
        <v>805</v>
      </c>
      <c r="D4" s="2">
        <v>0</v>
      </c>
      <c r="E4" s="2" t="s">
        <v>765</v>
      </c>
      <c r="F4" s="2" t="s">
        <v>39</v>
      </c>
      <c r="G4" s="2" t="s">
        <v>806</v>
      </c>
      <c r="H4" s="2">
        <v>0</v>
      </c>
      <c r="I4" s="2">
        <v>0.4</v>
      </c>
      <c r="J4" s="6">
        <v>1650288</v>
      </c>
      <c r="K4" s="6">
        <v>6437063</v>
      </c>
      <c r="L4" s="6">
        <v>-4786776</v>
      </c>
      <c r="M4" s="6">
        <v>7025187</v>
      </c>
      <c r="N4" s="6">
        <v>473621</v>
      </c>
      <c r="O4" s="6">
        <v>105529</v>
      </c>
      <c r="P4" s="6">
        <v>365549</v>
      </c>
      <c r="Q4" s="2">
        <v>0</v>
      </c>
      <c r="R4" s="6">
        <v>2543</v>
      </c>
      <c r="S4" s="6">
        <v>0</v>
      </c>
      <c r="T4" s="6">
        <v>0</v>
      </c>
      <c r="U4" s="6">
        <v>0</v>
      </c>
      <c r="V4" s="6">
        <v>-71904</v>
      </c>
      <c r="W4" s="2">
        <v>0</v>
      </c>
      <c r="X4" s="2">
        <v>0</v>
      </c>
      <c r="Y4" s="6">
        <v>173978</v>
      </c>
      <c r="Z4" s="6">
        <v>7600881</v>
      </c>
      <c r="AA4" s="6">
        <v>2814106</v>
      </c>
      <c r="AB4" s="6">
        <v>1163818</v>
      </c>
      <c r="AC4" s="7">
        <v>1.71</v>
      </c>
      <c r="AD4" s="2" t="s">
        <v>903</v>
      </c>
      <c r="AE4" s="2" t="s">
        <v>811</v>
      </c>
      <c r="AF4" s="2">
        <v>1.9714499999999999E-2</v>
      </c>
      <c r="AG4" s="2">
        <v>0</v>
      </c>
      <c r="AH4" s="2">
        <v>1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</row>
    <row r="5" spans="1:39">
      <c r="A5" s="2" t="s">
        <v>762</v>
      </c>
      <c r="B5" s="2" t="s">
        <v>804</v>
      </c>
      <c r="C5" s="2" t="s">
        <v>808</v>
      </c>
      <c r="D5" s="2">
        <v>0</v>
      </c>
      <c r="E5" s="2" t="s">
        <v>763</v>
      </c>
      <c r="F5" s="2" t="s">
        <v>606</v>
      </c>
      <c r="G5" s="2" t="s">
        <v>806</v>
      </c>
      <c r="H5" s="2">
        <v>0</v>
      </c>
      <c r="I5" s="2">
        <v>0.4</v>
      </c>
      <c r="J5" s="6">
        <v>3413850</v>
      </c>
      <c r="K5" s="6">
        <v>10340958</v>
      </c>
      <c r="L5" s="6">
        <v>-6927108</v>
      </c>
      <c r="M5" s="6">
        <v>11386989</v>
      </c>
      <c r="N5" s="6">
        <v>1039929</v>
      </c>
      <c r="O5" s="6">
        <v>177187</v>
      </c>
      <c r="P5" s="6">
        <v>855482</v>
      </c>
      <c r="Q5" s="6">
        <v>6042</v>
      </c>
      <c r="R5" s="6">
        <v>0</v>
      </c>
      <c r="S5" s="6">
        <v>0</v>
      </c>
      <c r="T5" s="6">
        <v>0</v>
      </c>
      <c r="U5" s="6">
        <v>1218</v>
      </c>
      <c r="V5" s="6">
        <v>-104055</v>
      </c>
      <c r="W5" s="2">
        <v>0</v>
      </c>
      <c r="X5" s="2">
        <v>0</v>
      </c>
      <c r="Y5" s="6">
        <v>-872084</v>
      </c>
      <c r="Z5" s="6">
        <v>11450779</v>
      </c>
      <c r="AA5" s="6">
        <v>4523670</v>
      </c>
      <c r="AB5" s="6">
        <v>1109821</v>
      </c>
      <c r="AC5" s="7">
        <v>1.33</v>
      </c>
      <c r="AD5" s="2" t="s">
        <v>887</v>
      </c>
      <c r="AE5" s="2" t="s">
        <v>811</v>
      </c>
      <c r="AF5" s="2">
        <v>3.5513999999999997E-2</v>
      </c>
      <c r="AG5" s="2">
        <v>0</v>
      </c>
      <c r="AH5" s="2">
        <v>1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</row>
    <row r="6" spans="1:39">
      <c r="A6" s="2" t="s">
        <v>760</v>
      </c>
      <c r="B6" s="2" t="s">
        <v>804</v>
      </c>
      <c r="C6" s="2" t="s">
        <v>809</v>
      </c>
      <c r="D6" s="2">
        <v>0</v>
      </c>
      <c r="E6" s="2" t="s">
        <v>761</v>
      </c>
      <c r="F6" s="2" t="s">
        <v>594</v>
      </c>
      <c r="G6" s="2" t="s">
        <v>590</v>
      </c>
      <c r="H6" s="2">
        <v>0</v>
      </c>
      <c r="I6" s="2">
        <v>0.4</v>
      </c>
      <c r="J6" s="6">
        <v>3009238</v>
      </c>
      <c r="K6" s="6">
        <v>11673716</v>
      </c>
      <c r="L6" s="6">
        <v>-8664478</v>
      </c>
      <c r="M6" s="6">
        <v>11400769</v>
      </c>
      <c r="N6" s="6">
        <v>929166</v>
      </c>
      <c r="O6" s="6">
        <v>171340</v>
      </c>
      <c r="P6" s="6">
        <v>749130</v>
      </c>
      <c r="Q6" s="2">
        <v>0</v>
      </c>
      <c r="R6" s="6">
        <v>0</v>
      </c>
      <c r="S6" s="6">
        <v>2720</v>
      </c>
      <c r="T6" s="6">
        <v>5976</v>
      </c>
      <c r="U6" s="6">
        <v>0</v>
      </c>
      <c r="V6" s="6">
        <v>-130153</v>
      </c>
      <c r="W6" s="2">
        <v>0</v>
      </c>
      <c r="X6" s="2">
        <v>0</v>
      </c>
      <c r="Y6" s="6">
        <v>-60574</v>
      </c>
      <c r="Z6" s="6">
        <v>12139208</v>
      </c>
      <c r="AA6" s="6">
        <v>3474729</v>
      </c>
      <c r="AB6" s="6">
        <v>465491</v>
      </c>
      <c r="AC6" s="7">
        <v>1.1499999999999999</v>
      </c>
      <c r="AD6" s="2" t="s">
        <v>904</v>
      </c>
      <c r="AE6" s="2" t="s">
        <v>811</v>
      </c>
      <c r="AF6" s="2">
        <v>1.59685E-2</v>
      </c>
      <c r="AG6" s="2">
        <v>0</v>
      </c>
      <c r="AH6" s="2">
        <v>1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</row>
    <row r="7" spans="1:39">
      <c r="A7" s="2" t="s">
        <v>758</v>
      </c>
      <c r="B7" s="2" t="s">
        <v>804</v>
      </c>
      <c r="C7" s="2" t="s">
        <v>805</v>
      </c>
      <c r="D7" s="2">
        <v>0</v>
      </c>
      <c r="E7" s="2" t="s">
        <v>759</v>
      </c>
      <c r="F7" s="2" t="s">
        <v>39</v>
      </c>
      <c r="G7" s="2" t="s">
        <v>806</v>
      </c>
      <c r="H7" s="2">
        <v>0</v>
      </c>
      <c r="I7" s="2">
        <v>0.4</v>
      </c>
      <c r="J7" s="6">
        <v>3426073</v>
      </c>
      <c r="K7" s="6">
        <v>11870858</v>
      </c>
      <c r="L7" s="6">
        <v>-8444785</v>
      </c>
      <c r="M7" s="6">
        <v>14115604</v>
      </c>
      <c r="N7" s="6">
        <v>1160057</v>
      </c>
      <c r="O7" s="6">
        <v>212037</v>
      </c>
      <c r="P7" s="6">
        <v>931966</v>
      </c>
      <c r="Q7" s="6">
        <v>3978</v>
      </c>
      <c r="R7" s="6">
        <v>0</v>
      </c>
      <c r="S7" s="6">
        <v>11109</v>
      </c>
      <c r="T7" s="6">
        <v>967</v>
      </c>
      <c r="U7" s="6">
        <v>0</v>
      </c>
      <c r="V7" s="6">
        <v>-126853</v>
      </c>
      <c r="W7" s="2">
        <v>0</v>
      </c>
      <c r="X7" s="2">
        <v>0</v>
      </c>
      <c r="Y7" s="6">
        <v>331705</v>
      </c>
      <c r="Z7" s="6">
        <v>15480513</v>
      </c>
      <c r="AA7" s="6">
        <v>7035728</v>
      </c>
      <c r="AB7" s="6">
        <v>3609655</v>
      </c>
      <c r="AC7" s="7">
        <v>2.0499999999999998</v>
      </c>
      <c r="AD7" s="2" t="s">
        <v>903</v>
      </c>
      <c r="AE7" s="2" t="s">
        <v>811</v>
      </c>
      <c r="AF7" s="2">
        <v>4.0928300000000001E-2</v>
      </c>
      <c r="AG7" s="2">
        <v>0</v>
      </c>
      <c r="AH7" s="2">
        <v>1</v>
      </c>
      <c r="AI7" s="2">
        <v>0</v>
      </c>
      <c r="AJ7" s="2">
        <v>0</v>
      </c>
      <c r="AK7" s="2">
        <v>0</v>
      </c>
      <c r="AL7" s="2">
        <v>0</v>
      </c>
      <c r="AM7" s="2">
        <v>0</v>
      </c>
    </row>
    <row r="8" spans="1:39">
      <c r="A8" s="2" t="s">
        <v>756</v>
      </c>
      <c r="B8" s="2" t="s">
        <v>804</v>
      </c>
      <c r="C8" s="2" t="s">
        <v>809</v>
      </c>
      <c r="D8" s="2">
        <v>0</v>
      </c>
      <c r="E8" s="2" t="s">
        <v>757</v>
      </c>
      <c r="F8" s="2" t="s">
        <v>302</v>
      </c>
      <c r="G8" s="2" t="s">
        <v>300</v>
      </c>
      <c r="H8" s="2">
        <v>0</v>
      </c>
      <c r="I8" s="2">
        <v>0.4</v>
      </c>
      <c r="J8" s="6">
        <v>3628277</v>
      </c>
      <c r="K8" s="6">
        <v>12767064</v>
      </c>
      <c r="L8" s="6">
        <v>-9138787</v>
      </c>
      <c r="M8" s="6">
        <v>14569997</v>
      </c>
      <c r="N8" s="6">
        <v>782404</v>
      </c>
      <c r="O8" s="6">
        <v>218863</v>
      </c>
      <c r="P8" s="6">
        <v>556935</v>
      </c>
      <c r="Q8" s="2">
        <v>0</v>
      </c>
      <c r="R8" s="6">
        <v>0</v>
      </c>
      <c r="S8" s="6">
        <v>0</v>
      </c>
      <c r="T8" s="6">
        <v>5997</v>
      </c>
      <c r="U8" s="6">
        <v>609</v>
      </c>
      <c r="V8" s="6">
        <v>-137278</v>
      </c>
      <c r="W8" s="2">
        <v>0</v>
      </c>
      <c r="X8" s="2">
        <v>0</v>
      </c>
      <c r="Y8" s="6">
        <v>-457503</v>
      </c>
      <c r="Z8" s="6">
        <v>14757620</v>
      </c>
      <c r="AA8" s="6">
        <v>5618833</v>
      </c>
      <c r="AB8" s="6">
        <v>1990556</v>
      </c>
      <c r="AC8" s="7">
        <v>1.55</v>
      </c>
      <c r="AD8" s="2" t="s">
        <v>920</v>
      </c>
      <c r="AE8" s="2" t="s">
        <v>811</v>
      </c>
      <c r="AF8" s="2">
        <v>2.9298500000000002E-2</v>
      </c>
      <c r="AG8" s="2">
        <v>0</v>
      </c>
      <c r="AH8" s="2">
        <v>1</v>
      </c>
      <c r="AI8" s="2">
        <v>0</v>
      </c>
      <c r="AJ8" s="2">
        <v>0</v>
      </c>
      <c r="AK8" s="2">
        <v>0</v>
      </c>
      <c r="AL8" s="2">
        <v>0</v>
      </c>
      <c r="AM8" s="2">
        <v>0</v>
      </c>
    </row>
    <row r="9" spans="1:39">
      <c r="A9" s="2" t="s">
        <v>754</v>
      </c>
      <c r="B9" s="2" t="s">
        <v>804</v>
      </c>
      <c r="C9" s="2" t="s">
        <v>805</v>
      </c>
      <c r="D9" s="2">
        <v>0</v>
      </c>
      <c r="E9" s="2" t="s">
        <v>755</v>
      </c>
      <c r="F9" s="2" t="s">
        <v>430</v>
      </c>
      <c r="G9" s="2" t="s">
        <v>428</v>
      </c>
      <c r="H9" s="2">
        <v>0</v>
      </c>
      <c r="I9" s="2">
        <v>0.4</v>
      </c>
      <c r="J9" s="6">
        <v>2687324</v>
      </c>
      <c r="K9" s="6">
        <v>17739597</v>
      </c>
      <c r="L9" s="6">
        <v>-15052272</v>
      </c>
      <c r="M9" s="6">
        <v>19792750</v>
      </c>
      <c r="N9" s="6">
        <v>1067407</v>
      </c>
      <c r="O9" s="6">
        <v>298223</v>
      </c>
      <c r="P9" s="6">
        <v>749487</v>
      </c>
      <c r="Q9" s="6">
        <v>2588</v>
      </c>
      <c r="R9" s="6">
        <v>0</v>
      </c>
      <c r="S9" s="6">
        <v>0</v>
      </c>
      <c r="T9" s="6">
        <v>16500</v>
      </c>
      <c r="U9" s="6">
        <v>609</v>
      </c>
      <c r="V9" s="6">
        <v>-226107</v>
      </c>
      <c r="W9" s="2">
        <v>0</v>
      </c>
      <c r="X9" s="6">
        <v>9124</v>
      </c>
      <c r="Y9" s="6">
        <v>-951271</v>
      </c>
      <c r="Z9" s="6">
        <v>19673655</v>
      </c>
      <c r="AA9" s="6">
        <v>4621383</v>
      </c>
      <c r="AB9" s="6">
        <v>1934059</v>
      </c>
      <c r="AC9" s="7">
        <v>1.72</v>
      </c>
      <c r="AD9" s="2" t="s">
        <v>892</v>
      </c>
      <c r="AE9" s="2" t="s">
        <v>811</v>
      </c>
      <c r="AF9" s="2">
        <v>1.21388E-2</v>
      </c>
      <c r="AG9" s="2">
        <v>0</v>
      </c>
      <c r="AH9" s="2">
        <v>1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</row>
    <row r="10" spans="1:39">
      <c r="A10" s="2" t="s">
        <v>752</v>
      </c>
      <c r="B10" s="2" t="s">
        <v>921</v>
      </c>
      <c r="C10" s="2">
        <v>0</v>
      </c>
      <c r="D10" s="2">
        <v>0</v>
      </c>
      <c r="E10" s="2" t="s">
        <v>753</v>
      </c>
      <c r="F10" s="2">
        <v>0</v>
      </c>
      <c r="G10" s="2">
        <v>0</v>
      </c>
      <c r="H10" s="2" t="s">
        <v>814</v>
      </c>
      <c r="I10" s="2">
        <v>0.01</v>
      </c>
      <c r="J10" s="6">
        <v>10186018</v>
      </c>
      <c r="K10" s="6">
        <v>4455737</v>
      </c>
      <c r="L10" s="6">
        <v>5730282</v>
      </c>
      <c r="M10" s="6">
        <v>4585753</v>
      </c>
      <c r="N10" s="6">
        <v>211879</v>
      </c>
      <c r="O10" s="6">
        <v>68885</v>
      </c>
      <c r="P10" s="6">
        <v>141135</v>
      </c>
      <c r="Q10" s="2">
        <v>991</v>
      </c>
      <c r="R10" s="6">
        <v>0</v>
      </c>
      <c r="S10" s="6">
        <v>436</v>
      </c>
      <c r="T10" s="6">
        <v>402</v>
      </c>
      <c r="U10" s="6">
        <v>30</v>
      </c>
      <c r="V10" s="6">
        <v>86077</v>
      </c>
      <c r="W10" s="2">
        <v>0</v>
      </c>
      <c r="X10" s="2">
        <v>0</v>
      </c>
      <c r="Y10" s="6">
        <v>-32130</v>
      </c>
      <c r="Z10" s="6">
        <v>4851579</v>
      </c>
      <c r="AA10" s="6">
        <v>10581861</v>
      </c>
      <c r="AB10" s="6">
        <v>395843</v>
      </c>
      <c r="AC10" s="7">
        <v>1.04</v>
      </c>
      <c r="AD10" s="2">
        <v>0</v>
      </c>
      <c r="AE10" s="2" t="s">
        <v>807</v>
      </c>
      <c r="AF10" s="2">
        <v>1</v>
      </c>
      <c r="AG10" s="2">
        <v>0</v>
      </c>
      <c r="AH10" s="2">
        <v>0</v>
      </c>
      <c r="AI10" s="2">
        <v>0</v>
      </c>
      <c r="AJ10" s="2">
        <v>1</v>
      </c>
      <c r="AK10" s="2">
        <v>0</v>
      </c>
      <c r="AL10" s="2">
        <v>0</v>
      </c>
      <c r="AM10" s="2">
        <v>0</v>
      </c>
    </row>
    <row r="11" spans="1:39">
      <c r="A11" s="2" t="s">
        <v>750</v>
      </c>
      <c r="B11" s="2" t="s">
        <v>804</v>
      </c>
      <c r="C11" s="2" t="s">
        <v>805</v>
      </c>
      <c r="D11" s="2">
        <v>0</v>
      </c>
      <c r="E11" s="2" t="s">
        <v>751</v>
      </c>
      <c r="F11" s="2" t="s">
        <v>680</v>
      </c>
      <c r="G11" s="2" t="s">
        <v>678</v>
      </c>
      <c r="H11" s="2">
        <v>0</v>
      </c>
      <c r="I11" s="2">
        <v>0.4</v>
      </c>
      <c r="J11" s="6">
        <v>3719565</v>
      </c>
      <c r="K11" s="6">
        <v>19221104</v>
      </c>
      <c r="L11" s="6">
        <v>-15501539</v>
      </c>
      <c r="M11" s="6">
        <v>20797690</v>
      </c>
      <c r="N11" s="6">
        <v>1313190</v>
      </c>
      <c r="O11" s="6">
        <v>315482</v>
      </c>
      <c r="P11" s="6">
        <v>971723</v>
      </c>
      <c r="Q11" s="6">
        <v>4162</v>
      </c>
      <c r="R11" s="6">
        <v>21214</v>
      </c>
      <c r="S11" s="6">
        <v>0</v>
      </c>
      <c r="T11" s="6">
        <v>0</v>
      </c>
      <c r="U11" s="6">
        <v>609</v>
      </c>
      <c r="V11" s="6">
        <v>-232856</v>
      </c>
      <c r="W11" s="2">
        <v>0</v>
      </c>
      <c r="X11" s="6">
        <v>33793</v>
      </c>
      <c r="Y11" s="6">
        <v>-335782</v>
      </c>
      <c r="Z11" s="6">
        <v>21508450</v>
      </c>
      <c r="AA11" s="6">
        <v>6006910</v>
      </c>
      <c r="AB11" s="6">
        <v>2287346</v>
      </c>
      <c r="AC11" s="7">
        <v>1.61</v>
      </c>
      <c r="AD11" s="2" t="s">
        <v>922</v>
      </c>
      <c r="AE11" s="2" t="s">
        <v>827</v>
      </c>
      <c r="AF11" s="2">
        <v>7.0827600000000004E-2</v>
      </c>
      <c r="AG11" s="2">
        <v>0</v>
      </c>
      <c r="AH11" s="2">
        <v>1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</row>
    <row r="12" spans="1:39">
      <c r="A12" s="2" t="s">
        <v>748</v>
      </c>
      <c r="B12" s="2" t="s">
        <v>804</v>
      </c>
      <c r="C12" s="2" t="s">
        <v>815</v>
      </c>
      <c r="D12" s="2">
        <v>0</v>
      </c>
      <c r="E12" s="2" t="s">
        <v>749</v>
      </c>
      <c r="F12" s="2" t="s">
        <v>139</v>
      </c>
      <c r="G12" s="2" t="s">
        <v>806</v>
      </c>
      <c r="H12" s="2">
        <v>0</v>
      </c>
      <c r="I12" s="2">
        <v>0.4</v>
      </c>
      <c r="J12" s="6">
        <v>1997260</v>
      </c>
      <c r="K12" s="6">
        <v>8716618</v>
      </c>
      <c r="L12" s="6">
        <v>-6719358</v>
      </c>
      <c r="M12" s="6">
        <v>9068355</v>
      </c>
      <c r="N12" s="6">
        <v>810641</v>
      </c>
      <c r="O12" s="6">
        <v>136252</v>
      </c>
      <c r="P12" s="6">
        <v>615014</v>
      </c>
      <c r="Q12" s="6">
        <v>12926</v>
      </c>
      <c r="R12" s="6">
        <v>3611</v>
      </c>
      <c r="S12" s="6">
        <v>5967</v>
      </c>
      <c r="T12" s="6">
        <v>35653</v>
      </c>
      <c r="U12" s="6">
        <v>1218</v>
      </c>
      <c r="V12" s="6">
        <v>-100935</v>
      </c>
      <c r="W12" s="2">
        <v>0</v>
      </c>
      <c r="X12" s="2">
        <v>97</v>
      </c>
      <c r="Y12" s="6">
        <v>337729</v>
      </c>
      <c r="Z12" s="6">
        <v>10115693</v>
      </c>
      <c r="AA12" s="6">
        <v>3396335</v>
      </c>
      <c r="AB12" s="6">
        <v>1399075</v>
      </c>
      <c r="AC12" s="7">
        <v>1.7</v>
      </c>
      <c r="AD12" s="2" t="s">
        <v>816</v>
      </c>
      <c r="AE12" s="2" t="s">
        <v>811</v>
      </c>
      <c r="AF12" s="2">
        <v>1.73986E-2</v>
      </c>
      <c r="AG12" s="2">
        <v>0</v>
      </c>
      <c r="AH12" s="2">
        <v>1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</row>
    <row r="13" spans="1:39">
      <c r="A13" s="2" t="s">
        <v>746</v>
      </c>
      <c r="B13" s="2" t="s">
        <v>924</v>
      </c>
      <c r="C13" s="2" t="s">
        <v>818</v>
      </c>
      <c r="D13" s="2">
        <v>0</v>
      </c>
      <c r="E13" s="2" t="s">
        <v>747</v>
      </c>
      <c r="F13" s="2" t="s">
        <v>514</v>
      </c>
      <c r="G13" s="2" t="s">
        <v>806</v>
      </c>
      <c r="H13" s="2">
        <v>0</v>
      </c>
      <c r="I13" s="2">
        <v>0.3</v>
      </c>
      <c r="J13" s="6">
        <v>53883083</v>
      </c>
      <c r="K13" s="6">
        <v>17614004</v>
      </c>
      <c r="L13" s="6">
        <v>36269079</v>
      </c>
      <c r="M13" s="6">
        <v>17119277</v>
      </c>
      <c r="N13" s="6">
        <v>904099</v>
      </c>
      <c r="O13" s="6">
        <v>257157</v>
      </c>
      <c r="P13" s="6">
        <v>581680</v>
      </c>
      <c r="Q13" s="6">
        <v>2018</v>
      </c>
      <c r="R13" s="6">
        <v>0</v>
      </c>
      <c r="S13" s="6">
        <v>63244</v>
      </c>
      <c r="T13" s="6">
        <v>0</v>
      </c>
      <c r="U13" s="6">
        <v>0</v>
      </c>
      <c r="V13" s="6">
        <v>544814</v>
      </c>
      <c r="W13" s="2">
        <v>0</v>
      </c>
      <c r="X13" s="2">
        <v>0</v>
      </c>
      <c r="Y13" s="6">
        <v>-320603</v>
      </c>
      <c r="Z13" s="6">
        <v>18247588</v>
      </c>
      <c r="AA13" s="6">
        <v>54516667</v>
      </c>
      <c r="AB13" s="6">
        <v>633583</v>
      </c>
      <c r="AC13" s="7">
        <v>1.01</v>
      </c>
      <c r="AD13" s="2" t="s">
        <v>888</v>
      </c>
      <c r="AE13" s="2" t="s">
        <v>811</v>
      </c>
      <c r="AF13" s="2">
        <v>0.43989479999999997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1</v>
      </c>
      <c r="AM13" s="2">
        <v>0</v>
      </c>
    </row>
    <row r="14" spans="1:39">
      <c r="A14" s="2" t="s">
        <v>744</v>
      </c>
      <c r="B14" s="2" t="s">
        <v>924</v>
      </c>
      <c r="C14" s="2" t="s">
        <v>818</v>
      </c>
      <c r="D14" s="2">
        <v>0</v>
      </c>
      <c r="E14" s="2" t="s">
        <v>745</v>
      </c>
      <c r="F14" s="2" t="s">
        <v>514</v>
      </c>
      <c r="G14" s="2" t="s">
        <v>806</v>
      </c>
      <c r="H14" s="2">
        <v>0</v>
      </c>
      <c r="I14" s="2">
        <v>0.3</v>
      </c>
      <c r="J14" s="6">
        <v>54846851</v>
      </c>
      <c r="K14" s="6">
        <v>36420509</v>
      </c>
      <c r="L14" s="6">
        <v>18426342</v>
      </c>
      <c r="M14" s="6">
        <v>34829152</v>
      </c>
      <c r="N14" s="6">
        <v>1383617</v>
      </c>
      <c r="O14" s="6">
        <v>523185</v>
      </c>
      <c r="P14" s="6">
        <v>859448</v>
      </c>
      <c r="Q14" s="2">
        <v>0</v>
      </c>
      <c r="R14" s="6">
        <v>0</v>
      </c>
      <c r="S14" s="6">
        <v>984</v>
      </c>
      <c r="T14" s="6">
        <v>0</v>
      </c>
      <c r="U14" s="6">
        <v>0</v>
      </c>
      <c r="V14" s="6">
        <v>276791</v>
      </c>
      <c r="W14" s="2">
        <v>0</v>
      </c>
      <c r="X14" s="2">
        <v>0</v>
      </c>
      <c r="Y14" s="6">
        <v>-154884</v>
      </c>
      <c r="Z14" s="6">
        <v>36334675</v>
      </c>
      <c r="AA14" s="6">
        <v>54761017</v>
      </c>
      <c r="AB14" s="6">
        <v>-85834</v>
      </c>
      <c r="AC14" s="7">
        <v>1</v>
      </c>
      <c r="AD14" s="2">
        <v>0</v>
      </c>
      <c r="AE14" s="2" t="s">
        <v>807</v>
      </c>
      <c r="AF14" s="2">
        <v>1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>
        <v>1</v>
      </c>
      <c r="AM14" s="2">
        <v>0</v>
      </c>
    </row>
    <row r="15" spans="1:39">
      <c r="A15" s="2" t="s">
        <v>742</v>
      </c>
      <c r="B15" s="2" t="s">
        <v>926</v>
      </c>
      <c r="C15" s="2" t="s">
        <v>820</v>
      </c>
      <c r="D15" s="2">
        <v>0</v>
      </c>
      <c r="E15" s="2" t="s">
        <v>743</v>
      </c>
      <c r="F15" s="2" t="s">
        <v>806</v>
      </c>
      <c r="G15" s="2" t="s">
        <v>175</v>
      </c>
      <c r="H15" s="2">
        <v>0</v>
      </c>
      <c r="I15" s="2">
        <v>0.49</v>
      </c>
      <c r="J15" s="6">
        <v>53169424</v>
      </c>
      <c r="K15" s="6">
        <v>22599224</v>
      </c>
      <c r="L15" s="6">
        <v>30570199</v>
      </c>
      <c r="M15" s="6">
        <v>21864016</v>
      </c>
      <c r="N15" s="6">
        <v>1898665</v>
      </c>
      <c r="O15" s="6">
        <v>336589</v>
      </c>
      <c r="P15" s="6">
        <v>1557861</v>
      </c>
      <c r="Q15" s="2">
        <v>0</v>
      </c>
      <c r="R15" s="6">
        <v>0</v>
      </c>
      <c r="S15" s="6">
        <v>0</v>
      </c>
      <c r="T15" s="6">
        <v>2722</v>
      </c>
      <c r="U15" s="6">
        <v>1493</v>
      </c>
      <c r="V15" s="6">
        <v>459209</v>
      </c>
      <c r="W15" s="2">
        <v>0</v>
      </c>
      <c r="X15" s="2">
        <v>0</v>
      </c>
      <c r="Y15" s="6">
        <v>119408</v>
      </c>
      <c r="Z15" s="6">
        <v>24341298</v>
      </c>
      <c r="AA15" s="6">
        <v>54911498</v>
      </c>
      <c r="AB15" s="6">
        <v>1742074</v>
      </c>
      <c r="AC15" s="7">
        <v>1.03</v>
      </c>
      <c r="AD15" s="2">
        <v>0</v>
      </c>
      <c r="AE15" s="2" t="s">
        <v>807</v>
      </c>
      <c r="AF15" s="2">
        <v>1</v>
      </c>
      <c r="AG15" s="2">
        <v>1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</row>
    <row r="16" spans="1:39">
      <c r="A16" s="2" t="s">
        <v>740</v>
      </c>
      <c r="B16" s="2" t="s">
        <v>804</v>
      </c>
      <c r="C16" s="2" t="s">
        <v>808</v>
      </c>
      <c r="D16" s="2">
        <v>0</v>
      </c>
      <c r="E16" s="2" t="s">
        <v>741</v>
      </c>
      <c r="F16" s="2" t="s">
        <v>606</v>
      </c>
      <c r="G16" s="2" t="s">
        <v>806</v>
      </c>
      <c r="H16" s="2">
        <v>0</v>
      </c>
      <c r="I16" s="2">
        <v>0.4</v>
      </c>
      <c r="J16" s="6">
        <v>2922515</v>
      </c>
      <c r="K16" s="6">
        <v>7751479</v>
      </c>
      <c r="L16" s="6">
        <v>-4828963</v>
      </c>
      <c r="M16" s="6">
        <v>7955796</v>
      </c>
      <c r="N16" s="6">
        <v>484714</v>
      </c>
      <c r="O16" s="6">
        <v>121545</v>
      </c>
      <c r="P16" s="6">
        <v>361435</v>
      </c>
      <c r="Q16" s="6">
        <v>1125</v>
      </c>
      <c r="R16" s="6">
        <v>0</v>
      </c>
      <c r="S16" s="6">
        <v>0</v>
      </c>
      <c r="T16" s="6">
        <v>0</v>
      </c>
      <c r="U16" s="6">
        <v>609</v>
      </c>
      <c r="V16" s="6">
        <v>-72538</v>
      </c>
      <c r="W16" s="2">
        <v>0</v>
      </c>
      <c r="X16" s="2">
        <v>0</v>
      </c>
      <c r="Y16" s="6">
        <v>-481122</v>
      </c>
      <c r="Z16" s="6">
        <v>7886850</v>
      </c>
      <c r="AA16" s="6">
        <v>3057887</v>
      </c>
      <c r="AB16" s="6">
        <v>135372</v>
      </c>
      <c r="AC16" s="7">
        <v>1.05</v>
      </c>
      <c r="AD16" s="2" t="s">
        <v>887</v>
      </c>
      <c r="AE16" s="2" t="s">
        <v>811</v>
      </c>
      <c r="AF16" s="2">
        <v>3.0402700000000001E-2</v>
      </c>
      <c r="AG16" s="2">
        <v>0</v>
      </c>
      <c r="AH16" s="2">
        <v>1</v>
      </c>
      <c r="AI16" s="2">
        <v>0</v>
      </c>
      <c r="AJ16" s="2">
        <v>0</v>
      </c>
      <c r="AK16" s="2">
        <v>0</v>
      </c>
      <c r="AL16" s="2">
        <v>0</v>
      </c>
      <c r="AM16" s="2">
        <v>0</v>
      </c>
    </row>
    <row r="17" spans="1:39">
      <c r="A17" s="2" t="s">
        <v>738</v>
      </c>
      <c r="B17" s="2" t="s">
        <v>804</v>
      </c>
      <c r="C17" s="2" t="s">
        <v>815</v>
      </c>
      <c r="D17" s="2">
        <v>0</v>
      </c>
      <c r="E17" s="2" t="s">
        <v>739</v>
      </c>
      <c r="F17" s="2" t="s">
        <v>534</v>
      </c>
      <c r="G17" s="2" t="s">
        <v>532</v>
      </c>
      <c r="H17" s="2">
        <v>0</v>
      </c>
      <c r="I17" s="2">
        <v>0.4</v>
      </c>
      <c r="J17" s="6">
        <v>5324420</v>
      </c>
      <c r="K17" s="6">
        <v>29296677</v>
      </c>
      <c r="L17" s="6">
        <v>-23972258</v>
      </c>
      <c r="M17" s="6">
        <v>30701245</v>
      </c>
      <c r="N17" s="6">
        <v>1211677</v>
      </c>
      <c r="O17" s="6">
        <v>461178</v>
      </c>
      <c r="P17" s="6">
        <v>745932</v>
      </c>
      <c r="Q17" s="2">
        <v>0</v>
      </c>
      <c r="R17" s="6">
        <v>0</v>
      </c>
      <c r="S17" s="6">
        <v>0</v>
      </c>
      <c r="T17" s="6">
        <v>1522</v>
      </c>
      <c r="U17" s="6">
        <v>3045</v>
      </c>
      <c r="V17" s="6">
        <v>-360098</v>
      </c>
      <c r="W17" s="2">
        <v>0</v>
      </c>
      <c r="X17" s="2">
        <v>0</v>
      </c>
      <c r="Y17" s="6">
        <v>-1401290</v>
      </c>
      <c r="Z17" s="6">
        <v>30151534</v>
      </c>
      <c r="AA17" s="6">
        <v>6179276</v>
      </c>
      <c r="AB17" s="6">
        <v>854856</v>
      </c>
      <c r="AC17" s="7">
        <v>1.1599999999999999</v>
      </c>
      <c r="AD17" s="2" t="s">
        <v>888</v>
      </c>
      <c r="AE17" s="2" t="s">
        <v>811</v>
      </c>
      <c r="AF17" s="2">
        <v>4.3467899999999997E-2</v>
      </c>
      <c r="AG17" s="2">
        <v>0</v>
      </c>
      <c r="AH17" s="2">
        <v>1</v>
      </c>
      <c r="AI17" s="2">
        <v>0</v>
      </c>
      <c r="AJ17" s="2">
        <v>0</v>
      </c>
      <c r="AK17" s="2">
        <v>0</v>
      </c>
      <c r="AL17" s="2">
        <v>0</v>
      </c>
      <c r="AM17" s="2">
        <v>0</v>
      </c>
    </row>
    <row r="18" spans="1:39">
      <c r="A18" s="2" t="s">
        <v>736</v>
      </c>
      <c r="B18" s="2" t="s">
        <v>804</v>
      </c>
      <c r="C18" s="2" t="s">
        <v>805</v>
      </c>
      <c r="D18" s="2">
        <v>0</v>
      </c>
      <c r="E18" s="2" t="s">
        <v>737</v>
      </c>
      <c r="F18" s="2" t="s">
        <v>488</v>
      </c>
      <c r="G18" s="2" t="s">
        <v>486</v>
      </c>
      <c r="H18" s="2">
        <v>0</v>
      </c>
      <c r="I18" s="2">
        <v>0.4</v>
      </c>
      <c r="J18" s="6">
        <v>2850330</v>
      </c>
      <c r="K18" s="6">
        <v>28445944</v>
      </c>
      <c r="L18" s="6">
        <v>-25595614</v>
      </c>
      <c r="M18" s="6">
        <v>27906458</v>
      </c>
      <c r="N18" s="6">
        <v>879547</v>
      </c>
      <c r="O18" s="6">
        <v>422981</v>
      </c>
      <c r="P18" s="6">
        <v>441620</v>
      </c>
      <c r="Q18" s="6">
        <v>13572</v>
      </c>
      <c r="R18" s="6">
        <v>0</v>
      </c>
      <c r="S18" s="6">
        <v>765</v>
      </c>
      <c r="T18" s="6">
        <v>0</v>
      </c>
      <c r="U18" s="6">
        <v>609</v>
      </c>
      <c r="V18" s="6">
        <v>-384483</v>
      </c>
      <c r="W18" s="2">
        <v>0</v>
      </c>
      <c r="X18" s="6">
        <v>8294</v>
      </c>
      <c r="Y18" s="6">
        <v>-834278</v>
      </c>
      <c r="Z18" s="6">
        <v>27558950</v>
      </c>
      <c r="AA18" s="6">
        <v>1963336</v>
      </c>
      <c r="AB18" s="6">
        <v>-886995</v>
      </c>
      <c r="AC18" s="7">
        <v>0.69</v>
      </c>
      <c r="AD18" s="2">
        <v>0</v>
      </c>
      <c r="AE18" s="2" t="s">
        <v>807</v>
      </c>
      <c r="AF18" s="2">
        <v>1</v>
      </c>
      <c r="AG18" s="2">
        <v>0</v>
      </c>
      <c r="AH18" s="2">
        <v>1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</row>
    <row r="19" spans="1:39">
      <c r="A19" s="2" t="s">
        <v>734</v>
      </c>
      <c r="B19" s="2" t="s">
        <v>804</v>
      </c>
      <c r="C19" s="2" t="s">
        <v>809</v>
      </c>
      <c r="D19" s="2">
        <v>0</v>
      </c>
      <c r="E19" s="2" t="s">
        <v>735</v>
      </c>
      <c r="F19" s="2" t="s">
        <v>302</v>
      </c>
      <c r="G19" s="2" t="s">
        <v>300</v>
      </c>
      <c r="H19" s="2">
        <v>0</v>
      </c>
      <c r="I19" s="2">
        <v>0.4</v>
      </c>
      <c r="J19" s="6">
        <v>3787984</v>
      </c>
      <c r="K19" s="6">
        <v>15743106</v>
      </c>
      <c r="L19" s="6">
        <v>-11955123</v>
      </c>
      <c r="M19" s="6">
        <v>16854503</v>
      </c>
      <c r="N19" s="6">
        <v>919890</v>
      </c>
      <c r="O19" s="6">
        <v>260432</v>
      </c>
      <c r="P19" s="6">
        <v>635662</v>
      </c>
      <c r="Q19" s="6">
        <v>6460</v>
      </c>
      <c r="R19" s="6">
        <v>2273</v>
      </c>
      <c r="S19" s="6">
        <v>0</v>
      </c>
      <c r="T19" s="6">
        <v>15063</v>
      </c>
      <c r="U19" s="6">
        <v>0</v>
      </c>
      <c r="V19" s="6">
        <v>-179583</v>
      </c>
      <c r="W19" s="2">
        <v>0</v>
      </c>
      <c r="X19" s="2">
        <v>0</v>
      </c>
      <c r="Y19" s="6">
        <v>-1273475</v>
      </c>
      <c r="Z19" s="6">
        <v>16321335</v>
      </c>
      <c r="AA19" s="6">
        <v>4366212</v>
      </c>
      <c r="AB19" s="6">
        <v>578228</v>
      </c>
      <c r="AC19" s="7">
        <v>1.1499999999999999</v>
      </c>
      <c r="AD19" s="2" t="s">
        <v>920</v>
      </c>
      <c r="AE19" s="2" t="s">
        <v>811</v>
      </c>
      <c r="AF19" s="2">
        <v>3.05881E-2</v>
      </c>
      <c r="AG19" s="2">
        <v>0</v>
      </c>
      <c r="AH19" s="2">
        <v>1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</row>
    <row r="20" spans="1:39">
      <c r="A20" s="2" t="s">
        <v>732</v>
      </c>
      <c r="B20" s="2" t="s">
        <v>821</v>
      </c>
      <c r="C20" s="2" t="s">
        <v>822</v>
      </c>
      <c r="D20" s="2" t="s">
        <v>943</v>
      </c>
      <c r="E20" s="2" t="s">
        <v>733</v>
      </c>
      <c r="F20" s="2" t="s">
        <v>944</v>
      </c>
      <c r="G20" s="2" t="s">
        <v>752</v>
      </c>
      <c r="H20" s="2">
        <v>0</v>
      </c>
      <c r="I20" s="2">
        <v>0.49</v>
      </c>
      <c r="J20" s="6">
        <v>22122094</v>
      </c>
      <c r="K20" s="6">
        <v>31057619</v>
      </c>
      <c r="L20" s="6">
        <v>-8935524</v>
      </c>
      <c r="M20" s="6">
        <v>31494245</v>
      </c>
      <c r="N20" s="6">
        <v>1887501</v>
      </c>
      <c r="O20" s="6">
        <v>477696</v>
      </c>
      <c r="P20" s="6">
        <v>1385580</v>
      </c>
      <c r="Q20" s="6">
        <v>5434</v>
      </c>
      <c r="R20" s="6">
        <v>0</v>
      </c>
      <c r="S20" s="6">
        <v>4375</v>
      </c>
      <c r="T20" s="6">
        <v>13669</v>
      </c>
      <c r="U20" s="6">
        <v>746</v>
      </c>
      <c r="V20" s="6">
        <v>-134225</v>
      </c>
      <c r="W20" s="2">
        <v>0</v>
      </c>
      <c r="X20" s="6">
        <v>521598</v>
      </c>
      <c r="Y20" s="6">
        <v>-2134000</v>
      </c>
      <c r="Z20" s="6">
        <v>30591923</v>
      </c>
      <c r="AA20" s="6">
        <v>21656399</v>
      </c>
      <c r="AB20" s="6">
        <v>-465696</v>
      </c>
      <c r="AC20" s="7">
        <v>0.98</v>
      </c>
      <c r="AD20" s="2">
        <v>0</v>
      </c>
      <c r="AE20" s="2" t="s">
        <v>807</v>
      </c>
      <c r="AF20" s="2">
        <v>1</v>
      </c>
      <c r="AG20" s="2">
        <v>0</v>
      </c>
      <c r="AH20" s="2">
        <v>0</v>
      </c>
      <c r="AI20" s="2">
        <v>0</v>
      </c>
      <c r="AJ20" s="2">
        <v>0</v>
      </c>
      <c r="AK20" s="2">
        <v>0</v>
      </c>
      <c r="AL20" s="2">
        <v>0</v>
      </c>
      <c r="AM20" s="2">
        <v>1</v>
      </c>
    </row>
    <row r="21" spans="1:39">
      <c r="A21" s="2" t="s">
        <v>730</v>
      </c>
      <c r="B21" s="2" t="s">
        <v>821</v>
      </c>
      <c r="C21" s="2" t="s">
        <v>815</v>
      </c>
      <c r="D21" s="2">
        <v>0</v>
      </c>
      <c r="E21" s="2" t="s">
        <v>731</v>
      </c>
      <c r="F21" s="2" t="s">
        <v>806</v>
      </c>
      <c r="G21" s="2" t="s">
        <v>728</v>
      </c>
      <c r="H21" s="2">
        <v>0</v>
      </c>
      <c r="I21" s="2">
        <v>0.49</v>
      </c>
      <c r="J21" s="6">
        <v>30013853</v>
      </c>
      <c r="K21" s="6">
        <v>27700783</v>
      </c>
      <c r="L21" s="6">
        <v>2313071</v>
      </c>
      <c r="M21" s="6">
        <v>29061839</v>
      </c>
      <c r="N21" s="6">
        <v>1615903</v>
      </c>
      <c r="O21" s="6">
        <v>443296</v>
      </c>
      <c r="P21" s="6">
        <v>1143838</v>
      </c>
      <c r="Q21" s="6">
        <v>4728</v>
      </c>
      <c r="R21" s="6">
        <v>1276</v>
      </c>
      <c r="S21" s="6">
        <v>5389</v>
      </c>
      <c r="T21" s="6">
        <v>15883</v>
      </c>
      <c r="U21" s="6">
        <v>1493</v>
      </c>
      <c r="V21" s="6">
        <v>34746</v>
      </c>
      <c r="W21" s="2">
        <v>0</v>
      </c>
      <c r="X21" s="2">
        <v>0</v>
      </c>
      <c r="Y21" s="2">
        <v>0</v>
      </c>
      <c r="Z21" s="6">
        <v>30712488</v>
      </c>
      <c r="AA21" s="6">
        <v>33025559</v>
      </c>
      <c r="AB21" s="6">
        <v>3011705</v>
      </c>
      <c r="AC21" s="7">
        <v>1.1000000000000001</v>
      </c>
      <c r="AD21" s="2">
        <v>0</v>
      </c>
      <c r="AE21" s="2" t="s">
        <v>807</v>
      </c>
      <c r="AF21" s="2">
        <v>1</v>
      </c>
      <c r="AG21" s="2">
        <v>0</v>
      </c>
      <c r="AH21" s="2">
        <v>0</v>
      </c>
      <c r="AI21" s="2">
        <v>0</v>
      </c>
      <c r="AJ21" s="2">
        <v>0</v>
      </c>
      <c r="AK21" s="2">
        <v>1</v>
      </c>
      <c r="AL21" s="2">
        <v>0</v>
      </c>
      <c r="AM21" s="2">
        <v>0</v>
      </c>
    </row>
    <row r="22" spans="1:39">
      <c r="A22" s="2" t="s">
        <v>728</v>
      </c>
      <c r="B22" s="2" t="s">
        <v>921</v>
      </c>
      <c r="C22" s="2">
        <v>0</v>
      </c>
      <c r="D22" s="2">
        <v>0</v>
      </c>
      <c r="E22" s="2" t="s">
        <v>729</v>
      </c>
      <c r="F22" s="2">
        <v>0</v>
      </c>
      <c r="G22" s="2">
        <v>0</v>
      </c>
      <c r="H22" s="2" t="s">
        <v>814</v>
      </c>
      <c r="I22" s="2">
        <v>0.01</v>
      </c>
      <c r="J22" s="6">
        <v>5549010</v>
      </c>
      <c r="K22" s="6">
        <v>1962744</v>
      </c>
      <c r="L22" s="6">
        <v>3586266</v>
      </c>
      <c r="M22" s="6">
        <v>2052564</v>
      </c>
      <c r="N22" s="6">
        <v>114011</v>
      </c>
      <c r="O22" s="6">
        <v>30832</v>
      </c>
      <c r="P22" s="6">
        <v>80926</v>
      </c>
      <c r="Q22" s="2">
        <v>96</v>
      </c>
      <c r="R22" s="6">
        <v>382</v>
      </c>
      <c r="S22" s="6">
        <v>1082</v>
      </c>
      <c r="T22" s="6">
        <v>648</v>
      </c>
      <c r="U22" s="6">
        <v>45</v>
      </c>
      <c r="V22" s="6">
        <v>53871</v>
      </c>
      <c r="W22" s="2">
        <v>0</v>
      </c>
      <c r="X22" s="2">
        <v>0</v>
      </c>
      <c r="Y22" s="6">
        <v>-70623</v>
      </c>
      <c r="Z22" s="6">
        <v>2149823</v>
      </c>
      <c r="AA22" s="6">
        <v>5736089</v>
      </c>
      <c r="AB22" s="6">
        <v>187079</v>
      </c>
      <c r="AC22" s="7">
        <v>1.03</v>
      </c>
      <c r="AD22" s="2">
        <v>0</v>
      </c>
      <c r="AE22" s="2" t="s">
        <v>807</v>
      </c>
      <c r="AF22" s="2">
        <v>1</v>
      </c>
      <c r="AG22" s="2">
        <v>0</v>
      </c>
      <c r="AH22" s="2">
        <v>0</v>
      </c>
      <c r="AI22" s="2">
        <v>0</v>
      </c>
      <c r="AJ22" s="2">
        <v>1</v>
      </c>
      <c r="AK22" s="2">
        <v>0</v>
      </c>
      <c r="AL22" s="2">
        <v>0</v>
      </c>
      <c r="AM22" s="2">
        <v>0</v>
      </c>
    </row>
    <row r="23" spans="1:39">
      <c r="A23" s="2" t="s">
        <v>726</v>
      </c>
      <c r="B23" s="2" t="s">
        <v>921</v>
      </c>
      <c r="C23" s="2">
        <v>0</v>
      </c>
      <c r="D23" s="2">
        <v>0</v>
      </c>
      <c r="E23" s="2" t="s">
        <v>727</v>
      </c>
      <c r="F23" s="2">
        <v>0</v>
      </c>
      <c r="G23" s="2">
        <v>0</v>
      </c>
      <c r="H23" s="2" t="s">
        <v>814</v>
      </c>
      <c r="I23" s="2">
        <v>0.01</v>
      </c>
      <c r="J23" s="6">
        <v>6655848</v>
      </c>
      <c r="K23" s="6">
        <v>4833326</v>
      </c>
      <c r="L23" s="6">
        <v>1822522</v>
      </c>
      <c r="M23" s="6">
        <v>5260943</v>
      </c>
      <c r="N23" s="6">
        <v>156913</v>
      </c>
      <c r="O23" s="6">
        <v>79027</v>
      </c>
      <c r="P23" s="6">
        <v>74760</v>
      </c>
      <c r="Q23" s="2">
        <v>356</v>
      </c>
      <c r="R23" s="6">
        <v>2157</v>
      </c>
      <c r="S23" s="6">
        <v>474</v>
      </c>
      <c r="T23" s="6">
        <v>124</v>
      </c>
      <c r="U23" s="6">
        <v>15</v>
      </c>
      <c r="V23" s="6">
        <v>27377</v>
      </c>
      <c r="W23" s="2">
        <v>0</v>
      </c>
      <c r="X23" s="2">
        <v>0</v>
      </c>
      <c r="Y23" s="6">
        <v>175224</v>
      </c>
      <c r="Z23" s="6">
        <v>5620456</v>
      </c>
      <c r="AA23" s="6">
        <v>7442978</v>
      </c>
      <c r="AB23" s="6">
        <v>787130</v>
      </c>
      <c r="AC23" s="7">
        <v>1.1200000000000001</v>
      </c>
      <c r="AD23" s="2">
        <v>0</v>
      </c>
      <c r="AE23" s="2" t="s">
        <v>807</v>
      </c>
      <c r="AF23" s="2">
        <v>1</v>
      </c>
      <c r="AG23" s="2">
        <v>0</v>
      </c>
      <c r="AH23" s="2">
        <v>0</v>
      </c>
      <c r="AI23" s="2">
        <v>0</v>
      </c>
      <c r="AJ23" s="2">
        <v>1</v>
      </c>
      <c r="AK23" s="2">
        <v>0</v>
      </c>
      <c r="AL23" s="2">
        <v>0</v>
      </c>
      <c r="AM23" s="2">
        <v>0</v>
      </c>
    </row>
    <row r="24" spans="1:39">
      <c r="A24" s="2" t="s">
        <v>724</v>
      </c>
      <c r="B24" s="2" t="s">
        <v>924</v>
      </c>
      <c r="C24" s="2" t="s">
        <v>818</v>
      </c>
      <c r="D24" s="2">
        <v>0</v>
      </c>
      <c r="E24" s="2" t="s">
        <v>725</v>
      </c>
      <c r="F24" s="2" t="s">
        <v>514</v>
      </c>
      <c r="G24" s="2" t="s">
        <v>806</v>
      </c>
      <c r="H24" s="2">
        <v>0</v>
      </c>
      <c r="I24" s="2">
        <v>0.3</v>
      </c>
      <c r="J24" s="6">
        <v>34227964</v>
      </c>
      <c r="K24" s="6">
        <v>18544715</v>
      </c>
      <c r="L24" s="6">
        <v>15683249</v>
      </c>
      <c r="M24" s="6">
        <v>21890620</v>
      </c>
      <c r="N24" s="6">
        <v>1175308</v>
      </c>
      <c r="O24" s="6">
        <v>328829</v>
      </c>
      <c r="P24" s="6">
        <v>845889</v>
      </c>
      <c r="Q24" s="2">
        <v>0</v>
      </c>
      <c r="R24" s="6">
        <v>0</v>
      </c>
      <c r="S24" s="6">
        <v>590</v>
      </c>
      <c r="T24" s="6">
        <v>0</v>
      </c>
      <c r="U24" s="6">
        <v>0</v>
      </c>
      <c r="V24" s="6">
        <v>235585</v>
      </c>
      <c r="W24" s="2">
        <v>0</v>
      </c>
      <c r="X24" s="2">
        <v>0</v>
      </c>
      <c r="Y24" s="6">
        <v>142049</v>
      </c>
      <c r="Z24" s="6">
        <v>23443562</v>
      </c>
      <c r="AA24" s="6">
        <v>39126811</v>
      </c>
      <c r="AB24" s="6">
        <v>4898847</v>
      </c>
      <c r="AC24" s="7">
        <v>1.1399999999999999</v>
      </c>
      <c r="AD24" s="2">
        <v>0</v>
      </c>
      <c r="AE24" s="2" t="s">
        <v>807</v>
      </c>
      <c r="AF24" s="2">
        <v>1</v>
      </c>
      <c r="AG24" s="2">
        <v>0</v>
      </c>
      <c r="AH24" s="2">
        <v>0</v>
      </c>
      <c r="AI24" s="2">
        <v>0</v>
      </c>
      <c r="AJ24" s="2">
        <v>0</v>
      </c>
      <c r="AK24" s="2">
        <v>0</v>
      </c>
      <c r="AL24" s="2">
        <v>1</v>
      </c>
      <c r="AM24" s="2">
        <v>0</v>
      </c>
    </row>
    <row r="25" spans="1:39">
      <c r="A25" s="2" t="s">
        <v>722</v>
      </c>
      <c r="B25" s="2" t="s">
        <v>926</v>
      </c>
      <c r="C25" s="2" t="s">
        <v>825</v>
      </c>
      <c r="D25" s="2" t="s">
        <v>945</v>
      </c>
      <c r="E25" s="2" t="s">
        <v>723</v>
      </c>
      <c r="F25" s="2" t="s">
        <v>806</v>
      </c>
      <c r="G25" s="2" t="s">
        <v>45</v>
      </c>
      <c r="H25" s="2">
        <v>0</v>
      </c>
      <c r="I25" s="2">
        <v>0.49</v>
      </c>
      <c r="J25" s="6">
        <v>334523015</v>
      </c>
      <c r="K25" s="6">
        <v>191547056</v>
      </c>
      <c r="L25" s="6">
        <v>142975959</v>
      </c>
      <c r="M25" s="6">
        <v>197634428</v>
      </c>
      <c r="N25" s="6">
        <v>11533108</v>
      </c>
      <c r="O25" s="6">
        <v>2980092</v>
      </c>
      <c r="P25" s="6">
        <v>8553015</v>
      </c>
      <c r="Q25" s="2">
        <v>0</v>
      </c>
      <c r="R25" s="6">
        <v>0</v>
      </c>
      <c r="S25" s="6">
        <v>0</v>
      </c>
      <c r="T25" s="6">
        <v>0</v>
      </c>
      <c r="U25" s="6">
        <v>0</v>
      </c>
      <c r="V25" s="6">
        <v>2147708</v>
      </c>
      <c r="W25" s="2">
        <v>0</v>
      </c>
      <c r="X25" s="2">
        <v>0</v>
      </c>
      <c r="Y25" s="6">
        <v>-9911279</v>
      </c>
      <c r="Z25" s="6">
        <v>201403965</v>
      </c>
      <c r="AA25" s="6">
        <v>344379924</v>
      </c>
      <c r="AB25" s="6">
        <v>9856908</v>
      </c>
      <c r="AC25" s="7">
        <v>1.03</v>
      </c>
      <c r="AD25" s="2" t="s">
        <v>946</v>
      </c>
      <c r="AE25" s="2" t="s">
        <v>827</v>
      </c>
      <c r="AF25" s="2">
        <v>0.88869169999999997</v>
      </c>
      <c r="AG25" s="2">
        <v>0</v>
      </c>
      <c r="AH25" s="2">
        <v>0</v>
      </c>
      <c r="AI25" s="2">
        <v>0</v>
      </c>
      <c r="AJ25" s="2">
        <v>0</v>
      </c>
      <c r="AK25" s="2">
        <v>0</v>
      </c>
      <c r="AL25" s="2">
        <v>0</v>
      </c>
      <c r="AM25" s="2">
        <v>1</v>
      </c>
    </row>
    <row r="26" spans="1:39">
      <c r="A26" s="2" t="s">
        <v>720</v>
      </c>
      <c r="B26" s="2" t="s">
        <v>804</v>
      </c>
      <c r="C26" s="2" t="s">
        <v>809</v>
      </c>
      <c r="D26" s="2">
        <v>0</v>
      </c>
      <c r="E26" s="2" t="s">
        <v>721</v>
      </c>
      <c r="F26" s="2" t="s">
        <v>402</v>
      </c>
      <c r="G26" s="2" t="s">
        <v>400</v>
      </c>
      <c r="H26" s="2">
        <v>0</v>
      </c>
      <c r="I26" s="2">
        <v>0.4</v>
      </c>
      <c r="J26" s="6">
        <v>2082748</v>
      </c>
      <c r="K26" s="6">
        <v>15650768</v>
      </c>
      <c r="L26" s="6">
        <v>-13568020</v>
      </c>
      <c r="M26" s="6">
        <v>17212091</v>
      </c>
      <c r="N26" s="6">
        <v>614036</v>
      </c>
      <c r="O26" s="6">
        <v>258551</v>
      </c>
      <c r="P26" s="6">
        <v>343560</v>
      </c>
      <c r="Q26" s="6">
        <v>1229</v>
      </c>
      <c r="R26" s="6">
        <v>10696</v>
      </c>
      <c r="S26" s="6">
        <v>0</v>
      </c>
      <c r="T26" s="6">
        <v>0</v>
      </c>
      <c r="U26" s="6">
        <v>0</v>
      </c>
      <c r="V26" s="6">
        <v>-203811</v>
      </c>
      <c r="W26" s="2">
        <v>0</v>
      </c>
      <c r="X26" s="2">
        <v>0</v>
      </c>
      <c r="Y26" s="6">
        <v>633024</v>
      </c>
      <c r="Z26" s="6">
        <v>18255339</v>
      </c>
      <c r="AA26" s="6">
        <v>4687319</v>
      </c>
      <c r="AB26" s="6">
        <v>2604571</v>
      </c>
      <c r="AC26" s="7">
        <v>2.25</v>
      </c>
      <c r="AD26" s="2" t="s">
        <v>906</v>
      </c>
      <c r="AE26" s="2" t="s">
        <v>811</v>
      </c>
      <c r="AF26" s="2">
        <v>1.18394E-2</v>
      </c>
      <c r="AG26" s="2">
        <v>0</v>
      </c>
      <c r="AH26" s="2">
        <v>1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</row>
    <row r="27" spans="1:39">
      <c r="A27" s="2" t="s">
        <v>718</v>
      </c>
      <c r="B27" s="2" t="s">
        <v>821</v>
      </c>
      <c r="C27" s="2" t="s">
        <v>808</v>
      </c>
      <c r="D27" s="2">
        <v>0</v>
      </c>
      <c r="E27" s="2" t="s">
        <v>719</v>
      </c>
      <c r="F27" s="2" t="s">
        <v>806</v>
      </c>
      <c r="G27" s="2" t="s">
        <v>410</v>
      </c>
      <c r="H27" s="2">
        <v>0</v>
      </c>
      <c r="I27" s="2">
        <v>0.49</v>
      </c>
      <c r="J27" s="6">
        <v>41618918</v>
      </c>
      <c r="K27" s="6">
        <v>18948882</v>
      </c>
      <c r="L27" s="6">
        <v>22670036</v>
      </c>
      <c r="M27" s="6">
        <v>19281000</v>
      </c>
      <c r="N27" s="6">
        <v>2034122</v>
      </c>
      <c r="O27" s="6">
        <v>289629</v>
      </c>
      <c r="P27" s="6">
        <v>1612692</v>
      </c>
      <c r="Q27" s="6">
        <v>7461</v>
      </c>
      <c r="R27" s="6">
        <v>99472</v>
      </c>
      <c r="S27" s="6">
        <v>24868</v>
      </c>
      <c r="T27" s="6">
        <v>0</v>
      </c>
      <c r="U27" s="6">
        <v>0</v>
      </c>
      <c r="V27" s="6">
        <v>340537</v>
      </c>
      <c r="W27" s="2">
        <v>0</v>
      </c>
      <c r="X27" s="2">
        <v>0</v>
      </c>
      <c r="Y27" s="6">
        <v>-444407</v>
      </c>
      <c r="Z27" s="6">
        <v>21211252</v>
      </c>
      <c r="AA27" s="6">
        <v>43881288</v>
      </c>
      <c r="AB27" s="6">
        <v>2262370</v>
      </c>
      <c r="AC27" s="7">
        <v>1.05</v>
      </c>
      <c r="AD27" s="2">
        <v>0</v>
      </c>
      <c r="AE27" s="2" t="s">
        <v>807</v>
      </c>
      <c r="AF27" s="2">
        <v>1</v>
      </c>
      <c r="AG27" s="2">
        <v>0</v>
      </c>
      <c r="AH27" s="2">
        <v>0</v>
      </c>
      <c r="AI27" s="2">
        <v>0</v>
      </c>
      <c r="AJ27" s="2">
        <v>0</v>
      </c>
      <c r="AK27" s="2">
        <v>1</v>
      </c>
      <c r="AL27" s="2">
        <v>0</v>
      </c>
      <c r="AM27" s="2">
        <v>0</v>
      </c>
    </row>
    <row r="28" spans="1:39">
      <c r="A28" s="2" t="s">
        <v>716</v>
      </c>
      <c r="B28" s="2" t="s">
        <v>821</v>
      </c>
      <c r="C28" s="2" t="s">
        <v>808</v>
      </c>
      <c r="D28" s="2">
        <v>0</v>
      </c>
      <c r="E28" s="2" t="s">
        <v>717</v>
      </c>
      <c r="F28" s="2" t="s">
        <v>806</v>
      </c>
      <c r="G28" s="2" t="s">
        <v>410</v>
      </c>
      <c r="H28" s="2">
        <v>0</v>
      </c>
      <c r="I28" s="2">
        <v>0.49</v>
      </c>
      <c r="J28" s="6">
        <v>45112044</v>
      </c>
      <c r="K28" s="6">
        <v>22262147</v>
      </c>
      <c r="L28" s="6">
        <v>22849897</v>
      </c>
      <c r="M28" s="6">
        <v>20960563</v>
      </c>
      <c r="N28" s="6">
        <v>2277704</v>
      </c>
      <c r="O28" s="6">
        <v>318160</v>
      </c>
      <c r="P28" s="6">
        <v>1945650</v>
      </c>
      <c r="Q28" s="6">
        <v>2202</v>
      </c>
      <c r="R28" s="6">
        <v>0</v>
      </c>
      <c r="S28" s="6">
        <v>11692</v>
      </c>
      <c r="T28" s="6">
        <v>0</v>
      </c>
      <c r="U28" s="6">
        <v>0</v>
      </c>
      <c r="V28" s="6">
        <v>343239</v>
      </c>
      <c r="W28" s="2">
        <v>0</v>
      </c>
      <c r="X28" s="2">
        <v>0</v>
      </c>
      <c r="Y28" s="6">
        <v>-117014</v>
      </c>
      <c r="Z28" s="6">
        <v>23464492</v>
      </c>
      <c r="AA28" s="6">
        <v>46314389</v>
      </c>
      <c r="AB28" s="6">
        <v>1202345</v>
      </c>
      <c r="AC28" s="7">
        <v>1.03</v>
      </c>
      <c r="AD28" s="2">
        <v>0</v>
      </c>
      <c r="AE28" s="2" t="s">
        <v>807</v>
      </c>
      <c r="AF28" s="2">
        <v>1</v>
      </c>
      <c r="AG28" s="2">
        <v>0</v>
      </c>
      <c r="AH28" s="2">
        <v>0</v>
      </c>
      <c r="AI28" s="2">
        <v>0</v>
      </c>
      <c r="AJ28" s="2">
        <v>0</v>
      </c>
      <c r="AK28" s="2">
        <v>1</v>
      </c>
      <c r="AL28" s="2">
        <v>0</v>
      </c>
      <c r="AM28" s="2">
        <v>0</v>
      </c>
    </row>
    <row r="29" spans="1:39">
      <c r="A29" s="2" t="s">
        <v>714</v>
      </c>
      <c r="B29" s="2" t="s">
        <v>804</v>
      </c>
      <c r="C29" s="2" t="s">
        <v>809</v>
      </c>
      <c r="D29" s="2">
        <v>0</v>
      </c>
      <c r="E29" s="2" t="s">
        <v>715</v>
      </c>
      <c r="F29" s="2" t="s">
        <v>594</v>
      </c>
      <c r="G29" s="2" t="s">
        <v>590</v>
      </c>
      <c r="H29" s="2">
        <v>0</v>
      </c>
      <c r="I29" s="2">
        <v>0.4</v>
      </c>
      <c r="J29" s="6">
        <v>2732879</v>
      </c>
      <c r="K29" s="6">
        <v>8050589</v>
      </c>
      <c r="L29" s="6">
        <v>-5317710</v>
      </c>
      <c r="M29" s="6">
        <v>9905744</v>
      </c>
      <c r="N29" s="6">
        <v>482711</v>
      </c>
      <c r="O29" s="6">
        <v>149453</v>
      </c>
      <c r="P29" s="6">
        <v>330352</v>
      </c>
      <c r="Q29" s="2">
        <v>0</v>
      </c>
      <c r="R29" s="6">
        <v>0</v>
      </c>
      <c r="S29" s="6">
        <v>0</v>
      </c>
      <c r="T29" s="6">
        <v>2906</v>
      </c>
      <c r="U29" s="6">
        <v>0</v>
      </c>
      <c r="V29" s="6">
        <v>-79880</v>
      </c>
      <c r="W29" s="2">
        <v>0</v>
      </c>
      <c r="X29" s="2">
        <v>0</v>
      </c>
      <c r="Y29" s="6">
        <v>1154359</v>
      </c>
      <c r="Z29" s="6">
        <v>11462934</v>
      </c>
      <c r="AA29" s="6">
        <v>6145224</v>
      </c>
      <c r="AB29" s="6">
        <v>3412345</v>
      </c>
      <c r="AC29" s="7">
        <v>2.25</v>
      </c>
      <c r="AD29" s="2" t="s">
        <v>904</v>
      </c>
      <c r="AE29" s="2" t="s">
        <v>811</v>
      </c>
      <c r="AF29" s="2">
        <v>1.4501999999999999E-2</v>
      </c>
      <c r="AG29" s="2">
        <v>0</v>
      </c>
      <c r="AH29" s="2">
        <v>1</v>
      </c>
      <c r="AI29" s="2">
        <v>0</v>
      </c>
      <c r="AJ29" s="2">
        <v>0</v>
      </c>
      <c r="AK29" s="2">
        <v>0</v>
      </c>
      <c r="AL29" s="2">
        <v>0</v>
      </c>
      <c r="AM29" s="2">
        <v>0</v>
      </c>
    </row>
    <row r="30" spans="1:39">
      <c r="A30" s="2" t="s">
        <v>712</v>
      </c>
      <c r="B30" s="2" t="s">
        <v>926</v>
      </c>
      <c r="C30" s="2" t="s">
        <v>808</v>
      </c>
      <c r="D30" s="2" t="s">
        <v>947</v>
      </c>
      <c r="E30" s="2" t="s">
        <v>713</v>
      </c>
      <c r="F30" s="2" t="s">
        <v>806</v>
      </c>
      <c r="G30" s="2" t="s">
        <v>502</v>
      </c>
      <c r="H30" s="2">
        <v>0</v>
      </c>
      <c r="I30" s="2">
        <v>0.49</v>
      </c>
      <c r="J30" s="6">
        <v>63650866</v>
      </c>
      <c r="K30" s="6">
        <v>38711126</v>
      </c>
      <c r="L30" s="6">
        <v>24939740</v>
      </c>
      <c r="M30" s="6">
        <v>37924215</v>
      </c>
      <c r="N30" s="6">
        <v>3326795</v>
      </c>
      <c r="O30" s="6">
        <v>569677</v>
      </c>
      <c r="P30" s="6">
        <v>2735483</v>
      </c>
      <c r="Q30" s="2">
        <v>0</v>
      </c>
      <c r="R30" s="6">
        <v>18402</v>
      </c>
      <c r="S30" s="6">
        <v>2487</v>
      </c>
      <c r="T30" s="6">
        <v>0</v>
      </c>
      <c r="U30" s="6">
        <v>746</v>
      </c>
      <c r="V30" s="6">
        <v>374631</v>
      </c>
      <c r="W30" s="2">
        <v>0</v>
      </c>
      <c r="X30" s="2">
        <v>0</v>
      </c>
      <c r="Y30" s="6">
        <v>-4389594</v>
      </c>
      <c r="Z30" s="6">
        <v>37236047</v>
      </c>
      <c r="AA30" s="6">
        <v>62175787</v>
      </c>
      <c r="AB30" s="6">
        <v>-1475079</v>
      </c>
      <c r="AC30" s="7">
        <v>0.98</v>
      </c>
      <c r="AD30" s="2" t="s">
        <v>948</v>
      </c>
      <c r="AE30" s="2" t="s">
        <v>811</v>
      </c>
      <c r="AF30" s="2">
        <v>8.6447999999999997E-2</v>
      </c>
      <c r="AG30" s="2">
        <v>0</v>
      </c>
      <c r="AH30" s="2">
        <v>0</v>
      </c>
      <c r="AI30" s="2">
        <v>0</v>
      </c>
      <c r="AJ30" s="2">
        <v>0</v>
      </c>
      <c r="AK30" s="2">
        <v>0</v>
      </c>
      <c r="AL30" s="2">
        <v>0</v>
      </c>
      <c r="AM30" s="2">
        <v>1</v>
      </c>
    </row>
    <row r="31" spans="1:39">
      <c r="A31" s="2" t="s">
        <v>710</v>
      </c>
      <c r="B31" s="2" t="s">
        <v>804</v>
      </c>
      <c r="C31" s="2" t="s">
        <v>809</v>
      </c>
      <c r="D31" s="2">
        <v>0</v>
      </c>
      <c r="E31" s="2" t="s">
        <v>711</v>
      </c>
      <c r="F31" s="2" t="s">
        <v>390</v>
      </c>
      <c r="G31" s="2" t="s">
        <v>806</v>
      </c>
      <c r="H31" s="2">
        <v>0</v>
      </c>
      <c r="I31" s="2">
        <v>0.4</v>
      </c>
      <c r="J31" s="6">
        <v>2524224</v>
      </c>
      <c r="K31" s="6">
        <v>7324967</v>
      </c>
      <c r="L31" s="6">
        <v>-4800743</v>
      </c>
      <c r="M31" s="6">
        <v>7660934</v>
      </c>
      <c r="N31" s="6">
        <v>527383</v>
      </c>
      <c r="O31" s="6">
        <v>117903</v>
      </c>
      <c r="P31" s="6">
        <v>395470</v>
      </c>
      <c r="Q31" s="6">
        <v>1741</v>
      </c>
      <c r="R31" s="6">
        <v>0</v>
      </c>
      <c r="S31" s="6">
        <v>4109</v>
      </c>
      <c r="T31" s="6">
        <v>6942</v>
      </c>
      <c r="U31" s="6">
        <v>1218</v>
      </c>
      <c r="V31" s="6">
        <v>-72114</v>
      </c>
      <c r="W31" s="2">
        <v>0</v>
      </c>
      <c r="X31" s="2">
        <v>0</v>
      </c>
      <c r="Y31" s="6">
        <v>5042</v>
      </c>
      <c r="Z31" s="6">
        <v>8121245</v>
      </c>
      <c r="AA31" s="6">
        <v>3320502</v>
      </c>
      <c r="AB31" s="6">
        <v>796278</v>
      </c>
      <c r="AC31" s="7">
        <v>1.32</v>
      </c>
      <c r="AD31" s="2" t="s">
        <v>863</v>
      </c>
      <c r="AE31" s="2" t="s">
        <v>811</v>
      </c>
      <c r="AF31" s="2">
        <v>2.0180799999999999E-2</v>
      </c>
      <c r="AG31" s="2">
        <v>0</v>
      </c>
      <c r="AH31" s="2">
        <v>1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</row>
    <row r="32" spans="1:39">
      <c r="A32" s="2" t="s">
        <v>708</v>
      </c>
      <c r="B32" s="2" t="s">
        <v>821</v>
      </c>
      <c r="C32" s="2" t="s">
        <v>822</v>
      </c>
      <c r="D32" s="2">
        <v>0</v>
      </c>
      <c r="E32" s="2" t="s">
        <v>709</v>
      </c>
      <c r="F32" s="2" t="s">
        <v>806</v>
      </c>
      <c r="G32" s="2" t="s">
        <v>0</v>
      </c>
      <c r="H32" s="2">
        <v>0</v>
      </c>
      <c r="I32" s="2">
        <v>0.49</v>
      </c>
      <c r="J32" s="6">
        <v>29516763</v>
      </c>
      <c r="K32" s="6">
        <v>30518450</v>
      </c>
      <c r="L32" s="6">
        <v>-1001687</v>
      </c>
      <c r="M32" s="6">
        <v>31816111</v>
      </c>
      <c r="N32" s="6">
        <v>1893760</v>
      </c>
      <c r="O32" s="6">
        <v>477927</v>
      </c>
      <c r="P32" s="6">
        <v>1409606</v>
      </c>
      <c r="Q32" s="6">
        <v>0</v>
      </c>
      <c r="R32" s="6">
        <v>418</v>
      </c>
      <c r="S32" s="6">
        <v>5063</v>
      </c>
      <c r="T32" s="6">
        <v>0</v>
      </c>
      <c r="U32" s="6">
        <v>746</v>
      </c>
      <c r="V32" s="6">
        <v>-15047</v>
      </c>
      <c r="W32" s="2">
        <v>0</v>
      </c>
      <c r="X32" s="6">
        <v>78416</v>
      </c>
      <c r="Y32" s="6">
        <v>-714992</v>
      </c>
      <c r="Z32" s="6">
        <v>32901416</v>
      </c>
      <c r="AA32" s="6">
        <v>31899729</v>
      </c>
      <c r="AB32" s="6">
        <v>2382966</v>
      </c>
      <c r="AC32" s="7">
        <v>1.08</v>
      </c>
      <c r="AD32" s="2">
        <v>0</v>
      </c>
      <c r="AE32" s="2" t="s">
        <v>807</v>
      </c>
      <c r="AF32" s="2">
        <v>1</v>
      </c>
      <c r="AG32" s="2">
        <v>0</v>
      </c>
      <c r="AH32" s="2">
        <v>0</v>
      </c>
      <c r="AI32" s="2">
        <v>0</v>
      </c>
      <c r="AJ32" s="2">
        <v>0</v>
      </c>
      <c r="AK32" s="2">
        <v>1</v>
      </c>
      <c r="AL32" s="2">
        <v>0</v>
      </c>
      <c r="AM32" s="2">
        <v>0</v>
      </c>
    </row>
    <row r="33" spans="1:39">
      <c r="A33" s="2" t="s">
        <v>706</v>
      </c>
      <c r="B33" s="2" t="s">
        <v>821</v>
      </c>
      <c r="C33" s="2" t="s">
        <v>805</v>
      </c>
      <c r="D33" s="2">
        <v>0</v>
      </c>
      <c r="E33" s="2" t="s">
        <v>707</v>
      </c>
      <c r="F33" s="2" t="s">
        <v>806</v>
      </c>
      <c r="G33" s="2" t="s">
        <v>726</v>
      </c>
      <c r="H33" s="2">
        <v>0</v>
      </c>
      <c r="I33" s="2">
        <v>0.49</v>
      </c>
      <c r="J33" s="6">
        <v>15718768</v>
      </c>
      <c r="K33" s="6">
        <v>24592330</v>
      </c>
      <c r="L33" s="6">
        <v>-8873562</v>
      </c>
      <c r="M33" s="6">
        <v>29844576</v>
      </c>
      <c r="N33" s="6">
        <v>780588</v>
      </c>
      <c r="O33" s="6">
        <v>448320</v>
      </c>
      <c r="P33" s="6">
        <v>327617</v>
      </c>
      <c r="Q33" s="6">
        <v>3916</v>
      </c>
      <c r="R33" s="6">
        <v>0</v>
      </c>
      <c r="S33" s="6">
        <v>735</v>
      </c>
      <c r="T33" s="6">
        <v>0</v>
      </c>
      <c r="U33" s="6">
        <v>0</v>
      </c>
      <c r="V33" s="6">
        <v>-133294</v>
      </c>
      <c r="W33" s="2">
        <v>0</v>
      </c>
      <c r="X33" s="6">
        <v>2006971</v>
      </c>
      <c r="Y33" s="6">
        <v>9113147</v>
      </c>
      <c r="Z33" s="6">
        <v>37598046</v>
      </c>
      <c r="AA33" s="6">
        <v>28724484</v>
      </c>
      <c r="AB33" s="6">
        <v>13005716</v>
      </c>
      <c r="AC33" s="7">
        <v>1.83</v>
      </c>
      <c r="AD33" s="2">
        <v>0</v>
      </c>
      <c r="AE33" s="2" t="s">
        <v>807</v>
      </c>
      <c r="AF33" s="2">
        <v>1</v>
      </c>
      <c r="AG33" s="2">
        <v>0</v>
      </c>
      <c r="AH33" s="2">
        <v>0</v>
      </c>
      <c r="AI33" s="2">
        <v>0</v>
      </c>
      <c r="AJ33" s="2">
        <v>0</v>
      </c>
      <c r="AK33" s="2">
        <v>1</v>
      </c>
      <c r="AL33" s="2">
        <v>0</v>
      </c>
      <c r="AM33" s="2">
        <v>0</v>
      </c>
    </row>
    <row r="34" spans="1:39">
      <c r="A34" s="2" t="s">
        <v>704</v>
      </c>
      <c r="B34" s="2" t="s">
        <v>926</v>
      </c>
      <c r="C34" s="2" t="s">
        <v>820</v>
      </c>
      <c r="D34" s="2">
        <v>0</v>
      </c>
      <c r="E34" s="2" t="s">
        <v>705</v>
      </c>
      <c r="F34" s="2" t="s">
        <v>806</v>
      </c>
      <c r="G34" s="2" t="s">
        <v>37</v>
      </c>
      <c r="H34" s="2">
        <v>0</v>
      </c>
      <c r="I34" s="2">
        <v>0.49</v>
      </c>
      <c r="J34" s="6">
        <v>130048179</v>
      </c>
      <c r="K34" s="6">
        <v>65369207</v>
      </c>
      <c r="L34" s="6">
        <v>64678973</v>
      </c>
      <c r="M34" s="6">
        <v>63477352</v>
      </c>
      <c r="N34" s="6">
        <v>6313078</v>
      </c>
      <c r="O34" s="6">
        <v>953522</v>
      </c>
      <c r="P34" s="6">
        <v>5339165</v>
      </c>
      <c r="Q34" s="6">
        <v>14920</v>
      </c>
      <c r="R34" s="6">
        <v>2984</v>
      </c>
      <c r="S34" s="6">
        <v>2487</v>
      </c>
      <c r="T34" s="6">
        <v>0</v>
      </c>
      <c r="U34" s="6">
        <v>0</v>
      </c>
      <c r="V34" s="6">
        <v>971573</v>
      </c>
      <c r="W34" s="2">
        <v>0</v>
      </c>
      <c r="X34" s="2">
        <v>0</v>
      </c>
      <c r="Y34" s="6">
        <v>-5861723</v>
      </c>
      <c r="Z34" s="6">
        <v>64900279</v>
      </c>
      <c r="AA34" s="6">
        <v>129579252</v>
      </c>
      <c r="AB34" s="6">
        <v>-468927</v>
      </c>
      <c r="AC34" s="7">
        <v>1</v>
      </c>
      <c r="AD34" s="2" t="s">
        <v>830</v>
      </c>
      <c r="AE34" s="2" t="s">
        <v>811</v>
      </c>
      <c r="AF34" s="2">
        <v>0.26523659999999999</v>
      </c>
      <c r="AG34" s="2">
        <v>1</v>
      </c>
      <c r="AH34" s="2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</row>
    <row r="35" spans="1:39">
      <c r="A35" s="2" t="s">
        <v>702</v>
      </c>
      <c r="B35" s="2" t="s">
        <v>804</v>
      </c>
      <c r="C35" s="2" t="s">
        <v>815</v>
      </c>
      <c r="D35" s="2">
        <v>0</v>
      </c>
      <c r="E35" s="2" t="s">
        <v>703</v>
      </c>
      <c r="F35" s="2" t="s">
        <v>534</v>
      </c>
      <c r="G35" s="2" t="s">
        <v>532</v>
      </c>
      <c r="H35" s="2">
        <v>0</v>
      </c>
      <c r="I35" s="2">
        <v>0.4</v>
      </c>
      <c r="J35" s="6">
        <v>3256331</v>
      </c>
      <c r="K35" s="6">
        <v>15620527</v>
      </c>
      <c r="L35" s="6">
        <v>-12364197</v>
      </c>
      <c r="M35" s="6">
        <v>16201220</v>
      </c>
      <c r="N35" s="6">
        <v>1109532</v>
      </c>
      <c r="O35" s="6">
        <v>244640</v>
      </c>
      <c r="P35" s="6">
        <v>858446</v>
      </c>
      <c r="Q35" s="2">
        <v>0</v>
      </c>
      <c r="R35" s="6">
        <v>0</v>
      </c>
      <c r="S35" s="6">
        <v>1624</v>
      </c>
      <c r="T35" s="6">
        <v>4822</v>
      </c>
      <c r="U35" s="6">
        <v>0</v>
      </c>
      <c r="V35" s="6">
        <v>-185728</v>
      </c>
      <c r="W35" s="2">
        <v>0</v>
      </c>
      <c r="X35" s="2">
        <v>0</v>
      </c>
      <c r="Y35" s="6">
        <v>432142</v>
      </c>
      <c r="Z35" s="6">
        <v>17557165</v>
      </c>
      <c r="AA35" s="6">
        <v>5192969</v>
      </c>
      <c r="AB35" s="6">
        <v>1936638</v>
      </c>
      <c r="AC35" s="7">
        <v>1.59</v>
      </c>
      <c r="AD35" s="2" t="s">
        <v>908</v>
      </c>
      <c r="AE35" s="2" t="s">
        <v>811</v>
      </c>
      <c r="AF35" s="2">
        <v>1.5987500000000002E-2</v>
      </c>
      <c r="AG35" s="2">
        <v>0</v>
      </c>
      <c r="AH35" s="2">
        <v>1</v>
      </c>
      <c r="AI35" s="2">
        <v>0</v>
      </c>
      <c r="AJ35" s="2">
        <v>0</v>
      </c>
      <c r="AK35" s="2">
        <v>0</v>
      </c>
      <c r="AL35" s="2">
        <v>0</v>
      </c>
      <c r="AM35" s="2">
        <v>0</v>
      </c>
    </row>
    <row r="36" spans="1:39">
      <c r="A36" s="2" t="s">
        <v>700</v>
      </c>
      <c r="B36" s="2" t="s">
        <v>804</v>
      </c>
      <c r="C36" s="2" t="s">
        <v>815</v>
      </c>
      <c r="D36" s="2">
        <v>0</v>
      </c>
      <c r="E36" s="2" t="s">
        <v>701</v>
      </c>
      <c r="F36" s="2" t="s">
        <v>342</v>
      </c>
      <c r="G36" s="2" t="s">
        <v>806</v>
      </c>
      <c r="H36" s="2">
        <v>0</v>
      </c>
      <c r="I36" s="2">
        <v>0.4</v>
      </c>
      <c r="J36" s="6">
        <v>3697568</v>
      </c>
      <c r="K36" s="6">
        <v>11649662</v>
      </c>
      <c r="L36" s="6">
        <v>-7952094</v>
      </c>
      <c r="M36" s="6">
        <v>12169518</v>
      </c>
      <c r="N36" s="6">
        <v>1035954</v>
      </c>
      <c r="O36" s="6">
        <v>189022</v>
      </c>
      <c r="P36" s="6">
        <v>819067</v>
      </c>
      <c r="Q36" s="2">
        <v>0</v>
      </c>
      <c r="R36" s="6">
        <v>0</v>
      </c>
      <c r="S36" s="6">
        <v>1403</v>
      </c>
      <c r="T36" s="6">
        <v>26462</v>
      </c>
      <c r="U36" s="6">
        <v>0</v>
      </c>
      <c r="V36" s="6">
        <v>-119452</v>
      </c>
      <c r="W36" s="2">
        <v>0</v>
      </c>
      <c r="X36" s="2">
        <v>0</v>
      </c>
      <c r="Y36" s="6">
        <v>31913</v>
      </c>
      <c r="Z36" s="6">
        <v>13117933</v>
      </c>
      <c r="AA36" s="6">
        <v>5165839</v>
      </c>
      <c r="AB36" s="6">
        <v>1468271</v>
      </c>
      <c r="AC36" s="7">
        <v>1.4</v>
      </c>
      <c r="AD36" s="2" t="s">
        <v>831</v>
      </c>
      <c r="AE36" s="2" t="s">
        <v>811</v>
      </c>
      <c r="AF36" s="2">
        <v>2.2036199999999999E-2</v>
      </c>
      <c r="AG36" s="2">
        <v>0</v>
      </c>
      <c r="AH36" s="2">
        <v>1</v>
      </c>
      <c r="AI36" s="2">
        <v>0</v>
      </c>
      <c r="AJ36" s="2">
        <v>0</v>
      </c>
      <c r="AK36" s="2">
        <v>0</v>
      </c>
      <c r="AL36" s="2">
        <v>0</v>
      </c>
      <c r="AM36" s="2">
        <v>0</v>
      </c>
    </row>
    <row r="37" spans="1:39">
      <c r="A37" s="2" t="s">
        <v>698</v>
      </c>
      <c r="B37" s="2" t="s">
        <v>924</v>
      </c>
      <c r="C37" s="2" t="s">
        <v>818</v>
      </c>
      <c r="D37" s="2">
        <v>0</v>
      </c>
      <c r="E37" s="2" t="s">
        <v>699</v>
      </c>
      <c r="F37" s="2" t="s">
        <v>514</v>
      </c>
      <c r="G37" s="2" t="s">
        <v>806</v>
      </c>
      <c r="H37" s="2">
        <v>0</v>
      </c>
      <c r="I37" s="2">
        <v>0.3</v>
      </c>
      <c r="J37" s="6">
        <v>82480101</v>
      </c>
      <c r="K37" s="6">
        <v>32980527</v>
      </c>
      <c r="L37" s="6">
        <v>49499574</v>
      </c>
      <c r="M37" s="6">
        <v>37669386</v>
      </c>
      <c r="N37" s="6">
        <v>1638033</v>
      </c>
      <c r="O37" s="6">
        <v>565849</v>
      </c>
      <c r="P37" s="6">
        <v>1071955</v>
      </c>
      <c r="Q37" s="2">
        <v>0</v>
      </c>
      <c r="R37" s="6">
        <v>0</v>
      </c>
      <c r="S37" s="6">
        <v>229</v>
      </c>
      <c r="T37" s="6">
        <v>0</v>
      </c>
      <c r="U37" s="6">
        <v>0</v>
      </c>
      <c r="V37" s="6">
        <v>743556</v>
      </c>
      <c r="W37" s="2">
        <v>0</v>
      </c>
      <c r="X37" s="2">
        <v>0</v>
      </c>
      <c r="Y37" s="6">
        <v>-1574185</v>
      </c>
      <c r="Z37" s="6">
        <v>38476790</v>
      </c>
      <c r="AA37" s="6">
        <v>87976364</v>
      </c>
      <c r="AB37" s="6">
        <v>5496263</v>
      </c>
      <c r="AC37" s="7">
        <v>1.07</v>
      </c>
      <c r="AD37" s="2">
        <v>0</v>
      </c>
      <c r="AE37" s="2" t="s">
        <v>807</v>
      </c>
      <c r="AF37" s="2">
        <v>1</v>
      </c>
      <c r="AG37" s="2">
        <v>0</v>
      </c>
      <c r="AH37" s="2">
        <v>0</v>
      </c>
      <c r="AI37" s="2">
        <v>0</v>
      </c>
      <c r="AJ37" s="2">
        <v>0</v>
      </c>
      <c r="AK37" s="2">
        <v>0</v>
      </c>
      <c r="AL37" s="2">
        <v>1</v>
      </c>
      <c r="AM37" s="2">
        <v>0</v>
      </c>
    </row>
    <row r="38" spans="1:39">
      <c r="A38" s="2" t="s">
        <v>696</v>
      </c>
      <c r="B38" s="2" t="s">
        <v>804</v>
      </c>
      <c r="C38" s="2" t="s">
        <v>815</v>
      </c>
      <c r="D38" s="2">
        <v>0</v>
      </c>
      <c r="E38" s="2" t="s">
        <v>697</v>
      </c>
      <c r="F38" s="2" t="s">
        <v>534</v>
      </c>
      <c r="G38" s="2" t="s">
        <v>532</v>
      </c>
      <c r="H38" s="2">
        <v>0</v>
      </c>
      <c r="I38" s="2">
        <v>0.4</v>
      </c>
      <c r="J38" s="6">
        <v>1549511</v>
      </c>
      <c r="K38" s="6">
        <v>11014688</v>
      </c>
      <c r="L38" s="6">
        <v>-9465177</v>
      </c>
      <c r="M38" s="6">
        <v>11153067</v>
      </c>
      <c r="N38" s="6">
        <v>540581</v>
      </c>
      <c r="O38" s="6">
        <v>167535</v>
      </c>
      <c r="P38" s="6">
        <v>367273</v>
      </c>
      <c r="Q38" s="2">
        <v>0</v>
      </c>
      <c r="R38" s="6">
        <v>5773</v>
      </c>
      <c r="S38" s="6">
        <v>0</v>
      </c>
      <c r="T38" s="6">
        <v>0</v>
      </c>
      <c r="U38" s="6">
        <v>0</v>
      </c>
      <c r="V38" s="6">
        <v>-142181</v>
      </c>
      <c r="W38" s="2">
        <v>0</v>
      </c>
      <c r="X38" s="2">
        <v>0</v>
      </c>
      <c r="Y38" s="2">
        <v>0</v>
      </c>
      <c r="Z38" s="6">
        <v>11551467</v>
      </c>
      <c r="AA38" s="6">
        <v>2086290</v>
      </c>
      <c r="AB38" s="6">
        <v>536779</v>
      </c>
      <c r="AC38" s="7">
        <v>1.35</v>
      </c>
      <c r="AD38" s="2" t="s">
        <v>908</v>
      </c>
      <c r="AE38" s="2" t="s">
        <v>811</v>
      </c>
      <c r="AF38" s="2">
        <v>7.6076E-3</v>
      </c>
      <c r="AG38" s="2">
        <v>0</v>
      </c>
      <c r="AH38" s="2">
        <v>1</v>
      </c>
      <c r="AI38" s="2">
        <v>0</v>
      </c>
      <c r="AJ38" s="2">
        <v>0</v>
      </c>
      <c r="AK38" s="2">
        <v>0</v>
      </c>
      <c r="AL38" s="2">
        <v>0</v>
      </c>
      <c r="AM38" s="2">
        <v>0</v>
      </c>
    </row>
    <row r="39" spans="1:39">
      <c r="A39" s="2" t="s">
        <v>694</v>
      </c>
      <c r="B39" s="2" t="s">
        <v>821</v>
      </c>
      <c r="C39" s="2" t="s">
        <v>805</v>
      </c>
      <c r="D39" s="2">
        <v>0</v>
      </c>
      <c r="E39" s="2" t="s">
        <v>695</v>
      </c>
      <c r="F39" s="2" t="s">
        <v>806</v>
      </c>
      <c r="G39" s="2" t="s">
        <v>552</v>
      </c>
      <c r="H39" s="2">
        <v>0</v>
      </c>
      <c r="I39" s="2">
        <v>0.49</v>
      </c>
      <c r="J39" s="6">
        <v>55224465</v>
      </c>
      <c r="K39" s="6">
        <v>56330233</v>
      </c>
      <c r="L39" s="6">
        <v>-1105768</v>
      </c>
      <c r="M39" s="6">
        <v>56876791</v>
      </c>
      <c r="N39" s="6">
        <v>3243083</v>
      </c>
      <c r="O39" s="6">
        <v>854372</v>
      </c>
      <c r="P39" s="6">
        <v>2378278</v>
      </c>
      <c r="Q39" s="6">
        <v>8320</v>
      </c>
      <c r="R39" s="6">
        <v>1791</v>
      </c>
      <c r="S39" s="6">
        <v>322</v>
      </c>
      <c r="T39" s="6">
        <v>0</v>
      </c>
      <c r="U39" s="6">
        <v>0</v>
      </c>
      <c r="V39" s="6">
        <v>-16610</v>
      </c>
      <c r="W39" s="2">
        <v>0</v>
      </c>
      <c r="X39" s="6">
        <v>66146</v>
      </c>
      <c r="Y39" s="6">
        <v>-1684130</v>
      </c>
      <c r="Z39" s="6">
        <v>58352988</v>
      </c>
      <c r="AA39" s="6">
        <v>57247220</v>
      </c>
      <c r="AB39" s="6">
        <v>2022755</v>
      </c>
      <c r="AC39" s="7">
        <v>1.04</v>
      </c>
      <c r="AD39" s="2">
        <v>0</v>
      </c>
      <c r="AE39" s="2" t="s">
        <v>807</v>
      </c>
      <c r="AF39" s="2">
        <v>1</v>
      </c>
      <c r="AG39" s="2">
        <v>0</v>
      </c>
      <c r="AH39" s="2">
        <v>0</v>
      </c>
      <c r="AI39" s="2">
        <v>0</v>
      </c>
      <c r="AJ39" s="2">
        <v>0</v>
      </c>
      <c r="AK39" s="2">
        <v>1</v>
      </c>
      <c r="AL39" s="2">
        <v>0</v>
      </c>
      <c r="AM39" s="2">
        <v>0</v>
      </c>
    </row>
    <row r="40" spans="1:39">
      <c r="A40" s="2" t="s">
        <v>692</v>
      </c>
      <c r="B40" s="2" t="s">
        <v>821</v>
      </c>
      <c r="C40" s="2" t="s">
        <v>822</v>
      </c>
      <c r="D40" s="2" t="s">
        <v>943</v>
      </c>
      <c r="E40" s="2" t="s">
        <v>693</v>
      </c>
      <c r="F40" s="2" t="s">
        <v>944</v>
      </c>
      <c r="G40" s="2" t="s">
        <v>752</v>
      </c>
      <c r="H40" s="2">
        <v>0</v>
      </c>
      <c r="I40" s="2">
        <v>0.49</v>
      </c>
      <c r="J40" s="6">
        <v>95253234</v>
      </c>
      <c r="K40" s="6">
        <v>99387186</v>
      </c>
      <c r="L40" s="6">
        <v>-4133952</v>
      </c>
      <c r="M40" s="6">
        <v>100291480</v>
      </c>
      <c r="N40" s="6">
        <v>4442200</v>
      </c>
      <c r="O40" s="6">
        <v>1541141</v>
      </c>
      <c r="P40" s="6">
        <v>2872919</v>
      </c>
      <c r="Q40" s="6">
        <v>15193</v>
      </c>
      <c r="R40" s="6">
        <v>0</v>
      </c>
      <c r="S40" s="6">
        <v>12947</v>
      </c>
      <c r="T40" s="6">
        <v>0</v>
      </c>
      <c r="U40" s="6">
        <v>0</v>
      </c>
      <c r="V40" s="6">
        <v>-62098</v>
      </c>
      <c r="W40" s="2">
        <v>0</v>
      </c>
      <c r="X40" s="6">
        <v>154145</v>
      </c>
      <c r="Y40" s="6">
        <v>6454662</v>
      </c>
      <c r="Z40" s="6">
        <v>110972099</v>
      </c>
      <c r="AA40" s="6">
        <v>106838147</v>
      </c>
      <c r="AB40" s="6">
        <v>11584913</v>
      </c>
      <c r="AC40" s="7">
        <v>1.1200000000000001</v>
      </c>
      <c r="AD40" s="2">
        <v>0</v>
      </c>
      <c r="AE40" s="2" t="s">
        <v>807</v>
      </c>
      <c r="AF40" s="2">
        <v>1</v>
      </c>
      <c r="AG40" s="2">
        <v>0</v>
      </c>
      <c r="AH40" s="2">
        <v>0</v>
      </c>
      <c r="AI40" s="2">
        <v>0</v>
      </c>
      <c r="AJ40" s="2">
        <v>0</v>
      </c>
      <c r="AK40" s="2">
        <v>0</v>
      </c>
      <c r="AL40" s="2">
        <v>0</v>
      </c>
      <c r="AM40" s="2">
        <v>1</v>
      </c>
    </row>
    <row r="41" spans="1:39">
      <c r="A41" s="2" t="s">
        <v>690</v>
      </c>
      <c r="B41" s="2" t="s">
        <v>804</v>
      </c>
      <c r="C41" s="2" t="s">
        <v>815</v>
      </c>
      <c r="D41" s="2">
        <v>0</v>
      </c>
      <c r="E41" s="2" t="s">
        <v>691</v>
      </c>
      <c r="F41" s="2" t="s">
        <v>342</v>
      </c>
      <c r="G41" s="2" t="s">
        <v>806</v>
      </c>
      <c r="H41" s="2">
        <v>0</v>
      </c>
      <c r="I41" s="2">
        <v>0.4</v>
      </c>
      <c r="J41" s="6">
        <v>2685382</v>
      </c>
      <c r="K41" s="6">
        <v>11086390</v>
      </c>
      <c r="L41" s="6">
        <v>-8401008</v>
      </c>
      <c r="M41" s="6">
        <v>11774946</v>
      </c>
      <c r="N41" s="6">
        <v>878906</v>
      </c>
      <c r="O41" s="6">
        <v>179136</v>
      </c>
      <c r="P41" s="6">
        <v>679374</v>
      </c>
      <c r="Q41" s="6">
        <v>1078</v>
      </c>
      <c r="R41" s="6">
        <v>0</v>
      </c>
      <c r="S41" s="6">
        <v>0</v>
      </c>
      <c r="T41" s="6">
        <v>19318</v>
      </c>
      <c r="U41" s="6">
        <v>0</v>
      </c>
      <c r="V41" s="6">
        <v>-126195</v>
      </c>
      <c r="W41" s="2">
        <v>0</v>
      </c>
      <c r="X41" s="2">
        <v>0</v>
      </c>
      <c r="Y41" s="6">
        <v>-225644</v>
      </c>
      <c r="Z41" s="6">
        <v>12302012</v>
      </c>
      <c r="AA41" s="6">
        <v>3901004</v>
      </c>
      <c r="AB41" s="6">
        <v>1215622</v>
      </c>
      <c r="AC41" s="7">
        <v>1.45</v>
      </c>
      <c r="AD41" s="2" t="s">
        <v>831</v>
      </c>
      <c r="AE41" s="2" t="s">
        <v>811</v>
      </c>
      <c r="AF41" s="2">
        <v>1.6003900000000001E-2</v>
      </c>
      <c r="AG41" s="2">
        <v>0</v>
      </c>
      <c r="AH41" s="2">
        <v>1</v>
      </c>
      <c r="AI41" s="2">
        <v>0</v>
      </c>
      <c r="AJ41" s="2">
        <v>0</v>
      </c>
      <c r="AK41" s="2">
        <v>0</v>
      </c>
      <c r="AL41" s="2">
        <v>0</v>
      </c>
      <c r="AM41" s="2">
        <v>0</v>
      </c>
    </row>
    <row r="42" spans="1:39">
      <c r="A42" s="2" t="s">
        <v>688</v>
      </c>
      <c r="B42" s="2" t="s">
        <v>924</v>
      </c>
      <c r="C42" s="2" t="s">
        <v>818</v>
      </c>
      <c r="D42" s="2">
        <v>0</v>
      </c>
      <c r="E42" s="2" t="s">
        <v>689</v>
      </c>
      <c r="F42" s="2" t="s">
        <v>514</v>
      </c>
      <c r="G42" s="2" t="s">
        <v>806</v>
      </c>
      <c r="H42" s="2">
        <v>0</v>
      </c>
      <c r="I42" s="2">
        <v>0.3</v>
      </c>
      <c r="J42" s="6">
        <v>35929057</v>
      </c>
      <c r="K42" s="6">
        <v>26860703</v>
      </c>
      <c r="L42" s="6">
        <v>9068354</v>
      </c>
      <c r="M42" s="6">
        <v>27202833</v>
      </c>
      <c r="N42" s="6">
        <v>1710287</v>
      </c>
      <c r="O42" s="6">
        <v>408626</v>
      </c>
      <c r="P42" s="6">
        <v>1290124</v>
      </c>
      <c r="Q42" s="2">
        <v>0</v>
      </c>
      <c r="R42" s="6">
        <v>0</v>
      </c>
      <c r="S42" s="6">
        <v>10624</v>
      </c>
      <c r="T42" s="6">
        <v>0</v>
      </c>
      <c r="U42" s="6">
        <v>913</v>
      </c>
      <c r="V42" s="6">
        <v>136220</v>
      </c>
      <c r="W42" s="2">
        <v>0</v>
      </c>
      <c r="X42" s="2">
        <v>0</v>
      </c>
      <c r="Y42" s="6">
        <v>173032</v>
      </c>
      <c r="Z42" s="6">
        <v>29222372</v>
      </c>
      <c r="AA42" s="6">
        <v>38290726</v>
      </c>
      <c r="AB42" s="6">
        <v>2361669</v>
      </c>
      <c r="AC42" s="7">
        <v>1.07</v>
      </c>
      <c r="AD42" s="2">
        <v>0</v>
      </c>
      <c r="AE42" s="2" t="s">
        <v>807</v>
      </c>
      <c r="AF42" s="2">
        <v>1</v>
      </c>
      <c r="AG42" s="2">
        <v>0</v>
      </c>
      <c r="AH42" s="2">
        <v>0</v>
      </c>
      <c r="AI42" s="2">
        <v>0</v>
      </c>
      <c r="AJ42" s="2">
        <v>0</v>
      </c>
      <c r="AK42" s="2">
        <v>0</v>
      </c>
      <c r="AL42" s="2">
        <v>1</v>
      </c>
      <c r="AM42" s="2">
        <v>0</v>
      </c>
    </row>
    <row r="43" spans="1:39">
      <c r="A43" s="2" t="s">
        <v>686</v>
      </c>
      <c r="B43" s="2" t="s">
        <v>804</v>
      </c>
      <c r="C43" s="2" t="s">
        <v>825</v>
      </c>
      <c r="D43" s="2">
        <v>0</v>
      </c>
      <c r="E43" s="2" t="s">
        <v>687</v>
      </c>
      <c r="F43" s="2" t="s">
        <v>13</v>
      </c>
      <c r="G43" s="2" t="s">
        <v>464</v>
      </c>
      <c r="H43" s="2">
        <v>0</v>
      </c>
      <c r="I43" s="2">
        <v>0.4</v>
      </c>
      <c r="J43" s="6">
        <v>1630696</v>
      </c>
      <c r="K43" s="6">
        <v>9347483</v>
      </c>
      <c r="L43" s="6">
        <v>-7716788</v>
      </c>
      <c r="M43" s="6">
        <v>8929466</v>
      </c>
      <c r="N43" s="6">
        <v>900234</v>
      </c>
      <c r="O43" s="6">
        <v>134134</v>
      </c>
      <c r="P43" s="6">
        <v>765072</v>
      </c>
      <c r="Q43" s="2">
        <v>0</v>
      </c>
      <c r="R43" s="6">
        <v>0</v>
      </c>
      <c r="S43" s="6">
        <v>0</v>
      </c>
      <c r="T43" s="6">
        <v>419</v>
      </c>
      <c r="U43" s="6">
        <v>609</v>
      </c>
      <c r="V43" s="6">
        <v>-115917</v>
      </c>
      <c r="W43" s="2">
        <v>0</v>
      </c>
      <c r="X43" s="2">
        <v>0</v>
      </c>
      <c r="Y43" s="6">
        <v>-202771</v>
      </c>
      <c r="Z43" s="6">
        <v>9511012</v>
      </c>
      <c r="AA43" s="6">
        <v>1794224</v>
      </c>
      <c r="AB43" s="6">
        <v>163528</v>
      </c>
      <c r="AC43" s="7">
        <v>1.1000000000000001</v>
      </c>
      <c r="AD43" s="2" t="s">
        <v>946</v>
      </c>
      <c r="AE43" s="2" t="s">
        <v>811</v>
      </c>
      <c r="AF43" s="2">
        <v>4.3321000000000002E-3</v>
      </c>
      <c r="AG43" s="2">
        <v>0</v>
      </c>
      <c r="AH43" s="2">
        <v>1</v>
      </c>
      <c r="AI43" s="2">
        <v>0</v>
      </c>
      <c r="AJ43" s="2">
        <v>0</v>
      </c>
      <c r="AK43" s="2">
        <v>0</v>
      </c>
      <c r="AL43" s="2">
        <v>0</v>
      </c>
      <c r="AM43" s="2">
        <v>0</v>
      </c>
    </row>
    <row r="44" spans="1:39">
      <c r="A44" s="2" t="s">
        <v>684</v>
      </c>
      <c r="B44" s="2" t="s">
        <v>804</v>
      </c>
      <c r="C44" s="2" t="s">
        <v>815</v>
      </c>
      <c r="D44" s="2">
        <v>0</v>
      </c>
      <c r="E44" s="2" t="s">
        <v>685</v>
      </c>
      <c r="F44" s="2" t="s">
        <v>460</v>
      </c>
      <c r="G44" s="2" t="s">
        <v>806</v>
      </c>
      <c r="H44" s="2">
        <v>0</v>
      </c>
      <c r="I44" s="2">
        <v>0.4</v>
      </c>
      <c r="J44" s="6">
        <v>2198439</v>
      </c>
      <c r="K44" s="6">
        <v>14910536</v>
      </c>
      <c r="L44" s="6">
        <v>-12712098</v>
      </c>
      <c r="M44" s="6">
        <v>15723485</v>
      </c>
      <c r="N44" s="6">
        <v>730486</v>
      </c>
      <c r="O44" s="6">
        <v>236190</v>
      </c>
      <c r="P44" s="6">
        <v>491048</v>
      </c>
      <c r="Q44" s="6">
        <v>0</v>
      </c>
      <c r="R44" s="6">
        <v>2371</v>
      </c>
      <c r="S44" s="6">
        <v>877</v>
      </c>
      <c r="T44" s="6">
        <v>0</v>
      </c>
      <c r="U44" s="6">
        <v>0</v>
      </c>
      <c r="V44" s="6">
        <v>-190954</v>
      </c>
      <c r="W44" s="2">
        <v>0</v>
      </c>
      <c r="X44" s="6">
        <v>804490</v>
      </c>
      <c r="Y44" s="6">
        <v>-1485959</v>
      </c>
      <c r="Z44" s="6">
        <v>13972568</v>
      </c>
      <c r="AA44" s="6">
        <v>1260470</v>
      </c>
      <c r="AB44" s="6">
        <v>-937968</v>
      </c>
      <c r="AC44" s="7">
        <v>0.56999999999999995</v>
      </c>
      <c r="AD44" s="2">
        <v>0</v>
      </c>
      <c r="AE44" s="2" t="s">
        <v>807</v>
      </c>
      <c r="AF44" s="2">
        <v>1</v>
      </c>
      <c r="AG44" s="2">
        <v>0</v>
      </c>
      <c r="AH44" s="2">
        <v>1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</row>
    <row r="45" spans="1:39">
      <c r="A45" s="2" t="s">
        <v>682</v>
      </c>
      <c r="B45" s="2" t="s">
        <v>804</v>
      </c>
      <c r="C45" s="2" t="s">
        <v>809</v>
      </c>
      <c r="D45" s="2">
        <v>0</v>
      </c>
      <c r="E45" s="2" t="s">
        <v>683</v>
      </c>
      <c r="F45" s="2" t="s">
        <v>302</v>
      </c>
      <c r="G45" s="2" t="s">
        <v>300</v>
      </c>
      <c r="H45" s="2">
        <v>0</v>
      </c>
      <c r="I45" s="2">
        <v>0.4</v>
      </c>
      <c r="J45" s="6">
        <v>2705860</v>
      </c>
      <c r="K45" s="6">
        <v>10194136</v>
      </c>
      <c r="L45" s="6">
        <v>-7488276</v>
      </c>
      <c r="M45" s="6">
        <v>10575424</v>
      </c>
      <c r="N45" s="6">
        <v>634878</v>
      </c>
      <c r="O45" s="6">
        <v>160511</v>
      </c>
      <c r="P45" s="6">
        <v>473498</v>
      </c>
      <c r="Q45" s="2">
        <v>0</v>
      </c>
      <c r="R45" s="6">
        <v>0</v>
      </c>
      <c r="S45" s="6">
        <v>0</v>
      </c>
      <c r="T45" s="6">
        <v>869</v>
      </c>
      <c r="U45" s="6">
        <v>0</v>
      </c>
      <c r="V45" s="6">
        <v>-112485</v>
      </c>
      <c r="W45" s="2">
        <v>0</v>
      </c>
      <c r="X45" s="2">
        <v>0</v>
      </c>
      <c r="Y45" s="6">
        <v>-690263</v>
      </c>
      <c r="Z45" s="6">
        <v>10407554</v>
      </c>
      <c r="AA45" s="6">
        <v>2919278</v>
      </c>
      <c r="AB45" s="6">
        <v>213418</v>
      </c>
      <c r="AC45" s="7">
        <v>1.08</v>
      </c>
      <c r="AD45" s="2" t="s">
        <v>920</v>
      </c>
      <c r="AE45" s="2" t="s">
        <v>811</v>
      </c>
      <c r="AF45" s="2">
        <v>2.1849899999999998E-2</v>
      </c>
      <c r="AG45" s="2">
        <v>0</v>
      </c>
      <c r="AH45" s="2">
        <v>1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</row>
    <row r="46" spans="1:39">
      <c r="A46" s="2" t="s">
        <v>680</v>
      </c>
      <c r="B46" s="2" t="s">
        <v>928</v>
      </c>
      <c r="C46" s="2" t="s">
        <v>805</v>
      </c>
      <c r="D46" s="2">
        <v>0</v>
      </c>
      <c r="E46" s="2" t="s">
        <v>681</v>
      </c>
      <c r="F46" s="2">
        <v>0</v>
      </c>
      <c r="G46" s="2">
        <v>0</v>
      </c>
      <c r="H46" s="2" t="s">
        <v>929</v>
      </c>
      <c r="I46" s="2">
        <v>0.09</v>
      </c>
      <c r="J46" s="6">
        <v>41563855</v>
      </c>
      <c r="K46" s="6">
        <v>14875205</v>
      </c>
      <c r="L46" s="6">
        <v>26688650</v>
      </c>
      <c r="M46" s="6">
        <v>15637779</v>
      </c>
      <c r="N46" s="6">
        <v>790124</v>
      </c>
      <c r="O46" s="6">
        <v>234903</v>
      </c>
      <c r="P46" s="6">
        <v>542934</v>
      </c>
      <c r="Q46" s="6">
        <v>2227</v>
      </c>
      <c r="R46" s="6">
        <v>4773</v>
      </c>
      <c r="S46" s="6">
        <v>3368</v>
      </c>
      <c r="T46" s="6">
        <v>1645</v>
      </c>
      <c r="U46" s="6">
        <v>274</v>
      </c>
      <c r="V46" s="6">
        <v>400902</v>
      </c>
      <c r="W46" s="2">
        <v>0</v>
      </c>
      <c r="X46" s="6">
        <v>377617</v>
      </c>
      <c r="Y46" s="6">
        <v>-314555</v>
      </c>
      <c r="Z46" s="6">
        <v>16136633</v>
      </c>
      <c r="AA46" s="6">
        <v>42825283</v>
      </c>
      <c r="AB46" s="6">
        <v>1261428</v>
      </c>
      <c r="AC46" s="7">
        <v>1.03</v>
      </c>
      <c r="AD46" s="2" t="s">
        <v>922</v>
      </c>
      <c r="AE46" s="2" t="s">
        <v>811</v>
      </c>
      <c r="AF46" s="2">
        <v>0.79145509999999997</v>
      </c>
      <c r="AG46" s="2">
        <v>0</v>
      </c>
      <c r="AH46" s="2">
        <v>0</v>
      </c>
      <c r="AI46" s="2">
        <v>1</v>
      </c>
      <c r="AJ46" s="2">
        <v>0</v>
      </c>
      <c r="AK46" s="2">
        <v>0</v>
      </c>
      <c r="AL46" s="2">
        <v>0</v>
      </c>
      <c r="AM46" s="2">
        <v>0</v>
      </c>
    </row>
    <row r="47" spans="1:39">
      <c r="A47" s="2" t="s">
        <v>678</v>
      </c>
      <c r="B47" s="2" t="s">
        <v>921</v>
      </c>
      <c r="C47" s="2">
        <v>0</v>
      </c>
      <c r="D47" s="2">
        <v>0</v>
      </c>
      <c r="E47" s="2" t="s">
        <v>679</v>
      </c>
      <c r="F47" s="2">
        <v>0</v>
      </c>
      <c r="G47" s="2">
        <v>0</v>
      </c>
      <c r="H47" s="2" t="s">
        <v>814</v>
      </c>
      <c r="I47" s="2">
        <v>0.01</v>
      </c>
      <c r="J47" s="6">
        <v>4805308</v>
      </c>
      <c r="K47" s="6">
        <v>3083704</v>
      </c>
      <c r="L47" s="6">
        <v>1721604</v>
      </c>
      <c r="M47" s="6">
        <v>3302999</v>
      </c>
      <c r="N47" s="6">
        <v>132758</v>
      </c>
      <c r="O47" s="6">
        <v>49615</v>
      </c>
      <c r="P47" s="6">
        <v>81289</v>
      </c>
      <c r="Q47" s="6">
        <v>248</v>
      </c>
      <c r="R47" s="6">
        <v>530</v>
      </c>
      <c r="S47" s="6">
        <v>692</v>
      </c>
      <c r="T47" s="6">
        <v>339</v>
      </c>
      <c r="U47" s="6">
        <v>45</v>
      </c>
      <c r="V47" s="6">
        <v>25861</v>
      </c>
      <c r="W47" s="2">
        <v>0</v>
      </c>
      <c r="X47" s="6">
        <v>43657</v>
      </c>
      <c r="Y47" s="6">
        <v>-62537</v>
      </c>
      <c r="Z47" s="6">
        <v>3355424</v>
      </c>
      <c r="AA47" s="6">
        <v>5077028</v>
      </c>
      <c r="AB47" s="6">
        <v>271720</v>
      </c>
      <c r="AC47" s="7">
        <v>1.06</v>
      </c>
      <c r="AD47" s="2" t="s">
        <v>922</v>
      </c>
      <c r="AE47" s="2" t="s">
        <v>811</v>
      </c>
      <c r="AF47" s="2">
        <v>9.1502200000000006E-2</v>
      </c>
      <c r="AG47" s="2">
        <v>0</v>
      </c>
      <c r="AH47" s="2">
        <v>0</v>
      </c>
      <c r="AI47" s="2">
        <v>0</v>
      </c>
      <c r="AJ47" s="2">
        <v>1</v>
      </c>
      <c r="AK47" s="2">
        <v>0</v>
      </c>
      <c r="AL47" s="2">
        <v>0</v>
      </c>
      <c r="AM47" s="2">
        <v>0</v>
      </c>
    </row>
    <row r="48" spans="1:39">
      <c r="A48" s="2" t="s">
        <v>676</v>
      </c>
      <c r="B48" s="2" t="s">
        <v>804</v>
      </c>
      <c r="C48" s="2" t="s">
        <v>808</v>
      </c>
      <c r="D48" s="2">
        <v>0</v>
      </c>
      <c r="E48" s="2" t="s">
        <v>677</v>
      </c>
      <c r="F48" s="2" t="s">
        <v>412</v>
      </c>
      <c r="G48" s="2" t="s">
        <v>410</v>
      </c>
      <c r="H48" s="2">
        <v>0</v>
      </c>
      <c r="I48" s="2">
        <v>0.4</v>
      </c>
      <c r="J48" s="6">
        <v>3982475</v>
      </c>
      <c r="K48" s="6">
        <v>9626303</v>
      </c>
      <c r="L48" s="6">
        <v>-5643829</v>
      </c>
      <c r="M48" s="6">
        <v>9865476</v>
      </c>
      <c r="N48" s="6">
        <v>848825</v>
      </c>
      <c r="O48" s="6">
        <v>151698</v>
      </c>
      <c r="P48" s="6">
        <v>682089</v>
      </c>
      <c r="Q48" s="6">
        <v>2857</v>
      </c>
      <c r="R48" s="6">
        <v>10150</v>
      </c>
      <c r="S48" s="6">
        <v>0</v>
      </c>
      <c r="T48" s="6">
        <v>812</v>
      </c>
      <c r="U48" s="6">
        <v>1219</v>
      </c>
      <c r="V48" s="6">
        <v>-84779</v>
      </c>
      <c r="W48" s="2">
        <v>0</v>
      </c>
      <c r="X48" s="6">
        <v>580338</v>
      </c>
      <c r="Y48" s="6">
        <v>-475538</v>
      </c>
      <c r="Z48" s="6">
        <v>9573646</v>
      </c>
      <c r="AA48" s="6">
        <v>3929818</v>
      </c>
      <c r="AB48" s="6">
        <v>-52657</v>
      </c>
      <c r="AC48" s="7">
        <v>0.99</v>
      </c>
      <c r="AD48" s="2">
        <v>0</v>
      </c>
      <c r="AE48" s="2" t="s">
        <v>807</v>
      </c>
      <c r="AF48" s="2">
        <v>1</v>
      </c>
      <c r="AG48" s="2">
        <v>0</v>
      </c>
      <c r="AH48" s="2">
        <v>1</v>
      </c>
      <c r="AI48" s="2">
        <v>0</v>
      </c>
      <c r="AJ48" s="2">
        <v>0</v>
      </c>
      <c r="AK48" s="2">
        <v>0</v>
      </c>
      <c r="AL48" s="2">
        <v>0</v>
      </c>
      <c r="AM48" s="2">
        <v>0</v>
      </c>
    </row>
    <row r="49" spans="1:39">
      <c r="A49" s="2" t="s">
        <v>674</v>
      </c>
      <c r="B49" s="2" t="s">
        <v>926</v>
      </c>
      <c r="C49" s="2" t="s">
        <v>808</v>
      </c>
      <c r="D49" s="2" t="s">
        <v>947</v>
      </c>
      <c r="E49" s="2" t="s">
        <v>675</v>
      </c>
      <c r="F49" s="2" t="s">
        <v>806</v>
      </c>
      <c r="G49" s="2" t="s">
        <v>502</v>
      </c>
      <c r="H49" s="2">
        <v>0</v>
      </c>
      <c r="I49" s="2">
        <v>0.49</v>
      </c>
      <c r="J49" s="6">
        <v>33627589</v>
      </c>
      <c r="K49" s="6">
        <v>23502506</v>
      </c>
      <c r="L49" s="6">
        <v>10125084</v>
      </c>
      <c r="M49" s="6">
        <v>22868696</v>
      </c>
      <c r="N49" s="6">
        <v>1930339</v>
      </c>
      <c r="O49" s="6">
        <v>343521</v>
      </c>
      <c r="P49" s="6">
        <v>1533519</v>
      </c>
      <c r="Q49" s="2">
        <v>0</v>
      </c>
      <c r="R49" s="6">
        <v>52547</v>
      </c>
      <c r="S49" s="6">
        <v>0</v>
      </c>
      <c r="T49" s="6">
        <v>751</v>
      </c>
      <c r="U49" s="6">
        <v>0</v>
      </c>
      <c r="V49" s="6">
        <v>152094</v>
      </c>
      <c r="W49" s="2">
        <v>0</v>
      </c>
      <c r="X49" s="2">
        <v>0</v>
      </c>
      <c r="Y49" s="6">
        <v>-1882001</v>
      </c>
      <c r="Z49" s="6">
        <v>23069128</v>
      </c>
      <c r="AA49" s="6">
        <v>33194211</v>
      </c>
      <c r="AB49" s="6">
        <v>-433378</v>
      </c>
      <c r="AC49" s="7">
        <v>0.99</v>
      </c>
      <c r="AD49" s="2" t="s">
        <v>948</v>
      </c>
      <c r="AE49" s="2" t="s">
        <v>811</v>
      </c>
      <c r="AF49" s="2">
        <v>4.56716E-2</v>
      </c>
      <c r="AG49" s="2">
        <v>0</v>
      </c>
      <c r="AH49" s="2">
        <v>0</v>
      </c>
      <c r="AI49" s="2">
        <v>0</v>
      </c>
      <c r="AJ49" s="2">
        <v>0</v>
      </c>
      <c r="AK49" s="2">
        <v>0</v>
      </c>
      <c r="AL49" s="2">
        <v>0</v>
      </c>
      <c r="AM49" s="2">
        <v>1</v>
      </c>
    </row>
    <row r="50" spans="1:39">
      <c r="A50" s="2" t="s">
        <v>672</v>
      </c>
      <c r="B50" s="2" t="s">
        <v>926</v>
      </c>
      <c r="C50" s="2" t="s">
        <v>820</v>
      </c>
      <c r="D50" s="2">
        <v>0</v>
      </c>
      <c r="E50" s="2" t="s">
        <v>673</v>
      </c>
      <c r="F50" s="2" t="s">
        <v>806</v>
      </c>
      <c r="G50" s="2" t="s">
        <v>37</v>
      </c>
      <c r="H50" s="2">
        <v>0</v>
      </c>
      <c r="I50" s="2">
        <v>0.49</v>
      </c>
      <c r="J50" s="6">
        <v>39435858</v>
      </c>
      <c r="K50" s="6">
        <v>26752001</v>
      </c>
      <c r="L50" s="6">
        <v>12683857</v>
      </c>
      <c r="M50" s="6">
        <v>25410606</v>
      </c>
      <c r="N50" s="6">
        <v>3487954</v>
      </c>
      <c r="O50" s="6">
        <v>384983</v>
      </c>
      <c r="P50" s="6">
        <v>3102971</v>
      </c>
      <c r="Q50" s="2">
        <v>0</v>
      </c>
      <c r="R50" s="6">
        <v>0</v>
      </c>
      <c r="S50" s="6">
        <v>0</v>
      </c>
      <c r="T50" s="6">
        <v>0</v>
      </c>
      <c r="U50" s="6">
        <v>0</v>
      </c>
      <c r="V50" s="6">
        <v>190530</v>
      </c>
      <c r="W50" s="2">
        <v>0</v>
      </c>
      <c r="X50" s="2">
        <v>0</v>
      </c>
      <c r="Y50" s="6">
        <v>-3132180</v>
      </c>
      <c r="Z50" s="6">
        <v>25956910</v>
      </c>
      <c r="AA50" s="6">
        <v>38640767</v>
      </c>
      <c r="AB50" s="6">
        <v>-795090</v>
      </c>
      <c r="AC50" s="7">
        <v>0.98</v>
      </c>
      <c r="AD50" s="2" t="s">
        <v>830</v>
      </c>
      <c r="AE50" s="2" t="s">
        <v>811</v>
      </c>
      <c r="AF50" s="2">
        <v>8.0430399999999999E-2</v>
      </c>
      <c r="AG50" s="2">
        <v>1</v>
      </c>
      <c r="AH50" s="2">
        <v>0</v>
      </c>
      <c r="AI50" s="2">
        <v>0</v>
      </c>
      <c r="AJ50" s="2">
        <v>0</v>
      </c>
      <c r="AK50" s="2">
        <v>0</v>
      </c>
      <c r="AL50" s="2">
        <v>0</v>
      </c>
      <c r="AM50" s="2">
        <v>0</v>
      </c>
    </row>
    <row r="51" spans="1:39">
      <c r="A51" s="2" t="s">
        <v>670</v>
      </c>
      <c r="B51" s="2" t="s">
        <v>804</v>
      </c>
      <c r="C51" s="2" t="s">
        <v>815</v>
      </c>
      <c r="D51" s="2">
        <v>0</v>
      </c>
      <c r="E51" s="2" t="s">
        <v>671</v>
      </c>
      <c r="F51" s="2" t="s">
        <v>668</v>
      </c>
      <c r="G51" s="2" t="s">
        <v>666</v>
      </c>
      <c r="H51" s="2">
        <v>0</v>
      </c>
      <c r="I51" s="2">
        <v>0.4</v>
      </c>
      <c r="J51" s="6">
        <v>3989278</v>
      </c>
      <c r="K51" s="6">
        <v>38786942</v>
      </c>
      <c r="L51" s="6">
        <v>-34797664</v>
      </c>
      <c r="M51" s="6">
        <v>40873652</v>
      </c>
      <c r="N51" s="6">
        <v>1165727</v>
      </c>
      <c r="O51" s="6">
        <v>615651</v>
      </c>
      <c r="P51" s="6">
        <v>497295</v>
      </c>
      <c r="Q51" s="6">
        <v>2030</v>
      </c>
      <c r="R51" s="6">
        <v>20300</v>
      </c>
      <c r="S51" s="6">
        <v>30451</v>
      </c>
      <c r="T51" s="6">
        <v>0</v>
      </c>
      <c r="U51" s="6">
        <v>0</v>
      </c>
      <c r="V51" s="6">
        <v>-522712</v>
      </c>
      <c r="W51" s="2">
        <v>0</v>
      </c>
      <c r="X51" s="6">
        <v>1106192</v>
      </c>
      <c r="Y51" s="6">
        <v>-755406</v>
      </c>
      <c r="Z51" s="6">
        <v>39655069</v>
      </c>
      <c r="AA51" s="6">
        <v>4857404</v>
      </c>
      <c r="AB51" s="6">
        <v>868127</v>
      </c>
      <c r="AC51" s="7">
        <v>1.22</v>
      </c>
      <c r="AD51" s="2">
        <v>0</v>
      </c>
      <c r="AE51" s="2" t="s">
        <v>807</v>
      </c>
      <c r="AF51" s="2">
        <v>1</v>
      </c>
      <c r="AG51" s="2">
        <v>0</v>
      </c>
      <c r="AH51" s="2">
        <v>1</v>
      </c>
      <c r="AI51" s="2">
        <v>0</v>
      </c>
      <c r="AJ51" s="2">
        <v>0</v>
      </c>
      <c r="AK51" s="2">
        <v>0</v>
      </c>
      <c r="AL51" s="2">
        <v>0</v>
      </c>
      <c r="AM51" s="2">
        <v>0</v>
      </c>
    </row>
    <row r="52" spans="1:39">
      <c r="A52" s="2" t="s">
        <v>668</v>
      </c>
      <c r="B52" s="2" t="s">
        <v>928</v>
      </c>
      <c r="C52" s="2" t="s">
        <v>815</v>
      </c>
      <c r="D52" s="2">
        <v>0</v>
      </c>
      <c r="E52" s="2" t="s">
        <v>669</v>
      </c>
      <c r="F52" s="2">
        <v>0</v>
      </c>
      <c r="G52" s="2">
        <v>0</v>
      </c>
      <c r="H52" s="2" t="s">
        <v>929</v>
      </c>
      <c r="I52" s="2">
        <v>0.09</v>
      </c>
      <c r="J52" s="6">
        <v>61068090</v>
      </c>
      <c r="K52" s="6">
        <v>23386224</v>
      </c>
      <c r="L52" s="6">
        <v>37681866</v>
      </c>
      <c r="M52" s="6">
        <v>24011193</v>
      </c>
      <c r="N52" s="6">
        <v>1361114</v>
      </c>
      <c r="O52" s="6">
        <v>361913</v>
      </c>
      <c r="P52" s="6">
        <v>967484</v>
      </c>
      <c r="Q52" s="6">
        <v>2851</v>
      </c>
      <c r="R52" s="6">
        <v>6400</v>
      </c>
      <c r="S52" s="6">
        <v>6851</v>
      </c>
      <c r="T52" s="6">
        <v>15478</v>
      </c>
      <c r="U52" s="6">
        <v>137</v>
      </c>
      <c r="V52" s="6">
        <v>566037</v>
      </c>
      <c r="W52" s="2">
        <v>0</v>
      </c>
      <c r="X52" s="2">
        <v>0</v>
      </c>
      <c r="Y52" s="6">
        <v>545744</v>
      </c>
      <c r="Z52" s="6">
        <v>26484088</v>
      </c>
      <c r="AA52" s="6">
        <v>64165954</v>
      </c>
      <c r="AB52" s="6">
        <v>3097864</v>
      </c>
      <c r="AC52" s="7">
        <v>1.05</v>
      </c>
      <c r="AD52" s="2">
        <v>0</v>
      </c>
      <c r="AE52" s="2" t="s">
        <v>807</v>
      </c>
      <c r="AF52" s="2">
        <v>1</v>
      </c>
      <c r="AG52" s="2">
        <v>0</v>
      </c>
      <c r="AH52" s="2">
        <v>0</v>
      </c>
      <c r="AI52" s="2">
        <v>1</v>
      </c>
      <c r="AJ52" s="2">
        <v>0</v>
      </c>
      <c r="AK52" s="2">
        <v>0</v>
      </c>
      <c r="AL52" s="2">
        <v>0</v>
      </c>
      <c r="AM52" s="2">
        <v>0</v>
      </c>
    </row>
    <row r="53" spans="1:39">
      <c r="A53" s="2" t="s">
        <v>666</v>
      </c>
      <c r="B53" s="2" t="s">
        <v>921</v>
      </c>
      <c r="C53" s="2">
        <v>0</v>
      </c>
      <c r="D53" s="2">
        <v>0</v>
      </c>
      <c r="E53" s="2" t="s">
        <v>667</v>
      </c>
      <c r="F53" s="2">
        <v>0</v>
      </c>
      <c r="G53" s="2">
        <v>0</v>
      </c>
      <c r="H53" s="2" t="s">
        <v>814</v>
      </c>
      <c r="I53" s="2">
        <v>0.01</v>
      </c>
      <c r="J53" s="6">
        <v>5711094</v>
      </c>
      <c r="K53" s="6">
        <v>3447251</v>
      </c>
      <c r="L53" s="6">
        <v>2263842</v>
      </c>
      <c r="M53" s="6">
        <v>3554720</v>
      </c>
      <c r="N53" s="6">
        <v>192287</v>
      </c>
      <c r="O53" s="6">
        <v>53533</v>
      </c>
      <c r="P53" s="6">
        <v>134766</v>
      </c>
      <c r="Q53" s="2">
        <v>540</v>
      </c>
      <c r="R53" s="6">
        <v>712</v>
      </c>
      <c r="S53" s="6">
        <v>864</v>
      </c>
      <c r="T53" s="6">
        <v>1857</v>
      </c>
      <c r="U53" s="6">
        <v>15</v>
      </c>
      <c r="V53" s="6">
        <v>34006</v>
      </c>
      <c r="W53" s="2">
        <v>0</v>
      </c>
      <c r="X53" s="2">
        <v>0</v>
      </c>
      <c r="Y53" s="6">
        <v>36998</v>
      </c>
      <c r="Z53" s="6">
        <v>3818012</v>
      </c>
      <c r="AA53" s="6">
        <v>6081854</v>
      </c>
      <c r="AB53" s="6">
        <v>370760</v>
      </c>
      <c r="AC53" s="7">
        <v>1.06</v>
      </c>
      <c r="AD53" s="2">
        <v>0</v>
      </c>
      <c r="AE53" s="2" t="s">
        <v>807</v>
      </c>
      <c r="AF53" s="2">
        <v>1</v>
      </c>
      <c r="AG53" s="2">
        <v>0</v>
      </c>
      <c r="AH53" s="2">
        <v>0</v>
      </c>
      <c r="AI53" s="2">
        <v>0</v>
      </c>
      <c r="AJ53" s="2">
        <v>1</v>
      </c>
      <c r="AK53" s="2">
        <v>0</v>
      </c>
      <c r="AL53" s="2">
        <v>0</v>
      </c>
      <c r="AM53" s="2">
        <v>0</v>
      </c>
    </row>
    <row r="54" spans="1:39">
      <c r="A54" s="2" t="s">
        <v>664</v>
      </c>
      <c r="B54" s="2" t="s">
        <v>924</v>
      </c>
      <c r="C54" s="2" t="s">
        <v>818</v>
      </c>
      <c r="D54" s="2">
        <v>0</v>
      </c>
      <c r="E54" s="2" t="s">
        <v>665</v>
      </c>
      <c r="F54" s="2" t="s">
        <v>514</v>
      </c>
      <c r="G54" s="2" t="s">
        <v>806</v>
      </c>
      <c r="H54" s="2">
        <v>0</v>
      </c>
      <c r="I54" s="2">
        <v>0.3</v>
      </c>
      <c r="J54" s="6">
        <v>85436375</v>
      </c>
      <c r="K54" s="6">
        <v>177333495</v>
      </c>
      <c r="L54" s="6">
        <v>-91897120</v>
      </c>
      <c r="M54" s="6">
        <v>187500000</v>
      </c>
      <c r="N54" s="6">
        <v>3420237</v>
      </c>
      <c r="O54" s="6">
        <v>2816524</v>
      </c>
      <c r="P54" s="6">
        <v>602800</v>
      </c>
      <c r="Q54" s="6">
        <v>0</v>
      </c>
      <c r="R54" s="6">
        <v>0</v>
      </c>
      <c r="S54" s="6">
        <v>0</v>
      </c>
      <c r="T54" s="6">
        <v>0</v>
      </c>
      <c r="U54" s="6">
        <v>913</v>
      </c>
      <c r="V54" s="6">
        <v>-1380429</v>
      </c>
      <c r="W54" s="2">
        <v>0</v>
      </c>
      <c r="X54" s="6">
        <v>4426118</v>
      </c>
      <c r="Y54" s="6">
        <v>12508</v>
      </c>
      <c r="Z54" s="6">
        <v>185126198</v>
      </c>
      <c r="AA54" s="6">
        <v>93229078</v>
      </c>
      <c r="AB54" s="6">
        <v>7792703</v>
      </c>
      <c r="AC54" s="7">
        <v>1.0900000000000001</v>
      </c>
      <c r="AD54" s="2">
        <v>0</v>
      </c>
      <c r="AE54" s="2" t="s">
        <v>807</v>
      </c>
      <c r="AF54" s="2">
        <v>1</v>
      </c>
      <c r="AG54" s="2">
        <v>0</v>
      </c>
      <c r="AH54" s="2">
        <v>0</v>
      </c>
      <c r="AI54" s="2">
        <v>0</v>
      </c>
      <c r="AJ54" s="2">
        <v>0</v>
      </c>
      <c r="AK54" s="2">
        <v>0</v>
      </c>
      <c r="AL54" s="2">
        <v>1</v>
      </c>
      <c r="AM54" s="2">
        <v>0</v>
      </c>
    </row>
    <row r="55" spans="1:39">
      <c r="A55" s="2" t="s">
        <v>662</v>
      </c>
      <c r="B55" s="2" t="s">
        <v>804</v>
      </c>
      <c r="C55" s="2" t="s">
        <v>825</v>
      </c>
      <c r="D55" s="2">
        <v>0</v>
      </c>
      <c r="E55" s="2" t="s">
        <v>663</v>
      </c>
      <c r="F55" s="2" t="s">
        <v>157</v>
      </c>
      <c r="G55" s="2" t="s">
        <v>155</v>
      </c>
      <c r="H55" s="2">
        <v>0</v>
      </c>
      <c r="I55" s="2">
        <v>0.4</v>
      </c>
      <c r="J55" s="6">
        <v>2844157</v>
      </c>
      <c r="K55" s="6">
        <v>11692916</v>
      </c>
      <c r="L55" s="6">
        <v>-8848758</v>
      </c>
      <c r="M55" s="6">
        <v>12024771</v>
      </c>
      <c r="N55" s="6">
        <v>911878</v>
      </c>
      <c r="O55" s="6">
        <v>180630</v>
      </c>
      <c r="P55" s="6">
        <v>731248</v>
      </c>
      <c r="Q55" s="2">
        <v>0</v>
      </c>
      <c r="R55" s="6">
        <v>0</v>
      </c>
      <c r="S55" s="6">
        <v>0</v>
      </c>
      <c r="T55" s="6">
        <v>0</v>
      </c>
      <c r="U55" s="6">
        <v>0</v>
      </c>
      <c r="V55" s="6">
        <v>-132921</v>
      </c>
      <c r="W55" s="2">
        <v>0</v>
      </c>
      <c r="X55" s="2">
        <v>0</v>
      </c>
      <c r="Y55" s="6">
        <v>-597710</v>
      </c>
      <c r="Z55" s="6">
        <v>12206018</v>
      </c>
      <c r="AA55" s="6">
        <v>3357260</v>
      </c>
      <c r="AB55" s="6">
        <v>513102</v>
      </c>
      <c r="AC55" s="7">
        <v>1.18</v>
      </c>
      <c r="AD55" s="2" t="s">
        <v>946</v>
      </c>
      <c r="AE55" s="2" t="s">
        <v>811</v>
      </c>
      <c r="AF55" s="2">
        <v>7.5557999999999997E-3</v>
      </c>
      <c r="AG55" s="2">
        <v>0</v>
      </c>
      <c r="AH55" s="2">
        <v>1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</row>
    <row r="56" spans="1:39">
      <c r="A56" s="2" t="s">
        <v>660</v>
      </c>
      <c r="B56" s="2" t="s">
        <v>804</v>
      </c>
      <c r="C56" s="2" t="s">
        <v>805</v>
      </c>
      <c r="D56" s="2">
        <v>0</v>
      </c>
      <c r="E56" s="2" t="s">
        <v>661</v>
      </c>
      <c r="F56" s="2" t="s">
        <v>430</v>
      </c>
      <c r="G56" s="2" t="s">
        <v>428</v>
      </c>
      <c r="H56" s="2">
        <v>0</v>
      </c>
      <c r="I56" s="2">
        <v>0.4</v>
      </c>
      <c r="J56" s="6">
        <v>4377364</v>
      </c>
      <c r="K56" s="6">
        <v>19837010</v>
      </c>
      <c r="L56" s="6">
        <v>-15459646</v>
      </c>
      <c r="M56" s="6">
        <v>19278493</v>
      </c>
      <c r="N56" s="6">
        <v>1195701</v>
      </c>
      <c r="O56" s="6">
        <v>294527</v>
      </c>
      <c r="P56" s="6">
        <v>899616</v>
      </c>
      <c r="Q56" s="6">
        <v>1273</v>
      </c>
      <c r="R56" s="6">
        <v>0</v>
      </c>
      <c r="S56" s="6">
        <v>285</v>
      </c>
      <c r="T56" s="6">
        <v>0</v>
      </c>
      <c r="U56" s="6">
        <v>0</v>
      </c>
      <c r="V56" s="6">
        <v>-232226</v>
      </c>
      <c r="W56" s="2">
        <v>0</v>
      </c>
      <c r="X56" s="6">
        <v>14861</v>
      </c>
      <c r="Y56" s="6">
        <v>1106772</v>
      </c>
      <c r="Z56" s="6">
        <v>21333878</v>
      </c>
      <c r="AA56" s="6">
        <v>5874232</v>
      </c>
      <c r="AB56" s="6">
        <v>1496868</v>
      </c>
      <c r="AC56" s="7">
        <v>1.34</v>
      </c>
      <c r="AD56" s="2" t="s">
        <v>892</v>
      </c>
      <c r="AE56" s="2" t="s">
        <v>811</v>
      </c>
      <c r="AF56" s="2">
        <v>1.97729E-2</v>
      </c>
      <c r="AG56" s="2">
        <v>0</v>
      </c>
      <c r="AH56" s="2">
        <v>1</v>
      </c>
      <c r="AI56" s="2">
        <v>0</v>
      </c>
      <c r="AJ56" s="2">
        <v>0</v>
      </c>
      <c r="AK56" s="2">
        <v>0</v>
      </c>
      <c r="AL56" s="2">
        <v>0</v>
      </c>
      <c r="AM56" s="2">
        <v>0</v>
      </c>
    </row>
    <row r="57" spans="1:39">
      <c r="A57" s="2" t="s">
        <v>658</v>
      </c>
      <c r="B57" s="2" t="s">
        <v>804</v>
      </c>
      <c r="C57" s="2" t="s">
        <v>808</v>
      </c>
      <c r="D57" s="2">
        <v>0</v>
      </c>
      <c r="E57" s="2" t="s">
        <v>659</v>
      </c>
      <c r="F57" s="2" t="s">
        <v>606</v>
      </c>
      <c r="G57" s="2" t="s">
        <v>806</v>
      </c>
      <c r="H57" s="2">
        <v>0</v>
      </c>
      <c r="I57" s="2">
        <v>0.4</v>
      </c>
      <c r="J57" s="6">
        <v>3114615</v>
      </c>
      <c r="K57" s="6">
        <v>14852256</v>
      </c>
      <c r="L57" s="6">
        <v>-11737641</v>
      </c>
      <c r="M57" s="6">
        <v>16483128</v>
      </c>
      <c r="N57" s="6">
        <v>957131</v>
      </c>
      <c r="O57" s="6">
        <v>249965</v>
      </c>
      <c r="P57" s="6">
        <v>685084</v>
      </c>
      <c r="Q57" s="6">
        <v>21473</v>
      </c>
      <c r="R57" s="6">
        <v>0</v>
      </c>
      <c r="S57" s="6">
        <v>0</v>
      </c>
      <c r="T57" s="6">
        <v>0</v>
      </c>
      <c r="U57" s="6">
        <v>609</v>
      </c>
      <c r="V57" s="6">
        <v>-176316</v>
      </c>
      <c r="W57" s="2">
        <v>0</v>
      </c>
      <c r="X57" s="2">
        <v>0</v>
      </c>
      <c r="Y57" s="6">
        <v>-98985</v>
      </c>
      <c r="Z57" s="6">
        <v>17164957</v>
      </c>
      <c r="AA57" s="6">
        <v>5427316</v>
      </c>
      <c r="AB57" s="6">
        <v>2312701</v>
      </c>
      <c r="AC57" s="7">
        <v>1.74</v>
      </c>
      <c r="AD57" s="2" t="s">
        <v>887</v>
      </c>
      <c r="AE57" s="2" t="s">
        <v>811</v>
      </c>
      <c r="AF57" s="2">
        <v>3.2401100000000002E-2</v>
      </c>
      <c r="AG57" s="2">
        <v>0</v>
      </c>
      <c r="AH57" s="2">
        <v>1</v>
      </c>
      <c r="AI57" s="2">
        <v>0</v>
      </c>
      <c r="AJ57" s="2">
        <v>0</v>
      </c>
      <c r="AK57" s="2">
        <v>0</v>
      </c>
      <c r="AL57" s="2">
        <v>0</v>
      </c>
      <c r="AM57" s="2">
        <v>0</v>
      </c>
    </row>
    <row r="58" spans="1:39">
      <c r="A58" s="2" t="s">
        <v>656</v>
      </c>
      <c r="B58" s="2" t="s">
        <v>804</v>
      </c>
      <c r="C58" s="2" t="s">
        <v>815</v>
      </c>
      <c r="D58" s="2">
        <v>0</v>
      </c>
      <c r="E58" s="2" t="s">
        <v>657</v>
      </c>
      <c r="F58" s="2" t="s">
        <v>534</v>
      </c>
      <c r="G58" s="2" t="s">
        <v>532</v>
      </c>
      <c r="H58" s="2">
        <v>0</v>
      </c>
      <c r="I58" s="2">
        <v>0.4</v>
      </c>
      <c r="J58" s="6">
        <v>2113563</v>
      </c>
      <c r="K58" s="6">
        <v>5721145</v>
      </c>
      <c r="L58" s="6">
        <v>-3607582</v>
      </c>
      <c r="M58" s="6">
        <v>5569506</v>
      </c>
      <c r="N58" s="6">
        <v>566710</v>
      </c>
      <c r="O58" s="6">
        <v>83662</v>
      </c>
      <c r="P58" s="6">
        <v>479915</v>
      </c>
      <c r="Q58" s="6">
        <v>1126</v>
      </c>
      <c r="R58" s="6">
        <v>0</v>
      </c>
      <c r="S58" s="6">
        <v>2007</v>
      </c>
      <c r="T58" s="6">
        <v>0</v>
      </c>
      <c r="U58" s="6">
        <v>0</v>
      </c>
      <c r="V58" s="6">
        <v>-54191</v>
      </c>
      <c r="W58" s="2">
        <v>0</v>
      </c>
      <c r="X58" s="2">
        <v>0</v>
      </c>
      <c r="Y58" s="6">
        <v>2900</v>
      </c>
      <c r="Z58" s="6">
        <v>6084924</v>
      </c>
      <c r="AA58" s="6">
        <v>2477342</v>
      </c>
      <c r="AB58" s="6">
        <v>363780</v>
      </c>
      <c r="AC58" s="7">
        <v>1.17</v>
      </c>
      <c r="AD58" s="2" t="s">
        <v>908</v>
      </c>
      <c r="AE58" s="2" t="s">
        <v>811</v>
      </c>
      <c r="AF58" s="2">
        <v>1.03769E-2</v>
      </c>
      <c r="AG58" s="2">
        <v>0</v>
      </c>
      <c r="AH58" s="2">
        <v>1</v>
      </c>
      <c r="AI58" s="2">
        <v>0</v>
      </c>
      <c r="AJ58" s="2">
        <v>0</v>
      </c>
      <c r="AK58" s="2">
        <v>0</v>
      </c>
      <c r="AL58" s="2">
        <v>0</v>
      </c>
      <c r="AM58" s="2">
        <v>0</v>
      </c>
    </row>
    <row r="59" spans="1:39">
      <c r="A59" s="2" t="s">
        <v>654</v>
      </c>
      <c r="B59" s="2" t="s">
        <v>821</v>
      </c>
      <c r="C59" s="2" t="s">
        <v>815</v>
      </c>
      <c r="D59" s="2">
        <v>0</v>
      </c>
      <c r="E59" s="2" t="s">
        <v>655</v>
      </c>
      <c r="F59" s="2" t="s">
        <v>806</v>
      </c>
      <c r="G59" s="2" t="s">
        <v>728</v>
      </c>
      <c r="H59" s="2">
        <v>0</v>
      </c>
      <c r="I59" s="2">
        <v>0.49</v>
      </c>
      <c r="J59" s="6">
        <v>30045403</v>
      </c>
      <c r="K59" s="6">
        <v>36488737</v>
      </c>
      <c r="L59" s="6">
        <v>-6443333</v>
      </c>
      <c r="M59" s="6">
        <v>39700003</v>
      </c>
      <c r="N59" s="6">
        <v>2371714</v>
      </c>
      <c r="O59" s="6">
        <v>600776</v>
      </c>
      <c r="P59" s="6">
        <v>1735794</v>
      </c>
      <c r="Q59" s="6">
        <v>0</v>
      </c>
      <c r="R59" s="6">
        <v>17432</v>
      </c>
      <c r="S59" s="6">
        <v>1833</v>
      </c>
      <c r="T59" s="6">
        <v>15879</v>
      </c>
      <c r="U59" s="6">
        <v>0</v>
      </c>
      <c r="V59" s="6">
        <v>-96788</v>
      </c>
      <c r="W59" s="2">
        <v>0</v>
      </c>
      <c r="X59" s="6">
        <v>860272</v>
      </c>
      <c r="Y59" s="6">
        <v>-584570</v>
      </c>
      <c r="Z59" s="6">
        <v>40530087</v>
      </c>
      <c r="AA59" s="6">
        <v>34086754</v>
      </c>
      <c r="AB59" s="6">
        <v>4041350</v>
      </c>
      <c r="AC59" s="7">
        <v>1.1299999999999999</v>
      </c>
      <c r="AD59" s="2">
        <v>0</v>
      </c>
      <c r="AE59" s="2" t="s">
        <v>807</v>
      </c>
      <c r="AF59" s="2">
        <v>1</v>
      </c>
      <c r="AG59" s="2">
        <v>0</v>
      </c>
      <c r="AH59" s="2">
        <v>0</v>
      </c>
      <c r="AI59" s="2">
        <v>0</v>
      </c>
      <c r="AJ59" s="2">
        <v>0</v>
      </c>
      <c r="AK59" s="2">
        <v>1</v>
      </c>
      <c r="AL59" s="2">
        <v>0</v>
      </c>
      <c r="AM59" s="2">
        <v>0</v>
      </c>
    </row>
    <row r="60" spans="1:39">
      <c r="A60" s="2" t="s">
        <v>652</v>
      </c>
      <c r="B60" s="2" t="s">
        <v>804</v>
      </c>
      <c r="C60" s="2" t="s">
        <v>809</v>
      </c>
      <c r="D60" s="2">
        <v>0</v>
      </c>
      <c r="E60" s="2" t="s">
        <v>653</v>
      </c>
      <c r="F60" s="2" t="s">
        <v>402</v>
      </c>
      <c r="G60" s="2" t="s">
        <v>400</v>
      </c>
      <c r="H60" s="2">
        <v>0</v>
      </c>
      <c r="I60" s="2">
        <v>0.4</v>
      </c>
      <c r="J60" s="6">
        <v>4008871</v>
      </c>
      <c r="K60" s="6">
        <v>18363781</v>
      </c>
      <c r="L60" s="6">
        <v>-14354909</v>
      </c>
      <c r="M60" s="6">
        <v>18011755</v>
      </c>
      <c r="N60" s="6">
        <v>1294994</v>
      </c>
      <c r="O60" s="6">
        <v>272844</v>
      </c>
      <c r="P60" s="6">
        <v>1018427</v>
      </c>
      <c r="Q60" s="6">
        <v>1643</v>
      </c>
      <c r="R60" s="6">
        <v>605</v>
      </c>
      <c r="S60" s="6">
        <v>140</v>
      </c>
      <c r="T60" s="6">
        <v>726</v>
      </c>
      <c r="U60" s="6">
        <v>609</v>
      </c>
      <c r="V60" s="6">
        <v>-215632</v>
      </c>
      <c r="W60" s="2">
        <v>0</v>
      </c>
      <c r="X60" s="2">
        <v>0</v>
      </c>
      <c r="Y60" s="6">
        <v>-480329</v>
      </c>
      <c r="Z60" s="6">
        <v>18610788</v>
      </c>
      <c r="AA60" s="6">
        <v>4255879</v>
      </c>
      <c r="AB60" s="6">
        <v>247007</v>
      </c>
      <c r="AC60" s="7">
        <v>1.06</v>
      </c>
      <c r="AD60" s="2" t="s">
        <v>906</v>
      </c>
      <c r="AE60" s="2" t="s">
        <v>811</v>
      </c>
      <c r="AF60" s="2">
        <v>2.27884E-2</v>
      </c>
      <c r="AG60" s="2">
        <v>0</v>
      </c>
      <c r="AH60" s="2">
        <v>1</v>
      </c>
      <c r="AI60" s="2">
        <v>0</v>
      </c>
      <c r="AJ60" s="2">
        <v>0</v>
      </c>
      <c r="AK60" s="2">
        <v>0</v>
      </c>
      <c r="AL60" s="2">
        <v>0</v>
      </c>
      <c r="AM60" s="2">
        <v>0</v>
      </c>
    </row>
    <row r="61" spans="1:39">
      <c r="A61" s="2" t="s">
        <v>650</v>
      </c>
      <c r="B61" s="2" t="s">
        <v>804</v>
      </c>
      <c r="C61" s="2" t="s">
        <v>815</v>
      </c>
      <c r="D61" s="2">
        <v>0</v>
      </c>
      <c r="E61" s="2" t="s">
        <v>651</v>
      </c>
      <c r="F61" s="2" t="s">
        <v>534</v>
      </c>
      <c r="G61" s="2" t="s">
        <v>532</v>
      </c>
      <c r="H61" s="2">
        <v>0</v>
      </c>
      <c r="I61" s="2">
        <v>0.4</v>
      </c>
      <c r="J61" s="6">
        <v>3182748</v>
      </c>
      <c r="K61" s="6">
        <v>28872441</v>
      </c>
      <c r="L61" s="6">
        <v>-25689694</v>
      </c>
      <c r="M61" s="6">
        <v>30645670</v>
      </c>
      <c r="N61" s="6">
        <v>1290408</v>
      </c>
      <c r="O61" s="6">
        <v>460343</v>
      </c>
      <c r="P61" s="6">
        <v>826697</v>
      </c>
      <c r="Q61" s="6">
        <v>0</v>
      </c>
      <c r="R61" s="6">
        <v>605</v>
      </c>
      <c r="S61" s="6">
        <v>381</v>
      </c>
      <c r="T61" s="6">
        <v>2382</v>
      </c>
      <c r="U61" s="6">
        <v>0</v>
      </c>
      <c r="V61" s="6">
        <v>-385897</v>
      </c>
      <c r="W61" s="2">
        <v>0</v>
      </c>
      <c r="X61" s="6">
        <v>1305153</v>
      </c>
      <c r="Y61" s="6">
        <v>1197524</v>
      </c>
      <c r="Z61" s="6">
        <v>31442552</v>
      </c>
      <c r="AA61" s="6">
        <v>5752858</v>
      </c>
      <c r="AB61" s="6">
        <v>2570111</v>
      </c>
      <c r="AC61" s="7">
        <v>1.81</v>
      </c>
      <c r="AD61" s="2">
        <v>0</v>
      </c>
      <c r="AE61" s="2" t="s">
        <v>807</v>
      </c>
      <c r="AF61" s="2">
        <v>1</v>
      </c>
      <c r="AG61" s="2">
        <v>0</v>
      </c>
      <c r="AH61" s="2">
        <v>1</v>
      </c>
      <c r="AI61" s="2">
        <v>0</v>
      </c>
      <c r="AJ61" s="2">
        <v>0</v>
      </c>
      <c r="AK61" s="2">
        <v>0</v>
      </c>
      <c r="AL61" s="2">
        <v>0</v>
      </c>
      <c r="AM61" s="2">
        <v>0</v>
      </c>
    </row>
    <row r="62" spans="1:39">
      <c r="A62" s="2" t="s">
        <v>648</v>
      </c>
      <c r="B62" s="2" t="s">
        <v>804</v>
      </c>
      <c r="C62" s="2" t="s">
        <v>822</v>
      </c>
      <c r="D62" s="2">
        <v>0</v>
      </c>
      <c r="E62" s="2" t="s">
        <v>649</v>
      </c>
      <c r="F62" s="2" t="s">
        <v>510</v>
      </c>
      <c r="G62" s="2" t="s">
        <v>806</v>
      </c>
      <c r="H62" s="2">
        <v>0</v>
      </c>
      <c r="I62" s="2">
        <v>0.4</v>
      </c>
      <c r="J62" s="6">
        <v>2653532</v>
      </c>
      <c r="K62" s="6">
        <v>20625721</v>
      </c>
      <c r="L62" s="6">
        <v>-17972189</v>
      </c>
      <c r="M62" s="6">
        <v>21470254</v>
      </c>
      <c r="N62" s="6">
        <v>944135</v>
      </c>
      <c r="O62" s="6">
        <v>322515</v>
      </c>
      <c r="P62" s="6">
        <v>620605</v>
      </c>
      <c r="Q62" s="6">
        <v>0</v>
      </c>
      <c r="R62" s="6">
        <v>0</v>
      </c>
      <c r="S62" s="6">
        <v>406</v>
      </c>
      <c r="T62" s="6">
        <v>0</v>
      </c>
      <c r="U62" s="6">
        <v>609</v>
      </c>
      <c r="V62" s="6">
        <v>-269969</v>
      </c>
      <c r="W62" s="2">
        <v>0</v>
      </c>
      <c r="X62" s="6">
        <v>12046</v>
      </c>
      <c r="Y62" s="6">
        <v>-444425</v>
      </c>
      <c r="Z62" s="6">
        <v>21687950</v>
      </c>
      <c r="AA62" s="6">
        <v>3715761</v>
      </c>
      <c r="AB62" s="6">
        <v>1062229</v>
      </c>
      <c r="AC62" s="7">
        <v>1.4</v>
      </c>
      <c r="AD62" s="2" t="s">
        <v>838</v>
      </c>
      <c r="AE62" s="2" t="s">
        <v>811</v>
      </c>
      <c r="AF62" s="2">
        <v>3.1834800000000003E-2</v>
      </c>
      <c r="AG62" s="2">
        <v>0</v>
      </c>
      <c r="AH62" s="2">
        <v>1</v>
      </c>
      <c r="AI62" s="2">
        <v>0</v>
      </c>
      <c r="AJ62" s="2">
        <v>0</v>
      </c>
      <c r="AK62" s="2">
        <v>0</v>
      </c>
      <c r="AL62" s="2">
        <v>0</v>
      </c>
      <c r="AM62" s="2">
        <v>0</v>
      </c>
    </row>
    <row r="63" spans="1:39">
      <c r="A63" s="2" t="s">
        <v>646</v>
      </c>
      <c r="B63" s="2" t="s">
        <v>804</v>
      </c>
      <c r="C63" s="2" t="s">
        <v>805</v>
      </c>
      <c r="D63" s="2">
        <v>0</v>
      </c>
      <c r="E63" s="2" t="s">
        <v>647</v>
      </c>
      <c r="F63" s="2" t="s">
        <v>290</v>
      </c>
      <c r="G63" s="2" t="s">
        <v>806</v>
      </c>
      <c r="H63" s="2">
        <v>0</v>
      </c>
      <c r="I63" s="2">
        <v>0.4</v>
      </c>
      <c r="J63" s="6">
        <v>3566292</v>
      </c>
      <c r="K63" s="6">
        <v>30715890</v>
      </c>
      <c r="L63" s="6">
        <v>-27149598</v>
      </c>
      <c r="M63" s="6">
        <v>34077930</v>
      </c>
      <c r="N63" s="6">
        <v>1177166</v>
      </c>
      <c r="O63" s="6">
        <v>514936</v>
      </c>
      <c r="P63" s="6">
        <v>649184</v>
      </c>
      <c r="Q63" s="6">
        <v>0</v>
      </c>
      <c r="R63" s="6">
        <v>0</v>
      </c>
      <c r="S63" s="6">
        <v>0</v>
      </c>
      <c r="T63" s="6">
        <v>13046</v>
      </c>
      <c r="U63" s="6">
        <v>0</v>
      </c>
      <c r="V63" s="6">
        <v>-407827</v>
      </c>
      <c r="W63" s="2">
        <v>0</v>
      </c>
      <c r="X63" s="6">
        <v>2954</v>
      </c>
      <c r="Y63" s="6">
        <v>-628477</v>
      </c>
      <c r="Z63" s="6">
        <v>34215838</v>
      </c>
      <c r="AA63" s="6">
        <v>7066240</v>
      </c>
      <c r="AB63" s="6">
        <v>3499949</v>
      </c>
      <c r="AC63" s="7">
        <v>1.98</v>
      </c>
      <c r="AD63" s="2" t="s">
        <v>931</v>
      </c>
      <c r="AE63" s="2" t="s">
        <v>827</v>
      </c>
      <c r="AF63" s="2">
        <v>4.9009299999999999E-2</v>
      </c>
      <c r="AG63" s="2">
        <v>0</v>
      </c>
      <c r="AH63" s="2">
        <v>1</v>
      </c>
      <c r="AI63" s="2">
        <v>0</v>
      </c>
      <c r="AJ63" s="2">
        <v>0</v>
      </c>
      <c r="AK63" s="2">
        <v>0</v>
      </c>
      <c r="AL63" s="2">
        <v>0</v>
      </c>
      <c r="AM63" s="2">
        <v>0</v>
      </c>
    </row>
    <row r="64" spans="1:39">
      <c r="A64" s="2" t="s">
        <v>644</v>
      </c>
      <c r="B64" s="2" t="s">
        <v>821</v>
      </c>
      <c r="C64" s="2" t="s">
        <v>808</v>
      </c>
      <c r="D64" s="2">
        <v>0</v>
      </c>
      <c r="E64" s="2" t="s">
        <v>645</v>
      </c>
      <c r="F64" s="2" t="s">
        <v>806</v>
      </c>
      <c r="G64" s="2" t="s">
        <v>642</v>
      </c>
      <c r="H64" s="2">
        <v>0</v>
      </c>
      <c r="I64" s="2">
        <v>0.49</v>
      </c>
      <c r="J64" s="6">
        <v>39723369</v>
      </c>
      <c r="K64" s="6">
        <v>62744785</v>
      </c>
      <c r="L64" s="6">
        <v>-23021416</v>
      </c>
      <c r="M64" s="6">
        <v>64496247</v>
      </c>
      <c r="N64" s="6">
        <v>3892437</v>
      </c>
      <c r="O64" s="6">
        <v>976064</v>
      </c>
      <c r="P64" s="6">
        <v>2820831</v>
      </c>
      <c r="Q64" s="6">
        <v>41972</v>
      </c>
      <c r="R64" s="6">
        <v>0</v>
      </c>
      <c r="S64" s="6">
        <v>42729</v>
      </c>
      <c r="T64" s="6">
        <v>9348</v>
      </c>
      <c r="U64" s="6">
        <v>1493</v>
      </c>
      <c r="V64" s="6">
        <v>-345815</v>
      </c>
      <c r="W64" s="2">
        <v>0</v>
      </c>
      <c r="X64" s="2">
        <v>0</v>
      </c>
      <c r="Y64" s="6">
        <v>-2193328</v>
      </c>
      <c r="Z64" s="6">
        <v>65849540</v>
      </c>
      <c r="AA64" s="6">
        <v>42828125</v>
      </c>
      <c r="AB64" s="6">
        <v>3104755</v>
      </c>
      <c r="AC64" s="7">
        <v>1.08</v>
      </c>
      <c r="AD64" s="2" t="s">
        <v>948</v>
      </c>
      <c r="AE64" s="2" t="s">
        <v>811</v>
      </c>
      <c r="AF64" s="2">
        <v>5.3950699999999997E-2</v>
      </c>
      <c r="AG64" s="2">
        <v>0</v>
      </c>
      <c r="AH64" s="2">
        <v>0</v>
      </c>
      <c r="AI64" s="2">
        <v>0</v>
      </c>
      <c r="AJ64" s="2">
        <v>0</v>
      </c>
      <c r="AK64" s="2">
        <v>1</v>
      </c>
      <c r="AL64" s="2">
        <v>0</v>
      </c>
      <c r="AM64" s="2">
        <v>0</v>
      </c>
    </row>
    <row r="65" spans="1:39">
      <c r="A65" s="2" t="s">
        <v>642</v>
      </c>
      <c r="B65" s="2" t="s">
        <v>921</v>
      </c>
      <c r="C65" s="2">
        <v>0</v>
      </c>
      <c r="D65" s="2">
        <v>0</v>
      </c>
      <c r="E65" s="2" t="s">
        <v>643</v>
      </c>
      <c r="F65" s="2">
        <v>0</v>
      </c>
      <c r="G65" s="2">
        <v>0</v>
      </c>
      <c r="H65" s="2" t="s">
        <v>814</v>
      </c>
      <c r="I65" s="2">
        <v>0.01</v>
      </c>
      <c r="J65" s="6">
        <v>8842904</v>
      </c>
      <c r="K65" s="6">
        <v>3996587</v>
      </c>
      <c r="L65" s="6">
        <v>4846317</v>
      </c>
      <c r="M65" s="6">
        <v>4220845</v>
      </c>
      <c r="N65" s="6">
        <v>210502</v>
      </c>
      <c r="O65" s="6">
        <v>63403</v>
      </c>
      <c r="P65" s="6">
        <v>144580</v>
      </c>
      <c r="Q65" s="2">
        <v>857</v>
      </c>
      <c r="R65" s="6">
        <v>0</v>
      </c>
      <c r="S65" s="6">
        <v>872</v>
      </c>
      <c r="T65" s="6">
        <v>760</v>
      </c>
      <c r="U65" s="6">
        <v>30</v>
      </c>
      <c r="V65" s="6">
        <v>72799</v>
      </c>
      <c r="W65" s="2">
        <v>0</v>
      </c>
      <c r="X65" s="2">
        <v>0</v>
      </c>
      <c r="Y65" s="6">
        <v>-122542</v>
      </c>
      <c r="Z65" s="6">
        <v>4381603</v>
      </c>
      <c r="AA65" s="6">
        <v>9227921</v>
      </c>
      <c r="AB65" s="6">
        <v>385017</v>
      </c>
      <c r="AC65" s="7">
        <v>1.04</v>
      </c>
      <c r="AD65" s="2">
        <v>0</v>
      </c>
      <c r="AE65" s="2" t="s">
        <v>807</v>
      </c>
      <c r="AF65" s="2">
        <v>1</v>
      </c>
      <c r="AG65" s="2">
        <v>0</v>
      </c>
      <c r="AH65" s="2">
        <v>0</v>
      </c>
      <c r="AI65" s="2">
        <v>0</v>
      </c>
      <c r="AJ65" s="2">
        <v>1</v>
      </c>
      <c r="AK65" s="2">
        <v>0</v>
      </c>
      <c r="AL65" s="2">
        <v>0</v>
      </c>
      <c r="AM65" s="2">
        <v>0</v>
      </c>
    </row>
    <row r="66" spans="1:39">
      <c r="A66" s="2" t="s">
        <v>640</v>
      </c>
      <c r="B66" s="2" t="s">
        <v>821</v>
      </c>
      <c r="C66" s="2" t="s">
        <v>808</v>
      </c>
      <c r="D66" s="2">
        <v>0</v>
      </c>
      <c r="E66" s="2" t="s">
        <v>641</v>
      </c>
      <c r="F66" s="2" t="s">
        <v>806</v>
      </c>
      <c r="G66" s="2" t="s">
        <v>642</v>
      </c>
      <c r="H66" s="2">
        <v>0</v>
      </c>
      <c r="I66" s="2">
        <v>0.49</v>
      </c>
      <c r="J66" s="6">
        <v>49450861</v>
      </c>
      <c r="K66" s="6">
        <v>66247613</v>
      </c>
      <c r="L66" s="6">
        <v>-16796752</v>
      </c>
      <c r="M66" s="6">
        <v>67328413</v>
      </c>
      <c r="N66" s="6">
        <v>3626054</v>
      </c>
      <c r="O66" s="6">
        <v>1012424</v>
      </c>
      <c r="P66" s="6">
        <v>2586275</v>
      </c>
      <c r="Q66" s="2">
        <v>0</v>
      </c>
      <c r="R66" s="2">
        <v>0</v>
      </c>
      <c r="S66" s="6">
        <v>0</v>
      </c>
      <c r="T66" s="6">
        <v>27355</v>
      </c>
      <c r="U66" s="6">
        <v>0</v>
      </c>
      <c r="V66" s="6">
        <v>-252312</v>
      </c>
      <c r="W66" s="2">
        <v>0</v>
      </c>
      <c r="X66" s="2">
        <v>0</v>
      </c>
      <c r="Y66" s="2">
        <v>0</v>
      </c>
      <c r="Z66" s="6">
        <v>70702155</v>
      </c>
      <c r="AA66" s="6">
        <v>53905403</v>
      </c>
      <c r="AB66" s="6">
        <v>4454542</v>
      </c>
      <c r="AC66" s="7">
        <v>1.0900000000000001</v>
      </c>
      <c r="AD66" s="2" t="s">
        <v>948</v>
      </c>
      <c r="AE66" s="2" t="s">
        <v>811</v>
      </c>
      <c r="AF66" s="2">
        <v>6.7162100000000002E-2</v>
      </c>
      <c r="AG66" s="2">
        <v>0</v>
      </c>
      <c r="AH66" s="2">
        <v>0</v>
      </c>
      <c r="AI66" s="2">
        <v>0</v>
      </c>
      <c r="AJ66" s="2">
        <v>0</v>
      </c>
      <c r="AK66" s="2">
        <v>1</v>
      </c>
      <c r="AL66" s="2">
        <v>0</v>
      </c>
      <c r="AM66" s="2">
        <v>0</v>
      </c>
    </row>
    <row r="67" spans="1:39">
      <c r="A67" s="2" t="s">
        <v>638</v>
      </c>
      <c r="B67" s="2" t="s">
        <v>804</v>
      </c>
      <c r="C67" s="2" t="s">
        <v>809</v>
      </c>
      <c r="D67" s="2">
        <v>0</v>
      </c>
      <c r="E67" s="2" t="s">
        <v>639</v>
      </c>
      <c r="F67" s="2" t="s">
        <v>594</v>
      </c>
      <c r="G67" s="2" t="s">
        <v>590</v>
      </c>
      <c r="H67" s="2">
        <v>0</v>
      </c>
      <c r="I67" s="2">
        <v>0.4</v>
      </c>
      <c r="J67" s="6">
        <v>3150422</v>
      </c>
      <c r="K67" s="6">
        <v>13857873</v>
      </c>
      <c r="L67" s="6">
        <v>-10707451</v>
      </c>
      <c r="M67" s="6">
        <v>14770301</v>
      </c>
      <c r="N67" s="6">
        <v>986440</v>
      </c>
      <c r="O67" s="6">
        <v>233227</v>
      </c>
      <c r="P67" s="6">
        <v>747434</v>
      </c>
      <c r="Q67" s="6">
        <v>4318</v>
      </c>
      <c r="R67" s="6">
        <v>0</v>
      </c>
      <c r="S67" s="6">
        <v>0</v>
      </c>
      <c r="T67" s="6">
        <v>1461</v>
      </c>
      <c r="U67" s="6">
        <v>0</v>
      </c>
      <c r="V67" s="6">
        <v>-160842</v>
      </c>
      <c r="W67" s="2">
        <v>0</v>
      </c>
      <c r="X67" s="2">
        <v>0</v>
      </c>
      <c r="Y67" s="6">
        <v>-106426</v>
      </c>
      <c r="Z67" s="6">
        <v>15489473</v>
      </c>
      <c r="AA67" s="6">
        <v>4782022</v>
      </c>
      <c r="AB67" s="6">
        <v>1631600</v>
      </c>
      <c r="AC67" s="7">
        <v>1.52</v>
      </c>
      <c r="AD67" s="2" t="s">
        <v>904</v>
      </c>
      <c r="AE67" s="2" t="s">
        <v>811</v>
      </c>
      <c r="AF67" s="2">
        <v>1.6717699999999999E-2</v>
      </c>
      <c r="AG67" s="2">
        <v>0</v>
      </c>
      <c r="AH67" s="2">
        <v>1</v>
      </c>
      <c r="AI67" s="2">
        <v>0</v>
      </c>
      <c r="AJ67" s="2">
        <v>0</v>
      </c>
      <c r="AK67" s="2">
        <v>0</v>
      </c>
      <c r="AL67" s="2">
        <v>0</v>
      </c>
      <c r="AM67" s="2">
        <v>0</v>
      </c>
    </row>
    <row r="68" spans="1:39">
      <c r="A68" s="2" t="s">
        <v>636</v>
      </c>
      <c r="B68" s="2" t="s">
        <v>804</v>
      </c>
      <c r="C68" s="2" t="s">
        <v>805</v>
      </c>
      <c r="D68" s="2">
        <v>0</v>
      </c>
      <c r="E68" s="2" t="s">
        <v>637</v>
      </c>
      <c r="F68" s="2" t="s">
        <v>39</v>
      </c>
      <c r="G68" s="2" t="s">
        <v>806</v>
      </c>
      <c r="H68" s="2">
        <v>0</v>
      </c>
      <c r="I68" s="2">
        <v>0.4</v>
      </c>
      <c r="J68" s="6">
        <v>2102980</v>
      </c>
      <c r="K68" s="6">
        <v>18287292</v>
      </c>
      <c r="L68" s="6">
        <v>-16184312</v>
      </c>
      <c r="M68" s="6">
        <v>18502888</v>
      </c>
      <c r="N68" s="6">
        <v>1199497</v>
      </c>
      <c r="O68" s="6">
        <v>279337</v>
      </c>
      <c r="P68" s="6">
        <v>889542</v>
      </c>
      <c r="Q68" s="6">
        <v>11130</v>
      </c>
      <c r="R68" s="6">
        <v>0</v>
      </c>
      <c r="S68" s="6">
        <v>0</v>
      </c>
      <c r="T68" s="6">
        <v>18270</v>
      </c>
      <c r="U68" s="6">
        <v>1218</v>
      </c>
      <c r="V68" s="6">
        <v>-243112</v>
      </c>
      <c r="W68" s="2">
        <v>0</v>
      </c>
      <c r="X68" s="2">
        <v>0</v>
      </c>
      <c r="Y68" s="6">
        <v>-1397384</v>
      </c>
      <c r="Z68" s="6">
        <v>18061889</v>
      </c>
      <c r="AA68" s="6">
        <v>1877577</v>
      </c>
      <c r="AB68" s="6">
        <v>-225403</v>
      </c>
      <c r="AC68" s="7">
        <v>0.89</v>
      </c>
      <c r="AD68" s="2" t="s">
        <v>903</v>
      </c>
      <c r="AE68" s="2" t="s">
        <v>811</v>
      </c>
      <c r="AF68" s="2">
        <v>2.51224E-2</v>
      </c>
      <c r="AG68" s="2">
        <v>0</v>
      </c>
      <c r="AH68" s="2">
        <v>1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</row>
    <row r="69" spans="1:39">
      <c r="A69" s="2" t="s">
        <v>634</v>
      </c>
      <c r="B69" s="2" t="s">
        <v>804</v>
      </c>
      <c r="C69" s="2" t="s">
        <v>805</v>
      </c>
      <c r="D69" s="2">
        <v>0</v>
      </c>
      <c r="E69" s="2" t="s">
        <v>635</v>
      </c>
      <c r="F69" s="2" t="s">
        <v>680</v>
      </c>
      <c r="G69" s="2" t="s">
        <v>678</v>
      </c>
      <c r="H69" s="2">
        <v>0</v>
      </c>
      <c r="I69" s="2">
        <v>0.4</v>
      </c>
      <c r="J69" s="6">
        <v>1394455</v>
      </c>
      <c r="K69" s="6">
        <v>8381965</v>
      </c>
      <c r="L69" s="6">
        <v>-6987510</v>
      </c>
      <c r="M69" s="6">
        <v>8764160</v>
      </c>
      <c r="N69" s="6">
        <v>598491</v>
      </c>
      <c r="O69" s="6">
        <v>131650</v>
      </c>
      <c r="P69" s="6">
        <v>465222</v>
      </c>
      <c r="Q69" s="6">
        <v>0</v>
      </c>
      <c r="R69" s="6">
        <v>0</v>
      </c>
      <c r="S69" s="6">
        <v>0</v>
      </c>
      <c r="T69" s="6">
        <v>1619</v>
      </c>
      <c r="U69" s="6">
        <v>0</v>
      </c>
      <c r="V69" s="6">
        <v>-104963</v>
      </c>
      <c r="W69" s="2">
        <v>0</v>
      </c>
      <c r="X69" s="6">
        <v>12669</v>
      </c>
      <c r="Y69" s="6">
        <v>644115</v>
      </c>
      <c r="Z69" s="6">
        <v>9889134</v>
      </c>
      <c r="AA69" s="6">
        <v>2901624</v>
      </c>
      <c r="AB69" s="6">
        <v>1507169</v>
      </c>
      <c r="AC69" s="7">
        <v>2.08</v>
      </c>
      <c r="AD69" s="2" t="s">
        <v>922</v>
      </c>
      <c r="AE69" s="2" t="s">
        <v>811</v>
      </c>
      <c r="AF69" s="2">
        <v>2.65531E-2</v>
      </c>
      <c r="AG69" s="2">
        <v>0</v>
      </c>
      <c r="AH69" s="2">
        <v>1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</row>
    <row r="70" spans="1:39">
      <c r="A70" s="2" t="s">
        <v>632</v>
      </c>
      <c r="B70" s="2" t="s">
        <v>804</v>
      </c>
      <c r="C70" s="2" t="s">
        <v>808</v>
      </c>
      <c r="D70" s="2">
        <v>0</v>
      </c>
      <c r="E70" s="2" t="s">
        <v>633</v>
      </c>
      <c r="F70" s="2" t="s">
        <v>412</v>
      </c>
      <c r="G70" s="2" t="s">
        <v>410</v>
      </c>
      <c r="H70" s="2">
        <v>0</v>
      </c>
      <c r="I70" s="2">
        <v>0.4</v>
      </c>
      <c r="J70" s="6">
        <v>2746552</v>
      </c>
      <c r="K70" s="6">
        <v>8819699</v>
      </c>
      <c r="L70" s="6">
        <v>-6073147</v>
      </c>
      <c r="M70" s="6">
        <v>9928908</v>
      </c>
      <c r="N70" s="6">
        <v>771618</v>
      </c>
      <c r="O70" s="6">
        <v>149147</v>
      </c>
      <c r="P70" s="6">
        <v>620172</v>
      </c>
      <c r="Q70" s="2">
        <v>0</v>
      </c>
      <c r="R70" s="6">
        <v>0</v>
      </c>
      <c r="S70" s="6">
        <v>0</v>
      </c>
      <c r="T70" s="6">
        <v>2299</v>
      </c>
      <c r="U70" s="6">
        <v>0</v>
      </c>
      <c r="V70" s="6">
        <v>-91228</v>
      </c>
      <c r="W70" s="2">
        <v>0</v>
      </c>
      <c r="X70" s="2">
        <v>0</v>
      </c>
      <c r="Y70" s="6">
        <v>-485468</v>
      </c>
      <c r="Z70" s="6">
        <v>10123830</v>
      </c>
      <c r="AA70" s="6">
        <v>4050683</v>
      </c>
      <c r="AB70" s="6">
        <v>1304131</v>
      </c>
      <c r="AC70" s="7">
        <v>1.47</v>
      </c>
      <c r="AD70" s="2" t="s">
        <v>930</v>
      </c>
      <c r="AE70" s="2" t="s">
        <v>811</v>
      </c>
      <c r="AF70" s="2">
        <v>1.3702799999999999E-2</v>
      </c>
      <c r="AG70" s="2">
        <v>0</v>
      </c>
      <c r="AH70" s="2">
        <v>1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</row>
    <row r="71" spans="1:39">
      <c r="A71" s="2" t="s">
        <v>630</v>
      </c>
      <c r="B71" s="2" t="s">
        <v>804</v>
      </c>
      <c r="C71" s="2" t="s">
        <v>822</v>
      </c>
      <c r="D71" s="2">
        <v>0</v>
      </c>
      <c r="E71" s="2" t="s">
        <v>631</v>
      </c>
      <c r="F71" s="2" t="s">
        <v>584</v>
      </c>
      <c r="G71" s="2" t="s">
        <v>0</v>
      </c>
      <c r="H71" s="2">
        <v>0</v>
      </c>
      <c r="I71" s="2">
        <v>0.4</v>
      </c>
      <c r="J71" s="6">
        <v>929639</v>
      </c>
      <c r="K71" s="6">
        <v>7247154</v>
      </c>
      <c r="L71" s="6">
        <v>-6317515</v>
      </c>
      <c r="M71" s="6">
        <v>7687222</v>
      </c>
      <c r="N71" s="6">
        <v>457936</v>
      </c>
      <c r="O71" s="6">
        <v>119762</v>
      </c>
      <c r="P71" s="6">
        <v>336616</v>
      </c>
      <c r="Q71" s="6">
        <v>804</v>
      </c>
      <c r="R71" s="6">
        <v>0</v>
      </c>
      <c r="S71" s="6">
        <v>0</v>
      </c>
      <c r="T71" s="6">
        <v>754</v>
      </c>
      <c r="U71" s="6">
        <v>0</v>
      </c>
      <c r="V71" s="6">
        <v>-94898</v>
      </c>
      <c r="W71" s="2">
        <v>0</v>
      </c>
      <c r="X71" s="6">
        <v>367193</v>
      </c>
      <c r="Y71" s="6">
        <v>-95351</v>
      </c>
      <c r="Z71" s="6">
        <v>7587716</v>
      </c>
      <c r="AA71" s="6">
        <v>1270201</v>
      </c>
      <c r="AB71" s="6">
        <v>340562</v>
      </c>
      <c r="AC71" s="7">
        <v>1.37</v>
      </c>
      <c r="AD71" s="2">
        <v>0</v>
      </c>
      <c r="AE71" s="2" t="s">
        <v>807</v>
      </c>
      <c r="AF71" s="2">
        <v>1</v>
      </c>
      <c r="AG71" s="2">
        <v>0</v>
      </c>
      <c r="AH71" s="2">
        <v>1</v>
      </c>
      <c r="AI71" s="2">
        <v>0</v>
      </c>
      <c r="AJ71" s="2">
        <v>0</v>
      </c>
      <c r="AK71" s="2">
        <v>0</v>
      </c>
      <c r="AL71" s="2">
        <v>0</v>
      </c>
      <c r="AM71" s="2">
        <v>0</v>
      </c>
    </row>
    <row r="72" spans="1:39">
      <c r="A72" s="2" t="s">
        <v>628</v>
      </c>
      <c r="B72" s="2" t="s">
        <v>924</v>
      </c>
      <c r="C72" s="2" t="s">
        <v>818</v>
      </c>
      <c r="D72" s="2">
        <v>0</v>
      </c>
      <c r="E72" s="2" t="s">
        <v>629</v>
      </c>
      <c r="F72" s="2" t="s">
        <v>514</v>
      </c>
      <c r="G72" s="2" t="s">
        <v>806</v>
      </c>
      <c r="H72" s="2">
        <v>0</v>
      </c>
      <c r="I72" s="2">
        <v>0.3</v>
      </c>
      <c r="J72" s="6">
        <v>15571148</v>
      </c>
      <c r="K72" s="6">
        <v>272126874</v>
      </c>
      <c r="L72" s="6">
        <v>-256555726</v>
      </c>
      <c r="M72" s="6">
        <v>318099907</v>
      </c>
      <c r="N72" s="6">
        <v>5044749</v>
      </c>
      <c r="O72" s="6">
        <v>4947572</v>
      </c>
      <c r="P72" s="6">
        <v>84560</v>
      </c>
      <c r="Q72" s="6">
        <v>0</v>
      </c>
      <c r="R72" s="6">
        <v>0</v>
      </c>
      <c r="S72" s="6">
        <v>12617</v>
      </c>
      <c r="T72" s="6">
        <v>0</v>
      </c>
      <c r="U72" s="6">
        <v>0</v>
      </c>
      <c r="V72" s="6">
        <v>-3853841</v>
      </c>
      <c r="W72" s="2">
        <v>0</v>
      </c>
      <c r="X72" s="6">
        <v>21570412</v>
      </c>
      <c r="Y72" s="6">
        <v>15885579</v>
      </c>
      <c r="Z72" s="6">
        <v>313605982</v>
      </c>
      <c r="AA72" s="6">
        <v>57050256</v>
      </c>
      <c r="AB72" s="6">
        <v>41479108</v>
      </c>
      <c r="AC72" s="7">
        <v>3.66</v>
      </c>
      <c r="AD72" s="2">
        <v>0</v>
      </c>
      <c r="AE72" s="2" t="s">
        <v>807</v>
      </c>
      <c r="AF72" s="2">
        <v>1</v>
      </c>
      <c r="AG72" s="2">
        <v>0</v>
      </c>
      <c r="AH72" s="2">
        <v>0</v>
      </c>
      <c r="AI72" s="2">
        <v>0</v>
      </c>
      <c r="AJ72" s="2">
        <v>0</v>
      </c>
      <c r="AK72" s="2">
        <v>0</v>
      </c>
      <c r="AL72" s="2">
        <v>1</v>
      </c>
      <c r="AM72" s="2">
        <v>0</v>
      </c>
    </row>
    <row r="73" spans="1:39">
      <c r="A73" s="2" t="s">
        <v>626</v>
      </c>
      <c r="B73" s="2" t="s">
        <v>921</v>
      </c>
      <c r="C73" s="2">
        <v>0</v>
      </c>
      <c r="D73" s="2">
        <v>0</v>
      </c>
      <c r="E73" s="2" t="s">
        <v>627</v>
      </c>
      <c r="F73" s="2">
        <v>0</v>
      </c>
      <c r="G73" s="2">
        <v>0</v>
      </c>
      <c r="H73" s="2" t="s">
        <v>814</v>
      </c>
      <c r="I73" s="2">
        <v>0.01</v>
      </c>
      <c r="J73" s="6">
        <v>8745752</v>
      </c>
      <c r="K73" s="6">
        <v>1803002</v>
      </c>
      <c r="L73" s="6">
        <v>6942750</v>
      </c>
      <c r="M73" s="6">
        <v>1730006</v>
      </c>
      <c r="N73" s="6">
        <v>88400</v>
      </c>
      <c r="O73" s="6">
        <v>25998</v>
      </c>
      <c r="P73" s="6">
        <v>60085</v>
      </c>
      <c r="Q73" s="2">
        <v>109</v>
      </c>
      <c r="R73" s="6">
        <v>0</v>
      </c>
      <c r="S73" s="6">
        <v>2094</v>
      </c>
      <c r="T73" s="6">
        <v>99</v>
      </c>
      <c r="U73" s="6">
        <v>15</v>
      </c>
      <c r="V73" s="6">
        <v>104290</v>
      </c>
      <c r="W73" s="2">
        <v>0</v>
      </c>
      <c r="X73" s="2">
        <v>0</v>
      </c>
      <c r="Y73" s="6">
        <v>-41715</v>
      </c>
      <c r="Z73" s="6">
        <v>1880981</v>
      </c>
      <c r="AA73" s="6">
        <v>8823730</v>
      </c>
      <c r="AB73" s="6">
        <v>77979</v>
      </c>
      <c r="AC73" s="7">
        <v>1.01</v>
      </c>
      <c r="AD73" s="2">
        <v>0</v>
      </c>
      <c r="AE73" s="2" t="s">
        <v>807</v>
      </c>
      <c r="AF73" s="2">
        <v>1</v>
      </c>
      <c r="AG73" s="2">
        <v>0</v>
      </c>
      <c r="AH73" s="2">
        <v>0</v>
      </c>
      <c r="AI73" s="2">
        <v>0</v>
      </c>
      <c r="AJ73" s="2">
        <v>1</v>
      </c>
      <c r="AK73" s="2">
        <v>0</v>
      </c>
      <c r="AL73" s="2">
        <v>0</v>
      </c>
      <c r="AM73" s="2">
        <v>0</v>
      </c>
    </row>
    <row r="74" spans="1:39">
      <c r="A74" s="2" t="s">
        <v>624</v>
      </c>
      <c r="B74" s="2" t="s">
        <v>804</v>
      </c>
      <c r="C74" s="2" t="s">
        <v>815</v>
      </c>
      <c r="D74" s="2">
        <v>0</v>
      </c>
      <c r="E74" s="2" t="s">
        <v>625</v>
      </c>
      <c r="F74" s="2" t="s">
        <v>534</v>
      </c>
      <c r="G74" s="2" t="s">
        <v>532</v>
      </c>
      <c r="H74" s="2">
        <v>0</v>
      </c>
      <c r="I74" s="2">
        <v>0.4</v>
      </c>
      <c r="J74" s="6">
        <v>4040761</v>
      </c>
      <c r="K74" s="6">
        <v>22754773</v>
      </c>
      <c r="L74" s="6">
        <v>-18714011</v>
      </c>
      <c r="M74" s="6">
        <v>24253709</v>
      </c>
      <c r="N74" s="6">
        <v>1411127</v>
      </c>
      <c r="O74" s="6">
        <v>364326</v>
      </c>
      <c r="P74" s="6">
        <v>1044179</v>
      </c>
      <c r="Q74" s="2">
        <v>0</v>
      </c>
      <c r="R74" s="6">
        <v>0</v>
      </c>
      <c r="S74" s="6">
        <v>0</v>
      </c>
      <c r="T74" s="6">
        <v>2013</v>
      </c>
      <c r="U74" s="6">
        <v>609</v>
      </c>
      <c r="V74" s="6">
        <v>-281112</v>
      </c>
      <c r="W74" s="2">
        <v>0</v>
      </c>
      <c r="X74" s="2">
        <v>0</v>
      </c>
      <c r="Y74" s="6">
        <v>-958218</v>
      </c>
      <c r="Z74" s="6">
        <v>24425506</v>
      </c>
      <c r="AA74" s="6">
        <v>5711495</v>
      </c>
      <c r="AB74" s="6">
        <v>1670733</v>
      </c>
      <c r="AC74" s="7">
        <v>1.41</v>
      </c>
      <c r="AD74" s="2" t="s">
        <v>908</v>
      </c>
      <c r="AE74" s="2" t="s">
        <v>811</v>
      </c>
      <c r="AF74" s="2">
        <v>1.98388E-2</v>
      </c>
      <c r="AG74" s="2">
        <v>0</v>
      </c>
      <c r="AH74" s="2">
        <v>1</v>
      </c>
      <c r="AI74" s="2">
        <v>0</v>
      </c>
      <c r="AJ74" s="2">
        <v>0</v>
      </c>
      <c r="AK74" s="2">
        <v>0</v>
      </c>
      <c r="AL74" s="2">
        <v>0</v>
      </c>
      <c r="AM74" s="2">
        <v>0</v>
      </c>
    </row>
    <row r="75" spans="1:39">
      <c r="A75" s="2" t="s">
        <v>622</v>
      </c>
      <c r="B75" s="2" t="s">
        <v>804</v>
      </c>
      <c r="C75" s="2" t="s">
        <v>808</v>
      </c>
      <c r="D75" s="2">
        <v>0</v>
      </c>
      <c r="E75" s="2" t="s">
        <v>623</v>
      </c>
      <c r="F75" s="2" t="s">
        <v>606</v>
      </c>
      <c r="G75" s="2" t="s">
        <v>806</v>
      </c>
      <c r="H75" s="2">
        <v>0</v>
      </c>
      <c r="I75" s="2">
        <v>0.4</v>
      </c>
      <c r="J75" s="6">
        <v>2355066</v>
      </c>
      <c r="K75" s="6">
        <v>13348750</v>
      </c>
      <c r="L75" s="6">
        <v>-10993684</v>
      </c>
      <c r="M75" s="6">
        <v>13093542</v>
      </c>
      <c r="N75" s="6">
        <v>549249</v>
      </c>
      <c r="O75" s="6">
        <v>199472</v>
      </c>
      <c r="P75" s="6">
        <v>349168</v>
      </c>
      <c r="Q75" s="6">
        <v>0</v>
      </c>
      <c r="R75" s="6">
        <v>0</v>
      </c>
      <c r="S75" s="6">
        <v>0</v>
      </c>
      <c r="T75" s="6">
        <v>0</v>
      </c>
      <c r="U75" s="6">
        <v>609</v>
      </c>
      <c r="V75" s="6">
        <v>-165141</v>
      </c>
      <c r="W75" s="2">
        <v>0</v>
      </c>
      <c r="X75" s="6">
        <v>187907</v>
      </c>
      <c r="Y75" s="6">
        <v>252573</v>
      </c>
      <c r="Z75" s="6">
        <v>13542316</v>
      </c>
      <c r="AA75" s="6">
        <v>2548632</v>
      </c>
      <c r="AB75" s="6">
        <v>193566</v>
      </c>
      <c r="AC75" s="7">
        <v>1.08</v>
      </c>
      <c r="AD75" s="2">
        <v>0</v>
      </c>
      <c r="AE75" s="2" t="s">
        <v>807</v>
      </c>
      <c r="AF75" s="2">
        <v>1</v>
      </c>
      <c r="AG75" s="2">
        <v>0</v>
      </c>
      <c r="AH75" s="2">
        <v>1</v>
      </c>
      <c r="AI75" s="2">
        <v>0</v>
      </c>
      <c r="AJ75" s="2">
        <v>0</v>
      </c>
      <c r="AK75" s="2">
        <v>0</v>
      </c>
      <c r="AL75" s="2">
        <v>0</v>
      </c>
      <c r="AM75" s="2">
        <v>0</v>
      </c>
    </row>
    <row r="76" spans="1:39">
      <c r="A76" s="2" t="s">
        <v>620</v>
      </c>
      <c r="B76" s="2" t="s">
        <v>804</v>
      </c>
      <c r="C76" s="2" t="s">
        <v>809</v>
      </c>
      <c r="D76" s="2">
        <v>0</v>
      </c>
      <c r="E76" s="2" t="s">
        <v>621</v>
      </c>
      <c r="F76" s="2" t="s">
        <v>310</v>
      </c>
      <c r="G76" s="2" t="s">
        <v>806</v>
      </c>
      <c r="H76" s="2">
        <v>0</v>
      </c>
      <c r="I76" s="2">
        <v>0.4</v>
      </c>
      <c r="J76" s="6">
        <v>1974691</v>
      </c>
      <c r="K76" s="6">
        <v>11580833</v>
      </c>
      <c r="L76" s="6">
        <v>-9606142</v>
      </c>
      <c r="M76" s="6">
        <v>13657302</v>
      </c>
      <c r="N76" s="6">
        <v>543323</v>
      </c>
      <c r="O76" s="6">
        <v>205153</v>
      </c>
      <c r="P76" s="6">
        <v>338170</v>
      </c>
      <c r="Q76" s="2">
        <v>0</v>
      </c>
      <c r="R76" s="6">
        <v>0</v>
      </c>
      <c r="S76" s="6">
        <v>0</v>
      </c>
      <c r="T76" s="6">
        <v>0</v>
      </c>
      <c r="U76" s="6">
        <v>0</v>
      </c>
      <c r="V76" s="6">
        <v>-144298</v>
      </c>
      <c r="W76" s="2">
        <v>0</v>
      </c>
      <c r="X76" s="2">
        <v>0</v>
      </c>
      <c r="Y76" s="6">
        <v>-92027</v>
      </c>
      <c r="Z76" s="6">
        <v>13964300</v>
      </c>
      <c r="AA76" s="6">
        <v>4358158</v>
      </c>
      <c r="AB76" s="6">
        <v>2383467</v>
      </c>
      <c r="AC76" s="7">
        <v>2.21</v>
      </c>
      <c r="AD76" s="2" t="s">
        <v>842</v>
      </c>
      <c r="AE76" s="2" t="s">
        <v>811</v>
      </c>
      <c r="AF76" s="2">
        <v>2.0044699999999999E-2</v>
      </c>
      <c r="AG76" s="2">
        <v>0</v>
      </c>
      <c r="AH76" s="2">
        <v>1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</row>
    <row r="77" spans="1:39">
      <c r="A77" s="2" t="s">
        <v>618</v>
      </c>
      <c r="B77" s="2" t="s">
        <v>821</v>
      </c>
      <c r="C77" s="2" t="s">
        <v>822</v>
      </c>
      <c r="D77" s="2" t="s">
        <v>949</v>
      </c>
      <c r="E77" s="2" t="s">
        <v>619</v>
      </c>
      <c r="F77" s="2" t="s">
        <v>806</v>
      </c>
      <c r="G77" s="2" t="s">
        <v>806</v>
      </c>
      <c r="H77" s="2">
        <v>0</v>
      </c>
      <c r="I77" s="2">
        <v>0.5</v>
      </c>
      <c r="J77" s="6">
        <v>104719996</v>
      </c>
      <c r="K77" s="6">
        <v>78905633</v>
      </c>
      <c r="L77" s="6">
        <v>25814363</v>
      </c>
      <c r="M77" s="6">
        <v>70106810</v>
      </c>
      <c r="N77" s="6">
        <v>9037540</v>
      </c>
      <c r="O77" s="6">
        <v>1065111</v>
      </c>
      <c r="P77" s="6">
        <v>7826599</v>
      </c>
      <c r="Q77" s="6">
        <v>31732</v>
      </c>
      <c r="R77" s="6">
        <v>1254</v>
      </c>
      <c r="S77" s="6">
        <v>4489</v>
      </c>
      <c r="T77" s="6">
        <v>93130</v>
      </c>
      <c r="U77" s="6">
        <v>15226</v>
      </c>
      <c r="V77" s="6">
        <v>387769</v>
      </c>
      <c r="W77" s="2">
        <v>0</v>
      </c>
      <c r="X77" s="2">
        <v>0</v>
      </c>
      <c r="Y77" s="6">
        <v>1000256</v>
      </c>
      <c r="Z77" s="6">
        <v>80532375</v>
      </c>
      <c r="AA77" s="6">
        <v>106346738</v>
      </c>
      <c r="AB77" s="6">
        <v>1626742</v>
      </c>
      <c r="AC77" s="7">
        <v>1.02</v>
      </c>
      <c r="AD77" s="2">
        <v>0</v>
      </c>
      <c r="AE77" s="2" t="s">
        <v>807</v>
      </c>
      <c r="AF77" s="2">
        <v>1</v>
      </c>
      <c r="AG77" s="2">
        <v>0</v>
      </c>
      <c r="AH77" s="2">
        <v>0</v>
      </c>
      <c r="AI77" s="2">
        <v>0</v>
      </c>
      <c r="AJ77" s="2">
        <v>0</v>
      </c>
      <c r="AK77" s="2">
        <v>0</v>
      </c>
      <c r="AL77" s="2">
        <v>0</v>
      </c>
      <c r="AM77" s="2">
        <v>1</v>
      </c>
    </row>
    <row r="78" spans="1:39">
      <c r="A78" s="2" t="s">
        <v>616</v>
      </c>
      <c r="B78" s="2" t="s">
        <v>804</v>
      </c>
      <c r="C78" s="2" t="s">
        <v>822</v>
      </c>
      <c r="D78" s="2">
        <v>0</v>
      </c>
      <c r="E78" s="2" t="s">
        <v>617</v>
      </c>
      <c r="F78" s="2" t="s">
        <v>510</v>
      </c>
      <c r="G78" s="2" t="s">
        <v>806</v>
      </c>
      <c r="H78" s="2">
        <v>0</v>
      </c>
      <c r="I78" s="2">
        <v>0.4</v>
      </c>
      <c r="J78" s="6">
        <v>1754099</v>
      </c>
      <c r="K78" s="6">
        <v>12479830</v>
      </c>
      <c r="L78" s="6">
        <v>-10725731</v>
      </c>
      <c r="M78" s="6">
        <v>14076135</v>
      </c>
      <c r="N78" s="6">
        <v>555796</v>
      </c>
      <c r="O78" s="6">
        <v>213473</v>
      </c>
      <c r="P78" s="6">
        <v>322054</v>
      </c>
      <c r="Q78" s="6">
        <v>3452</v>
      </c>
      <c r="R78" s="6">
        <v>0</v>
      </c>
      <c r="S78" s="6">
        <v>3525</v>
      </c>
      <c r="T78" s="6">
        <v>13292</v>
      </c>
      <c r="U78" s="6">
        <v>0</v>
      </c>
      <c r="V78" s="6">
        <v>-161116</v>
      </c>
      <c r="W78" s="2">
        <v>0</v>
      </c>
      <c r="X78" s="6">
        <v>7963</v>
      </c>
      <c r="Y78" s="6">
        <v>207040</v>
      </c>
      <c r="Z78" s="6">
        <v>14669892</v>
      </c>
      <c r="AA78" s="6">
        <v>3944161</v>
      </c>
      <c r="AB78" s="6">
        <v>2190062</v>
      </c>
      <c r="AC78" s="7">
        <v>2.25</v>
      </c>
      <c r="AD78" s="2" t="s">
        <v>838</v>
      </c>
      <c r="AE78" s="2" t="s">
        <v>811</v>
      </c>
      <c r="AF78" s="2">
        <v>2.1044199999999999E-2</v>
      </c>
      <c r="AG78" s="2">
        <v>0</v>
      </c>
      <c r="AH78" s="2">
        <v>1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</row>
    <row r="79" spans="1:39">
      <c r="A79" s="2" t="s">
        <v>614</v>
      </c>
      <c r="B79" s="2" t="s">
        <v>926</v>
      </c>
      <c r="C79" s="2" t="s">
        <v>825</v>
      </c>
      <c r="D79" s="2" t="s">
        <v>945</v>
      </c>
      <c r="E79" s="2" t="s">
        <v>615</v>
      </c>
      <c r="F79" s="2" t="s">
        <v>806</v>
      </c>
      <c r="G79" s="2" t="s">
        <v>45</v>
      </c>
      <c r="H79" s="2">
        <v>0</v>
      </c>
      <c r="I79" s="2">
        <v>0.49</v>
      </c>
      <c r="J79" s="6">
        <v>75515410</v>
      </c>
      <c r="K79" s="6">
        <v>54629900</v>
      </c>
      <c r="L79" s="6">
        <v>20885510</v>
      </c>
      <c r="M79" s="6">
        <v>56585197</v>
      </c>
      <c r="N79" s="6">
        <v>2849165</v>
      </c>
      <c r="O79" s="6">
        <v>849992</v>
      </c>
      <c r="P79" s="6">
        <v>1816234</v>
      </c>
      <c r="Q79" s="6">
        <v>811</v>
      </c>
      <c r="R79" s="6">
        <v>171222</v>
      </c>
      <c r="S79" s="6">
        <v>10905</v>
      </c>
      <c r="T79" s="6">
        <v>0</v>
      </c>
      <c r="U79" s="6">
        <v>0</v>
      </c>
      <c r="V79" s="6">
        <v>313731</v>
      </c>
      <c r="W79" s="2">
        <v>0</v>
      </c>
      <c r="X79" s="6">
        <v>765588</v>
      </c>
      <c r="Y79" s="6">
        <v>1230110</v>
      </c>
      <c r="Z79" s="6">
        <v>60212615</v>
      </c>
      <c r="AA79" s="6">
        <v>81098125</v>
      </c>
      <c r="AB79" s="6">
        <v>5582715</v>
      </c>
      <c r="AC79" s="7">
        <v>1.07</v>
      </c>
      <c r="AD79" s="2" t="s">
        <v>843</v>
      </c>
      <c r="AE79" s="2" t="s">
        <v>811</v>
      </c>
      <c r="AF79" s="2">
        <v>0.50887970000000005</v>
      </c>
      <c r="AG79" s="2">
        <v>0</v>
      </c>
      <c r="AH79" s="2">
        <v>0</v>
      </c>
      <c r="AI79" s="2">
        <v>0</v>
      </c>
      <c r="AJ79" s="2">
        <v>0</v>
      </c>
      <c r="AK79" s="2">
        <v>0</v>
      </c>
      <c r="AL79" s="2">
        <v>0</v>
      </c>
      <c r="AM79" s="2">
        <v>1</v>
      </c>
    </row>
    <row r="80" spans="1:39">
      <c r="A80" s="2" t="s">
        <v>612</v>
      </c>
      <c r="B80" s="2" t="s">
        <v>804</v>
      </c>
      <c r="C80" s="2" t="s">
        <v>820</v>
      </c>
      <c r="D80" s="2">
        <v>0</v>
      </c>
      <c r="E80" s="2" t="s">
        <v>613</v>
      </c>
      <c r="F80" s="2" t="s">
        <v>316</v>
      </c>
      <c r="G80" s="2" t="s">
        <v>314</v>
      </c>
      <c r="H80" s="2">
        <v>0</v>
      </c>
      <c r="I80" s="2">
        <v>0.4</v>
      </c>
      <c r="J80" s="6">
        <v>1387292</v>
      </c>
      <c r="K80" s="6">
        <v>6992223</v>
      </c>
      <c r="L80" s="6">
        <v>-5604931</v>
      </c>
      <c r="M80" s="6">
        <v>7309314</v>
      </c>
      <c r="N80" s="6">
        <v>737218</v>
      </c>
      <c r="O80" s="6">
        <v>109797</v>
      </c>
      <c r="P80" s="6">
        <v>616987</v>
      </c>
      <c r="Q80" s="2">
        <v>0</v>
      </c>
      <c r="R80" s="6">
        <v>0</v>
      </c>
      <c r="S80" s="6">
        <v>0</v>
      </c>
      <c r="T80" s="6">
        <v>10434</v>
      </c>
      <c r="U80" s="6">
        <v>0</v>
      </c>
      <c r="V80" s="6">
        <v>-84194</v>
      </c>
      <c r="W80" s="2">
        <v>0</v>
      </c>
      <c r="X80" s="2">
        <v>0</v>
      </c>
      <c r="Y80" s="6">
        <v>-483682</v>
      </c>
      <c r="Z80" s="6">
        <v>7478655</v>
      </c>
      <c r="AA80" s="6">
        <v>1873725</v>
      </c>
      <c r="AB80" s="6">
        <v>486433</v>
      </c>
      <c r="AC80" s="7">
        <v>1.35</v>
      </c>
      <c r="AD80" s="2" t="s">
        <v>933</v>
      </c>
      <c r="AE80" s="2" t="s">
        <v>811</v>
      </c>
      <c r="AF80" s="2">
        <v>1.8871499999999999E-2</v>
      </c>
      <c r="AG80" s="2">
        <v>0</v>
      </c>
      <c r="AH80" s="2">
        <v>1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</row>
    <row r="81" spans="1:39">
      <c r="A81" s="2" t="s">
        <v>610</v>
      </c>
      <c r="B81" s="2" t="s">
        <v>804</v>
      </c>
      <c r="C81" s="2" t="s">
        <v>805</v>
      </c>
      <c r="D81" s="2">
        <v>0</v>
      </c>
      <c r="E81" s="2" t="s">
        <v>611</v>
      </c>
      <c r="F81" s="2" t="s">
        <v>39</v>
      </c>
      <c r="G81" s="2" t="s">
        <v>806</v>
      </c>
      <c r="H81" s="2">
        <v>0</v>
      </c>
      <c r="I81" s="2">
        <v>0.4</v>
      </c>
      <c r="J81" s="6">
        <v>3402011</v>
      </c>
      <c r="K81" s="6">
        <v>43177709</v>
      </c>
      <c r="L81" s="6">
        <v>-39775698</v>
      </c>
      <c r="M81" s="6">
        <v>46574497</v>
      </c>
      <c r="N81" s="6">
        <v>1003230</v>
      </c>
      <c r="O81" s="6">
        <v>699687</v>
      </c>
      <c r="P81" s="6">
        <v>302303</v>
      </c>
      <c r="Q81" s="6">
        <v>1214</v>
      </c>
      <c r="R81" s="6">
        <v>0</v>
      </c>
      <c r="S81" s="6">
        <v>26</v>
      </c>
      <c r="T81" s="6">
        <v>0</v>
      </c>
      <c r="U81" s="6">
        <v>0</v>
      </c>
      <c r="V81" s="6">
        <v>-597489</v>
      </c>
      <c r="W81" s="2">
        <v>0</v>
      </c>
      <c r="X81" s="6">
        <v>1681242</v>
      </c>
      <c r="Y81" s="6">
        <v>-2362762</v>
      </c>
      <c r="Z81" s="6">
        <v>42936234</v>
      </c>
      <c r="AA81" s="6">
        <v>3160536</v>
      </c>
      <c r="AB81" s="6">
        <v>-241475</v>
      </c>
      <c r="AC81" s="7">
        <v>0.93</v>
      </c>
      <c r="AD81" s="2">
        <v>0</v>
      </c>
      <c r="AE81" s="2" t="s">
        <v>807</v>
      </c>
      <c r="AF81" s="2">
        <v>1</v>
      </c>
      <c r="AG81" s="2">
        <v>0</v>
      </c>
      <c r="AH81" s="2">
        <v>1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</row>
    <row r="82" spans="1:39">
      <c r="A82" s="2" t="s">
        <v>608</v>
      </c>
      <c r="B82" s="2" t="s">
        <v>924</v>
      </c>
      <c r="C82" s="2" t="s">
        <v>818</v>
      </c>
      <c r="D82" s="2">
        <v>0</v>
      </c>
      <c r="E82" s="2" t="s">
        <v>609</v>
      </c>
      <c r="F82" s="2" t="s">
        <v>514</v>
      </c>
      <c r="G82" s="2" t="s">
        <v>806</v>
      </c>
      <c r="H82" s="2">
        <v>0</v>
      </c>
      <c r="I82" s="2">
        <v>0.3</v>
      </c>
      <c r="J82" s="6">
        <v>69147521</v>
      </c>
      <c r="K82" s="6">
        <v>37216293</v>
      </c>
      <c r="L82" s="6">
        <v>31931228</v>
      </c>
      <c r="M82" s="6">
        <v>35305632</v>
      </c>
      <c r="N82" s="6">
        <v>1541566</v>
      </c>
      <c r="O82" s="6">
        <v>530342</v>
      </c>
      <c r="P82" s="6">
        <v>1010834</v>
      </c>
      <c r="Q82" s="6">
        <v>0</v>
      </c>
      <c r="R82" s="6">
        <v>0</v>
      </c>
      <c r="S82" s="6">
        <v>390</v>
      </c>
      <c r="T82" s="6">
        <v>0</v>
      </c>
      <c r="U82" s="6">
        <v>0</v>
      </c>
      <c r="V82" s="6">
        <v>479654</v>
      </c>
      <c r="W82" s="2">
        <v>0</v>
      </c>
      <c r="X82" s="6">
        <v>115665</v>
      </c>
      <c r="Y82" s="6">
        <v>-2177920</v>
      </c>
      <c r="Z82" s="6">
        <v>35033267</v>
      </c>
      <c r="AA82" s="6">
        <v>66964495</v>
      </c>
      <c r="AB82" s="6">
        <v>-2183026</v>
      </c>
      <c r="AC82" s="7">
        <v>0.97</v>
      </c>
      <c r="AD82" s="2" t="s">
        <v>934</v>
      </c>
      <c r="AE82" s="2" t="s">
        <v>811</v>
      </c>
      <c r="AF82" s="2">
        <v>0.37169649999999999</v>
      </c>
      <c r="AG82" s="2">
        <v>0</v>
      </c>
      <c r="AH82" s="2">
        <v>0</v>
      </c>
      <c r="AI82" s="2">
        <v>0</v>
      </c>
      <c r="AJ82" s="2">
        <v>0</v>
      </c>
      <c r="AK82" s="2">
        <v>0</v>
      </c>
      <c r="AL82" s="2">
        <v>1</v>
      </c>
      <c r="AM82" s="2">
        <v>0</v>
      </c>
    </row>
    <row r="83" spans="1:39">
      <c r="A83" s="2" t="s">
        <v>606</v>
      </c>
      <c r="B83" s="2" t="s">
        <v>928</v>
      </c>
      <c r="C83" s="2" t="s">
        <v>808</v>
      </c>
      <c r="D83" s="2">
        <v>0</v>
      </c>
      <c r="E83" s="2" t="s">
        <v>607</v>
      </c>
      <c r="F83" s="2">
        <v>0</v>
      </c>
      <c r="G83" s="2">
        <v>0</v>
      </c>
      <c r="H83" s="2" t="s">
        <v>929</v>
      </c>
      <c r="I83" s="2">
        <v>0.1</v>
      </c>
      <c r="J83" s="6">
        <v>82973367</v>
      </c>
      <c r="K83" s="6">
        <v>17776760</v>
      </c>
      <c r="L83" s="6">
        <v>65196607</v>
      </c>
      <c r="M83" s="6">
        <v>18339408</v>
      </c>
      <c r="N83" s="6">
        <v>1504305</v>
      </c>
      <c r="O83" s="6">
        <v>275484</v>
      </c>
      <c r="P83" s="6">
        <v>1212022</v>
      </c>
      <c r="Q83" s="6">
        <v>5548</v>
      </c>
      <c r="R83" s="6">
        <v>90</v>
      </c>
      <c r="S83" s="6">
        <v>823</v>
      </c>
      <c r="T83" s="6">
        <v>9273</v>
      </c>
      <c r="U83" s="6">
        <v>1065</v>
      </c>
      <c r="V83" s="6">
        <v>979348</v>
      </c>
      <c r="W83" s="2">
        <v>0</v>
      </c>
      <c r="X83" s="2">
        <v>0</v>
      </c>
      <c r="Y83" s="6">
        <v>-841425</v>
      </c>
      <c r="Z83" s="6">
        <v>19981637</v>
      </c>
      <c r="AA83" s="6">
        <v>85178244</v>
      </c>
      <c r="AB83" s="6">
        <v>2204877</v>
      </c>
      <c r="AC83" s="7">
        <v>1.03</v>
      </c>
      <c r="AD83" s="2" t="s">
        <v>887</v>
      </c>
      <c r="AE83" s="2" t="s">
        <v>827</v>
      </c>
      <c r="AF83" s="2">
        <v>0.86316459999999995</v>
      </c>
      <c r="AG83" s="2">
        <v>0</v>
      </c>
      <c r="AH83" s="2">
        <v>0</v>
      </c>
      <c r="AI83" s="2">
        <v>1</v>
      </c>
      <c r="AJ83" s="2">
        <v>0</v>
      </c>
      <c r="AK83" s="2">
        <v>0</v>
      </c>
      <c r="AL83" s="2">
        <v>0</v>
      </c>
      <c r="AM83" s="2">
        <v>0</v>
      </c>
    </row>
    <row r="84" spans="1:39">
      <c r="A84" s="2" t="s">
        <v>604</v>
      </c>
      <c r="B84" s="2" t="s">
        <v>804</v>
      </c>
      <c r="C84" s="2" t="s">
        <v>815</v>
      </c>
      <c r="D84" s="2">
        <v>0</v>
      </c>
      <c r="E84" s="2" t="s">
        <v>605</v>
      </c>
      <c r="F84" s="2" t="s">
        <v>460</v>
      </c>
      <c r="G84" s="2" t="s">
        <v>806</v>
      </c>
      <c r="H84" s="2">
        <v>0</v>
      </c>
      <c r="I84" s="2">
        <v>0.4</v>
      </c>
      <c r="J84" s="6">
        <v>2817605</v>
      </c>
      <c r="K84" s="6">
        <v>24203410</v>
      </c>
      <c r="L84" s="6">
        <v>-21385804</v>
      </c>
      <c r="M84" s="6">
        <v>23180015</v>
      </c>
      <c r="N84" s="6">
        <v>983760</v>
      </c>
      <c r="O84" s="6">
        <v>348198</v>
      </c>
      <c r="P84" s="6">
        <v>613178</v>
      </c>
      <c r="Q84" s="2">
        <v>0</v>
      </c>
      <c r="R84" s="6">
        <v>17454</v>
      </c>
      <c r="S84" s="6">
        <v>3248</v>
      </c>
      <c r="T84" s="6">
        <v>1682</v>
      </c>
      <c r="U84" s="6">
        <v>0</v>
      </c>
      <c r="V84" s="6">
        <v>-321246</v>
      </c>
      <c r="W84" s="6">
        <v>294747</v>
      </c>
      <c r="X84" s="2">
        <v>0</v>
      </c>
      <c r="Y84" s="6">
        <v>-208527</v>
      </c>
      <c r="Z84" s="6">
        <v>23928749</v>
      </c>
      <c r="AA84" s="6">
        <v>2542945</v>
      </c>
      <c r="AB84" s="6">
        <v>-274660</v>
      </c>
      <c r="AC84" s="7">
        <v>0.9</v>
      </c>
      <c r="AD84" s="2">
        <v>0</v>
      </c>
      <c r="AE84" s="2" t="s">
        <v>807</v>
      </c>
      <c r="AF84" s="2">
        <v>1</v>
      </c>
      <c r="AG84" s="2">
        <v>0</v>
      </c>
      <c r="AH84" s="2">
        <v>1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</row>
    <row r="85" spans="1:39">
      <c r="A85" s="2" t="s">
        <v>602</v>
      </c>
      <c r="B85" s="2" t="s">
        <v>821</v>
      </c>
      <c r="C85" s="2" t="s">
        <v>845</v>
      </c>
      <c r="D85" s="2">
        <v>0</v>
      </c>
      <c r="E85" s="2" t="s">
        <v>603</v>
      </c>
      <c r="F85" s="2" t="s">
        <v>806</v>
      </c>
      <c r="G85" s="2" t="s">
        <v>576</v>
      </c>
      <c r="H85" s="2">
        <v>0</v>
      </c>
      <c r="I85" s="2">
        <v>0.49</v>
      </c>
      <c r="J85" s="6">
        <v>21391959</v>
      </c>
      <c r="K85" s="6">
        <v>14577207</v>
      </c>
      <c r="L85" s="6">
        <v>6814753</v>
      </c>
      <c r="M85" s="6">
        <v>14498773</v>
      </c>
      <c r="N85" s="6">
        <v>1070498</v>
      </c>
      <c r="O85" s="6">
        <v>221361</v>
      </c>
      <c r="P85" s="6">
        <v>780129</v>
      </c>
      <c r="Q85" s="6">
        <v>3618</v>
      </c>
      <c r="R85" s="6">
        <v>53089</v>
      </c>
      <c r="S85" s="6">
        <v>12301</v>
      </c>
      <c r="T85" s="6">
        <v>0</v>
      </c>
      <c r="U85" s="6">
        <v>0</v>
      </c>
      <c r="V85" s="6">
        <v>102368</v>
      </c>
      <c r="W85" s="2">
        <v>0</v>
      </c>
      <c r="X85" s="2">
        <v>0</v>
      </c>
      <c r="Y85" s="6">
        <v>-1158151</v>
      </c>
      <c r="Z85" s="6">
        <v>14513487</v>
      </c>
      <c r="AA85" s="6">
        <v>21328240</v>
      </c>
      <c r="AB85" s="6">
        <v>-63719</v>
      </c>
      <c r="AC85" s="7">
        <v>1</v>
      </c>
      <c r="AD85" s="2">
        <v>0</v>
      </c>
      <c r="AE85" s="2" t="s">
        <v>807</v>
      </c>
      <c r="AF85" s="2">
        <v>1</v>
      </c>
      <c r="AG85" s="2">
        <v>0</v>
      </c>
      <c r="AH85" s="2">
        <v>0</v>
      </c>
      <c r="AI85" s="2">
        <v>0</v>
      </c>
      <c r="AJ85" s="2">
        <v>0</v>
      </c>
      <c r="AK85" s="2">
        <v>1</v>
      </c>
      <c r="AL85" s="2">
        <v>0</v>
      </c>
      <c r="AM85" s="2">
        <v>0</v>
      </c>
    </row>
    <row r="86" spans="1:39">
      <c r="A86" s="2" t="s">
        <v>600</v>
      </c>
      <c r="B86" s="2" t="s">
        <v>804</v>
      </c>
      <c r="C86" s="2" t="s">
        <v>805</v>
      </c>
      <c r="D86" s="2">
        <v>0</v>
      </c>
      <c r="E86" s="2" t="s">
        <v>601</v>
      </c>
      <c r="F86" s="2" t="s">
        <v>430</v>
      </c>
      <c r="G86" s="2" t="s">
        <v>428</v>
      </c>
      <c r="H86" s="2">
        <v>0</v>
      </c>
      <c r="I86" s="2">
        <v>0.4</v>
      </c>
      <c r="J86" s="6">
        <v>2536298</v>
      </c>
      <c r="K86" s="6">
        <v>30304775</v>
      </c>
      <c r="L86" s="6">
        <v>-27768477</v>
      </c>
      <c r="M86" s="6">
        <v>31682235</v>
      </c>
      <c r="N86" s="6">
        <v>1009516</v>
      </c>
      <c r="O86" s="6">
        <v>475913</v>
      </c>
      <c r="P86" s="6">
        <v>529308</v>
      </c>
      <c r="Q86" s="6">
        <v>4295</v>
      </c>
      <c r="R86" s="6">
        <v>0</v>
      </c>
      <c r="S86" s="6">
        <v>0</v>
      </c>
      <c r="T86" s="6">
        <v>0</v>
      </c>
      <c r="U86" s="6">
        <v>0</v>
      </c>
      <c r="V86" s="6">
        <v>-417123</v>
      </c>
      <c r="W86" s="2">
        <v>0</v>
      </c>
      <c r="X86" s="6">
        <v>8611</v>
      </c>
      <c r="Y86" s="6">
        <v>471201</v>
      </c>
      <c r="Z86" s="6">
        <v>32737218</v>
      </c>
      <c r="AA86" s="6">
        <v>4968742</v>
      </c>
      <c r="AB86" s="6">
        <v>2432443</v>
      </c>
      <c r="AC86" s="7">
        <v>1.96</v>
      </c>
      <c r="AD86" s="2" t="s">
        <v>892</v>
      </c>
      <c r="AE86" s="2" t="s">
        <v>811</v>
      </c>
      <c r="AF86" s="2">
        <v>1.1456600000000001E-2</v>
      </c>
      <c r="AG86" s="2">
        <v>0</v>
      </c>
      <c r="AH86" s="2">
        <v>1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</row>
    <row r="87" spans="1:39">
      <c r="A87" s="2" t="s">
        <v>598</v>
      </c>
      <c r="B87" s="2" t="s">
        <v>804</v>
      </c>
      <c r="C87" s="2" t="s">
        <v>809</v>
      </c>
      <c r="D87" s="2">
        <v>0</v>
      </c>
      <c r="E87" s="2" t="s">
        <v>599</v>
      </c>
      <c r="F87" s="2" t="s">
        <v>310</v>
      </c>
      <c r="G87" s="2" t="s">
        <v>806</v>
      </c>
      <c r="H87" s="2">
        <v>0</v>
      </c>
      <c r="I87" s="2">
        <v>0.4</v>
      </c>
      <c r="J87" s="6">
        <v>1977802</v>
      </c>
      <c r="K87" s="6">
        <v>13866393</v>
      </c>
      <c r="L87" s="6">
        <v>-11888591</v>
      </c>
      <c r="M87" s="6">
        <v>17712872</v>
      </c>
      <c r="N87" s="6">
        <v>750987</v>
      </c>
      <c r="O87" s="6">
        <v>278083</v>
      </c>
      <c r="P87" s="6">
        <v>465155</v>
      </c>
      <c r="Q87" s="2">
        <v>0</v>
      </c>
      <c r="R87" s="6">
        <v>0</v>
      </c>
      <c r="S87" s="6">
        <v>0</v>
      </c>
      <c r="T87" s="6">
        <v>7749</v>
      </c>
      <c r="U87" s="6">
        <v>0</v>
      </c>
      <c r="V87" s="6">
        <v>-178584</v>
      </c>
      <c r="W87" s="2">
        <v>0</v>
      </c>
      <c r="X87" s="2">
        <v>0</v>
      </c>
      <c r="Y87" s="6">
        <v>1001029</v>
      </c>
      <c r="Z87" s="6">
        <v>19286304</v>
      </c>
      <c r="AA87" s="6">
        <v>7397712</v>
      </c>
      <c r="AB87" s="6">
        <v>5419910</v>
      </c>
      <c r="AC87" s="7">
        <v>3.74</v>
      </c>
      <c r="AD87" s="2" t="s">
        <v>842</v>
      </c>
      <c r="AE87" s="2" t="s">
        <v>811</v>
      </c>
      <c r="AF87" s="2">
        <v>2.0076299999999998E-2</v>
      </c>
      <c r="AG87" s="2">
        <v>0</v>
      </c>
      <c r="AH87" s="2">
        <v>1</v>
      </c>
      <c r="AI87" s="2">
        <v>0</v>
      </c>
      <c r="AJ87" s="2">
        <v>0</v>
      </c>
      <c r="AK87" s="2">
        <v>0</v>
      </c>
      <c r="AL87" s="2">
        <v>0</v>
      </c>
      <c r="AM87" s="2">
        <v>0</v>
      </c>
    </row>
    <row r="88" spans="1:39">
      <c r="A88" s="2" t="s">
        <v>596</v>
      </c>
      <c r="B88" s="2" t="s">
        <v>821</v>
      </c>
      <c r="C88" s="2" t="s">
        <v>809</v>
      </c>
      <c r="D88" s="2">
        <v>0</v>
      </c>
      <c r="E88" s="2" t="s">
        <v>597</v>
      </c>
      <c r="F88" s="2" t="s">
        <v>806</v>
      </c>
      <c r="G88" s="2" t="s">
        <v>590</v>
      </c>
      <c r="H88" s="2">
        <v>0</v>
      </c>
      <c r="I88" s="2">
        <v>0.49</v>
      </c>
      <c r="J88" s="6">
        <v>53903290</v>
      </c>
      <c r="K88" s="6">
        <v>38445576</v>
      </c>
      <c r="L88" s="6">
        <v>15457714</v>
      </c>
      <c r="M88" s="6">
        <v>43851600</v>
      </c>
      <c r="N88" s="6">
        <v>2000974</v>
      </c>
      <c r="O88" s="6">
        <v>671889</v>
      </c>
      <c r="P88" s="6">
        <v>1329085</v>
      </c>
      <c r="Q88" s="2">
        <v>0</v>
      </c>
      <c r="R88" s="6">
        <v>0</v>
      </c>
      <c r="S88" s="6">
        <v>0</v>
      </c>
      <c r="T88" s="6">
        <v>0</v>
      </c>
      <c r="U88" s="6">
        <v>0</v>
      </c>
      <c r="V88" s="6">
        <v>232197</v>
      </c>
      <c r="W88" s="2">
        <v>0</v>
      </c>
      <c r="X88" s="2">
        <v>0</v>
      </c>
      <c r="Y88" s="6">
        <v>-591961</v>
      </c>
      <c r="Z88" s="6">
        <v>45492811</v>
      </c>
      <c r="AA88" s="6">
        <v>60950524</v>
      </c>
      <c r="AB88" s="6">
        <v>7047234</v>
      </c>
      <c r="AC88" s="7">
        <v>1.1299999999999999</v>
      </c>
      <c r="AD88" s="2" t="s">
        <v>904</v>
      </c>
      <c r="AE88" s="2" t="s">
        <v>827</v>
      </c>
      <c r="AF88" s="2">
        <v>0.28603790000000001</v>
      </c>
      <c r="AG88" s="2">
        <v>0</v>
      </c>
      <c r="AH88" s="2">
        <v>0</v>
      </c>
      <c r="AI88" s="2">
        <v>0</v>
      </c>
      <c r="AJ88" s="2">
        <v>0</v>
      </c>
      <c r="AK88" s="2">
        <v>1</v>
      </c>
      <c r="AL88" s="2">
        <v>0</v>
      </c>
      <c r="AM88" s="2">
        <v>0</v>
      </c>
    </row>
    <row r="89" spans="1:39">
      <c r="A89" s="2" t="s">
        <v>594</v>
      </c>
      <c r="B89" s="2" t="s">
        <v>928</v>
      </c>
      <c r="C89" s="2" t="s">
        <v>809</v>
      </c>
      <c r="D89" s="2">
        <v>0</v>
      </c>
      <c r="E89" s="2" t="s">
        <v>595</v>
      </c>
      <c r="F89" s="2">
        <v>0</v>
      </c>
      <c r="G89" s="2">
        <v>0</v>
      </c>
      <c r="H89" s="2" t="s">
        <v>929</v>
      </c>
      <c r="I89" s="2">
        <v>0.09</v>
      </c>
      <c r="J89" s="6">
        <v>105409918</v>
      </c>
      <c r="K89" s="6">
        <v>16793591</v>
      </c>
      <c r="L89" s="6">
        <v>88616327</v>
      </c>
      <c r="M89" s="6">
        <v>18233217</v>
      </c>
      <c r="N89" s="6">
        <v>1391564</v>
      </c>
      <c r="O89" s="6">
        <v>273891</v>
      </c>
      <c r="P89" s="6">
        <v>1103013</v>
      </c>
      <c r="Q89" s="6">
        <v>1675</v>
      </c>
      <c r="R89" s="6">
        <v>0</v>
      </c>
      <c r="S89" s="6">
        <v>1962</v>
      </c>
      <c r="T89" s="6">
        <v>10749</v>
      </c>
      <c r="U89" s="6">
        <v>274</v>
      </c>
      <c r="V89" s="6">
        <v>1331147</v>
      </c>
      <c r="W89" s="2">
        <v>0</v>
      </c>
      <c r="X89" s="2">
        <v>0</v>
      </c>
      <c r="Y89" s="6">
        <v>-187102</v>
      </c>
      <c r="Z89" s="6">
        <v>20768826</v>
      </c>
      <c r="AA89" s="6">
        <v>109385153</v>
      </c>
      <c r="AB89" s="6">
        <v>3975235</v>
      </c>
      <c r="AC89" s="7">
        <v>1.04</v>
      </c>
      <c r="AD89" s="2" t="s">
        <v>904</v>
      </c>
      <c r="AE89" s="2" t="s">
        <v>811</v>
      </c>
      <c r="AF89" s="2">
        <v>0.55935780000000002</v>
      </c>
      <c r="AG89" s="2">
        <v>0</v>
      </c>
      <c r="AH89" s="2">
        <v>0</v>
      </c>
      <c r="AI89" s="2">
        <v>1</v>
      </c>
      <c r="AJ89" s="2">
        <v>0</v>
      </c>
      <c r="AK89" s="2">
        <v>0</v>
      </c>
      <c r="AL89" s="2">
        <v>0</v>
      </c>
      <c r="AM89" s="2">
        <v>0</v>
      </c>
    </row>
    <row r="90" spans="1:39">
      <c r="A90" s="2" t="s">
        <v>592</v>
      </c>
      <c r="B90" s="2" t="s">
        <v>804</v>
      </c>
      <c r="C90" s="2" t="s">
        <v>809</v>
      </c>
      <c r="D90" s="2">
        <v>0</v>
      </c>
      <c r="E90" s="2" t="s">
        <v>593</v>
      </c>
      <c r="F90" s="2" t="s">
        <v>594</v>
      </c>
      <c r="G90" s="2" t="s">
        <v>590</v>
      </c>
      <c r="H90" s="2">
        <v>0</v>
      </c>
      <c r="I90" s="2">
        <v>0.4</v>
      </c>
      <c r="J90" s="6">
        <v>1564326</v>
      </c>
      <c r="K90" s="6">
        <v>7716825</v>
      </c>
      <c r="L90" s="6">
        <v>-6152499</v>
      </c>
      <c r="M90" s="6">
        <v>7805139</v>
      </c>
      <c r="N90" s="6">
        <v>837839</v>
      </c>
      <c r="O90" s="6">
        <v>119748</v>
      </c>
      <c r="P90" s="6">
        <v>698650</v>
      </c>
      <c r="Q90" s="2">
        <v>0</v>
      </c>
      <c r="R90" s="6">
        <v>0</v>
      </c>
      <c r="S90" s="6">
        <v>0</v>
      </c>
      <c r="T90" s="6">
        <v>19441</v>
      </c>
      <c r="U90" s="6">
        <v>0</v>
      </c>
      <c r="V90" s="6">
        <v>-92420</v>
      </c>
      <c r="W90" s="2">
        <v>0</v>
      </c>
      <c r="X90" s="2">
        <v>0</v>
      </c>
      <c r="Y90" s="6">
        <v>-62697</v>
      </c>
      <c r="Z90" s="6">
        <v>8487862</v>
      </c>
      <c r="AA90" s="6">
        <v>2335362</v>
      </c>
      <c r="AB90" s="6">
        <v>771036</v>
      </c>
      <c r="AC90" s="7">
        <v>1.49</v>
      </c>
      <c r="AD90" s="2" t="s">
        <v>904</v>
      </c>
      <c r="AE90" s="2" t="s">
        <v>811</v>
      </c>
      <c r="AF90" s="2">
        <v>8.3011000000000005E-3</v>
      </c>
      <c r="AG90" s="2">
        <v>0</v>
      </c>
      <c r="AH90" s="2">
        <v>1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</row>
    <row r="91" spans="1:39">
      <c r="A91" s="2" t="s">
        <v>590</v>
      </c>
      <c r="B91" s="2" t="s">
        <v>921</v>
      </c>
      <c r="C91" s="2">
        <v>0</v>
      </c>
      <c r="D91" s="2">
        <v>0</v>
      </c>
      <c r="E91" s="2" t="s">
        <v>591</v>
      </c>
      <c r="F91" s="2">
        <v>0</v>
      </c>
      <c r="G91" s="2">
        <v>0</v>
      </c>
      <c r="H91" s="2" t="s">
        <v>814</v>
      </c>
      <c r="I91" s="2">
        <v>0.01</v>
      </c>
      <c r="J91" s="6">
        <v>8389089</v>
      </c>
      <c r="K91" s="6">
        <v>2650470</v>
      </c>
      <c r="L91" s="6">
        <v>5738619</v>
      </c>
      <c r="M91" s="6">
        <v>2920844</v>
      </c>
      <c r="N91" s="6">
        <v>195184</v>
      </c>
      <c r="O91" s="6">
        <v>43875</v>
      </c>
      <c r="P91" s="6">
        <v>149682</v>
      </c>
      <c r="Q91" s="2">
        <v>186</v>
      </c>
      <c r="R91" s="6">
        <v>0</v>
      </c>
      <c r="S91" s="6">
        <v>217</v>
      </c>
      <c r="T91" s="6">
        <v>1194</v>
      </c>
      <c r="U91" s="6">
        <v>30</v>
      </c>
      <c r="V91" s="6">
        <v>86202</v>
      </c>
      <c r="W91" s="2">
        <v>0</v>
      </c>
      <c r="X91" s="2">
        <v>0</v>
      </c>
      <c r="Y91" s="6">
        <v>-32870</v>
      </c>
      <c r="Z91" s="6">
        <v>3169360</v>
      </c>
      <c r="AA91" s="6">
        <v>8907979</v>
      </c>
      <c r="AB91" s="6">
        <v>518890</v>
      </c>
      <c r="AC91" s="7">
        <v>1.06</v>
      </c>
      <c r="AD91" s="2" t="s">
        <v>904</v>
      </c>
      <c r="AE91" s="2" t="s">
        <v>811</v>
      </c>
      <c r="AF91" s="2">
        <v>4.4516699999999999E-2</v>
      </c>
      <c r="AG91" s="2">
        <v>0</v>
      </c>
      <c r="AH91" s="2">
        <v>0</v>
      </c>
      <c r="AI91" s="2">
        <v>0</v>
      </c>
      <c r="AJ91" s="2">
        <v>1</v>
      </c>
      <c r="AK91" s="2">
        <v>0</v>
      </c>
      <c r="AL91" s="2">
        <v>0</v>
      </c>
      <c r="AM91" s="2">
        <v>0</v>
      </c>
    </row>
    <row r="92" spans="1:39">
      <c r="A92" s="2" t="s">
        <v>588</v>
      </c>
      <c r="B92" s="2" t="s">
        <v>928</v>
      </c>
      <c r="C92" s="2" t="s">
        <v>822</v>
      </c>
      <c r="D92" s="2">
        <v>0</v>
      </c>
      <c r="E92" s="2" t="s">
        <v>589</v>
      </c>
      <c r="F92" s="2">
        <v>0</v>
      </c>
      <c r="G92" s="2">
        <v>0</v>
      </c>
      <c r="H92" s="2" t="s">
        <v>929</v>
      </c>
      <c r="I92" s="2">
        <v>0.09</v>
      </c>
      <c r="J92" s="6">
        <v>95862251</v>
      </c>
      <c r="K92" s="6">
        <v>20542542</v>
      </c>
      <c r="L92" s="6">
        <v>75319709</v>
      </c>
      <c r="M92" s="6">
        <v>20626223</v>
      </c>
      <c r="N92" s="6">
        <v>1948792</v>
      </c>
      <c r="O92" s="6">
        <v>309837</v>
      </c>
      <c r="P92" s="6">
        <v>1598917</v>
      </c>
      <c r="Q92" s="6">
        <v>3194</v>
      </c>
      <c r="R92" s="6">
        <v>10062</v>
      </c>
      <c r="S92" s="6">
        <v>1422</v>
      </c>
      <c r="T92" s="6">
        <v>24949</v>
      </c>
      <c r="U92" s="6">
        <v>411</v>
      </c>
      <c r="V92" s="6">
        <v>1131412</v>
      </c>
      <c r="W92" s="2">
        <v>0</v>
      </c>
      <c r="X92" s="2">
        <v>0</v>
      </c>
      <c r="Y92" s="6">
        <v>-3314939</v>
      </c>
      <c r="Z92" s="6">
        <v>20391488</v>
      </c>
      <c r="AA92" s="6">
        <v>95711197</v>
      </c>
      <c r="AB92" s="6">
        <v>-151054</v>
      </c>
      <c r="AC92" s="7">
        <v>1</v>
      </c>
      <c r="AD92" s="2" t="s">
        <v>847</v>
      </c>
      <c r="AE92" s="2" t="s">
        <v>811</v>
      </c>
      <c r="AF92" s="2">
        <v>0.48204259999999999</v>
      </c>
      <c r="AG92" s="2">
        <v>0</v>
      </c>
      <c r="AH92" s="2">
        <v>0</v>
      </c>
      <c r="AI92" s="2">
        <v>1</v>
      </c>
      <c r="AJ92" s="2">
        <v>0</v>
      </c>
      <c r="AK92" s="2">
        <v>0</v>
      </c>
      <c r="AL92" s="2">
        <v>0</v>
      </c>
      <c r="AM92" s="2">
        <v>0</v>
      </c>
    </row>
    <row r="93" spans="1:39">
      <c r="A93" s="2" t="s">
        <v>586</v>
      </c>
      <c r="B93" s="2" t="s">
        <v>926</v>
      </c>
      <c r="C93" s="2" t="s">
        <v>820</v>
      </c>
      <c r="D93" s="2">
        <v>0</v>
      </c>
      <c r="E93" s="2" t="s">
        <v>587</v>
      </c>
      <c r="F93" s="2" t="s">
        <v>806</v>
      </c>
      <c r="G93" s="2" t="s">
        <v>175</v>
      </c>
      <c r="H93" s="2">
        <v>0</v>
      </c>
      <c r="I93" s="2">
        <v>0.49</v>
      </c>
      <c r="J93" s="6">
        <v>71316317</v>
      </c>
      <c r="K93" s="6">
        <v>38766845</v>
      </c>
      <c r="L93" s="6">
        <v>32549472</v>
      </c>
      <c r="M93" s="6">
        <v>44378924</v>
      </c>
      <c r="N93" s="6">
        <v>2633766</v>
      </c>
      <c r="O93" s="6">
        <v>669210</v>
      </c>
      <c r="P93" s="6">
        <v>1863538</v>
      </c>
      <c r="Q93" s="6">
        <v>25806</v>
      </c>
      <c r="R93" s="6">
        <v>70887</v>
      </c>
      <c r="S93" s="6">
        <v>0</v>
      </c>
      <c r="T93" s="6">
        <v>4325</v>
      </c>
      <c r="U93" s="6">
        <v>0</v>
      </c>
      <c r="V93" s="6">
        <v>488941</v>
      </c>
      <c r="W93" s="2">
        <v>0</v>
      </c>
      <c r="X93" s="2">
        <v>0</v>
      </c>
      <c r="Y93" s="6">
        <v>-487883</v>
      </c>
      <c r="Z93" s="6">
        <v>47013748</v>
      </c>
      <c r="AA93" s="6">
        <v>79563220</v>
      </c>
      <c r="AB93" s="6">
        <v>8246903</v>
      </c>
      <c r="AC93" s="7">
        <v>1.1200000000000001</v>
      </c>
      <c r="AD93" s="2">
        <v>0</v>
      </c>
      <c r="AE93" s="2" t="s">
        <v>807</v>
      </c>
      <c r="AF93" s="2">
        <v>1</v>
      </c>
      <c r="AG93" s="2">
        <v>1</v>
      </c>
      <c r="AH93" s="2">
        <v>0</v>
      </c>
      <c r="AI93" s="2">
        <v>0</v>
      </c>
      <c r="AJ93" s="2">
        <v>0</v>
      </c>
      <c r="AK93" s="2">
        <v>0</v>
      </c>
      <c r="AL93" s="2">
        <v>0</v>
      </c>
      <c r="AM93" s="2">
        <v>0</v>
      </c>
    </row>
    <row r="94" spans="1:39">
      <c r="A94" s="2" t="s">
        <v>584</v>
      </c>
      <c r="B94" s="2" t="s">
        <v>928</v>
      </c>
      <c r="C94" s="2" t="s">
        <v>822</v>
      </c>
      <c r="D94" s="2">
        <v>0</v>
      </c>
      <c r="E94" s="2" t="s">
        <v>585</v>
      </c>
      <c r="F94" s="2">
        <v>0</v>
      </c>
      <c r="G94" s="2">
        <v>0</v>
      </c>
      <c r="H94" s="2" t="s">
        <v>929</v>
      </c>
      <c r="I94" s="2">
        <v>0.09</v>
      </c>
      <c r="J94" s="6">
        <v>37446148</v>
      </c>
      <c r="K94" s="6">
        <v>10769367</v>
      </c>
      <c r="L94" s="6">
        <v>26676781</v>
      </c>
      <c r="M94" s="6">
        <v>10100322</v>
      </c>
      <c r="N94" s="6">
        <v>947144</v>
      </c>
      <c r="O94" s="6">
        <v>151722</v>
      </c>
      <c r="P94" s="6">
        <v>757074</v>
      </c>
      <c r="Q94" s="6">
        <v>2427</v>
      </c>
      <c r="R94" s="6">
        <v>26190</v>
      </c>
      <c r="S94" s="6">
        <v>2072</v>
      </c>
      <c r="T94" s="6">
        <v>7659</v>
      </c>
      <c r="U94" s="6">
        <v>0</v>
      </c>
      <c r="V94" s="6">
        <v>400724</v>
      </c>
      <c r="W94" s="2">
        <v>0</v>
      </c>
      <c r="X94" s="2">
        <v>0</v>
      </c>
      <c r="Y94" s="6">
        <v>-764578</v>
      </c>
      <c r="Z94" s="6">
        <v>10683612</v>
      </c>
      <c r="AA94" s="6">
        <v>37360393</v>
      </c>
      <c r="AB94" s="6">
        <v>-85755</v>
      </c>
      <c r="AC94" s="7">
        <v>1</v>
      </c>
      <c r="AD94" s="2">
        <v>0</v>
      </c>
      <c r="AE94" s="2" t="s">
        <v>807</v>
      </c>
      <c r="AF94" s="2">
        <v>1</v>
      </c>
      <c r="AG94" s="2">
        <v>0</v>
      </c>
      <c r="AH94" s="2">
        <v>0</v>
      </c>
      <c r="AI94" s="2">
        <v>1</v>
      </c>
      <c r="AJ94" s="2">
        <v>0</v>
      </c>
      <c r="AK94" s="2">
        <v>0</v>
      </c>
      <c r="AL94" s="2">
        <v>0</v>
      </c>
      <c r="AM94" s="2">
        <v>0</v>
      </c>
    </row>
    <row r="95" spans="1:39">
      <c r="A95" s="2" t="s">
        <v>582</v>
      </c>
      <c r="B95" s="2" t="s">
        <v>804</v>
      </c>
      <c r="C95" s="2" t="s">
        <v>805</v>
      </c>
      <c r="D95" s="2">
        <v>0</v>
      </c>
      <c r="E95" s="2" t="s">
        <v>583</v>
      </c>
      <c r="F95" s="2" t="s">
        <v>430</v>
      </c>
      <c r="G95" s="2" t="s">
        <v>428</v>
      </c>
      <c r="H95" s="2">
        <v>0</v>
      </c>
      <c r="I95" s="2">
        <v>0.4</v>
      </c>
      <c r="J95" s="6">
        <v>3459995</v>
      </c>
      <c r="K95" s="6">
        <v>14918415</v>
      </c>
      <c r="L95" s="6">
        <v>-11458420</v>
      </c>
      <c r="M95" s="6">
        <v>15308800</v>
      </c>
      <c r="N95" s="6">
        <v>1107201</v>
      </c>
      <c r="O95" s="6">
        <v>246503</v>
      </c>
      <c r="P95" s="6">
        <v>859688</v>
      </c>
      <c r="Q95" s="6">
        <v>739</v>
      </c>
      <c r="R95" s="6">
        <v>0</v>
      </c>
      <c r="S95" s="6">
        <v>271</v>
      </c>
      <c r="T95" s="6">
        <v>0</v>
      </c>
      <c r="U95" s="6">
        <v>0</v>
      </c>
      <c r="V95" s="6">
        <v>-172122</v>
      </c>
      <c r="W95" s="2">
        <v>0</v>
      </c>
      <c r="X95" s="6">
        <v>50518</v>
      </c>
      <c r="Y95" s="6">
        <v>-728007</v>
      </c>
      <c r="Z95" s="6">
        <v>15465354</v>
      </c>
      <c r="AA95" s="6">
        <v>4006934</v>
      </c>
      <c r="AB95" s="6">
        <v>546939</v>
      </c>
      <c r="AC95" s="7">
        <v>1.1599999999999999</v>
      </c>
      <c r="AD95" s="2">
        <v>0</v>
      </c>
      <c r="AE95" s="2" t="s">
        <v>807</v>
      </c>
      <c r="AF95" s="2">
        <v>1</v>
      </c>
      <c r="AG95" s="2">
        <v>0</v>
      </c>
      <c r="AH95" s="2">
        <v>1</v>
      </c>
      <c r="AI95" s="2">
        <v>0</v>
      </c>
      <c r="AJ95" s="2">
        <v>0</v>
      </c>
      <c r="AK95" s="2">
        <v>0</v>
      </c>
      <c r="AL95" s="2">
        <v>0</v>
      </c>
      <c r="AM95" s="2">
        <v>0</v>
      </c>
    </row>
    <row r="96" spans="1:39">
      <c r="A96" s="2" t="s">
        <v>580</v>
      </c>
      <c r="B96" s="2" t="s">
        <v>926</v>
      </c>
      <c r="C96" s="2" t="s">
        <v>825</v>
      </c>
      <c r="D96" s="2" t="s">
        <v>945</v>
      </c>
      <c r="E96" s="2" t="s">
        <v>581</v>
      </c>
      <c r="F96" s="2" t="s">
        <v>806</v>
      </c>
      <c r="G96" s="2" t="s">
        <v>45</v>
      </c>
      <c r="H96" s="2">
        <v>0</v>
      </c>
      <c r="I96" s="2">
        <v>0.49</v>
      </c>
      <c r="J96" s="6">
        <v>64321645</v>
      </c>
      <c r="K96" s="6">
        <v>42891805</v>
      </c>
      <c r="L96" s="6">
        <v>21429840</v>
      </c>
      <c r="M96" s="6">
        <v>41377946</v>
      </c>
      <c r="N96" s="6">
        <v>2927431</v>
      </c>
      <c r="O96" s="6">
        <v>621557</v>
      </c>
      <c r="P96" s="6">
        <v>2289912</v>
      </c>
      <c r="Q96" s="6">
        <v>3927</v>
      </c>
      <c r="R96" s="6">
        <v>0</v>
      </c>
      <c r="S96" s="6">
        <v>9051</v>
      </c>
      <c r="T96" s="6">
        <v>0</v>
      </c>
      <c r="U96" s="6">
        <v>2984</v>
      </c>
      <c r="V96" s="6">
        <v>321907</v>
      </c>
      <c r="W96" s="2">
        <v>0</v>
      </c>
      <c r="X96" s="2">
        <v>0</v>
      </c>
      <c r="Y96" s="6">
        <v>-672980</v>
      </c>
      <c r="Z96" s="6">
        <v>43954304</v>
      </c>
      <c r="AA96" s="6">
        <v>65384144</v>
      </c>
      <c r="AB96" s="6">
        <v>1062499</v>
      </c>
      <c r="AC96" s="7">
        <v>1.02</v>
      </c>
      <c r="AD96" s="2">
        <v>0</v>
      </c>
      <c r="AE96" s="2" t="s">
        <v>807</v>
      </c>
      <c r="AF96" s="2">
        <v>1</v>
      </c>
      <c r="AG96" s="2">
        <v>0</v>
      </c>
      <c r="AH96" s="2">
        <v>0</v>
      </c>
      <c r="AI96" s="2">
        <v>0</v>
      </c>
      <c r="AJ96" s="2">
        <v>0</v>
      </c>
      <c r="AK96" s="2">
        <v>0</v>
      </c>
      <c r="AL96" s="2">
        <v>0</v>
      </c>
      <c r="AM96" s="2">
        <v>1</v>
      </c>
    </row>
    <row r="97" spans="1:39">
      <c r="A97" s="2" t="s">
        <v>578</v>
      </c>
      <c r="B97" s="2" t="s">
        <v>821</v>
      </c>
      <c r="C97" s="2" t="s">
        <v>845</v>
      </c>
      <c r="D97" s="2">
        <v>0</v>
      </c>
      <c r="E97" s="2" t="s">
        <v>579</v>
      </c>
      <c r="F97" s="2" t="s">
        <v>806</v>
      </c>
      <c r="G97" s="2" t="s">
        <v>576</v>
      </c>
      <c r="H97" s="2">
        <v>0</v>
      </c>
      <c r="I97" s="2">
        <v>0.49</v>
      </c>
      <c r="J97" s="6">
        <v>118882402</v>
      </c>
      <c r="K97" s="6">
        <v>50915363</v>
      </c>
      <c r="L97" s="6">
        <v>67967039</v>
      </c>
      <c r="M97" s="6">
        <v>48653103</v>
      </c>
      <c r="N97" s="6">
        <v>4102386</v>
      </c>
      <c r="O97" s="6">
        <v>732133</v>
      </c>
      <c r="P97" s="6">
        <v>3299520</v>
      </c>
      <c r="Q97" s="6">
        <v>6724</v>
      </c>
      <c r="R97" s="6">
        <v>5504</v>
      </c>
      <c r="S97" s="6">
        <v>12883</v>
      </c>
      <c r="T97" s="6">
        <v>44876</v>
      </c>
      <c r="U97" s="6">
        <v>746</v>
      </c>
      <c r="V97" s="6">
        <v>1020964</v>
      </c>
      <c r="W97" s="2">
        <v>0</v>
      </c>
      <c r="X97" s="2">
        <v>0</v>
      </c>
      <c r="Y97" s="6">
        <v>831000</v>
      </c>
      <c r="Z97" s="6">
        <v>54607453</v>
      </c>
      <c r="AA97" s="6">
        <v>122574492</v>
      </c>
      <c r="AB97" s="6">
        <v>3692090</v>
      </c>
      <c r="AC97" s="7">
        <v>1.03</v>
      </c>
      <c r="AD97" s="2">
        <v>0</v>
      </c>
      <c r="AE97" s="2" t="s">
        <v>807</v>
      </c>
      <c r="AF97" s="2">
        <v>1</v>
      </c>
      <c r="AG97" s="2">
        <v>0</v>
      </c>
      <c r="AH97" s="2">
        <v>0</v>
      </c>
      <c r="AI97" s="2">
        <v>0</v>
      </c>
      <c r="AJ97" s="2">
        <v>0</v>
      </c>
      <c r="AK97" s="2">
        <v>1</v>
      </c>
      <c r="AL97" s="2">
        <v>0</v>
      </c>
      <c r="AM97" s="2">
        <v>0</v>
      </c>
    </row>
    <row r="98" spans="1:39">
      <c r="A98" s="2" t="s">
        <v>576</v>
      </c>
      <c r="B98" s="2" t="s">
        <v>921</v>
      </c>
      <c r="C98" s="2">
        <v>0</v>
      </c>
      <c r="D98" s="2">
        <v>0</v>
      </c>
      <c r="E98" s="2" t="s">
        <v>577</v>
      </c>
      <c r="F98" s="2">
        <v>0</v>
      </c>
      <c r="G98" s="2">
        <v>0</v>
      </c>
      <c r="H98" s="2" t="s">
        <v>814</v>
      </c>
      <c r="I98" s="2">
        <v>0.01</v>
      </c>
      <c r="J98" s="6">
        <v>6651909</v>
      </c>
      <c r="K98" s="6">
        <v>1337150</v>
      </c>
      <c r="L98" s="6">
        <v>5314759</v>
      </c>
      <c r="M98" s="6">
        <v>1288814</v>
      </c>
      <c r="N98" s="6">
        <v>105093</v>
      </c>
      <c r="O98" s="6">
        <v>19360</v>
      </c>
      <c r="P98" s="6">
        <v>82929</v>
      </c>
      <c r="Q98" s="2">
        <v>211</v>
      </c>
      <c r="R98" s="6">
        <v>1148</v>
      </c>
      <c r="S98" s="6">
        <v>514</v>
      </c>
      <c r="T98" s="6">
        <v>916</v>
      </c>
      <c r="U98" s="6">
        <v>15</v>
      </c>
      <c r="V98" s="6">
        <v>79835</v>
      </c>
      <c r="W98" s="2">
        <v>0</v>
      </c>
      <c r="X98" s="2">
        <v>0</v>
      </c>
      <c r="Y98" s="6">
        <v>-6677</v>
      </c>
      <c r="Z98" s="6">
        <v>1467065</v>
      </c>
      <c r="AA98" s="6">
        <v>6781825</v>
      </c>
      <c r="AB98" s="6">
        <v>129916</v>
      </c>
      <c r="AC98" s="7">
        <v>1.02</v>
      </c>
      <c r="AD98" s="2">
        <v>0</v>
      </c>
      <c r="AE98" s="2" t="s">
        <v>807</v>
      </c>
      <c r="AF98" s="2">
        <v>1</v>
      </c>
      <c r="AG98" s="2">
        <v>0</v>
      </c>
      <c r="AH98" s="2">
        <v>0</v>
      </c>
      <c r="AI98" s="2">
        <v>0</v>
      </c>
      <c r="AJ98" s="2">
        <v>1</v>
      </c>
      <c r="AK98" s="2">
        <v>0</v>
      </c>
      <c r="AL98" s="2">
        <v>0</v>
      </c>
      <c r="AM98" s="2">
        <v>0</v>
      </c>
    </row>
    <row r="99" spans="1:39">
      <c r="A99" s="2" t="s">
        <v>574</v>
      </c>
      <c r="B99" s="2" t="s">
        <v>924</v>
      </c>
      <c r="C99" s="2" t="s">
        <v>818</v>
      </c>
      <c r="D99" s="2">
        <v>0</v>
      </c>
      <c r="E99" s="2" t="s">
        <v>575</v>
      </c>
      <c r="F99" s="2" t="s">
        <v>514</v>
      </c>
      <c r="G99" s="2" t="s">
        <v>806</v>
      </c>
      <c r="H99" s="2">
        <v>0</v>
      </c>
      <c r="I99" s="2">
        <v>0.3</v>
      </c>
      <c r="J99" s="6">
        <v>72005855</v>
      </c>
      <c r="K99" s="6">
        <v>42590024</v>
      </c>
      <c r="L99" s="6">
        <v>29415831</v>
      </c>
      <c r="M99" s="6">
        <v>45084846</v>
      </c>
      <c r="N99" s="6">
        <v>1825659</v>
      </c>
      <c r="O99" s="6">
        <v>677240</v>
      </c>
      <c r="P99" s="6">
        <v>1116225</v>
      </c>
      <c r="Q99" s="2">
        <v>0</v>
      </c>
      <c r="R99" s="6">
        <v>25871</v>
      </c>
      <c r="S99" s="6">
        <v>6323</v>
      </c>
      <c r="T99" s="6">
        <v>0</v>
      </c>
      <c r="U99" s="6">
        <v>0</v>
      </c>
      <c r="V99" s="6">
        <v>441869</v>
      </c>
      <c r="W99" s="2">
        <v>0</v>
      </c>
      <c r="X99" s="2">
        <v>0</v>
      </c>
      <c r="Y99" s="6">
        <v>1643100</v>
      </c>
      <c r="Z99" s="6">
        <v>48995474</v>
      </c>
      <c r="AA99" s="6">
        <v>78411305</v>
      </c>
      <c r="AB99" s="6">
        <v>6405450</v>
      </c>
      <c r="AC99" s="7">
        <v>1.0900000000000001</v>
      </c>
      <c r="AD99" s="2">
        <v>0</v>
      </c>
      <c r="AE99" s="2" t="s">
        <v>807</v>
      </c>
      <c r="AF99" s="2">
        <v>1</v>
      </c>
      <c r="AG99" s="2">
        <v>0</v>
      </c>
      <c r="AH99" s="2">
        <v>0</v>
      </c>
      <c r="AI99" s="2">
        <v>0</v>
      </c>
      <c r="AJ99" s="2">
        <v>0</v>
      </c>
      <c r="AK99" s="2">
        <v>0</v>
      </c>
      <c r="AL99" s="2">
        <v>1</v>
      </c>
      <c r="AM99" s="2">
        <v>0</v>
      </c>
    </row>
    <row r="100" spans="1:39">
      <c r="A100" s="2" t="s">
        <v>572</v>
      </c>
      <c r="B100" s="2" t="s">
        <v>804</v>
      </c>
      <c r="C100" s="2" t="s">
        <v>815</v>
      </c>
      <c r="D100" s="2">
        <v>0</v>
      </c>
      <c r="E100" s="2" t="s">
        <v>573</v>
      </c>
      <c r="F100" s="2" t="s">
        <v>668</v>
      </c>
      <c r="G100" s="2" t="s">
        <v>666</v>
      </c>
      <c r="H100" s="2">
        <v>0</v>
      </c>
      <c r="I100" s="2">
        <v>0.4</v>
      </c>
      <c r="J100" s="6">
        <v>2303012</v>
      </c>
      <c r="K100" s="6">
        <v>7171198</v>
      </c>
      <c r="L100" s="6">
        <v>-4868185</v>
      </c>
      <c r="M100" s="6">
        <v>7838520</v>
      </c>
      <c r="N100" s="6">
        <v>600119</v>
      </c>
      <c r="O100" s="6">
        <v>126520</v>
      </c>
      <c r="P100" s="6">
        <v>460251</v>
      </c>
      <c r="Q100" s="6">
        <v>0</v>
      </c>
      <c r="R100" s="6">
        <v>0</v>
      </c>
      <c r="S100" s="6">
        <v>0</v>
      </c>
      <c r="T100" s="6">
        <v>13348</v>
      </c>
      <c r="U100" s="6">
        <v>0</v>
      </c>
      <c r="V100" s="6">
        <v>-73127</v>
      </c>
      <c r="W100" s="2">
        <v>0</v>
      </c>
      <c r="X100" s="6">
        <v>520180</v>
      </c>
      <c r="Y100" s="6">
        <v>250671</v>
      </c>
      <c r="Z100" s="6">
        <v>8096003</v>
      </c>
      <c r="AA100" s="6">
        <v>3227817</v>
      </c>
      <c r="AB100" s="6">
        <v>924805</v>
      </c>
      <c r="AC100" s="7">
        <v>1.4</v>
      </c>
      <c r="AD100" s="2">
        <v>0</v>
      </c>
      <c r="AE100" s="2" t="s">
        <v>807</v>
      </c>
      <c r="AF100" s="2">
        <v>1</v>
      </c>
      <c r="AG100" s="2">
        <v>0</v>
      </c>
      <c r="AH100" s="2">
        <v>1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</row>
    <row r="101" spans="1:39">
      <c r="A101" s="2" t="s">
        <v>570</v>
      </c>
      <c r="B101" s="2" t="s">
        <v>804</v>
      </c>
      <c r="C101" s="2" t="s">
        <v>822</v>
      </c>
      <c r="D101" s="2">
        <v>0</v>
      </c>
      <c r="E101" s="2" t="s">
        <v>571</v>
      </c>
      <c r="F101" s="2" t="s">
        <v>588</v>
      </c>
      <c r="G101" s="2" t="s">
        <v>274</v>
      </c>
      <c r="H101" s="2">
        <v>0</v>
      </c>
      <c r="I101" s="2">
        <v>0.4</v>
      </c>
      <c r="J101" s="6">
        <v>2490920</v>
      </c>
      <c r="K101" s="6">
        <v>12236442</v>
      </c>
      <c r="L101" s="6">
        <v>-9745521</v>
      </c>
      <c r="M101" s="6">
        <v>13646722</v>
      </c>
      <c r="N101" s="6">
        <v>1462130</v>
      </c>
      <c r="O101" s="6">
        <v>210031</v>
      </c>
      <c r="P101" s="6">
        <v>1216278</v>
      </c>
      <c r="Q101" s="2">
        <v>0</v>
      </c>
      <c r="R101" s="6">
        <v>25635</v>
      </c>
      <c r="S101" s="6">
        <v>0</v>
      </c>
      <c r="T101" s="6">
        <v>10186</v>
      </c>
      <c r="U101" s="6">
        <v>0</v>
      </c>
      <c r="V101" s="6">
        <v>-146392</v>
      </c>
      <c r="W101" s="2">
        <v>0</v>
      </c>
      <c r="X101" s="2">
        <v>0</v>
      </c>
      <c r="Y101" s="6">
        <v>29388</v>
      </c>
      <c r="Z101" s="6">
        <v>14991848</v>
      </c>
      <c r="AA101" s="6">
        <v>5246327</v>
      </c>
      <c r="AB101" s="6">
        <v>2755406</v>
      </c>
      <c r="AC101" s="7">
        <v>2.11</v>
      </c>
      <c r="AD101" s="2" t="s">
        <v>847</v>
      </c>
      <c r="AE101" s="2" t="s">
        <v>811</v>
      </c>
      <c r="AF101" s="2">
        <v>1.25256E-2</v>
      </c>
      <c r="AG101" s="2">
        <v>0</v>
      </c>
      <c r="AH101" s="2">
        <v>1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</row>
    <row r="102" spans="1:39">
      <c r="A102" s="2" t="s">
        <v>568</v>
      </c>
      <c r="B102" s="2" t="s">
        <v>804</v>
      </c>
      <c r="C102" s="2" t="s">
        <v>822</v>
      </c>
      <c r="D102" s="2">
        <v>0</v>
      </c>
      <c r="E102" s="2" t="s">
        <v>569</v>
      </c>
      <c r="F102" s="2" t="s">
        <v>584</v>
      </c>
      <c r="G102" s="2" t="s">
        <v>0</v>
      </c>
      <c r="H102" s="2">
        <v>0</v>
      </c>
      <c r="I102" s="2">
        <v>0.4</v>
      </c>
      <c r="J102" s="6">
        <v>1289891</v>
      </c>
      <c r="K102" s="6">
        <v>8750303</v>
      </c>
      <c r="L102" s="6">
        <v>-7460412</v>
      </c>
      <c r="M102" s="6">
        <v>9011102</v>
      </c>
      <c r="N102" s="6">
        <v>740684</v>
      </c>
      <c r="O102" s="6">
        <v>138402</v>
      </c>
      <c r="P102" s="6">
        <v>588372</v>
      </c>
      <c r="Q102" s="6">
        <v>0</v>
      </c>
      <c r="R102" s="6">
        <v>9296</v>
      </c>
      <c r="S102" s="6">
        <v>0</v>
      </c>
      <c r="T102" s="6">
        <v>4614</v>
      </c>
      <c r="U102" s="6">
        <v>0</v>
      </c>
      <c r="V102" s="6">
        <v>-112066</v>
      </c>
      <c r="W102" s="2">
        <v>0</v>
      </c>
      <c r="X102" s="6">
        <v>411932</v>
      </c>
      <c r="Y102" s="6">
        <v>-42690</v>
      </c>
      <c r="Z102" s="6">
        <v>9185097</v>
      </c>
      <c r="AA102" s="6">
        <v>1724685</v>
      </c>
      <c r="AB102" s="6">
        <v>434794</v>
      </c>
      <c r="AC102" s="7">
        <v>1.34</v>
      </c>
      <c r="AD102" s="2">
        <v>0</v>
      </c>
      <c r="AE102" s="2" t="s">
        <v>807</v>
      </c>
      <c r="AF102" s="2">
        <v>1</v>
      </c>
      <c r="AG102" s="2">
        <v>0</v>
      </c>
      <c r="AH102" s="2">
        <v>1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</row>
    <row r="103" spans="1:39">
      <c r="A103" s="2" t="s">
        <v>566</v>
      </c>
      <c r="B103" s="2" t="s">
        <v>804</v>
      </c>
      <c r="C103" s="2" t="s">
        <v>805</v>
      </c>
      <c r="D103" s="2">
        <v>0</v>
      </c>
      <c r="E103" s="2" t="s">
        <v>567</v>
      </c>
      <c r="F103" s="2" t="s">
        <v>488</v>
      </c>
      <c r="G103" s="2" t="s">
        <v>486</v>
      </c>
      <c r="H103" s="2">
        <v>0</v>
      </c>
      <c r="I103" s="2">
        <v>0.4</v>
      </c>
      <c r="J103" s="6">
        <v>1770352</v>
      </c>
      <c r="K103" s="6">
        <v>12125334</v>
      </c>
      <c r="L103" s="6">
        <v>-10354981</v>
      </c>
      <c r="M103" s="6">
        <v>13121203</v>
      </c>
      <c r="N103" s="6">
        <v>904569</v>
      </c>
      <c r="O103" s="6">
        <v>197545</v>
      </c>
      <c r="P103" s="6">
        <v>677354</v>
      </c>
      <c r="Q103" s="6">
        <v>14318</v>
      </c>
      <c r="R103" s="6">
        <v>0</v>
      </c>
      <c r="S103" s="6">
        <v>3128</v>
      </c>
      <c r="T103" s="6">
        <v>12224</v>
      </c>
      <c r="U103" s="6">
        <v>0</v>
      </c>
      <c r="V103" s="6">
        <v>-155547</v>
      </c>
      <c r="W103" s="2">
        <v>0</v>
      </c>
      <c r="X103" s="6">
        <v>882618</v>
      </c>
      <c r="Y103" s="6">
        <v>-44093</v>
      </c>
      <c r="Z103" s="6">
        <v>12943514</v>
      </c>
      <c r="AA103" s="6">
        <v>2588533</v>
      </c>
      <c r="AB103" s="6">
        <v>818181</v>
      </c>
      <c r="AC103" s="7">
        <v>1.46</v>
      </c>
      <c r="AD103" s="2">
        <v>0</v>
      </c>
      <c r="AE103" s="2" t="s">
        <v>807</v>
      </c>
      <c r="AF103" s="2">
        <v>1</v>
      </c>
      <c r="AG103" s="2">
        <v>0</v>
      </c>
      <c r="AH103" s="2">
        <v>1</v>
      </c>
      <c r="AI103" s="2">
        <v>0</v>
      </c>
      <c r="AJ103" s="2">
        <v>0</v>
      </c>
      <c r="AK103" s="2">
        <v>0</v>
      </c>
      <c r="AL103" s="2">
        <v>0</v>
      </c>
      <c r="AM103" s="2">
        <v>0</v>
      </c>
    </row>
    <row r="104" spans="1:39">
      <c r="A104" s="2" t="s">
        <v>564</v>
      </c>
      <c r="B104" s="2" t="s">
        <v>804</v>
      </c>
      <c r="C104" s="2" t="s">
        <v>815</v>
      </c>
      <c r="D104" s="2">
        <v>0</v>
      </c>
      <c r="E104" s="2" t="s">
        <v>565</v>
      </c>
      <c r="F104" s="2" t="s">
        <v>460</v>
      </c>
      <c r="G104" s="2" t="s">
        <v>806</v>
      </c>
      <c r="H104" s="2">
        <v>0</v>
      </c>
      <c r="I104" s="2">
        <v>0.4</v>
      </c>
      <c r="J104" s="6">
        <v>2540604</v>
      </c>
      <c r="K104" s="6">
        <v>17345567</v>
      </c>
      <c r="L104" s="6">
        <v>-14804964</v>
      </c>
      <c r="M104" s="6">
        <v>16452994</v>
      </c>
      <c r="N104" s="6">
        <v>1149776</v>
      </c>
      <c r="O104" s="6">
        <v>247148</v>
      </c>
      <c r="P104" s="6">
        <v>876234</v>
      </c>
      <c r="Q104" s="2">
        <v>0</v>
      </c>
      <c r="R104" s="6">
        <v>13535</v>
      </c>
      <c r="S104" s="6">
        <v>2701</v>
      </c>
      <c r="T104" s="6">
        <v>10158</v>
      </c>
      <c r="U104" s="6">
        <v>0</v>
      </c>
      <c r="V104" s="6">
        <v>-222392</v>
      </c>
      <c r="W104" s="6">
        <v>17657</v>
      </c>
      <c r="X104" s="2">
        <v>0</v>
      </c>
      <c r="Y104" s="6">
        <v>-459770</v>
      </c>
      <c r="Z104" s="6">
        <v>16938264</v>
      </c>
      <c r="AA104" s="6">
        <v>2133301</v>
      </c>
      <c r="AB104" s="6">
        <v>-407303</v>
      </c>
      <c r="AC104" s="7">
        <v>0.84</v>
      </c>
      <c r="AD104" s="2">
        <v>0</v>
      </c>
      <c r="AE104" s="2" t="s">
        <v>807</v>
      </c>
      <c r="AF104" s="2">
        <v>1</v>
      </c>
      <c r="AG104" s="2">
        <v>0</v>
      </c>
      <c r="AH104" s="2">
        <v>1</v>
      </c>
      <c r="AI104" s="2">
        <v>0</v>
      </c>
      <c r="AJ104" s="2">
        <v>0</v>
      </c>
      <c r="AK104" s="2">
        <v>0</v>
      </c>
      <c r="AL104" s="2">
        <v>0</v>
      </c>
      <c r="AM104" s="2">
        <v>0</v>
      </c>
    </row>
    <row r="105" spans="1:39">
      <c r="A105" s="2" t="s">
        <v>562</v>
      </c>
      <c r="B105" s="2" t="s">
        <v>804</v>
      </c>
      <c r="C105" s="2" t="s">
        <v>809</v>
      </c>
      <c r="D105" s="2">
        <v>0</v>
      </c>
      <c r="E105" s="2" t="s">
        <v>563</v>
      </c>
      <c r="F105" s="2" t="s">
        <v>390</v>
      </c>
      <c r="G105" s="2" t="s">
        <v>806</v>
      </c>
      <c r="H105" s="2">
        <v>0</v>
      </c>
      <c r="I105" s="2">
        <v>0.4</v>
      </c>
      <c r="J105" s="6">
        <v>5744246</v>
      </c>
      <c r="K105" s="6">
        <v>12666161</v>
      </c>
      <c r="L105" s="6">
        <v>-6921915</v>
      </c>
      <c r="M105" s="6">
        <v>13792348</v>
      </c>
      <c r="N105" s="6">
        <v>1500344</v>
      </c>
      <c r="O105" s="6">
        <v>214160</v>
      </c>
      <c r="P105" s="6">
        <v>1247785</v>
      </c>
      <c r="Q105" s="2">
        <v>0</v>
      </c>
      <c r="R105" s="6">
        <v>0</v>
      </c>
      <c r="S105" s="6">
        <v>0</v>
      </c>
      <c r="T105" s="6">
        <v>37790</v>
      </c>
      <c r="U105" s="6">
        <v>609</v>
      </c>
      <c r="V105" s="6">
        <v>-103977</v>
      </c>
      <c r="W105" s="2">
        <v>0</v>
      </c>
      <c r="X105" s="2">
        <v>0</v>
      </c>
      <c r="Y105" s="6">
        <v>881834</v>
      </c>
      <c r="Z105" s="6">
        <v>16070548</v>
      </c>
      <c r="AA105" s="6">
        <v>9148634</v>
      </c>
      <c r="AB105" s="6">
        <v>3404388</v>
      </c>
      <c r="AC105" s="7">
        <v>1.59</v>
      </c>
      <c r="AD105" s="2" t="s">
        <v>863</v>
      </c>
      <c r="AE105" s="2" t="s">
        <v>811</v>
      </c>
      <c r="AF105" s="2">
        <v>4.59245E-2</v>
      </c>
      <c r="AG105" s="2">
        <v>0</v>
      </c>
      <c r="AH105" s="2">
        <v>1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</row>
    <row r="106" spans="1:39">
      <c r="A106" s="2" t="s">
        <v>560</v>
      </c>
      <c r="B106" s="2" t="s">
        <v>804</v>
      </c>
      <c r="C106" s="2" t="s">
        <v>809</v>
      </c>
      <c r="D106" s="2">
        <v>0</v>
      </c>
      <c r="E106" s="2" t="s">
        <v>561</v>
      </c>
      <c r="F106" s="2" t="s">
        <v>310</v>
      </c>
      <c r="G106" s="2" t="s">
        <v>806</v>
      </c>
      <c r="H106" s="2">
        <v>0</v>
      </c>
      <c r="I106" s="2">
        <v>0.4</v>
      </c>
      <c r="J106" s="6">
        <v>2250546</v>
      </c>
      <c r="K106" s="6">
        <v>7479660</v>
      </c>
      <c r="L106" s="6">
        <v>-5229114</v>
      </c>
      <c r="M106" s="6">
        <v>10306562</v>
      </c>
      <c r="N106" s="6">
        <v>684579</v>
      </c>
      <c r="O106" s="6">
        <v>159137</v>
      </c>
      <c r="P106" s="6">
        <v>505226</v>
      </c>
      <c r="Q106" s="6">
        <v>2758</v>
      </c>
      <c r="R106" s="6">
        <v>0</v>
      </c>
      <c r="S106" s="6">
        <v>0</v>
      </c>
      <c r="T106" s="6">
        <v>17458</v>
      </c>
      <c r="U106" s="6">
        <v>0</v>
      </c>
      <c r="V106" s="6">
        <v>-78549</v>
      </c>
      <c r="W106" s="2">
        <v>0</v>
      </c>
      <c r="X106" s="2">
        <v>0</v>
      </c>
      <c r="Y106" s="6">
        <v>-21549</v>
      </c>
      <c r="Z106" s="6">
        <v>10891043</v>
      </c>
      <c r="AA106" s="6">
        <v>5661929</v>
      </c>
      <c r="AB106" s="6">
        <v>3411383</v>
      </c>
      <c r="AC106" s="7">
        <v>2.52</v>
      </c>
      <c r="AD106" s="2" t="s">
        <v>842</v>
      </c>
      <c r="AE106" s="2" t="s">
        <v>811</v>
      </c>
      <c r="AF106" s="2">
        <v>2.2844900000000001E-2</v>
      </c>
      <c r="AG106" s="2">
        <v>0</v>
      </c>
      <c r="AH106" s="2">
        <v>1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</row>
    <row r="107" spans="1:39">
      <c r="A107" s="2" t="s">
        <v>558</v>
      </c>
      <c r="B107" s="2" t="s">
        <v>821</v>
      </c>
      <c r="C107" s="2" t="s">
        <v>820</v>
      </c>
      <c r="D107" s="2">
        <v>0</v>
      </c>
      <c r="E107" s="2" t="s">
        <v>559</v>
      </c>
      <c r="F107" s="2" t="s">
        <v>806</v>
      </c>
      <c r="G107" s="2" t="s">
        <v>446</v>
      </c>
      <c r="H107" s="2">
        <v>0</v>
      </c>
      <c r="I107" s="2">
        <v>0.49</v>
      </c>
      <c r="J107" s="6">
        <v>49708987</v>
      </c>
      <c r="K107" s="6">
        <v>36150468</v>
      </c>
      <c r="L107" s="6">
        <v>13558518</v>
      </c>
      <c r="M107" s="6">
        <v>44547757</v>
      </c>
      <c r="N107" s="6">
        <v>3828239</v>
      </c>
      <c r="O107" s="6">
        <v>737826</v>
      </c>
      <c r="P107" s="6">
        <v>3013836</v>
      </c>
      <c r="Q107" s="2">
        <v>0</v>
      </c>
      <c r="R107" s="6">
        <v>0</v>
      </c>
      <c r="S107" s="6">
        <v>8628</v>
      </c>
      <c r="T107" s="6">
        <v>53029</v>
      </c>
      <c r="U107" s="6">
        <v>14920</v>
      </c>
      <c r="V107" s="6">
        <v>203669</v>
      </c>
      <c r="W107" s="2">
        <v>0</v>
      </c>
      <c r="X107" s="2">
        <v>0</v>
      </c>
      <c r="Y107" s="6">
        <v>-818799</v>
      </c>
      <c r="Z107" s="6">
        <v>47760865</v>
      </c>
      <c r="AA107" s="6">
        <v>61319384</v>
      </c>
      <c r="AB107" s="6">
        <v>11610397</v>
      </c>
      <c r="AC107" s="7">
        <v>1.23</v>
      </c>
      <c r="AD107" s="2">
        <v>0</v>
      </c>
      <c r="AE107" s="2" t="s">
        <v>807</v>
      </c>
      <c r="AF107" s="2">
        <v>1</v>
      </c>
      <c r="AG107" s="2">
        <v>0</v>
      </c>
      <c r="AH107" s="2">
        <v>0</v>
      </c>
      <c r="AI107" s="2">
        <v>0</v>
      </c>
      <c r="AJ107" s="2">
        <v>0</v>
      </c>
      <c r="AK107" s="2">
        <v>1</v>
      </c>
      <c r="AL107" s="2">
        <v>0</v>
      </c>
      <c r="AM107" s="2">
        <v>0</v>
      </c>
    </row>
    <row r="108" spans="1:39">
      <c r="A108" s="2" t="s">
        <v>556</v>
      </c>
      <c r="B108" s="2" t="s">
        <v>804</v>
      </c>
      <c r="C108" s="2" t="s">
        <v>825</v>
      </c>
      <c r="D108" s="2">
        <v>0</v>
      </c>
      <c r="E108" s="2" t="s">
        <v>557</v>
      </c>
      <c r="F108" s="2" t="s">
        <v>157</v>
      </c>
      <c r="G108" s="2" t="s">
        <v>155</v>
      </c>
      <c r="H108" s="2">
        <v>0</v>
      </c>
      <c r="I108" s="2">
        <v>0.4</v>
      </c>
      <c r="J108" s="6">
        <v>2987727</v>
      </c>
      <c r="K108" s="6">
        <v>20649995</v>
      </c>
      <c r="L108" s="6">
        <v>-17662268</v>
      </c>
      <c r="M108" s="6">
        <v>20870800</v>
      </c>
      <c r="N108" s="6">
        <v>1023651</v>
      </c>
      <c r="O108" s="6">
        <v>313510</v>
      </c>
      <c r="P108" s="6">
        <v>706741</v>
      </c>
      <c r="Q108" s="6">
        <v>1078</v>
      </c>
      <c r="R108" s="6">
        <v>1343</v>
      </c>
      <c r="S108" s="6">
        <v>0</v>
      </c>
      <c r="T108" s="6">
        <v>979</v>
      </c>
      <c r="U108" s="6">
        <v>0</v>
      </c>
      <c r="V108" s="6">
        <v>-265313</v>
      </c>
      <c r="W108" s="2">
        <v>0</v>
      </c>
      <c r="X108" s="2">
        <v>0</v>
      </c>
      <c r="Y108" s="6">
        <v>350668</v>
      </c>
      <c r="Z108" s="6">
        <v>21979806</v>
      </c>
      <c r="AA108" s="6">
        <v>4317538</v>
      </c>
      <c r="AB108" s="6">
        <v>1329811</v>
      </c>
      <c r="AC108" s="7">
        <v>1.45</v>
      </c>
      <c r="AD108" s="2" t="s">
        <v>946</v>
      </c>
      <c r="AE108" s="2" t="s">
        <v>811</v>
      </c>
      <c r="AF108" s="2">
        <v>7.9372000000000002E-3</v>
      </c>
      <c r="AG108" s="2">
        <v>0</v>
      </c>
      <c r="AH108" s="2">
        <v>1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</row>
    <row r="109" spans="1:39">
      <c r="A109" s="2" t="s">
        <v>554</v>
      </c>
      <c r="B109" s="2" t="s">
        <v>928</v>
      </c>
      <c r="C109" s="2" t="s">
        <v>805</v>
      </c>
      <c r="D109" s="2">
        <v>0</v>
      </c>
      <c r="E109" s="2" t="s">
        <v>555</v>
      </c>
      <c r="F109" s="2">
        <v>0</v>
      </c>
      <c r="G109" s="2">
        <v>0</v>
      </c>
      <c r="H109" s="2" t="s">
        <v>929</v>
      </c>
      <c r="I109" s="2">
        <v>0.09</v>
      </c>
      <c r="J109" s="6">
        <v>70100227</v>
      </c>
      <c r="K109" s="6">
        <v>11478405</v>
      </c>
      <c r="L109" s="6">
        <v>58621822</v>
      </c>
      <c r="M109" s="6">
        <v>11261846</v>
      </c>
      <c r="N109" s="6">
        <v>1077934</v>
      </c>
      <c r="O109" s="6">
        <v>169169</v>
      </c>
      <c r="P109" s="6">
        <v>894140</v>
      </c>
      <c r="Q109" s="6">
        <v>2710</v>
      </c>
      <c r="R109" s="6">
        <v>1786</v>
      </c>
      <c r="S109" s="6">
        <v>1837</v>
      </c>
      <c r="T109" s="6">
        <v>8292</v>
      </c>
      <c r="U109" s="6">
        <v>0</v>
      </c>
      <c r="V109" s="6">
        <v>880585</v>
      </c>
      <c r="W109" s="2">
        <v>0</v>
      </c>
      <c r="X109" s="2">
        <v>0</v>
      </c>
      <c r="Y109" s="6">
        <v>-348118</v>
      </c>
      <c r="Z109" s="6">
        <v>12872248</v>
      </c>
      <c r="AA109" s="6">
        <v>71494070</v>
      </c>
      <c r="AB109" s="6">
        <v>1393843</v>
      </c>
      <c r="AC109" s="7">
        <v>1.02</v>
      </c>
      <c r="AD109" s="2">
        <v>0</v>
      </c>
      <c r="AE109" s="2" t="s">
        <v>807</v>
      </c>
      <c r="AF109" s="2">
        <v>1</v>
      </c>
      <c r="AG109" s="2">
        <v>0</v>
      </c>
      <c r="AH109" s="2">
        <v>0</v>
      </c>
      <c r="AI109" s="2">
        <v>1</v>
      </c>
      <c r="AJ109" s="2">
        <v>0</v>
      </c>
      <c r="AK109" s="2">
        <v>0</v>
      </c>
      <c r="AL109" s="2">
        <v>0</v>
      </c>
      <c r="AM109" s="2">
        <v>0</v>
      </c>
    </row>
    <row r="110" spans="1:39">
      <c r="A110" s="2" t="s">
        <v>552</v>
      </c>
      <c r="B110" s="2" t="s">
        <v>921</v>
      </c>
      <c r="C110" s="2">
        <v>0</v>
      </c>
      <c r="D110" s="2">
        <v>0</v>
      </c>
      <c r="E110" s="2" t="s">
        <v>553</v>
      </c>
      <c r="F110" s="2">
        <v>0</v>
      </c>
      <c r="G110" s="2">
        <v>0</v>
      </c>
      <c r="H110" s="2" t="s">
        <v>814</v>
      </c>
      <c r="I110" s="2">
        <v>0.01</v>
      </c>
      <c r="J110" s="6">
        <v>7250166</v>
      </c>
      <c r="K110" s="6">
        <v>2422086</v>
      </c>
      <c r="L110" s="6">
        <v>4828079</v>
      </c>
      <c r="M110" s="6">
        <v>2412067</v>
      </c>
      <c r="N110" s="6">
        <v>185956</v>
      </c>
      <c r="O110" s="6">
        <v>36232</v>
      </c>
      <c r="P110" s="6">
        <v>147885</v>
      </c>
      <c r="Q110" s="2">
        <v>472</v>
      </c>
      <c r="R110" s="6">
        <v>235</v>
      </c>
      <c r="S110" s="6">
        <v>211</v>
      </c>
      <c r="T110" s="6">
        <v>921</v>
      </c>
      <c r="U110" s="6">
        <v>0</v>
      </c>
      <c r="V110" s="6">
        <v>72525</v>
      </c>
      <c r="W110" s="2">
        <v>0</v>
      </c>
      <c r="X110" s="2">
        <v>0</v>
      </c>
      <c r="Y110" s="6">
        <v>-73050</v>
      </c>
      <c r="Z110" s="6">
        <v>2597498</v>
      </c>
      <c r="AA110" s="6">
        <v>7425577</v>
      </c>
      <c r="AB110" s="6">
        <v>175411</v>
      </c>
      <c r="AC110" s="7">
        <v>1.02</v>
      </c>
      <c r="AD110" s="2">
        <v>0</v>
      </c>
      <c r="AE110" s="2" t="s">
        <v>807</v>
      </c>
      <c r="AF110" s="2">
        <v>1</v>
      </c>
      <c r="AG110" s="2">
        <v>0</v>
      </c>
      <c r="AH110" s="2">
        <v>0</v>
      </c>
      <c r="AI110" s="2">
        <v>0</v>
      </c>
      <c r="AJ110" s="2">
        <v>1</v>
      </c>
      <c r="AK110" s="2">
        <v>0</v>
      </c>
      <c r="AL110" s="2">
        <v>0</v>
      </c>
      <c r="AM110" s="2">
        <v>0</v>
      </c>
    </row>
    <row r="111" spans="1:39">
      <c r="A111" s="2" t="s">
        <v>550</v>
      </c>
      <c r="B111" s="2" t="s">
        <v>804</v>
      </c>
      <c r="C111" s="2" t="s">
        <v>805</v>
      </c>
      <c r="D111" s="2">
        <v>0</v>
      </c>
      <c r="E111" s="2" t="s">
        <v>551</v>
      </c>
      <c r="F111" s="2" t="s">
        <v>554</v>
      </c>
      <c r="G111" s="2" t="s">
        <v>552</v>
      </c>
      <c r="H111" s="2">
        <v>0</v>
      </c>
      <c r="I111" s="2">
        <v>0.4</v>
      </c>
      <c r="J111" s="6">
        <v>3410659</v>
      </c>
      <c r="K111" s="6">
        <v>13766482</v>
      </c>
      <c r="L111" s="6">
        <v>-10355824</v>
      </c>
      <c r="M111" s="6">
        <v>14292266</v>
      </c>
      <c r="N111" s="6">
        <v>782223</v>
      </c>
      <c r="O111" s="6">
        <v>214691</v>
      </c>
      <c r="P111" s="6">
        <v>567532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-155560</v>
      </c>
      <c r="W111" s="2">
        <v>0</v>
      </c>
      <c r="X111" s="6">
        <v>555340</v>
      </c>
      <c r="Y111" s="6">
        <v>-341466</v>
      </c>
      <c r="Z111" s="6">
        <v>14022124</v>
      </c>
      <c r="AA111" s="6">
        <v>3666300</v>
      </c>
      <c r="AB111" s="6">
        <v>255641</v>
      </c>
      <c r="AC111" s="7">
        <v>1.07</v>
      </c>
      <c r="AD111" s="2">
        <v>0</v>
      </c>
      <c r="AE111" s="2" t="s">
        <v>807</v>
      </c>
      <c r="AF111" s="2">
        <v>1</v>
      </c>
      <c r="AG111" s="2">
        <v>0</v>
      </c>
      <c r="AH111" s="2">
        <v>1</v>
      </c>
      <c r="AI111" s="2">
        <v>0</v>
      </c>
      <c r="AJ111" s="2">
        <v>0</v>
      </c>
      <c r="AK111" s="2">
        <v>0</v>
      </c>
      <c r="AL111" s="2">
        <v>0</v>
      </c>
      <c r="AM111" s="2">
        <v>0</v>
      </c>
    </row>
    <row r="112" spans="1:39">
      <c r="A112" s="2" t="s">
        <v>548</v>
      </c>
      <c r="B112" s="2" t="s">
        <v>804</v>
      </c>
      <c r="C112" s="2" t="s">
        <v>805</v>
      </c>
      <c r="D112" s="2">
        <v>0</v>
      </c>
      <c r="E112" s="2" t="s">
        <v>549</v>
      </c>
      <c r="F112" s="2" t="s">
        <v>488</v>
      </c>
      <c r="G112" s="2" t="s">
        <v>486</v>
      </c>
      <c r="H112" s="2">
        <v>0</v>
      </c>
      <c r="I112" s="2">
        <v>0.4</v>
      </c>
      <c r="J112" s="6">
        <v>2412752</v>
      </c>
      <c r="K112" s="6">
        <v>21330820</v>
      </c>
      <c r="L112" s="6">
        <v>-18918068</v>
      </c>
      <c r="M112" s="6">
        <v>22377700</v>
      </c>
      <c r="N112" s="6">
        <v>866003</v>
      </c>
      <c r="O112" s="6">
        <v>336146</v>
      </c>
      <c r="P112" s="6">
        <v>528320</v>
      </c>
      <c r="Q112" s="6">
        <v>0</v>
      </c>
      <c r="R112" s="6">
        <v>0</v>
      </c>
      <c r="S112" s="6">
        <v>1537</v>
      </c>
      <c r="T112" s="6">
        <v>0</v>
      </c>
      <c r="U112" s="6">
        <v>0</v>
      </c>
      <c r="V112" s="6">
        <v>-284177</v>
      </c>
      <c r="W112" s="2">
        <v>0</v>
      </c>
      <c r="X112" s="6">
        <v>863321</v>
      </c>
      <c r="Y112" s="6">
        <v>-829504</v>
      </c>
      <c r="Z112" s="6">
        <v>21266701</v>
      </c>
      <c r="AA112" s="6">
        <v>2348633</v>
      </c>
      <c r="AB112" s="6">
        <v>-64119</v>
      </c>
      <c r="AC112" s="7">
        <v>0.97</v>
      </c>
      <c r="AD112" s="2">
        <v>0</v>
      </c>
      <c r="AE112" s="2" t="s">
        <v>807</v>
      </c>
      <c r="AF112" s="2">
        <v>1</v>
      </c>
      <c r="AG112" s="2">
        <v>0</v>
      </c>
      <c r="AH112" s="2">
        <v>1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</row>
    <row r="113" spans="1:39">
      <c r="A113" s="2" t="s">
        <v>546</v>
      </c>
      <c r="B113" s="2" t="s">
        <v>804</v>
      </c>
      <c r="C113" s="2" t="s">
        <v>808</v>
      </c>
      <c r="D113" s="2">
        <v>0</v>
      </c>
      <c r="E113" s="2" t="s">
        <v>547</v>
      </c>
      <c r="F113" s="2" t="s">
        <v>606</v>
      </c>
      <c r="G113" s="2" t="s">
        <v>806</v>
      </c>
      <c r="H113" s="2">
        <v>0</v>
      </c>
      <c r="I113" s="2">
        <v>0.4</v>
      </c>
      <c r="J113" s="6">
        <v>1602181</v>
      </c>
      <c r="K113" s="6">
        <v>8017547</v>
      </c>
      <c r="L113" s="6">
        <v>-6415367</v>
      </c>
      <c r="M113" s="6">
        <v>8349092</v>
      </c>
      <c r="N113" s="6">
        <v>817639</v>
      </c>
      <c r="O113" s="6">
        <v>125416</v>
      </c>
      <c r="P113" s="6">
        <v>662764</v>
      </c>
      <c r="Q113" s="2">
        <v>0</v>
      </c>
      <c r="R113" s="6">
        <v>0</v>
      </c>
      <c r="S113" s="6">
        <v>0</v>
      </c>
      <c r="T113" s="6">
        <v>28850</v>
      </c>
      <c r="U113" s="6">
        <v>609</v>
      </c>
      <c r="V113" s="6">
        <v>-96368</v>
      </c>
      <c r="W113" s="2">
        <v>0</v>
      </c>
      <c r="X113" s="2">
        <v>0</v>
      </c>
      <c r="Y113" s="6">
        <v>-1210985</v>
      </c>
      <c r="Z113" s="6">
        <v>7859378</v>
      </c>
      <c r="AA113" s="6">
        <v>1444011</v>
      </c>
      <c r="AB113" s="6">
        <v>-158169</v>
      </c>
      <c r="AC113" s="7">
        <v>0.9</v>
      </c>
      <c r="AD113" s="2" t="s">
        <v>887</v>
      </c>
      <c r="AE113" s="2" t="s">
        <v>811</v>
      </c>
      <c r="AF113" s="2">
        <v>1.6667299999999999E-2</v>
      </c>
      <c r="AG113" s="2">
        <v>0</v>
      </c>
      <c r="AH113" s="2">
        <v>1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</row>
    <row r="114" spans="1:39">
      <c r="A114" s="2" t="s">
        <v>544</v>
      </c>
      <c r="B114" s="2" t="s">
        <v>804</v>
      </c>
      <c r="C114" s="2" t="s">
        <v>805</v>
      </c>
      <c r="D114" s="2">
        <v>0</v>
      </c>
      <c r="E114" s="2" t="s">
        <v>545</v>
      </c>
      <c r="F114" s="2" t="s">
        <v>133</v>
      </c>
      <c r="G114" s="2" t="s">
        <v>806</v>
      </c>
      <c r="H114" s="2">
        <v>0</v>
      </c>
      <c r="I114" s="2">
        <v>0.4</v>
      </c>
      <c r="J114" s="6">
        <v>2174358</v>
      </c>
      <c r="K114" s="6">
        <v>23754386</v>
      </c>
      <c r="L114" s="6">
        <v>-21580029</v>
      </c>
      <c r="M114" s="6">
        <v>25414456</v>
      </c>
      <c r="N114" s="6">
        <v>896412</v>
      </c>
      <c r="O114" s="6">
        <v>382101</v>
      </c>
      <c r="P114" s="6">
        <v>513906</v>
      </c>
      <c r="Q114" s="6">
        <v>405</v>
      </c>
      <c r="R114" s="6">
        <v>0</v>
      </c>
      <c r="S114" s="6">
        <v>0</v>
      </c>
      <c r="T114" s="6">
        <v>0</v>
      </c>
      <c r="U114" s="6">
        <v>0</v>
      </c>
      <c r="V114" s="6">
        <v>-324164</v>
      </c>
      <c r="W114" s="2">
        <v>0</v>
      </c>
      <c r="X114" s="6">
        <v>3637</v>
      </c>
      <c r="Y114" s="6">
        <v>133398</v>
      </c>
      <c r="Z114" s="6">
        <v>26116465</v>
      </c>
      <c r="AA114" s="6">
        <v>4536437</v>
      </c>
      <c r="AB114" s="6">
        <v>2362079</v>
      </c>
      <c r="AC114" s="7">
        <v>2.09</v>
      </c>
      <c r="AD114" s="2" t="s">
        <v>934</v>
      </c>
      <c r="AE114" s="2" t="s">
        <v>811</v>
      </c>
      <c r="AF114" s="2">
        <v>1.16881E-2</v>
      </c>
      <c r="AG114" s="2">
        <v>0</v>
      </c>
      <c r="AH114" s="2">
        <v>1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</row>
    <row r="115" spans="1:39">
      <c r="A115" s="2" t="s">
        <v>542</v>
      </c>
      <c r="B115" s="2" t="s">
        <v>924</v>
      </c>
      <c r="C115" s="2" t="s">
        <v>818</v>
      </c>
      <c r="D115" s="2">
        <v>0</v>
      </c>
      <c r="E115" s="2" t="s">
        <v>543</v>
      </c>
      <c r="F115" s="2" t="s">
        <v>514</v>
      </c>
      <c r="G115" s="2" t="s">
        <v>806</v>
      </c>
      <c r="H115" s="2">
        <v>0</v>
      </c>
      <c r="I115" s="2">
        <v>0.3</v>
      </c>
      <c r="J115" s="6">
        <v>69259475</v>
      </c>
      <c r="K115" s="6">
        <v>32395992</v>
      </c>
      <c r="L115" s="6">
        <v>36863483</v>
      </c>
      <c r="M115" s="6">
        <v>34249874</v>
      </c>
      <c r="N115" s="6">
        <v>1457051</v>
      </c>
      <c r="O115" s="6">
        <v>514483</v>
      </c>
      <c r="P115" s="6">
        <v>942111</v>
      </c>
      <c r="Q115" s="2">
        <v>0</v>
      </c>
      <c r="R115" s="6">
        <v>0</v>
      </c>
      <c r="S115" s="6">
        <v>0</v>
      </c>
      <c r="T115" s="6">
        <v>0</v>
      </c>
      <c r="U115" s="6">
        <v>457</v>
      </c>
      <c r="V115" s="6">
        <v>553743</v>
      </c>
      <c r="W115" s="2">
        <v>0</v>
      </c>
      <c r="X115" s="2">
        <v>0</v>
      </c>
      <c r="Y115" s="6">
        <v>-762857</v>
      </c>
      <c r="Z115" s="6">
        <v>35497811</v>
      </c>
      <c r="AA115" s="6">
        <v>72361294</v>
      </c>
      <c r="AB115" s="6">
        <v>3101819</v>
      </c>
      <c r="AC115" s="7">
        <v>1.04</v>
      </c>
      <c r="AD115" s="2">
        <v>0</v>
      </c>
      <c r="AE115" s="2" t="s">
        <v>807</v>
      </c>
      <c r="AF115" s="2">
        <v>1</v>
      </c>
      <c r="AG115" s="2">
        <v>0</v>
      </c>
      <c r="AH115" s="2">
        <v>0</v>
      </c>
      <c r="AI115" s="2">
        <v>0</v>
      </c>
      <c r="AJ115" s="2">
        <v>0</v>
      </c>
      <c r="AK115" s="2">
        <v>0</v>
      </c>
      <c r="AL115" s="2">
        <v>1</v>
      </c>
      <c r="AM115" s="2">
        <v>0</v>
      </c>
    </row>
    <row r="116" spans="1:39">
      <c r="A116" s="2" t="s">
        <v>540</v>
      </c>
      <c r="B116" s="2" t="s">
        <v>804</v>
      </c>
      <c r="C116" s="2" t="s">
        <v>815</v>
      </c>
      <c r="D116" s="2">
        <v>0</v>
      </c>
      <c r="E116" s="2" t="s">
        <v>541</v>
      </c>
      <c r="F116" s="2" t="s">
        <v>534</v>
      </c>
      <c r="G116" s="2" t="s">
        <v>532</v>
      </c>
      <c r="H116" s="2">
        <v>0</v>
      </c>
      <c r="I116" s="2">
        <v>0.4</v>
      </c>
      <c r="J116" s="6">
        <v>3110033</v>
      </c>
      <c r="K116" s="6">
        <v>13271035</v>
      </c>
      <c r="L116" s="6">
        <v>-10161002</v>
      </c>
      <c r="M116" s="6">
        <v>13884678</v>
      </c>
      <c r="N116" s="6">
        <v>1008915</v>
      </c>
      <c r="O116" s="6">
        <v>208568</v>
      </c>
      <c r="P116" s="6">
        <v>799161</v>
      </c>
      <c r="Q116" s="6">
        <v>1186</v>
      </c>
      <c r="R116" s="6">
        <v>0</v>
      </c>
      <c r="S116" s="6">
        <v>0</v>
      </c>
      <c r="T116" s="6">
        <v>0</v>
      </c>
      <c r="U116" s="6">
        <v>0</v>
      </c>
      <c r="V116" s="6">
        <v>-152633</v>
      </c>
      <c r="W116" s="2">
        <v>0</v>
      </c>
      <c r="X116" s="2">
        <v>0</v>
      </c>
      <c r="Y116" s="6">
        <v>-200136</v>
      </c>
      <c r="Z116" s="6">
        <v>14540824</v>
      </c>
      <c r="AA116" s="6">
        <v>4379822</v>
      </c>
      <c r="AB116" s="6">
        <v>1269789</v>
      </c>
      <c r="AC116" s="7">
        <v>1.41</v>
      </c>
      <c r="AD116" s="2" t="s">
        <v>908</v>
      </c>
      <c r="AE116" s="2" t="s">
        <v>811</v>
      </c>
      <c r="AF116" s="2">
        <v>1.52692E-2</v>
      </c>
      <c r="AG116" s="2">
        <v>0</v>
      </c>
      <c r="AH116" s="2">
        <v>1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</row>
    <row r="117" spans="1:39">
      <c r="A117" s="2" t="s">
        <v>538</v>
      </c>
      <c r="B117" s="2" t="s">
        <v>804</v>
      </c>
      <c r="C117" s="2" t="s">
        <v>805</v>
      </c>
      <c r="D117" s="2">
        <v>0</v>
      </c>
      <c r="E117" s="2" t="s">
        <v>539</v>
      </c>
      <c r="F117" s="2" t="s">
        <v>133</v>
      </c>
      <c r="G117" s="2" t="s">
        <v>806</v>
      </c>
      <c r="H117" s="2">
        <v>0</v>
      </c>
      <c r="I117" s="2">
        <v>0.4</v>
      </c>
      <c r="J117" s="6">
        <v>1325831</v>
      </c>
      <c r="K117" s="6">
        <v>9674041</v>
      </c>
      <c r="L117" s="6">
        <v>-8348210</v>
      </c>
      <c r="M117" s="6">
        <v>9870005</v>
      </c>
      <c r="N117" s="6">
        <v>437769</v>
      </c>
      <c r="O117" s="6">
        <v>148262</v>
      </c>
      <c r="P117" s="6">
        <v>289507</v>
      </c>
      <c r="Q117" s="6">
        <v>0</v>
      </c>
      <c r="R117" s="6">
        <v>0</v>
      </c>
      <c r="S117" s="6">
        <v>0</v>
      </c>
      <c r="T117" s="6">
        <v>0</v>
      </c>
      <c r="U117" s="6">
        <v>0</v>
      </c>
      <c r="V117" s="6">
        <v>-125402</v>
      </c>
      <c r="W117" s="2">
        <v>0</v>
      </c>
      <c r="X117" s="6">
        <v>199208</v>
      </c>
      <c r="Y117" s="6">
        <v>-136709</v>
      </c>
      <c r="Z117" s="6">
        <v>9846455</v>
      </c>
      <c r="AA117" s="6">
        <v>1498244</v>
      </c>
      <c r="AB117" s="6">
        <v>172414</v>
      </c>
      <c r="AC117" s="7">
        <v>1.1299999999999999</v>
      </c>
      <c r="AD117" s="2">
        <v>0</v>
      </c>
      <c r="AE117" s="2" t="s">
        <v>807</v>
      </c>
      <c r="AF117" s="2">
        <v>1</v>
      </c>
      <c r="AG117" s="2">
        <v>0</v>
      </c>
      <c r="AH117" s="2">
        <v>1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</row>
    <row r="118" spans="1:39">
      <c r="A118" s="2" t="s">
        <v>536</v>
      </c>
      <c r="B118" s="2" t="s">
        <v>804</v>
      </c>
      <c r="C118" s="2" t="s">
        <v>809</v>
      </c>
      <c r="D118" s="2">
        <v>0</v>
      </c>
      <c r="E118" s="2" t="s">
        <v>537</v>
      </c>
      <c r="F118" s="2" t="s">
        <v>594</v>
      </c>
      <c r="G118" s="2" t="s">
        <v>590</v>
      </c>
      <c r="H118" s="2">
        <v>0</v>
      </c>
      <c r="I118" s="2">
        <v>0.4</v>
      </c>
      <c r="J118" s="6">
        <v>3104288</v>
      </c>
      <c r="K118" s="6">
        <v>9181024</v>
      </c>
      <c r="L118" s="6">
        <v>-6076735</v>
      </c>
      <c r="M118" s="6">
        <v>9776110</v>
      </c>
      <c r="N118" s="6">
        <v>983151</v>
      </c>
      <c r="O118" s="6">
        <v>146851</v>
      </c>
      <c r="P118" s="6">
        <v>834944</v>
      </c>
      <c r="Q118" s="2">
        <v>609</v>
      </c>
      <c r="R118" s="6">
        <v>0</v>
      </c>
      <c r="S118" s="6">
        <v>211</v>
      </c>
      <c r="T118" s="6">
        <v>536</v>
      </c>
      <c r="U118" s="6">
        <v>0</v>
      </c>
      <c r="V118" s="6">
        <v>-91281</v>
      </c>
      <c r="W118" s="2">
        <v>0</v>
      </c>
      <c r="X118" s="2">
        <v>0</v>
      </c>
      <c r="Y118" s="6">
        <v>-857478</v>
      </c>
      <c r="Z118" s="6">
        <v>9810502</v>
      </c>
      <c r="AA118" s="6">
        <v>3733766</v>
      </c>
      <c r="AB118" s="6">
        <v>629478</v>
      </c>
      <c r="AC118" s="7">
        <v>1.2</v>
      </c>
      <c r="AD118" s="2" t="s">
        <v>904</v>
      </c>
      <c r="AE118" s="2" t="s">
        <v>811</v>
      </c>
      <c r="AF118" s="2">
        <v>1.6472899999999999E-2</v>
      </c>
      <c r="AG118" s="2">
        <v>0</v>
      </c>
      <c r="AH118" s="2">
        <v>1</v>
      </c>
      <c r="AI118" s="2">
        <v>0</v>
      </c>
      <c r="AJ118" s="2">
        <v>0</v>
      </c>
      <c r="AK118" s="2">
        <v>0</v>
      </c>
      <c r="AL118" s="2">
        <v>0</v>
      </c>
      <c r="AM118" s="2">
        <v>0</v>
      </c>
    </row>
    <row r="119" spans="1:39">
      <c r="A119" s="2" t="s">
        <v>534</v>
      </c>
      <c r="B119" s="2" t="s">
        <v>928</v>
      </c>
      <c r="C119" s="2" t="s">
        <v>815</v>
      </c>
      <c r="D119" s="2">
        <v>0</v>
      </c>
      <c r="E119" s="2" t="s">
        <v>535</v>
      </c>
      <c r="F119" s="2">
        <v>0</v>
      </c>
      <c r="G119" s="2">
        <v>0</v>
      </c>
      <c r="H119" s="2" t="s">
        <v>929</v>
      </c>
      <c r="I119" s="2">
        <v>0.09</v>
      </c>
      <c r="J119" s="6">
        <v>164954897</v>
      </c>
      <c r="K119" s="6">
        <v>40844980</v>
      </c>
      <c r="L119" s="6">
        <v>124109918</v>
      </c>
      <c r="M119" s="6">
        <v>42486375</v>
      </c>
      <c r="N119" s="6">
        <v>2475411</v>
      </c>
      <c r="O119" s="6">
        <v>639804</v>
      </c>
      <c r="P119" s="6">
        <v>1821762</v>
      </c>
      <c r="Q119" s="6">
        <v>1772</v>
      </c>
      <c r="R119" s="6">
        <v>1435</v>
      </c>
      <c r="S119" s="6">
        <v>902</v>
      </c>
      <c r="T119" s="6">
        <v>8503</v>
      </c>
      <c r="U119" s="6">
        <v>1233</v>
      </c>
      <c r="V119" s="6">
        <v>1864312</v>
      </c>
      <c r="W119" s="2">
        <v>0</v>
      </c>
      <c r="X119" s="2">
        <v>0</v>
      </c>
      <c r="Y119" s="6">
        <v>-822688</v>
      </c>
      <c r="Z119" s="6">
        <v>46003410</v>
      </c>
      <c r="AA119" s="6">
        <v>170113328</v>
      </c>
      <c r="AB119" s="6">
        <v>5158431</v>
      </c>
      <c r="AC119" s="7">
        <v>1.03</v>
      </c>
      <c r="AD119" s="2" t="s">
        <v>908</v>
      </c>
      <c r="AE119" s="2" t="s">
        <v>827</v>
      </c>
      <c r="AF119" s="2">
        <v>0.80987339999999997</v>
      </c>
      <c r="AG119" s="2">
        <v>0</v>
      </c>
      <c r="AH119" s="2">
        <v>0</v>
      </c>
      <c r="AI119" s="2">
        <v>1</v>
      </c>
      <c r="AJ119" s="2">
        <v>0</v>
      </c>
      <c r="AK119" s="2">
        <v>0</v>
      </c>
      <c r="AL119" s="2">
        <v>0</v>
      </c>
      <c r="AM119" s="2">
        <v>0</v>
      </c>
    </row>
    <row r="120" spans="1:39">
      <c r="A120" s="2" t="s">
        <v>532</v>
      </c>
      <c r="B120" s="2" t="s">
        <v>921</v>
      </c>
      <c r="C120" s="2">
        <v>0</v>
      </c>
      <c r="D120" s="2">
        <v>0</v>
      </c>
      <c r="E120" s="2" t="s">
        <v>533</v>
      </c>
      <c r="F120" s="2">
        <v>0</v>
      </c>
      <c r="G120" s="2">
        <v>0</v>
      </c>
      <c r="H120" s="2" t="s">
        <v>814</v>
      </c>
      <c r="I120" s="2">
        <v>0.01</v>
      </c>
      <c r="J120" s="6">
        <v>15426751</v>
      </c>
      <c r="K120" s="6">
        <v>6034064</v>
      </c>
      <c r="L120" s="6">
        <v>9392687</v>
      </c>
      <c r="M120" s="6">
        <v>6245672</v>
      </c>
      <c r="N120" s="6">
        <v>346322</v>
      </c>
      <c r="O120" s="6">
        <v>93818</v>
      </c>
      <c r="P120" s="6">
        <v>249759</v>
      </c>
      <c r="Q120" s="2">
        <v>335</v>
      </c>
      <c r="R120" s="6">
        <v>159</v>
      </c>
      <c r="S120" s="6">
        <v>1169</v>
      </c>
      <c r="T120" s="6">
        <v>946</v>
      </c>
      <c r="U120" s="6">
        <v>136</v>
      </c>
      <c r="V120" s="6">
        <v>141092</v>
      </c>
      <c r="W120" s="2">
        <v>0</v>
      </c>
      <c r="X120" s="2">
        <v>0</v>
      </c>
      <c r="Y120" s="6">
        <v>-170806</v>
      </c>
      <c r="Z120" s="6">
        <v>6562280</v>
      </c>
      <c r="AA120" s="6">
        <v>15954967</v>
      </c>
      <c r="AB120" s="6">
        <v>528216</v>
      </c>
      <c r="AC120" s="7">
        <v>1.03</v>
      </c>
      <c r="AD120" s="2" t="s">
        <v>908</v>
      </c>
      <c r="AE120" s="2" t="s">
        <v>811</v>
      </c>
      <c r="AF120" s="2">
        <v>7.5740199999999994E-2</v>
      </c>
      <c r="AG120" s="2">
        <v>0</v>
      </c>
      <c r="AH120" s="2">
        <v>0</v>
      </c>
      <c r="AI120" s="2">
        <v>0</v>
      </c>
      <c r="AJ120" s="2">
        <v>1</v>
      </c>
      <c r="AK120" s="2">
        <v>0</v>
      </c>
      <c r="AL120" s="2">
        <v>0</v>
      </c>
      <c r="AM120" s="2">
        <v>0</v>
      </c>
    </row>
    <row r="121" spans="1:39">
      <c r="A121" s="2" t="s">
        <v>530</v>
      </c>
      <c r="B121" s="2" t="s">
        <v>804</v>
      </c>
      <c r="C121" s="2" t="s">
        <v>822</v>
      </c>
      <c r="D121" s="2">
        <v>0</v>
      </c>
      <c r="E121" s="2" t="s">
        <v>531</v>
      </c>
      <c r="F121" s="2" t="s">
        <v>588</v>
      </c>
      <c r="G121" s="2" t="s">
        <v>274</v>
      </c>
      <c r="H121" s="2">
        <v>0</v>
      </c>
      <c r="I121" s="2">
        <v>0.4</v>
      </c>
      <c r="J121" s="6">
        <v>3856904</v>
      </c>
      <c r="K121" s="6">
        <v>27711439</v>
      </c>
      <c r="L121" s="6">
        <v>-23854535</v>
      </c>
      <c r="M121" s="6">
        <v>29295230</v>
      </c>
      <c r="N121" s="6">
        <v>1079319</v>
      </c>
      <c r="O121" s="6">
        <v>440057</v>
      </c>
      <c r="P121" s="6">
        <v>628227</v>
      </c>
      <c r="Q121" s="6">
        <v>9451</v>
      </c>
      <c r="R121" s="6">
        <v>0</v>
      </c>
      <c r="S121" s="6">
        <v>1584</v>
      </c>
      <c r="T121" s="6">
        <v>0</v>
      </c>
      <c r="U121" s="6">
        <v>0</v>
      </c>
      <c r="V121" s="6">
        <v>-358330</v>
      </c>
      <c r="W121" s="2">
        <v>0</v>
      </c>
      <c r="X121" s="2">
        <v>0</v>
      </c>
      <c r="Y121" s="6">
        <v>31951</v>
      </c>
      <c r="Z121" s="6">
        <v>30048170</v>
      </c>
      <c r="AA121" s="6">
        <v>6193635</v>
      </c>
      <c r="AB121" s="6">
        <v>2336731</v>
      </c>
      <c r="AC121" s="7">
        <v>1.61</v>
      </c>
      <c r="AD121" s="2" t="s">
        <v>847</v>
      </c>
      <c r="AE121" s="2" t="s">
        <v>811</v>
      </c>
      <c r="AF121" s="2">
        <v>1.9394399999999999E-2</v>
      </c>
      <c r="AG121" s="2">
        <v>0</v>
      </c>
      <c r="AH121" s="2">
        <v>1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</row>
    <row r="122" spans="1:39">
      <c r="A122" s="2" t="s">
        <v>528</v>
      </c>
      <c r="B122" s="2" t="s">
        <v>804</v>
      </c>
      <c r="C122" s="2" t="s">
        <v>805</v>
      </c>
      <c r="D122" s="2">
        <v>0</v>
      </c>
      <c r="E122" s="2" t="s">
        <v>529</v>
      </c>
      <c r="F122" s="2" t="s">
        <v>488</v>
      </c>
      <c r="G122" s="2" t="s">
        <v>486</v>
      </c>
      <c r="H122" s="2">
        <v>0</v>
      </c>
      <c r="I122" s="2">
        <v>0.4</v>
      </c>
      <c r="J122" s="6">
        <v>1801068</v>
      </c>
      <c r="K122" s="6">
        <v>15893003</v>
      </c>
      <c r="L122" s="6">
        <v>-14091935</v>
      </c>
      <c r="M122" s="6">
        <v>14873229</v>
      </c>
      <c r="N122" s="6">
        <v>789213</v>
      </c>
      <c r="O122" s="6">
        <v>232435</v>
      </c>
      <c r="P122" s="6">
        <v>549811</v>
      </c>
      <c r="Q122" s="6">
        <v>3123</v>
      </c>
      <c r="R122" s="6">
        <v>1219</v>
      </c>
      <c r="S122" s="6">
        <v>1406</v>
      </c>
      <c r="T122" s="6">
        <v>0</v>
      </c>
      <c r="U122" s="6">
        <v>1219</v>
      </c>
      <c r="V122" s="6">
        <v>-211681</v>
      </c>
      <c r="W122" s="6">
        <v>276237</v>
      </c>
      <c r="X122" s="2">
        <v>0</v>
      </c>
      <c r="Y122" s="6">
        <v>-736924</v>
      </c>
      <c r="Z122" s="6">
        <v>14990073</v>
      </c>
      <c r="AA122" s="6">
        <v>898138</v>
      </c>
      <c r="AB122" s="6">
        <v>-902930</v>
      </c>
      <c r="AC122" s="7">
        <v>0.5</v>
      </c>
      <c r="AD122" s="2">
        <v>0</v>
      </c>
      <c r="AE122" s="2" t="s">
        <v>807</v>
      </c>
      <c r="AF122" s="2">
        <v>1</v>
      </c>
      <c r="AG122" s="2">
        <v>0</v>
      </c>
      <c r="AH122" s="2">
        <v>1</v>
      </c>
      <c r="AI122" s="2">
        <v>0</v>
      </c>
      <c r="AJ122" s="2">
        <v>0</v>
      </c>
      <c r="AK122" s="2">
        <v>0</v>
      </c>
      <c r="AL122" s="2">
        <v>0</v>
      </c>
      <c r="AM122" s="2">
        <v>0</v>
      </c>
    </row>
    <row r="123" spans="1:39">
      <c r="A123" s="2" t="s">
        <v>526</v>
      </c>
      <c r="B123" s="2" t="s">
        <v>804</v>
      </c>
      <c r="C123" s="2" t="s">
        <v>815</v>
      </c>
      <c r="D123" s="2">
        <v>0</v>
      </c>
      <c r="E123" s="2" t="s">
        <v>527</v>
      </c>
      <c r="F123" s="2" t="s">
        <v>668</v>
      </c>
      <c r="G123" s="2" t="s">
        <v>666</v>
      </c>
      <c r="H123" s="2">
        <v>0</v>
      </c>
      <c r="I123" s="2">
        <v>0.4</v>
      </c>
      <c r="J123" s="6">
        <v>3457064</v>
      </c>
      <c r="K123" s="6">
        <v>9085711</v>
      </c>
      <c r="L123" s="6">
        <v>-5628647</v>
      </c>
      <c r="M123" s="6">
        <v>9634694</v>
      </c>
      <c r="N123" s="6">
        <v>816902</v>
      </c>
      <c r="O123" s="6">
        <v>148788</v>
      </c>
      <c r="P123" s="6">
        <v>656002</v>
      </c>
      <c r="Q123" s="6">
        <v>521</v>
      </c>
      <c r="R123" s="6">
        <v>0</v>
      </c>
      <c r="S123" s="6">
        <v>0</v>
      </c>
      <c r="T123" s="6">
        <v>11591</v>
      </c>
      <c r="U123" s="6">
        <v>0</v>
      </c>
      <c r="V123" s="6">
        <v>-84550</v>
      </c>
      <c r="W123" s="2">
        <v>0</v>
      </c>
      <c r="X123" s="6">
        <v>593349</v>
      </c>
      <c r="Y123" s="6">
        <v>-101052</v>
      </c>
      <c r="Z123" s="6">
        <v>9672644</v>
      </c>
      <c r="AA123" s="6">
        <v>4043998</v>
      </c>
      <c r="AB123" s="6">
        <v>586933</v>
      </c>
      <c r="AC123" s="7">
        <v>1.17</v>
      </c>
      <c r="AD123" s="2">
        <v>0</v>
      </c>
      <c r="AE123" s="2" t="s">
        <v>807</v>
      </c>
      <c r="AF123" s="2">
        <v>1</v>
      </c>
      <c r="AG123" s="2">
        <v>0</v>
      </c>
      <c r="AH123" s="2">
        <v>1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</row>
    <row r="124" spans="1:39">
      <c r="A124" s="2" t="s">
        <v>524</v>
      </c>
      <c r="B124" s="2" t="s">
        <v>804</v>
      </c>
      <c r="C124" s="2" t="s">
        <v>815</v>
      </c>
      <c r="D124" s="2">
        <v>0</v>
      </c>
      <c r="E124" s="2" t="s">
        <v>525</v>
      </c>
      <c r="F124" s="2" t="s">
        <v>139</v>
      </c>
      <c r="G124" s="2" t="s">
        <v>806</v>
      </c>
      <c r="H124" s="2">
        <v>0</v>
      </c>
      <c r="I124" s="2">
        <v>0.4</v>
      </c>
      <c r="J124" s="6">
        <v>1871565</v>
      </c>
      <c r="K124" s="6">
        <v>9143693</v>
      </c>
      <c r="L124" s="6">
        <v>-7272128</v>
      </c>
      <c r="M124" s="6">
        <v>9802827</v>
      </c>
      <c r="N124" s="6">
        <v>550046</v>
      </c>
      <c r="O124" s="6">
        <v>148722</v>
      </c>
      <c r="P124" s="6">
        <v>394037</v>
      </c>
      <c r="Q124" s="2">
        <v>537</v>
      </c>
      <c r="R124" s="6">
        <v>0</v>
      </c>
      <c r="S124" s="6">
        <v>4172</v>
      </c>
      <c r="T124" s="6">
        <v>2578</v>
      </c>
      <c r="U124" s="6">
        <v>0</v>
      </c>
      <c r="V124" s="6">
        <v>-109238</v>
      </c>
      <c r="W124" s="2">
        <v>0</v>
      </c>
      <c r="X124" s="2">
        <v>91</v>
      </c>
      <c r="Y124" s="6">
        <v>737212</v>
      </c>
      <c r="Z124" s="6">
        <v>10980756</v>
      </c>
      <c r="AA124" s="6">
        <v>3708628</v>
      </c>
      <c r="AB124" s="6">
        <v>1837063</v>
      </c>
      <c r="AC124" s="7">
        <v>1.98</v>
      </c>
      <c r="AD124" s="2" t="s">
        <v>816</v>
      </c>
      <c r="AE124" s="2" t="s">
        <v>811</v>
      </c>
      <c r="AF124" s="2">
        <v>1.6303600000000001E-2</v>
      </c>
      <c r="AG124" s="2">
        <v>0</v>
      </c>
      <c r="AH124" s="2">
        <v>1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</row>
    <row r="125" spans="1:39">
      <c r="A125" s="2" t="s">
        <v>522</v>
      </c>
      <c r="B125" s="2" t="s">
        <v>804</v>
      </c>
      <c r="C125" s="2" t="s">
        <v>822</v>
      </c>
      <c r="D125" s="2">
        <v>0</v>
      </c>
      <c r="E125" s="2" t="s">
        <v>523</v>
      </c>
      <c r="F125" s="2" t="s">
        <v>510</v>
      </c>
      <c r="G125" s="2" t="s">
        <v>806</v>
      </c>
      <c r="H125" s="2">
        <v>0</v>
      </c>
      <c r="I125" s="2">
        <v>0.4</v>
      </c>
      <c r="J125" s="6">
        <v>2420747</v>
      </c>
      <c r="K125" s="6">
        <v>4903573</v>
      </c>
      <c r="L125" s="6">
        <v>-2482826</v>
      </c>
      <c r="M125" s="6">
        <v>5009070</v>
      </c>
      <c r="N125" s="6">
        <v>689543</v>
      </c>
      <c r="O125" s="6">
        <v>76352</v>
      </c>
      <c r="P125" s="6">
        <v>592151</v>
      </c>
      <c r="Q125" s="6">
        <v>1918</v>
      </c>
      <c r="R125" s="6">
        <v>812</v>
      </c>
      <c r="S125" s="6">
        <v>0</v>
      </c>
      <c r="T125" s="6">
        <v>17092</v>
      </c>
      <c r="U125" s="6">
        <v>1218</v>
      </c>
      <c r="V125" s="6">
        <v>-37296</v>
      </c>
      <c r="W125" s="2">
        <v>0</v>
      </c>
      <c r="X125" s="6">
        <v>10989</v>
      </c>
      <c r="Y125" s="6">
        <v>-114797</v>
      </c>
      <c r="Z125" s="6">
        <v>5535531</v>
      </c>
      <c r="AA125" s="6">
        <v>3052705</v>
      </c>
      <c r="AB125" s="6">
        <v>631958</v>
      </c>
      <c r="AC125" s="7">
        <v>1.26</v>
      </c>
      <c r="AD125" s="2" t="s">
        <v>838</v>
      </c>
      <c r="AE125" s="2" t="s">
        <v>811</v>
      </c>
      <c r="AF125" s="2">
        <v>2.9042100000000001E-2</v>
      </c>
      <c r="AG125" s="2">
        <v>0</v>
      </c>
      <c r="AH125" s="2">
        <v>1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</row>
    <row r="126" spans="1:39">
      <c r="A126" s="2" t="s">
        <v>520</v>
      </c>
      <c r="B126" s="2" t="s">
        <v>804</v>
      </c>
      <c r="C126" s="2" t="s">
        <v>808</v>
      </c>
      <c r="D126" s="2">
        <v>0</v>
      </c>
      <c r="E126" s="2" t="s">
        <v>521</v>
      </c>
      <c r="F126" s="2" t="s">
        <v>412</v>
      </c>
      <c r="G126" s="2" t="s">
        <v>410</v>
      </c>
      <c r="H126" s="2">
        <v>0</v>
      </c>
      <c r="I126" s="2">
        <v>0.4</v>
      </c>
      <c r="J126" s="6">
        <v>1807339</v>
      </c>
      <c r="K126" s="6">
        <v>9372856</v>
      </c>
      <c r="L126" s="6">
        <v>-7565517</v>
      </c>
      <c r="M126" s="6">
        <v>9752985</v>
      </c>
      <c r="N126" s="6">
        <v>780160</v>
      </c>
      <c r="O126" s="6">
        <v>147689</v>
      </c>
      <c r="P126" s="6">
        <v>610611</v>
      </c>
      <c r="Q126" s="6">
        <v>1380</v>
      </c>
      <c r="R126" s="6">
        <v>15077</v>
      </c>
      <c r="S126" s="6">
        <v>2483</v>
      </c>
      <c r="T126" s="6">
        <v>2920</v>
      </c>
      <c r="U126" s="6">
        <v>0</v>
      </c>
      <c r="V126" s="6">
        <v>-113645</v>
      </c>
      <c r="W126" s="2">
        <v>0</v>
      </c>
      <c r="X126" s="2">
        <v>0</v>
      </c>
      <c r="Y126" s="6">
        <v>1131274</v>
      </c>
      <c r="Z126" s="6">
        <v>11550774</v>
      </c>
      <c r="AA126" s="6">
        <v>3985257</v>
      </c>
      <c r="AB126" s="6">
        <v>2177918</v>
      </c>
      <c r="AC126" s="7">
        <v>2.21</v>
      </c>
      <c r="AD126" s="2" t="s">
        <v>930</v>
      </c>
      <c r="AE126" s="2" t="s">
        <v>811</v>
      </c>
      <c r="AF126" s="2">
        <v>9.0170000000000007E-3</v>
      </c>
      <c r="AG126" s="2">
        <v>0</v>
      </c>
      <c r="AH126" s="2">
        <v>1</v>
      </c>
      <c r="AI126" s="2">
        <v>0</v>
      </c>
      <c r="AJ126" s="2">
        <v>0</v>
      </c>
      <c r="AK126" s="2">
        <v>0</v>
      </c>
      <c r="AL126" s="2">
        <v>0</v>
      </c>
      <c r="AM126" s="2">
        <v>0</v>
      </c>
    </row>
    <row r="127" spans="1:39">
      <c r="A127" s="2" t="s">
        <v>518</v>
      </c>
      <c r="B127" s="2" t="s">
        <v>926</v>
      </c>
      <c r="C127" s="2" t="s">
        <v>845</v>
      </c>
      <c r="D127" s="2">
        <v>0</v>
      </c>
      <c r="E127" s="2" t="s">
        <v>519</v>
      </c>
      <c r="F127" s="2" t="s">
        <v>806</v>
      </c>
      <c r="G127" s="2" t="s">
        <v>87</v>
      </c>
      <c r="H127" s="2">
        <v>0</v>
      </c>
      <c r="I127" s="2">
        <v>0.49</v>
      </c>
      <c r="J127" s="6">
        <v>54602612</v>
      </c>
      <c r="K127" s="6">
        <v>40262935</v>
      </c>
      <c r="L127" s="6">
        <v>14339677</v>
      </c>
      <c r="M127" s="6">
        <v>44099201</v>
      </c>
      <c r="N127" s="6">
        <v>2039746</v>
      </c>
      <c r="O127" s="6">
        <v>669670</v>
      </c>
      <c r="P127" s="6">
        <v>1346893</v>
      </c>
      <c r="Q127" s="2">
        <v>0</v>
      </c>
      <c r="R127" s="6">
        <v>0</v>
      </c>
      <c r="S127" s="6">
        <v>18402</v>
      </c>
      <c r="T127" s="6">
        <v>4781</v>
      </c>
      <c r="U127" s="6">
        <v>0</v>
      </c>
      <c r="V127" s="6">
        <v>215403</v>
      </c>
      <c r="W127" s="2">
        <v>0</v>
      </c>
      <c r="X127" s="2">
        <v>0</v>
      </c>
      <c r="Y127" s="6">
        <v>-3487561</v>
      </c>
      <c r="Z127" s="6">
        <v>42866789</v>
      </c>
      <c r="AA127" s="6">
        <v>57206466</v>
      </c>
      <c r="AB127" s="6">
        <v>2603854</v>
      </c>
      <c r="AC127" s="7">
        <v>1.05</v>
      </c>
      <c r="AD127" s="2">
        <v>0</v>
      </c>
      <c r="AE127" s="2" t="s">
        <v>807</v>
      </c>
      <c r="AF127" s="2">
        <v>1</v>
      </c>
      <c r="AG127" s="2">
        <v>1</v>
      </c>
      <c r="AH127" s="2">
        <v>0</v>
      </c>
      <c r="AI127" s="2">
        <v>0</v>
      </c>
      <c r="AJ127" s="2">
        <v>0</v>
      </c>
      <c r="AK127" s="2">
        <v>0</v>
      </c>
      <c r="AL127" s="2">
        <v>0</v>
      </c>
      <c r="AM127" s="2">
        <v>0</v>
      </c>
    </row>
    <row r="128" spans="1:39">
      <c r="A128" s="2" t="s">
        <v>516</v>
      </c>
      <c r="B128" s="2" t="s">
        <v>804</v>
      </c>
      <c r="C128" s="2" t="s">
        <v>809</v>
      </c>
      <c r="D128" s="2">
        <v>0</v>
      </c>
      <c r="E128" s="2" t="s">
        <v>517</v>
      </c>
      <c r="F128" s="2" t="s">
        <v>302</v>
      </c>
      <c r="G128" s="2" t="s">
        <v>300</v>
      </c>
      <c r="H128" s="2">
        <v>0</v>
      </c>
      <c r="I128" s="2">
        <v>0.4</v>
      </c>
      <c r="J128" s="6">
        <v>2872992</v>
      </c>
      <c r="K128" s="6">
        <v>8361827</v>
      </c>
      <c r="L128" s="6">
        <v>-5488835</v>
      </c>
      <c r="M128" s="6">
        <v>9231401</v>
      </c>
      <c r="N128" s="6">
        <v>591676</v>
      </c>
      <c r="O128" s="6">
        <v>139789</v>
      </c>
      <c r="P128" s="6">
        <v>451887</v>
      </c>
      <c r="Q128" s="2">
        <v>0</v>
      </c>
      <c r="R128" s="6">
        <v>0</v>
      </c>
      <c r="S128" s="6">
        <v>0</v>
      </c>
      <c r="T128" s="6">
        <v>0</v>
      </c>
      <c r="U128" s="6">
        <v>0</v>
      </c>
      <c r="V128" s="6">
        <v>-82450</v>
      </c>
      <c r="W128" s="2">
        <v>0</v>
      </c>
      <c r="X128" s="2">
        <v>0</v>
      </c>
      <c r="Y128" s="6">
        <v>233393</v>
      </c>
      <c r="Z128" s="6">
        <v>9974020</v>
      </c>
      <c r="AA128" s="6">
        <v>4485185</v>
      </c>
      <c r="AB128" s="6">
        <v>1612193</v>
      </c>
      <c r="AC128" s="7">
        <v>1.56</v>
      </c>
      <c r="AD128" s="2" t="s">
        <v>920</v>
      </c>
      <c r="AE128" s="2" t="s">
        <v>811</v>
      </c>
      <c r="AF128" s="2">
        <v>2.3199500000000001E-2</v>
      </c>
      <c r="AG128" s="2">
        <v>0</v>
      </c>
      <c r="AH128" s="2">
        <v>1</v>
      </c>
      <c r="AI128" s="2">
        <v>0</v>
      </c>
      <c r="AJ128" s="2">
        <v>0</v>
      </c>
      <c r="AK128" s="2">
        <v>0</v>
      </c>
      <c r="AL128" s="2">
        <v>0</v>
      </c>
      <c r="AM128" s="2">
        <v>0</v>
      </c>
    </row>
    <row r="129" spans="1:39">
      <c r="A129" s="2" t="s">
        <v>514</v>
      </c>
      <c r="B129" s="2" t="s">
        <v>853</v>
      </c>
      <c r="C129" s="2">
        <v>0</v>
      </c>
      <c r="D129" s="2" t="s">
        <v>950</v>
      </c>
      <c r="E129" s="2" t="s">
        <v>515</v>
      </c>
      <c r="F129" s="2">
        <v>0</v>
      </c>
      <c r="G129" s="2">
        <v>0</v>
      </c>
      <c r="H129" s="2" t="s">
        <v>929</v>
      </c>
      <c r="I129" s="2">
        <v>0.2</v>
      </c>
      <c r="J129" s="6">
        <v>1008615799</v>
      </c>
      <c r="K129" s="6">
        <v>1531065497</v>
      </c>
      <c r="L129" s="6">
        <v>-522449698</v>
      </c>
      <c r="M129" s="6">
        <v>1596164026</v>
      </c>
      <c r="N129" s="6">
        <v>42510615</v>
      </c>
      <c r="O129" s="6">
        <v>23976712</v>
      </c>
      <c r="P129" s="6">
        <v>18007208</v>
      </c>
      <c r="Q129" s="6">
        <v>12416</v>
      </c>
      <c r="R129" s="6">
        <v>359034</v>
      </c>
      <c r="S129" s="6">
        <v>147632</v>
      </c>
      <c r="T129" s="6">
        <v>0</v>
      </c>
      <c r="U129" s="6">
        <v>7613</v>
      </c>
      <c r="V129" s="6">
        <v>-7847957</v>
      </c>
      <c r="W129" s="2">
        <v>0</v>
      </c>
      <c r="X129" s="6">
        <v>21782263</v>
      </c>
      <c r="Y129" s="6">
        <v>-27458337</v>
      </c>
      <c r="Z129" s="6">
        <v>1581586084</v>
      </c>
      <c r="AA129" s="6">
        <v>1059136386</v>
      </c>
      <c r="AB129" s="6">
        <v>50520587</v>
      </c>
      <c r="AC129" s="7">
        <v>1.05</v>
      </c>
      <c r="AD129" s="2">
        <v>0</v>
      </c>
      <c r="AE129" s="2" t="s">
        <v>807</v>
      </c>
      <c r="AF129" s="2">
        <v>1</v>
      </c>
      <c r="AG129" s="2">
        <v>0</v>
      </c>
      <c r="AH129" s="2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1</v>
      </c>
    </row>
    <row r="130" spans="1:39">
      <c r="A130" s="2" t="s">
        <v>512</v>
      </c>
      <c r="B130" s="2" t="s">
        <v>804</v>
      </c>
      <c r="C130" s="2" t="s">
        <v>822</v>
      </c>
      <c r="D130" s="2">
        <v>0</v>
      </c>
      <c r="E130" s="2" t="s">
        <v>513</v>
      </c>
      <c r="F130" s="2" t="s">
        <v>510</v>
      </c>
      <c r="G130" s="2" t="s">
        <v>806</v>
      </c>
      <c r="H130" s="2">
        <v>0</v>
      </c>
      <c r="I130" s="2">
        <v>0.4</v>
      </c>
      <c r="J130" s="6">
        <v>3459534</v>
      </c>
      <c r="K130" s="6">
        <v>18710024</v>
      </c>
      <c r="L130" s="6">
        <v>-15250490</v>
      </c>
      <c r="M130" s="6">
        <v>20908999</v>
      </c>
      <c r="N130" s="6">
        <v>948871</v>
      </c>
      <c r="O130" s="6">
        <v>314084</v>
      </c>
      <c r="P130" s="6">
        <v>633815</v>
      </c>
      <c r="Q130" s="6">
        <v>0</v>
      </c>
      <c r="R130" s="6">
        <v>318</v>
      </c>
      <c r="S130" s="6">
        <v>654</v>
      </c>
      <c r="T130" s="6">
        <v>0</v>
      </c>
      <c r="U130" s="6">
        <v>0</v>
      </c>
      <c r="V130" s="6">
        <v>-229085</v>
      </c>
      <c r="W130" s="2">
        <v>0</v>
      </c>
      <c r="X130" s="6">
        <v>15705</v>
      </c>
      <c r="Y130" s="6">
        <v>-1204906</v>
      </c>
      <c r="Z130" s="6">
        <v>20408174</v>
      </c>
      <c r="AA130" s="6">
        <v>5157684</v>
      </c>
      <c r="AB130" s="6">
        <v>1698150</v>
      </c>
      <c r="AC130" s="7">
        <v>1.49</v>
      </c>
      <c r="AD130" s="2" t="s">
        <v>838</v>
      </c>
      <c r="AE130" s="2" t="s">
        <v>811</v>
      </c>
      <c r="AF130" s="2">
        <v>4.1504600000000003E-2</v>
      </c>
      <c r="AG130" s="2">
        <v>0</v>
      </c>
      <c r="AH130" s="2">
        <v>1</v>
      </c>
      <c r="AI130" s="2">
        <v>0</v>
      </c>
      <c r="AJ130" s="2">
        <v>0</v>
      </c>
      <c r="AK130" s="2">
        <v>0</v>
      </c>
      <c r="AL130" s="2">
        <v>0</v>
      </c>
      <c r="AM130" s="2">
        <v>0</v>
      </c>
    </row>
    <row r="131" spans="1:39">
      <c r="A131" s="2" t="s">
        <v>510</v>
      </c>
      <c r="B131" s="2" t="s">
        <v>928</v>
      </c>
      <c r="C131" s="2" t="s">
        <v>822</v>
      </c>
      <c r="D131" s="2">
        <v>0</v>
      </c>
      <c r="E131" s="2" t="s">
        <v>511</v>
      </c>
      <c r="F131" s="2">
        <v>0</v>
      </c>
      <c r="G131" s="2">
        <v>0</v>
      </c>
      <c r="H131" s="2" t="s">
        <v>929</v>
      </c>
      <c r="I131" s="2">
        <v>0.1</v>
      </c>
      <c r="J131" s="6">
        <v>70758377</v>
      </c>
      <c r="K131" s="6">
        <v>20108752</v>
      </c>
      <c r="L131" s="6">
        <v>50649625</v>
      </c>
      <c r="M131" s="6">
        <v>21540680</v>
      </c>
      <c r="N131" s="6">
        <v>1181960</v>
      </c>
      <c r="O131" s="6">
        <v>323573</v>
      </c>
      <c r="P131" s="6">
        <v>843335</v>
      </c>
      <c r="Q131" s="6">
        <v>1342</v>
      </c>
      <c r="R131" s="6">
        <v>282</v>
      </c>
      <c r="S131" s="6">
        <v>1542</v>
      </c>
      <c r="T131" s="6">
        <v>11429</v>
      </c>
      <c r="U131" s="6">
        <v>457</v>
      </c>
      <c r="V131" s="6">
        <v>760831</v>
      </c>
      <c r="W131" s="2">
        <v>0</v>
      </c>
      <c r="X131" s="6">
        <v>321219</v>
      </c>
      <c r="Y131" s="6">
        <v>-587148</v>
      </c>
      <c r="Z131" s="6">
        <v>22575104</v>
      </c>
      <c r="AA131" s="6">
        <v>73224729</v>
      </c>
      <c r="AB131" s="6">
        <v>2466352</v>
      </c>
      <c r="AC131" s="7">
        <v>1.03</v>
      </c>
      <c r="AD131" s="2" t="s">
        <v>838</v>
      </c>
      <c r="AE131" s="2" t="s">
        <v>811</v>
      </c>
      <c r="AF131" s="2">
        <v>0.84889919999999996</v>
      </c>
      <c r="AG131" s="2">
        <v>0</v>
      </c>
      <c r="AH131" s="2">
        <v>0</v>
      </c>
      <c r="AI131" s="2">
        <v>1</v>
      </c>
      <c r="AJ131" s="2">
        <v>0</v>
      </c>
      <c r="AK131" s="2">
        <v>0</v>
      </c>
      <c r="AL131" s="2">
        <v>0</v>
      </c>
      <c r="AM131" s="2">
        <v>0</v>
      </c>
    </row>
    <row r="132" spans="1:39">
      <c r="A132" s="2" t="s">
        <v>508</v>
      </c>
      <c r="B132" s="2" t="s">
        <v>804</v>
      </c>
      <c r="C132" s="2" t="s">
        <v>805</v>
      </c>
      <c r="D132" s="2">
        <v>0</v>
      </c>
      <c r="E132" s="2" t="s">
        <v>509</v>
      </c>
      <c r="F132" s="2" t="s">
        <v>488</v>
      </c>
      <c r="G132" s="2" t="s">
        <v>486</v>
      </c>
      <c r="H132" s="2">
        <v>0</v>
      </c>
      <c r="I132" s="2">
        <v>0.4</v>
      </c>
      <c r="J132" s="6">
        <v>2339274</v>
      </c>
      <c r="K132" s="6">
        <v>5587486</v>
      </c>
      <c r="L132" s="6">
        <v>-3248212</v>
      </c>
      <c r="M132" s="6">
        <v>5832678</v>
      </c>
      <c r="N132" s="6">
        <v>582610</v>
      </c>
      <c r="O132" s="6">
        <v>88587</v>
      </c>
      <c r="P132" s="6">
        <v>484458</v>
      </c>
      <c r="Q132" s="6">
        <v>7105</v>
      </c>
      <c r="R132" s="6">
        <v>2030</v>
      </c>
      <c r="S132" s="6">
        <v>23</v>
      </c>
      <c r="T132" s="6">
        <v>0</v>
      </c>
      <c r="U132" s="6">
        <v>407</v>
      </c>
      <c r="V132" s="6">
        <v>-48793</v>
      </c>
      <c r="W132" s="2">
        <v>0</v>
      </c>
      <c r="X132" s="6">
        <v>382954</v>
      </c>
      <c r="Y132" s="6">
        <v>475979</v>
      </c>
      <c r="Z132" s="6">
        <v>6459520</v>
      </c>
      <c r="AA132" s="6">
        <v>3211307</v>
      </c>
      <c r="AB132" s="6">
        <v>872033</v>
      </c>
      <c r="AC132" s="7">
        <v>1.37</v>
      </c>
      <c r="AD132" s="2">
        <v>0</v>
      </c>
      <c r="AE132" s="2" t="s">
        <v>807</v>
      </c>
      <c r="AF132" s="2">
        <v>1</v>
      </c>
      <c r="AG132" s="2">
        <v>0</v>
      </c>
      <c r="AH132" s="2">
        <v>1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</row>
    <row r="133" spans="1:39">
      <c r="A133" s="2" t="s">
        <v>506</v>
      </c>
      <c r="B133" s="2" t="s">
        <v>804</v>
      </c>
      <c r="C133" s="2" t="s">
        <v>805</v>
      </c>
      <c r="D133" s="2">
        <v>0</v>
      </c>
      <c r="E133" s="2" t="s">
        <v>507</v>
      </c>
      <c r="F133" s="2" t="s">
        <v>430</v>
      </c>
      <c r="G133" s="2" t="s">
        <v>428</v>
      </c>
      <c r="H133" s="2">
        <v>0</v>
      </c>
      <c r="I133" s="2">
        <v>0.4</v>
      </c>
      <c r="J133" s="6">
        <v>2768743</v>
      </c>
      <c r="K133" s="6">
        <v>8674835</v>
      </c>
      <c r="L133" s="6">
        <v>-5906092</v>
      </c>
      <c r="M133" s="6">
        <v>9285921</v>
      </c>
      <c r="N133" s="6">
        <v>614281</v>
      </c>
      <c r="O133" s="6">
        <v>139488</v>
      </c>
      <c r="P133" s="6">
        <v>468157</v>
      </c>
      <c r="Q133" s="6">
        <v>0</v>
      </c>
      <c r="R133" s="2">
        <v>0</v>
      </c>
      <c r="S133" s="6">
        <v>6027</v>
      </c>
      <c r="T133" s="6">
        <v>0</v>
      </c>
      <c r="U133" s="6">
        <v>609</v>
      </c>
      <c r="V133" s="6">
        <v>-88718</v>
      </c>
      <c r="W133" s="2">
        <v>0</v>
      </c>
      <c r="X133" s="6">
        <v>9400</v>
      </c>
      <c r="Y133" s="2">
        <v>0</v>
      </c>
      <c r="Z133" s="6">
        <v>9802084</v>
      </c>
      <c r="AA133" s="6">
        <v>3895992</v>
      </c>
      <c r="AB133" s="6">
        <v>1127250</v>
      </c>
      <c r="AC133" s="7">
        <v>1.41</v>
      </c>
      <c r="AD133" s="2" t="s">
        <v>892</v>
      </c>
      <c r="AE133" s="2" t="s">
        <v>811</v>
      </c>
      <c r="AF133" s="2">
        <v>1.25066E-2</v>
      </c>
      <c r="AG133" s="2">
        <v>0</v>
      </c>
      <c r="AH133" s="2">
        <v>1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</row>
    <row r="134" spans="1:39">
      <c r="A134" s="2" t="s">
        <v>504</v>
      </c>
      <c r="B134" s="2" t="s">
        <v>804</v>
      </c>
      <c r="C134" s="2" t="s">
        <v>815</v>
      </c>
      <c r="D134" s="2">
        <v>0</v>
      </c>
      <c r="E134" s="2" t="s">
        <v>505</v>
      </c>
      <c r="F134" s="2" t="s">
        <v>342</v>
      </c>
      <c r="G134" s="2" t="s">
        <v>806</v>
      </c>
      <c r="H134" s="2">
        <v>0</v>
      </c>
      <c r="I134" s="2">
        <v>0.4</v>
      </c>
      <c r="J134" s="6">
        <v>3586688</v>
      </c>
      <c r="K134" s="6">
        <v>11433241</v>
      </c>
      <c r="L134" s="6">
        <v>-7846553</v>
      </c>
      <c r="M134" s="6">
        <v>11204510</v>
      </c>
      <c r="N134" s="6">
        <v>885765</v>
      </c>
      <c r="O134" s="6">
        <v>179821</v>
      </c>
      <c r="P134" s="6">
        <v>703464</v>
      </c>
      <c r="Q134" s="6">
        <v>0</v>
      </c>
      <c r="R134" s="6">
        <v>1420</v>
      </c>
      <c r="S134" s="6">
        <v>185</v>
      </c>
      <c r="T134" s="6">
        <v>266</v>
      </c>
      <c r="U134" s="6">
        <v>609</v>
      </c>
      <c r="V134" s="6">
        <v>-117867</v>
      </c>
      <c r="W134" s="2">
        <v>0</v>
      </c>
      <c r="X134" s="6">
        <v>185086</v>
      </c>
      <c r="Y134" s="6">
        <v>313329</v>
      </c>
      <c r="Z134" s="6">
        <v>12100652</v>
      </c>
      <c r="AA134" s="6">
        <v>4254098</v>
      </c>
      <c r="AB134" s="6">
        <v>667410</v>
      </c>
      <c r="AC134" s="7">
        <v>1.19</v>
      </c>
      <c r="AD134" s="2">
        <v>0</v>
      </c>
      <c r="AE134" s="2" t="s">
        <v>807</v>
      </c>
      <c r="AF134" s="2">
        <v>1</v>
      </c>
      <c r="AG134" s="2">
        <v>0</v>
      </c>
      <c r="AH134" s="2">
        <v>1</v>
      </c>
      <c r="AI134" s="2">
        <v>0</v>
      </c>
      <c r="AJ134" s="2">
        <v>0</v>
      </c>
      <c r="AK134" s="2">
        <v>0</v>
      </c>
      <c r="AL134" s="2">
        <v>0</v>
      </c>
      <c r="AM134" s="2">
        <v>0</v>
      </c>
    </row>
    <row r="135" spans="1:39">
      <c r="A135" s="2" t="s">
        <v>502</v>
      </c>
      <c r="B135" s="2" t="s">
        <v>921</v>
      </c>
      <c r="C135" s="2">
        <v>0</v>
      </c>
      <c r="D135" s="2">
        <v>0</v>
      </c>
      <c r="E135" s="2" t="s">
        <v>503</v>
      </c>
      <c r="F135" s="2">
        <v>0</v>
      </c>
      <c r="G135" s="2">
        <v>0</v>
      </c>
      <c r="H135" s="2" t="s">
        <v>814</v>
      </c>
      <c r="I135" s="2">
        <v>0.01</v>
      </c>
      <c r="J135" s="6">
        <v>29917920</v>
      </c>
      <c r="K135" s="6">
        <v>9654763</v>
      </c>
      <c r="L135" s="6">
        <v>20263157</v>
      </c>
      <c r="M135" s="6">
        <v>10033577</v>
      </c>
      <c r="N135" s="6">
        <v>603513</v>
      </c>
      <c r="O135" s="6">
        <v>150719</v>
      </c>
      <c r="P135" s="6">
        <v>444849</v>
      </c>
      <c r="Q135" s="2">
        <v>100</v>
      </c>
      <c r="R135" s="6">
        <v>6008</v>
      </c>
      <c r="S135" s="6">
        <v>1684</v>
      </c>
      <c r="T135" s="6">
        <v>108</v>
      </c>
      <c r="U135" s="6">
        <v>45</v>
      </c>
      <c r="V135" s="6">
        <v>304382</v>
      </c>
      <c r="W135" s="2">
        <v>0</v>
      </c>
      <c r="X135" s="2">
        <v>0</v>
      </c>
      <c r="Y135" s="6">
        <v>27756</v>
      </c>
      <c r="Z135" s="6">
        <v>10969228</v>
      </c>
      <c r="AA135" s="6">
        <v>31232385</v>
      </c>
      <c r="AB135" s="6">
        <v>1314465</v>
      </c>
      <c r="AC135" s="7">
        <v>1.04</v>
      </c>
      <c r="AD135" s="2">
        <v>0</v>
      </c>
      <c r="AE135" s="2" t="s">
        <v>807</v>
      </c>
      <c r="AF135" s="2">
        <v>1</v>
      </c>
      <c r="AG135" s="2">
        <v>0</v>
      </c>
      <c r="AH135" s="2">
        <v>0</v>
      </c>
      <c r="AI135" s="2">
        <v>0</v>
      </c>
      <c r="AJ135" s="2">
        <v>1</v>
      </c>
      <c r="AK135" s="2">
        <v>0</v>
      </c>
      <c r="AL135" s="2">
        <v>0</v>
      </c>
      <c r="AM135" s="2">
        <v>0</v>
      </c>
    </row>
    <row r="136" spans="1:39">
      <c r="A136" s="2" t="s">
        <v>500</v>
      </c>
      <c r="B136" s="2" t="s">
        <v>924</v>
      </c>
      <c r="C136" s="2" t="s">
        <v>818</v>
      </c>
      <c r="D136" s="2">
        <v>0</v>
      </c>
      <c r="E136" s="2" t="s">
        <v>501</v>
      </c>
      <c r="F136" s="2" t="s">
        <v>514</v>
      </c>
      <c r="G136" s="2" t="s">
        <v>806</v>
      </c>
      <c r="H136" s="2">
        <v>0</v>
      </c>
      <c r="I136" s="2">
        <v>0.3</v>
      </c>
      <c r="J136" s="6">
        <v>77965557</v>
      </c>
      <c r="K136" s="6">
        <v>21238127</v>
      </c>
      <c r="L136" s="6">
        <v>56727430</v>
      </c>
      <c r="M136" s="6">
        <v>21389368</v>
      </c>
      <c r="N136" s="6">
        <v>987690</v>
      </c>
      <c r="O136" s="6">
        <v>321300</v>
      </c>
      <c r="P136" s="6">
        <v>666390</v>
      </c>
      <c r="Q136" s="2">
        <v>0</v>
      </c>
      <c r="R136" s="6">
        <v>0</v>
      </c>
      <c r="S136" s="6">
        <v>0</v>
      </c>
      <c r="T136" s="6">
        <v>0</v>
      </c>
      <c r="U136" s="6">
        <v>0</v>
      </c>
      <c r="V136" s="6">
        <v>852129</v>
      </c>
      <c r="W136" s="2">
        <v>0</v>
      </c>
      <c r="X136" s="2">
        <v>0</v>
      </c>
      <c r="Y136" s="6">
        <v>2029963</v>
      </c>
      <c r="Z136" s="6">
        <v>25259150</v>
      </c>
      <c r="AA136" s="6">
        <v>81986579</v>
      </c>
      <c r="AB136" s="6">
        <v>4021022</v>
      </c>
      <c r="AC136" s="7">
        <v>1.05</v>
      </c>
      <c r="AD136" s="2">
        <v>0</v>
      </c>
      <c r="AE136" s="2" t="s">
        <v>807</v>
      </c>
      <c r="AF136" s="2">
        <v>1</v>
      </c>
      <c r="AG136" s="2">
        <v>0</v>
      </c>
      <c r="AH136" s="2">
        <v>0</v>
      </c>
      <c r="AI136" s="2">
        <v>0</v>
      </c>
      <c r="AJ136" s="2">
        <v>0</v>
      </c>
      <c r="AK136" s="2">
        <v>0</v>
      </c>
      <c r="AL136" s="2">
        <v>1</v>
      </c>
      <c r="AM136" s="2">
        <v>0</v>
      </c>
    </row>
    <row r="137" spans="1:39">
      <c r="A137" s="2" t="s">
        <v>498</v>
      </c>
      <c r="B137" s="2" t="s">
        <v>804</v>
      </c>
      <c r="C137" s="2" t="s">
        <v>805</v>
      </c>
      <c r="D137" s="2">
        <v>0</v>
      </c>
      <c r="E137" s="2" t="s">
        <v>499</v>
      </c>
      <c r="F137" s="2" t="s">
        <v>133</v>
      </c>
      <c r="G137" s="2" t="s">
        <v>806</v>
      </c>
      <c r="H137" s="2">
        <v>0</v>
      </c>
      <c r="I137" s="2">
        <v>0.4</v>
      </c>
      <c r="J137" s="6">
        <v>2734859</v>
      </c>
      <c r="K137" s="6">
        <v>32472485</v>
      </c>
      <c r="L137" s="6">
        <v>-29737627</v>
      </c>
      <c r="M137" s="6">
        <v>35250674</v>
      </c>
      <c r="N137" s="6">
        <v>1070678</v>
      </c>
      <c r="O137" s="6">
        <v>529517</v>
      </c>
      <c r="P137" s="6">
        <v>521356</v>
      </c>
      <c r="Q137" s="6">
        <v>0</v>
      </c>
      <c r="R137" s="6">
        <v>0</v>
      </c>
      <c r="S137" s="6">
        <v>9794</v>
      </c>
      <c r="T137" s="6">
        <v>9402</v>
      </c>
      <c r="U137" s="6">
        <v>609</v>
      </c>
      <c r="V137" s="6">
        <v>-446703</v>
      </c>
      <c r="W137" s="2">
        <v>0</v>
      </c>
      <c r="X137" s="6">
        <v>4575</v>
      </c>
      <c r="Y137" s="6">
        <v>-654015</v>
      </c>
      <c r="Z137" s="6">
        <v>35216060</v>
      </c>
      <c r="AA137" s="6">
        <v>5478433</v>
      </c>
      <c r="AB137" s="6">
        <v>2743574</v>
      </c>
      <c r="AC137" s="7">
        <v>2</v>
      </c>
      <c r="AD137" s="2" t="s">
        <v>934</v>
      </c>
      <c r="AE137" s="2" t="s">
        <v>811</v>
      </c>
      <c r="AF137" s="2">
        <v>1.4701000000000001E-2</v>
      </c>
      <c r="AG137" s="2">
        <v>0</v>
      </c>
      <c r="AH137" s="2">
        <v>1</v>
      </c>
      <c r="AI137" s="2">
        <v>0</v>
      </c>
      <c r="AJ137" s="2">
        <v>0</v>
      </c>
      <c r="AK137" s="2">
        <v>0</v>
      </c>
      <c r="AL137" s="2">
        <v>0</v>
      </c>
      <c r="AM137" s="2">
        <v>0</v>
      </c>
    </row>
    <row r="138" spans="1:39">
      <c r="A138" s="2" t="s">
        <v>496</v>
      </c>
      <c r="B138" s="2" t="s">
        <v>924</v>
      </c>
      <c r="C138" s="2" t="s">
        <v>818</v>
      </c>
      <c r="D138" s="2">
        <v>0</v>
      </c>
      <c r="E138" s="2" t="s">
        <v>497</v>
      </c>
      <c r="F138" s="2" t="s">
        <v>514</v>
      </c>
      <c r="G138" s="2" t="s">
        <v>806</v>
      </c>
      <c r="H138" s="2">
        <v>0</v>
      </c>
      <c r="I138" s="2">
        <v>0.3</v>
      </c>
      <c r="J138" s="6">
        <v>103693199</v>
      </c>
      <c r="K138" s="6">
        <v>35963584</v>
      </c>
      <c r="L138" s="6">
        <v>67729615</v>
      </c>
      <c r="M138" s="6">
        <v>35870230</v>
      </c>
      <c r="N138" s="6">
        <v>1686216</v>
      </c>
      <c r="O138" s="6">
        <v>538823</v>
      </c>
      <c r="P138" s="6">
        <v>1147393</v>
      </c>
      <c r="Q138" s="2">
        <v>0</v>
      </c>
      <c r="R138" s="6">
        <v>0</v>
      </c>
      <c r="S138" s="6">
        <v>0</v>
      </c>
      <c r="T138" s="6">
        <v>0</v>
      </c>
      <c r="U138" s="6">
        <v>0</v>
      </c>
      <c r="V138" s="6">
        <v>1017398</v>
      </c>
      <c r="W138" s="2">
        <v>0</v>
      </c>
      <c r="X138" s="2">
        <v>0</v>
      </c>
      <c r="Y138" s="6">
        <v>-1218172</v>
      </c>
      <c r="Z138" s="6">
        <v>37355672</v>
      </c>
      <c r="AA138" s="6">
        <v>105085287</v>
      </c>
      <c r="AB138" s="6">
        <v>1392088</v>
      </c>
      <c r="AC138" s="7">
        <v>1.01</v>
      </c>
      <c r="AD138" s="2">
        <v>0</v>
      </c>
      <c r="AE138" s="2" t="s">
        <v>807</v>
      </c>
      <c r="AF138" s="2">
        <v>1</v>
      </c>
      <c r="AG138" s="2">
        <v>0</v>
      </c>
      <c r="AH138" s="2">
        <v>0</v>
      </c>
      <c r="AI138" s="2">
        <v>0</v>
      </c>
      <c r="AJ138" s="2">
        <v>0</v>
      </c>
      <c r="AK138" s="2">
        <v>0</v>
      </c>
      <c r="AL138" s="2">
        <v>1</v>
      </c>
      <c r="AM138" s="2">
        <v>0</v>
      </c>
    </row>
    <row r="139" spans="1:39">
      <c r="A139" s="2" t="s">
        <v>494</v>
      </c>
      <c r="B139" s="2" t="s">
        <v>821</v>
      </c>
      <c r="C139" s="2" t="s">
        <v>808</v>
      </c>
      <c r="D139" s="2" t="s">
        <v>951</v>
      </c>
      <c r="E139" s="2" t="s">
        <v>495</v>
      </c>
      <c r="F139" s="2" t="s">
        <v>806</v>
      </c>
      <c r="G139" s="2" t="s">
        <v>642</v>
      </c>
      <c r="H139" s="2">
        <v>0</v>
      </c>
      <c r="I139" s="2">
        <v>0.49</v>
      </c>
      <c r="J139" s="6">
        <v>33716190</v>
      </c>
      <c r="K139" s="6">
        <v>21658271</v>
      </c>
      <c r="L139" s="6">
        <v>12057919</v>
      </c>
      <c r="M139" s="6">
        <v>24625621</v>
      </c>
      <c r="N139" s="6">
        <v>1013601</v>
      </c>
      <c r="O139" s="6">
        <v>369913</v>
      </c>
      <c r="P139" s="6">
        <v>643688</v>
      </c>
      <c r="Q139" s="2">
        <v>0</v>
      </c>
      <c r="R139" s="6">
        <v>0</v>
      </c>
      <c r="S139" s="6">
        <v>0</v>
      </c>
      <c r="T139" s="6">
        <v>0</v>
      </c>
      <c r="U139" s="6">
        <v>0</v>
      </c>
      <c r="V139" s="6">
        <v>181128</v>
      </c>
      <c r="W139" s="2">
        <v>0</v>
      </c>
      <c r="X139" s="2">
        <v>0</v>
      </c>
      <c r="Y139" s="6">
        <v>191368</v>
      </c>
      <c r="Z139" s="6">
        <v>26011717</v>
      </c>
      <c r="AA139" s="6">
        <v>38069636</v>
      </c>
      <c r="AB139" s="6">
        <v>4353446</v>
      </c>
      <c r="AC139" s="7">
        <v>1.1299999999999999</v>
      </c>
      <c r="AD139" s="2" t="s">
        <v>935</v>
      </c>
      <c r="AE139" s="2" t="s">
        <v>811</v>
      </c>
      <c r="AF139" s="2">
        <v>0.31766280000000002</v>
      </c>
      <c r="AG139" s="2">
        <v>0</v>
      </c>
      <c r="AH139" s="2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1</v>
      </c>
    </row>
    <row r="140" spans="1:39">
      <c r="A140" s="2" t="s">
        <v>492</v>
      </c>
      <c r="B140" s="2" t="s">
        <v>804</v>
      </c>
      <c r="C140" s="2" t="s">
        <v>820</v>
      </c>
      <c r="D140" s="2">
        <v>0</v>
      </c>
      <c r="E140" s="2" t="s">
        <v>493</v>
      </c>
      <c r="F140" s="2" t="s">
        <v>316</v>
      </c>
      <c r="G140" s="2" t="s">
        <v>314</v>
      </c>
      <c r="H140" s="2">
        <v>0</v>
      </c>
      <c r="I140" s="2">
        <v>0.4</v>
      </c>
      <c r="J140" s="6">
        <v>1949563</v>
      </c>
      <c r="K140" s="6">
        <v>10425732</v>
      </c>
      <c r="L140" s="6">
        <v>-8476169</v>
      </c>
      <c r="M140" s="6">
        <v>10901748</v>
      </c>
      <c r="N140" s="6">
        <v>964171</v>
      </c>
      <c r="O140" s="6">
        <v>163760</v>
      </c>
      <c r="P140" s="6">
        <v>767703</v>
      </c>
      <c r="Q140" s="6">
        <v>4865</v>
      </c>
      <c r="R140" s="6">
        <v>0</v>
      </c>
      <c r="S140" s="6">
        <v>0</v>
      </c>
      <c r="T140" s="6">
        <v>27843</v>
      </c>
      <c r="U140" s="6">
        <v>0</v>
      </c>
      <c r="V140" s="6">
        <v>-127324</v>
      </c>
      <c r="W140" s="2">
        <v>0</v>
      </c>
      <c r="X140" s="2">
        <v>0</v>
      </c>
      <c r="Y140" s="6">
        <v>232424</v>
      </c>
      <c r="Z140" s="6">
        <v>11971018</v>
      </c>
      <c r="AA140" s="6">
        <v>3494849</v>
      </c>
      <c r="AB140" s="6">
        <v>1545286</v>
      </c>
      <c r="AC140" s="7">
        <v>1.79</v>
      </c>
      <c r="AD140" s="2" t="s">
        <v>933</v>
      </c>
      <c r="AE140" s="2" t="s">
        <v>811</v>
      </c>
      <c r="AF140" s="2">
        <v>2.6520100000000001E-2</v>
      </c>
      <c r="AG140" s="2">
        <v>0</v>
      </c>
      <c r="AH140" s="2">
        <v>1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</row>
    <row r="141" spans="1:39">
      <c r="A141" s="2" t="s">
        <v>490</v>
      </c>
      <c r="B141" s="2" t="s">
        <v>924</v>
      </c>
      <c r="C141" s="2" t="s">
        <v>818</v>
      </c>
      <c r="D141" s="2">
        <v>0</v>
      </c>
      <c r="E141" s="2" t="s">
        <v>491</v>
      </c>
      <c r="F141" s="2" t="s">
        <v>514</v>
      </c>
      <c r="G141" s="2" t="s">
        <v>806</v>
      </c>
      <c r="H141" s="2">
        <v>0</v>
      </c>
      <c r="I141" s="2">
        <v>0.3</v>
      </c>
      <c r="J141" s="6">
        <v>57765211</v>
      </c>
      <c r="K141" s="6">
        <v>72986329</v>
      </c>
      <c r="L141" s="6">
        <v>-15221118</v>
      </c>
      <c r="M141" s="6">
        <v>70024151</v>
      </c>
      <c r="N141" s="6">
        <v>1725583</v>
      </c>
      <c r="O141" s="6">
        <v>1051865</v>
      </c>
      <c r="P141" s="6">
        <v>550732</v>
      </c>
      <c r="Q141" s="2">
        <v>0</v>
      </c>
      <c r="R141" s="6">
        <v>114079</v>
      </c>
      <c r="S141" s="6">
        <v>8907</v>
      </c>
      <c r="T141" s="6">
        <v>0</v>
      </c>
      <c r="U141" s="6">
        <v>0</v>
      </c>
      <c r="V141" s="6">
        <v>-228643</v>
      </c>
      <c r="W141" s="6">
        <v>804111</v>
      </c>
      <c r="X141" s="2">
        <v>0</v>
      </c>
      <c r="Y141" s="6">
        <v>4184345</v>
      </c>
      <c r="Z141" s="6">
        <v>76509546</v>
      </c>
      <c r="AA141" s="6">
        <v>61288428</v>
      </c>
      <c r="AB141" s="6">
        <v>3523217</v>
      </c>
      <c r="AC141" s="7">
        <v>1.06</v>
      </c>
      <c r="AD141" s="2">
        <v>0</v>
      </c>
      <c r="AE141" s="2" t="s">
        <v>807</v>
      </c>
      <c r="AF141" s="2">
        <v>1</v>
      </c>
      <c r="AG141" s="2">
        <v>0</v>
      </c>
      <c r="AH141" s="2">
        <v>0</v>
      </c>
      <c r="AI141" s="2">
        <v>0</v>
      </c>
      <c r="AJ141" s="2">
        <v>0</v>
      </c>
      <c r="AK141" s="2">
        <v>0</v>
      </c>
      <c r="AL141" s="2">
        <v>1</v>
      </c>
      <c r="AM141" s="2">
        <v>0</v>
      </c>
    </row>
    <row r="142" spans="1:39">
      <c r="A142" s="2" t="s">
        <v>488</v>
      </c>
      <c r="B142" s="2" t="s">
        <v>928</v>
      </c>
      <c r="C142" s="2" t="s">
        <v>805</v>
      </c>
      <c r="D142" s="2">
        <v>0</v>
      </c>
      <c r="E142" s="2" t="s">
        <v>489</v>
      </c>
      <c r="F142" s="2">
        <v>0</v>
      </c>
      <c r="G142" s="2">
        <v>0</v>
      </c>
      <c r="H142" s="2" t="s">
        <v>929</v>
      </c>
      <c r="I142" s="2">
        <v>0.09</v>
      </c>
      <c r="J142" s="6">
        <v>112301086</v>
      </c>
      <c r="K142" s="6">
        <v>42852458</v>
      </c>
      <c r="L142" s="6">
        <v>69448628</v>
      </c>
      <c r="M142" s="6">
        <v>44685724</v>
      </c>
      <c r="N142" s="6">
        <v>2193958</v>
      </c>
      <c r="O142" s="6">
        <v>674340</v>
      </c>
      <c r="P142" s="6">
        <v>1473878</v>
      </c>
      <c r="Q142" s="6">
        <v>12183</v>
      </c>
      <c r="R142" s="6">
        <v>22668</v>
      </c>
      <c r="S142" s="6">
        <v>2206</v>
      </c>
      <c r="T142" s="6">
        <v>7359</v>
      </c>
      <c r="U142" s="6">
        <v>1324</v>
      </c>
      <c r="V142" s="6">
        <v>1043220</v>
      </c>
      <c r="W142" s="2">
        <v>0</v>
      </c>
      <c r="X142" s="2">
        <v>0</v>
      </c>
      <c r="Y142" s="6">
        <v>-696326</v>
      </c>
      <c r="Z142" s="6">
        <v>47226576</v>
      </c>
      <c r="AA142" s="6">
        <v>116675204</v>
      </c>
      <c r="AB142" s="6">
        <v>4374118</v>
      </c>
      <c r="AC142" s="7">
        <v>1.04</v>
      </c>
      <c r="AD142" s="2">
        <v>0</v>
      </c>
      <c r="AE142" s="2" t="s">
        <v>807</v>
      </c>
      <c r="AF142" s="2">
        <v>1</v>
      </c>
      <c r="AG142" s="2">
        <v>0</v>
      </c>
      <c r="AH142" s="2">
        <v>0</v>
      </c>
      <c r="AI142" s="2">
        <v>1</v>
      </c>
      <c r="AJ142" s="2">
        <v>0</v>
      </c>
      <c r="AK142" s="2">
        <v>0</v>
      </c>
      <c r="AL142" s="2">
        <v>0</v>
      </c>
      <c r="AM142" s="2">
        <v>0</v>
      </c>
    </row>
    <row r="143" spans="1:39">
      <c r="A143" s="2" t="s">
        <v>486</v>
      </c>
      <c r="B143" s="2" t="s">
        <v>921</v>
      </c>
      <c r="C143" s="2">
        <v>0</v>
      </c>
      <c r="D143" s="2">
        <v>0</v>
      </c>
      <c r="E143" s="2" t="s">
        <v>487</v>
      </c>
      <c r="F143" s="2">
        <v>0</v>
      </c>
      <c r="G143" s="2">
        <v>0</v>
      </c>
      <c r="H143" s="2" t="s">
        <v>814</v>
      </c>
      <c r="I143" s="2">
        <v>0.01</v>
      </c>
      <c r="J143" s="6">
        <v>13603756</v>
      </c>
      <c r="K143" s="6">
        <v>6520162</v>
      </c>
      <c r="L143" s="6">
        <v>7083594</v>
      </c>
      <c r="M143" s="6">
        <v>6758292</v>
      </c>
      <c r="N143" s="6">
        <v>330006</v>
      </c>
      <c r="O143" s="6">
        <v>101519</v>
      </c>
      <c r="P143" s="6">
        <v>222142</v>
      </c>
      <c r="Q143" s="6">
        <v>1593</v>
      </c>
      <c r="R143" s="6">
        <v>2958</v>
      </c>
      <c r="S143" s="6">
        <v>816</v>
      </c>
      <c r="T143" s="6">
        <v>818</v>
      </c>
      <c r="U143" s="6">
        <v>160</v>
      </c>
      <c r="V143" s="6">
        <v>106406</v>
      </c>
      <c r="W143" s="2">
        <v>0</v>
      </c>
      <c r="X143" s="2">
        <v>0</v>
      </c>
      <c r="Y143" s="2">
        <v>206</v>
      </c>
      <c r="Z143" s="6">
        <v>7194909</v>
      </c>
      <c r="AA143" s="6">
        <v>14278504</v>
      </c>
      <c r="AB143" s="6">
        <v>674748</v>
      </c>
      <c r="AC143" s="7">
        <v>1.05</v>
      </c>
      <c r="AD143" s="2">
        <v>0</v>
      </c>
      <c r="AE143" s="2" t="s">
        <v>807</v>
      </c>
      <c r="AF143" s="2">
        <v>1</v>
      </c>
      <c r="AG143" s="2">
        <v>0</v>
      </c>
      <c r="AH143" s="2">
        <v>0</v>
      </c>
      <c r="AI143" s="2">
        <v>0</v>
      </c>
      <c r="AJ143" s="2">
        <v>1</v>
      </c>
      <c r="AK143" s="2">
        <v>0</v>
      </c>
      <c r="AL143" s="2">
        <v>0</v>
      </c>
      <c r="AM143" s="2">
        <v>0</v>
      </c>
    </row>
    <row r="144" spans="1:39">
      <c r="A144" s="2" t="s">
        <v>484</v>
      </c>
      <c r="B144" s="2" t="s">
        <v>804</v>
      </c>
      <c r="C144" s="2" t="s">
        <v>809</v>
      </c>
      <c r="D144" s="2">
        <v>0</v>
      </c>
      <c r="E144" s="2" t="s">
        <v>485</v>
      </c>
      <c r="F144" s="2" t="s">
        <v>402</v>
      </c>
      <c r="G144" s="2" t="s">
        <v>400</v>
      </c>
      <c r="H144" s="2">
        <v>0</v>
      </c>
      <c r="I144" s="2">
        <v>0.4</v>
      </c>
      <c r="J144" s="6">
        <v>1653482</v>
      </c>
      <c r="K144" s="6">
        <v>14395863</v>
      </c>
      <c r="L144" s="6">
        <v>-12742381</v>
      </c>
      <c r="M144" s="6">
        <v>15885605</v>
      </c>
      <c r="N144" s="6">
        <v>721835</v>
      </c>
      <c r="O144" s="6">
        <v>239121</v>
      </c>
      <c r="P144" s="6">
        <v>473898</v>
      </c>
      <c r="Q144" s="2">
        <v>800</v>
      </c>
      <c r="R144" s="6">
        <v>0</v>
      </c>
      <c r="S144" s="6">
        <v>0</v>
      </c>
      <c r="T144" s="6">
        <v>8016</v>
      </c>
      <c r="U144" s="6">
        <v>0</v>
      </c>
      <c r="V144" s="6">
        <v>-191409</v>
      </c>
      <c r="W144" s="2">
        <v>0</v>
      </c>
      <c r="X144" s="2">
        <v>0</v>
      </c>
      <c r="Y144" s="6">
        <v>-577399</v>
      </c>
      <c r="Z144" s="6">
        <v>15838632</v>
      </c>
      <c r="AA144" s="6">
        <v>3096251</v>
      </c>
      <c r="AB144" s="6">
        <v>1442768</v>
      </c>
      <c r="AC144" s="7">
        <v>1.87</v>
      </c>
      <c r="AD144" s="2" t="s">
        <v>906</v>
      </c>
      <c r="AE144" s="2" t="s">
        <v>811</v>
      </c>
      <c r="AF144" s="2">
        <v>9.3991999999999999E-3</v>
      </c>
      <c r="AG144" s="2">
        <v>0</v>
      </c>
      <c r="AH144" s="2">
        <v>1</v>
      </c>
      <c r="AI144" s="2">
        <v>0</v>
      </c>
      <c r="AJ144" s="2">
        <v>0</v>
      </c>
      <c r="AK144" s="2">
        <v>0</v>
      </c>
      <c r="AL144" s="2">
        <v>0</v>
      </c>
      <c r="AM144" s="2">
        <v>0</v>
      </c>
    </row>
    <row r="145" spans="1:39">
      <c r="A145" s="2" t="s">
        <v>482</v>
      </c>
      <c r="B145" s="2" t="s">
        <v>924</v>
      </c>
      <c r="C145" s="2" t="s">
        <v>818</v>
      </c>
      <c r="D145" s="2">
        <v>0</v>
      </c>
      <c r="E145" s="2" t="s">
        <v>483</v>
      </c>
      <c r="F145" s="2" t="s">
        <v>514</v>
      </c>
      <c r="G145" s="2" t="s">
        <v>806</v>
      </c>
      <c r="H145" s="2">
        <v>0</v>
      </c>
      <c r="I145" s="2">
        <v>0.3</v>
      </c>
      <c r="J145" s="6">
        <v>76567117</v>
      </c>
      <c r="K145" s="6">
        <v>22018187</v>
      </c>
      <c r="L145" s="6">
        <v>54548930</v>
      </c>
      <c r="M145" s="6">
        <v>21633491</v>
      </c>
      <c r="N145" s="6">
        <v>1382371</v>
      </c>
      <c r="O145" s="6">
        <v>324967</v>
      </c>
      <c r="P145" s="6">
        <v>1024279</v>
      </c>
      <c r="Q145" s="6">
        <v>3504</v>
      </c>
      <c r="R145" s="6">
        <v>23028</v>
      </c>
      <c r="S145" s="6">
        <v>6593</v>
      </c>
      <c r="T145" s="6">
        <v>0</v>
      </c>
      <c r="U145" s="6">
        <v>0</v>
      </c>
      <c r="V145" s="6">
        <v>819405</v>
      </c>
      <c r="W145" s="2">
        <v>0</v>
      </c>
      <c r="X145" s="2">
        <v>0</v>
      </c>
      <c r="Y145" s="6">
        <v>450351</v>
      </c>
      <c r="Z145" s="6">
        <v>24285618</v>
      </c>
      <c r="AA145" s="6">
        <v>78834548</v>
      </c>
      <c r="AB145" s="6">
        <v>2267431</v>
      </c>
      <c r="AC145" s="7">
        <v>1.03</v>
      </c>
      <c r="AD145" s="2">
        <v>0</v>
      </c>
      <c r="AE145" s="2" t="s">
        <v>807</v>
      </c>
      <c r="AF145" s="2">
        <v>1</v>
      </c>
      <c r="AG145" s="2">
        <v>0</v>
      </c>
      <c r="AH145" s="2">
        <v>0</v>
      </c>
      <c r="AI145" s="2">
        <v>0</v>
      </c>
      <c r="AJ145" s="2">
        <v>0</v>
      </c>
      <c r="AK145" s="2">
        <v>0</v>
      </c>
      <c r="AL145" s="2">
        <v>1</v>
      </c>
      <c r="AM145" s="2">
        <v>0</v>
      </c>
    </row>
    <row r="146" spans="1:39">
      <c r="A146" s="2" t="s">
        <v>480</v>
      </c>
      <c r="B146" s="2" t="s">
        <v>804</v>
      </c>
      <c r="C146" s="2" t="s">
        <v>815</v>
      </c>
      <c r="D146" s="2">
        <v>0</v>
      </c>
      <c r="E146" s="2" t="s">
        <v>481</v>
      </c>
      <c r="F146" s="2" t="s">
        <v>534</v>
      </c>
      <c r="G146" s="2" t="s">
        <v>532</v>
      </c>
      <c r="H146" s="2">
        <v>0</v>
      </c>
      <c r="I146" s="2">
        <v>0.4</v>
      </c>
      <c r="J146" s="6">
        <v>2911973</v>
      </c>
      <c r="K146" s="6">
        <v>17645177</v>
      </c>
      <c r="L146" s="6">
        <v>-14733204</v>
      </c>
      <c r="M146" s="6">
        <v>18209520</v>
      </c>
      <c r="N146" s="6">
        <v>595096</v>
      </c>
      <c r="O146" s="6">
        <v>273534</v>
      </c>
      <c r="P146" s="6">
        <v>321562</v>
      </c>
      <c r="Q146" s="6">
        <v>0</v>
      </c>
      <c r="R146" s="6">
        <v>0</v>
      </c>
      <c r="S146" s="6">
        <v>0</v>
      </c>
      <c r="T146" s="6">
        <v>0</v>
      </c>
      <c r="U146" s="6">
        <v>0</v>
      </c>
      <c r="V146" s="6">
        <v>-221314</v>
      </c>
      <c r="W146" s="2">
        <v>0</v>
      </c>
      <c r="X146" s="6">
        <v>485630</v>
      </c>
      <c r="Y146" s="6">
        <v>-845685</v>
      </c>
      <c r="Z146" s="6">
        <v>17251986</v>
      </c>
      <c r="AA146" s="6">
        <v>2518783</v>
      </c>
      <c r="AB146" s="6">
        <v>-393190</v>
      </c>
      <c r="AC146" s="7">
        <v>0.86</v>
      </c>
      <c r="AD146" s="2">
        <v>0</v>
      </c>
      <c r="AE146" s="2" t="s">
        <v>807</v>
      </c>
      <c r="AF146" s="2">
        <v>1</v>
      </c>
      <c r="AG146" s="2">
        <v>0</v>
      </c>
      <c r="AH146" s="2">
        <v>1</v>
      </c>
      <c r="AI146" s="2">
        <v>0</v>
      </c>
      <c r="AJ146" s="2">
        <v>0</v>
      </c>
      <c r="AK146" s="2">
        <v>0</v>
      </c>
      <c r="AL146" s="2">
        <v>0</v>
      </c>
      <c r="AM146" s="2">
        <v>0</v>
      </c>
    </row>
    <row r="147" spans="1:39">
      <c r="A147" s="2" t="s">
        <v>478</v>
      </c>
      <c r="B147" s="2" t="s">
        <v>804</v>
      </c>
      <c r="C147" s="2" t="s">
        <v>820</v>
      </c>
      <c r="D147" s="2">
        <v>0</v>
      </c>
      <c r="E147" s="2" t="s">
        <v>479</v>
      </c>
      <c r="F147" s="2" t="s">
        <v>316</v>
      </c>
      <c r="G147" s="2" t="s">
        <v>314</v>
      </c>
      <c r="H147" s="2">
        <v>0</v>
      </c>
      <c r="I147" s="2">
        <v>0.4</v>
      </c>
      <c r="J147" s="6">
        <v>3495048</v>
      </c>
      <c r="K147" s="6">
        <v>23894127</v>
      </c>
      <c r="L147" s="6">
        <v>-20399079</v>
      </c>
      <c r="M147" s="6">
        <v>24305266</v>
      </c>
      <c r="N147" s="6">
        <v>1731583</v>
      </c>
      <c r="O147" s="6">
        <v>365101</v>
      </c>
      <c r="P147" s="6">
        <v>1339893</v>
      </c>
      <c r="Q147" s="2">
        <v>0</v>
      </c>
      <c r="R147" s="6">
        <v>3591</v>
      </c>
      <c r="S147" s="6">
        <v>20946</v>
      </c>
      <c r="T147" s="6">
        <v>1443</v>
      </c>
      <c r="U147" s="6">
        <v>609</v>
      </c>
      <c r="V147" s="6">
        <v>-306424</v>
      </c>
      <c r="W147" s="2">
        <v>0</v>
      </c>
      <c r="X147" s="2">
        <v>0</v>
      </c>
      <c r="Y147" s="6">
        <v>104878</v>
      </c>
      <c r="Z147" s="6">
        <v>25835303</v>
      </c>
      <c r="AA147" s="6">
        <v>5436224</v>
      </c>
      <c r="AB147" s="6">
        <v>1941176</v>
      </c>
      <c r="AC147" s="7">
        <v>1.56</v>
      </c>
      <c r="AD147" s="2" t="s">
        <v>830</v>
      </c>
      <c r="AE147" s="2" t="s">
        <v>811</v>
      </c>
      <c r="AF147" s="2">
        <v>7.1282000000000003E-3</v>
      </c>
      <c r="AG147" s="2">
        <v>0</v>
      </c>
      <c r="AH147" s="2">
        <v>1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</row>
    <row r="148" spans="1:39">
      <c r="A148" s="2" t="s">
        <v>476</v>
      </c>
      <c r="B148" s="2" t="s">
        <v>924</v>
      </c>
      <c r="C148" s="2" t="s">
        <v>818</v>
      </c>
      <c r="D148" s="2">
        <v>0</v>
      </c>
      <c r="E148" s="2" t="s">
        <v>477</v>
      </c>
      <c r="F148" s="2" t="s">
        <v>514</v>
      </c>
      <c r="G148" s="2" t="s">
        <v>806</v>
      </c>
      <c r="H148" s="2">
        <v>0</v>
      </c>
      <c r="I148" s="2">
        <v>0.3</v>
      </c>
      <c r="J148" s="6">
        <v>37051682</v>
      </c>
      <c r="K148" s="6">
        <v>15924489</v>
      </c>
      <c r="L148" s="6">
        <v>21127193</v>
      </c>
      <c r="M148" s="6">
        <v>14445836</v>
      </c>
      <c r="N148" s="6">
        <v>1206644</v>
      </c>
      <c r="O148" s="6">
        <v>216998</v>
      </c>
      <c r="P148" s="6">
        <v>989646</v>
      </c>
      <c r="Q148" s="2">
        <v>0</v>
      </c>
      <c r="R148" s="6">
        <v>0</v>
      </c>
      <c r="S148" s="6">
        <v>0</v>
      </c>
      <c r="T148" s="6">
        <v>0</v>
      </c>
      <c r="U148" s="6">
        <v>0</v>
      </c>
      <c r="V148" s="6">
        <v>317361</v>
      </c>
      <c r="W148" s="2">
        <v>0</v>
      </c>
      <c r="X148" s="2">
        <v>0</v>
      </c>
      <c r="Y148" s="6">
        <v>513544</v>
      </c>
      <c r="Z148" s="6">
        <v>16483385</v>
      </c>
      <c r="AA148" s="6">
        <v>37610577</v>
      </c>
      <c r="AB148" s="6">
        <v>558895</v>
      </c>
      <c r="AC148" s="7">
        <v>1.02</v>
      </c>
      <c r="AD148" s="2">
        <v>0</v>
      </c>
      <c r="AE148" s="2" t="s">
        <v>807</v>
      </c>
      <c r="AF148" s="2">
        <v>1</v>
      </c>
      <c r="AG148" s="2">
        <v>0</v>
      </c>
      <c r="AH148" s="2">
        <v>0</v>
      </c>
      <c r="AI148" s="2">
        <v>0</v>
      </c>
      <c r="AJ148" s="2">
        <v>0</v>
      </c>
      <c r="AK148" s="2">
        <v>0</v>
      </c>
      <c r="AL148" s="2">
        <v>1</v>
      </c>
      <c r="AM148" s="2">
        <v>0</v>
      </c>
    </row>
    <row r="149" spans="1:39">
      <c r="A149" s="2" t="s">
        <v>474</v>
      </c>
      <c r="B149" s="2" t="s">
        <v>804</v>
      </c>
      <c r="C149" s="2" t="s">
        <v>805</v>
      </c>
      <c r="D149" s="2">
        <v>0</v>
      </c>
      <c r="E149" s="2" t="s">
        <v>475</v>
      </c>
      <c r="F149" s="2" t="s">
        <v>488</v>
      </c>
      <c r="G149" s="2" t="s">
        <v>486</v>
      </c>
      <c r="H149" s="2">
        <v>0</v>
      </c>
      <c r="I149" s="2">
        <v>0.4</v>
      </c>
      <c r="J149" s="6">
        <v>1290654</v>
      </c>
      <c r="K149" s="6">
        <v>12155340</v>
      </c>
      <c r="L149" s="6">
        <v>-10864685</v>
      </c>
      <c r="M149" s="6">
        <v>12195875</v>
      </c>
      <c r="N149" s="6">
        <v>538528</v>
      </c>
      <c r="O149" s="6">
        <v>183200</v>
      </c>
      <c r="P149" s="6">
        <v>354129</v>
      </c>
      <c r="Q149" s="6">
        <v>0</v>
      </c>
      <c r="R149" s="6">
        <v>0</v>
      </c>
      <c r="S149" s="6">
        <v>447</v>
      </c>
      <c r="T149" s="6">
        <v>752</v>
      </c>
      <c r="U149" s="6">
        <v>0</v>
      </c>
      <c r="V149" s="6">
        <v>-163203</v>
      </c>
      <c r="W149" s="2">
        <v>0</v>
      </c>
      <c r="X149" s="6">
        <v>208055</v>
      </c>
      <c r="Y149" s="6">
        <v>-930157</v>
      </c>
      <c r="Z149" s="6">
        <v>11432987</v>
      </c>
      <c r="AA149" s="6">
        <v>568302</v>
      </c>
      <c r="AB149" s="6">
        <v>-722352</v>
      </c>
      <c r="AC149" s="7">
        <v>0.44</v>
      </c>
      <c r="AD149" s="2">
        <v>0</v>
      </c>
      <c r="AE149" s="2" t="s">
        <v>807</v>
      </c>
      <c r="AF149" s="2">
        <v>1</v>
      </c>
      <c r="AG149" s="2">
        <v>0</v>
      </c>
      <c r="AH149" s="2">
        <v>1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</row>
    <row r="150" spans="1:39">
      <c r="A150" s="2" t="s">
        <v>472</v>
      </c>
      <c r="B150" s="2" t="s">
        <v>821</v>
      </c>
      <c r="C150" s="2" t="s">
        <v>845</v>
      </c>
      <c r="D150" s="2">
        <v>0</v>
      </c>
      <c r="E150" s="2" t="s">
        <v>473</v>
      </c>
      <c r="F150" s="2" t="s">
        <v>806</v>
      </c>
      <c r="G150" s="2" t="s">
        <v>626</v>
      </c>
      <c r="H150" s="2">
        <v>0</v>
      </c>
      <c r="I150" s="2">
        <v>0.49</v>
      </c>
      <c r="J150" s="6">
        <v>26606772</v>
      </c>
      <c r="K150" s="6">
        <v>16777464</v>
      </c>
      <c r="L150" s="6">
        <v>9829308</v>
      </c>
      <c r="M150" s="6">
        <v>14681423</v>
      </c>
      <c r="N150" s="6">
        <v>818512</v>
      </c>
      <c r="O150" s="6">
        <v>222423</v>
      </c>
      <c r="P150" s="6">
        <v>590772</v>
      </c>
      <c r="Q150" s="6">
        <v>5317</v>
      </c>
      <c r="R150" s="6">
        <v>0</v>
      </c>
      <c r="S150" s="6">
        <v>0</v>
      </c>
      <c r="T150" s="6">
        <v>0</v>
      </c>
      <c r="U150" s="6">
        <v>0</v>
      </c>
      <c r="V150" s="6">
        <v>147651</v>
      </c>
      <c r="W150" s="6">
        <v>1594095</v>
      </c>
      <c r="X150" s="2">
        <v>0</v>
      </c>
      <c r="Y150" s="6">
        <v>-1754809</v>
      </c>
      <c r="Z150" s="6">
        <v>15486872</v>
      </c>
      <c r="AA150" s="6">
        <v>25316180</v>
      </c>
      <c r="AB150" s="6">
        <v>-1290592</v>
      </c>
      <c r="AC150" s="7">
        <v>0.95</v>
      </c>
      <c r="AD150" s="2">
        <v>0</v>
      </c>
      <c r="AE150" s="2" t="s">
        <v>807</v>
      </c>
      <c r="AF150" s="2">
        <v>1</v>
      </c>
      <c r="AG150" s="2">
        <v>0</v>
      </c>
      <c r="AH150" s="2">
        <v>0</v>
      </c>
      <c r="AI150" s="2">
        <v>0</v>
      </c>
      <c r="AJ150" s="2">
        <v>0</v>
      </c>
      <c r="AK150" s="2">
        <v>1</v>
      </c>
      <c r="AL150" s="2">
        <v>0</v>
      </c>
      <c r="AM150" s="2">
        <v>0</v>
      </c>
    </row>
    <row r="151" spans="1:39">
      <c r="A151" s="2" t="s">
        <v>470</v>
      </c>
      <c r="B151" s="2" t="s">
        <v>804</v>
      </c>
      <c r="C151" s="2" t="s">
        <v>805</v>
      </c>
      <c r="D151" s="2">
        <v>0</v>
      </c>
      <c r="E151" s="2" t="s">
        <v>471</v>
      </c>
      <c r="F151" s="2" t="s">
        <v>554</v>
      </c>
      <c r="G151" s="2" t="s">
        <v>552</v>
      </c>
      <c r="H151" s="2">
        <v>0</v>
      </c>
      <c r="I151" s="2">
        <v>0.4</v>
      </c>
      <c r="J151" s="6">
        <v>3566924</v>
      </c>
      <c r="K151" s="6">
        <v>8859530</v>
      </c>
      <c r="L151" s="6">
        <v>-5292606</v>
      </c>
      <c r="M151" s="6">
        <v>8329600</v>
      </c>
      <c r="N151" s="6">
        <v>802761</v>
      </c>
      <c r="O151" s="6">
        <v>125123</v>
      </c>
      <c r="P151" s="6">
        <v>669205</v>
      </c>
      <c r="Q151" s="6">
        <v>0</v>
      </c>
      <c r="R151" s="6">
        <v>7940</v>
      </c>
      <c r="S151" s="6">
        <v>493</v>
      </c>
      <c r="T151" s="6">
        <v>0</v>
      </c>
      <c r="U151" s="6">
        <v>0</v>
      </c>
      <c r="V151" s="6">
        <v>-79503</v>
      </c>
      <c r="W151" s="2">
        <v>0</v>
      </c>
      <c r="X151" s="6">
        <v>93496</v>
      </c>
      <c r="Y151" s="6">
        <v>-236693</v>
      </c>
      <c r="Z151" s="6">
        <v>8722670</v>
      </c>
      <c r="AA151" s="6">
        <v>3430063</v>
      </c>
      <c r="AB151" s="6">
        <v>-136861</v>
      </c>
      <c r="AC151" s="7">
        <v>0.96</v>
      </c>
      <c r="AD151" s="2">
        <v>0</v>
      </c>
      <c r="AE151" s="2" t="s">
        <v>807</v>
      </c>
      <c r="AF151" s="2">
        <v>1</v>
      </c>
      <c r="AG151" s="2">
        <v>0</v>
      </c>
      <c r="AH151" s="2">
        <v>1</v>
      </c>
      <c r="AI151" s="2">
        <v>0</v>
      </c>
      <c r="AJ151" s="2">
        <v>0</v>
      </c>
      <c r="AK151" s="2">
        <v>0</v>
      </c>
      <c r="AL151" s="2">
        <v>0</v>
      </c>
      <c r="AM151" s="2">
        <v>0</v>
      </c>
    </row>
    <row r="152" spans="1:39">
      <c r="A152" s="2" t="s">
        <v>468</v>
      </c>
      <c r="B152" s="2" t="s">
        <v>804</v>
      </c>
      <c r="C152" s="2" t="s">
        <v>805</v>
      </c>
      <c r="D152" s="2">
        <v>0</v>
      </c>
      <c r="E152" s="2" t="s">
        <v>469</v>
      </c>
      <c r="F152" s="2" t="s">
        <v>488</v>
      </c>
      <c r="G152" s="2" t="s">
        <v>486</v>
      </c>
      <c r="H152" s="2">
        <v>0</v>
      </c>
      <c r="I152" s="2">
        <v>0.4</v>
      </c>
      <c r="J152" s="6">
        <v>3126426</v>
      </c>
      <c r="K152" s="6">
        <v>12203523</v>
      </c>
      <c r="L152" s="6">
        <v>-9077097</v>
      </c>
      <c r="M152" s="6">
        <v>13880469</v>
      </c>
      <c r="N152" s="6">
        <v>797363</v>
      </c>
      <c r="O152" s="6">
        <v>208505</v>
      </c>
      <c r="P152" s="6">
        <v>587991</v>
      </c>
      <c r="Q152" s="6">
        <v>0</v>
      </c>
      <c r="R152" s="6">
        <v>0</v>
      </c>
      <c r="S152" s="6">
        <v>0</v>
      </c>
      <c r="T152" s="6">
        <v>867</v>
      </c>
      <c r="U152" s="6">
        <v>0</v>
      </c>
      <c r="V152" s="6">
        <v>-136351</v>
      </c>
      <c r="W152" s="2">
        <v>0</v>
      </c>
      <c r="X152" s="6">
        <v>1083392</v>
      </c>
      <c r="Y152" s="6">
        <v>-301376</v>
      </c>
      <c r="Z152" s="6">
        <v>13156713</v>
      </c>
      <c r="AA152" s="6">
        <v>4079616</v>
      </c>
      <c r="AB152" s="6">
        <v>953190</v>
      </c>
      <c r="AC152" s="7">
        <v>1.3</v>
      </c>
      <c r="AD152" s="2">
        <v>0</v>
      </c>
      <c r="AE152" s="2" t="s">
        <v>807</v>
      </c>
      <c r="AF152" s="2">
        <v>1</v>
      </c>
      <c r="AG152" s="2">
        <v>0</v>
      </c>
      <c r="AH152" s="2">
        <v>1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</row>
    <row r="153" spans="1:39">
      <c r="A153" s="2" t="s">
        <v>466</v>
      </c>
      <c r="B153" s="2" t="s">
        <v>924</v>
      </c>
      <c r="C153" s="2" t="s">
        <v>818</v>
      </c>
      <c r="D153" s="2">
        <v>0</v>
      </c>
      <c r="E153" s="2" t="s">
        <v>467</v>
      </c>
      <c r="F153" s="2" t="s">
        <v>514</v>
      </c>
      <c r="G153" s="2" t="s">
        <v>806</v>
      </c>
      <c r="H153" s="2">
        <v>0</v>
      </c>
      <c r="I153" s="2">
        <v>0.3</v>
      </c>
      <c r="J153" s="6">
        <v>32272308</v>
      </c>
      <c r="K153" s="6">
        <v>22985127</v>
      </c>
      <c r="L153" s="6">
        <v>9287182</v>
      </c>
      <c r="M153" s="6">
        <v>24099835</v>
      </c>
      <c r="N153" s="6">
        <v>1142086</v>
      </c>
      <c r="O153" s="6">
        <v>362015</v>
      </c>
      <c r="P153" s="6">
        <v>780071</v>
      </c>
      <c r="Q153" s="2">
        <v>0</v>
      </c>
      <c r="R153" s="6">
        <v>0</v>
      </c>
      <c r="S153" s="6">
        <v>0</v>
      </c>
      <c r="T153" s="6">
        <v>0</v>
      </c>
      <c r="U153" s="6">
        <v>0</v>
      </c>
      <c r="V153" s="6">
        <v>139507</v>
      </c>
      <c r="W153" s="2">
        <v>0</v>
      </c>
      <c r="X153" s="2">
        <v>0</v>
      </c>
      <c r="Y153" s="6">
        <v>146630</v>
      </c>
      <c r="Z153" s="6">
        <v>25528058</v>
      </c>
      <c r="AA153" s="6">
        <v>34815240</v>
      </c>
      <c r="AB153" s="6">
        <v>2542932</v>
      </c>
      <c r="AC153" s="7">
        <v>1.08</v>
      </c>
      <c r="AD153" s="2" t="s">
        <v>888</v>
      </c>
      <c r="AE153" s="2" t="s">
        <v>811</v>
      </c>
      <c r="AF153" s="2">
        <v>0.26346710000000001</v>
      </c>
      <c r="AG153" s="2">
        <v>0</v>
      </c>
      <c r="AH153" s="2">
        <v>0</v>
      </c>
      <c r="AI153" s="2">
        <v>0</v>
      </c>
      <c r="AJ153" s="2">
        <v>0</v>
      </c>
      <c r="AK153" s="2">
        <v>0</v>
      </c>
      <c r="AL153" s="2">
        <v>1</v>
      </c>
      <c r="AM153" s="2">
        <v>0</v>
      </c>
    </row>
    <row r="154" spans="1:39">
      <c r="A154" s="2" t="s">
        <v>464</v>
      </c>
      <c r="B154" s="2" t="s">
        <v>921</v>
      </c>
      <c r="C154" s="2">
        <v>0</v>
      </c>
      <c r="D154" s="2">
        <v>0</v>
      </c>
      <c r="E154" s="2" t="s">
        <v>465</v>
      </c>
      <c r="F154" s="2">
        <v>0</v>
      </c>
      <c r="G154" s="2">
        <v>0</v>
      </c>
      <c r="H154" s="2" t="s">
        <v>814</v>
      </c>
      <c r="I154" s="2">
        <v>0.01</v>
      </c>
      <c r="J154" s="6">
        <v>5311556</v>
      </c>
      <c r="K154" s="6">
        <v>2162295</v>
      </c>
      <c r="L154" s="6">
        <v>3149262</v>
      </c>
      <c r="M154" s="6">
        <v>2173046</v>
      </c>
      <c r="N154" s="6">
        <v>168481</v>
      </c>
      <c r="O154" s="6">
        <v>32642</v>
      </c>
      <c r="P154" s="6">
        <v>132677</v>
      </c>
      <c r="Q154" s="2">
        <v>62</v>
      </c>
      <c r="R154" s="6">
        <v>255</v>
      </c>
      <c r="S154" s="6">
        <v>894</v>
      </c>
      <c r="T154" s="6">
        <v>1876</v>
      </c>
      <c r="U154" s="6">
        <v>75</v>
      </c>
      <c r="V154" s="6">
        <v>47307</v>
      </c>
      <c r="W154" s="2">
        <v>0</v>
      </c>
      <c r="X154" s="2">
        <v>0</v>
      </c>
      <c r="Y154" s="6">
        <v>25053</v>
      </c>
      <c r="Z154" s="6">
        <v>2413886</v>
      </c>
      <c r="AA154" s="6">
        <v>5563148</v>
      </c>
      <c r="AB154" s="6">
        <v>251591</v>
      </c>
      <c r="AC154" s="7">
        <v>1.05</v>
      </c>
      <c r="AD154" s="2">
        <v>0</v>
      </c>
      <c r="AE154" s="2" t="s">
        <v>807</v>
      </c>
      <c r="AF154" s="2">
        <v>1</v>
      </c>
      <c r="AG154" s="2">
        <v>0</v>
      </c>
      <c r="AH154" s="2">
        <v>0</v>
      </c>
      <c r="AI154" s="2">
        <v>0</v>
      </c>
      <c r="AJ154" s="2">
        <v>1</v>
      </c>
      <c r="AK154" s="2">
        <v>0</v>
      </c>
      <c r="AL154" s="2">
        <v>0</v>
      </c>
      <c r="AM154" s="2">
        <v>0</v>
      </c>
    </row>
    <row r="155" spans="1:39">
      <c r="A155" s="2" t="s">
        <v>462</v>
      </c>
      <c r="B155" s="2" t="s">
        <v>821</v>
      </c>
      <c r="C155" s="2" t="s">
        <v>825</v>
      </c>
      <c r="D155" s="2">
        <v>0</v>
      </c>
      <c r="E155" s="2" t="s">
        <v>463</v>
      </c>
      <c r="F155" s="2" t="s">
        <v>806</v>
      </c>
      <c r="G155" s="2" t="s">
        <v>464</v>
      </c>
      <c r="H155" s="2">
        <v>0</v>
      </c>
      <c r="I155" s="2">
        <v>0.49</v>
      </c>
      <c r="J155" s="6">
        <v>30482248</v>
      </c>
      <c r="K155" s="6">
        <v>21673908</v>
      </c>
      <c r="L155" s="6">
        <v>8808340</v>
      </c>
      <c r="M155" s="6">
        <v>21984269</v>
      </c>
      <c r="N155" s="6">
        <v>2442811</v>
      </c>
      <c r="O155" s="6">
        <v>339751</v>
      </c>
      <c r="P155" s="6">
        <v>2037014</v>
      </c>
      <c r="Q155" s="2">
        <v>0</v>
      </c>
      <c r="R155" s="6">
        <v>0</v>
      </c>
      <c r="S155" s="6">
        <v>27998</v>
      </c>
      <c r="T155" s="6">
        <v>37302</v>
      </c>
      <c r="U155" s="6">
        <v>746</v>
      </c>
      <c r="V155" s="6">
        <v>132314</v>
      </c>
      <c r="W155" s="2">
        <v>0</v>
      </c>
      <c r="X155" s="2">
        <v>0</v>
      </c>
      <c r="Y155" s="6">
        <v>504166</v>
      </c>
      <c r="Z155" s="6">
        <v>25063560</v>
      </c>
      <c r="AA155" s="6">
        <v>33871900</v>
      </c>
      <c r="AB155" s="6">
        <v>3389652</v>
      </c>
      <c r="AC155" s="7">
        <v>1.1100000000000001</v>
      </c>
      <c r="AD155" s="2">
        <v>0</v>
      </c>
      <c r="AE155" s="2" t="s">
        <v>807</v>
      </c>
      <c r="AF155" s="2">
        <v>1</v>
      </c>
      <c r="AG155" s="2">
        <v>0</v>
      </c>
      <c r="AH155" s="2">
        <v>0</v>
      </c>
      <c r="AI155" s="2">
        <v>0</v>
      </c>
      <c r="AJ155" s="2">
        <v>0</v>
      </c>
      <c r="AK155" s="2">
        <v>1</v>
      </c>
      <c r="AL155" s="2">
        <v>0</v>
      </c>
      <c r="AM155" s="2">
        <v>0</v>
      </c>
    </row>
    <row r="156" spans="1:39">
      <c r="A156" s="2" t="s">
        <v>460</v>
      </c>
      <c r="B156" s="2" t="s">
        <v>928</v>
      </c>
      <c r="C156" s="2" t="s">
        <v>815</v>
      </c>
      <c r="D156" s="2">
        <v>0</v>
      </c>
      <c r="E156" s="2" t="s">
        <v>461</v>
      </c>
      <c r="F156" s="2">
        <v>0</v>
      </c>
      <c r="G156" s="2">
        <v>0</v>
      </c>
      <c r="H156" s="2" t="s">
        <v>929</v>
      </c>
      <c r="I156" s="2">
        <v>0.1</v>
      </c>
      <c r="J156" s="6">
        <v>115858028</v>
      </c>
      <c r="K156" s="6">
        <v>46460125</v>
      </c>
      <c r="L156" s="6">
        <v>69397904</v>
      </c>
      <c r="M156" s="6">
        <v>46394294</v>
      </c>
      <c r="N156" s="6">
        <v>2094975</v>
      </c>
      <c r="O156" s="6">
        <v>696909</v>
      </c>
      <c r="P156" s="6">
        <v>1358200</v>
      </c>
      <c r="Q156" s="6">
        <v>1649</v>
      </c>
      <c r="R156" s="6">
        <v>13165</v>
      </c>
      <c r="S156" s="6">
        <v>20879</v>
      </c>
      <c r="T156" s="6">
        <v>3565</v>
      </c>
      <c r="U156" s="6">
        <v>608</v>
      </c>
      <c r="V156" s="6">
        <v>1042458</v>
      </c>
      <c r="W156" s="2">
        <v>0</v>
      </c>
      <c r="X156" s="2">
        <v>0</v>
      </c>
      <c r="Y156" s="6">
        <v>-2224575</v>
      </c>
      <c r="Z156" s="6">
        <v>47307152</v>
      </c>
      <c r="AA156" s="6">
        <v>116705055</v>
      </c>
      <c r="AB156" s="6">
        <v>847027</v>
      </c>
      <c r="AC156" s="7">
        <v>1.01</v>
      </c>
      <c r="AD156" s="2">
        <v>0</v>
      </c>
      <c r="AE156" s="2" t="s">
        <v>807</v>
      </c>
      <c r="AF156" s="2">
        <v>1</v>
      </c>
      <c r="AG156" s="2">
        <v>0</v>
      </c>
      <c r="AH156" s="2">
        <v>0</v>
      </c>
      <c r="AI156" s="2">
        <v>1</v>
      </c>
      <c r="AJ156" s="2">
        <v>0</v>
      </c>
      <c r="AK156" s="2">
        <v>0</v>
      </c>
      <c r="AL156" s="2">
        <v>0</v>
      </c>
      <c r="AM156" s="2">
        <v>0</v>
      </c>
    </row>
    <row r="157" spans="1:39">
      <c r="A157" s="2" t="s">
        <v>458</v>
      </c>
      <c r="B157" s="2" t="s">
        <v>804</v>
      </c>
      <c r="C157" s="2" t="s">
        <v>815</v>
      </c>
      <c r="D157" s="2">
        <v>0</v>
      </c>
      <c r="E157" s="2" t="s">
        <v>459</v>
      </c>
      <c r="F157" s="2" t="s">
        <v>460</v>
      </c>
      <c r="G157" s="2" t="s">
        <v>806</v>
      </c>
      <c r="H157" s="2">
        <v>0</v>
      </c>
      <c r="I157" s="2">
        <v>0.4</v>
      </c>
      <c r="J157" s="6">
        <v>2542706</v>
      </c>
      <c r="K157" s="6">
        <v>17186943</v>
      </c>
      <c r="L157" s="6">
        <v>-14644236</v>
      </c>
      <c r="M157" s="6">
        <v>17470278</v>
      </c>
      <c r="N157" s="6">
        <v>1000735</v>
      </c>
      <c r="O157" s="6">
        <v>262429</v>
      </c>
      <c r="P157" s="6">
        <v>728804</v>
      </c>
      <c r="Q157" s="6">
        <v>0</v>
      </c>
      <c r="R157" s="6">
        <v>0</v>
      </c>
      <c r="S157" s="6">
        <v>9502</v>
      </c>
      <c r="T157" s="6">
        <v>0</v>
      </c>
      <c r="U157" s="6">
        <v>0</v>
      </c>
      <c r="V157" s="6">
        <v>-219978</v>
      </c>
      <c r="W157" s="2">
        <v>0</v>
      </c>
      <c r="X157" s="6">
        <v>527546</v>
      </c>
      <c r="Y157" s="6">
        <v>-1512</v>
      </c>
      <c r="Z157" s="6">
        <v>17721977</v>
      </c>
      <c r="AA157" s="6">
        <v>3077740</v>
      </c>
      <c r="AB157" s="6">
        <v>535034</v>
      </c>
      <c r="AC157" s="7">
        <v>1.21</v>
      </c>
      <c r="AD157" s="2">
        <v>0</v>
      </c>
      <c r="AE157" s="2" t="s">
        <v>807</v>
      </c>
      <c r="AF157" s="2">
        <v>1</v>
      </c>
      <c r="AG157" s="2">
        <v>0</v>
      </c>
      <c r="AH157" s="2">
        <v>1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</row>
    <row r="158" spans="1:39">
      <c r="A158" s="2" t="s">
        <v>456</v>
      </c>
      <c r="B158" s="2" t="s">
        <v>804</v>
      </c>
      <c r="C158" s="2" t="s">
        <v>809</v>
      </c>
      <c r="D158" s="2">
        <v>0</v>
      </c>
      <c r="E158" s="2" t="s">
        <v>457</v>
      </c>
      <c r="F158" s="2" t="s">
        <v>594</v>
      </c>
      <c r="G158" s="2" t="s">
        <v>590</v>
      </c>
      <c r="H158" s="2">
        <v>0</v>
      </c>
      <c r="I158" s="2">
        <v>0.4</v>
      </c>
      <c r="J158" s="6">
        <v>2211132</v>
      </c>
      <c r="K158" s="6">
        <v>9913539</v>
      </c>
      <c r="L158" s="6">
        <v>-7702406</v>
      </c>
      <c r="M158" s="6">
        <v>10759896</v>
      </c>
      <c r="N158" s="6">
        <v>844645</v>
      </c>
      <c r="O158" s="6">
        <v>161629</v>
      </c>
      <c r="P158" s="6">
        <v>673127</v>
      </c>
      <c r="Q158" s="2">
        <v>0</v>
      </c>
      <c r="R158" s="6">
        <v>0</v>
      </c>
      <c r="S158" s="6">
        <v>2368</v>
      </c>
      <c r="T158" s="6">
        <v>6302</v>
      </c>
      <c r="U158" s="6">
        <v>1219</v>
      </c>
      <c r="V158" s="6">
        <v>-115701</v>
      </c>
      <c r="W158" s="2">
        <v>0</v>
      </c>
      <c r="X158" s="2">
        <v>0</v>
      </c>
      <c r="Y158" s="6">
        <v>25568</v>
      </c>
      <c r="Z158" s="6">
        <v>11514407</v>
      </c>
      <c r="AA158" s="6">
        <v>3812001</v>
      </c>
      <c r="AB158" s="6">
        <v>1600869</v>
      </c>
      <c r="AC158" s="7">
        <v>1.72</v>
      </c>
      <c r="AD158" s="2" t="s">
        <v>904</v>
      </c>
      <c r="AE158" s="2" t="s">
        <v>811</v>
      </c>
      <c r="AF158" s="2">
        <v>1.17334E-2</v>
      </c>
      <c r="AG158" s="2">
        <v>0</v>
      </c>
      <c r="AH158" s="2">
        <v>1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</row>
    <row r="159" spans="1:39">
      <c r="A159" s="2" t="s">
        <v>454</v>
      </c>
      <c r="B159" s="2" t="s">
        <v>924</v>
      </c>
      <c r="C159" s="2" t="s">
        <v>818</v>
      </c>
      <c r="D159" s="2">
        <v>0</v>
      </c>
      <c r="E159" s="2" t="s">
        <v>455</v>
      </c>
      <c r="F159" s="2" t="s">
        <v>514</v>
      </c>
      <c r="G159" s="2" t="s">
        <v>806</v>
      </c>
      <c r="H159" s="2">
        <v>0</v>
      </c>
      <c r="I159" s="2">
        <v>0.3</v>
      </c>
      <c r="J159" s="6">
        <v>44098388</v>
      </c>
      <c r="K159" s="6">
        <v>94215692</v>
      </c>
      <c r="L159" s="6">
        <v>-50117304</v>
      </c>
      <c r="M159" s="6">
        <v>105520193</v>
      </c>
      <c r="N159" s="6">
        <v>2421147</v>
      </c>
      <c r="O159" s="6">
        <v>1585067</v>
      </c>
      <c r="P159" s="6">
        <v>805630</v>
      </c>
      <c r="Q159" s="6">
        <v>0</v>
      </c>
      <c r="R159" s="6">
        <v>0</v>
      </c>
      <c r="S159" s="6">
        <v>30450</v>
      </c>
      <c r="T159" s="6">
        <v>0</v>
      </c>
      <c r="U159" s="6">
        <v>0</v>
      </c>
      <c r="V159" s="6">
        <v>-752835</v>
      </c>
      <c r="W159" s="2">
        <v>0</v>
      </c>
      <c r="X159" s="6">
        <v>5416628</v>
      </c>
      <c r="Y159" s="6">
        <v>1494600</v>
      </c>
      <c r="Z159" s="6">
        <v>103266477</v>
      </c>
      <c r="AA159" s="6">
        <v>53149173</v>
      </c>
      <c r="AB159" s="6">
        <v>9050785</v>
      </c>
      <c r="AC159" s="7">
        <v>1.21</v>
      </c>
      <c r="AD159" s="2">
        <v>0</v>
      </c>
      <c r="AE159" s="2" t="s">
        <v>807</v>
      </c>
      <c r="AF159" s="2">
        <v>1</v>
      </c>
      <c r="AG159" s="2">
        <v>0</v>
      </c>
      <c r="AH159" s="2">
        <v>0</v>
      </c>
      <c r="AI159" s="2">
        <v>0</v>
      </c>
      <c r="AJ159" s="2">
        <v>0</v>
      </c>
      <c r="AK159" s="2">
        <v>0</v>
      </c>
      <c r="AL159" s="2">
        <v>1</v>
      </c>
      <c r="AM159" s="2">
        <v>0</v>
      </c>
    </row>
    <row r="160" spans="1:39">
      <c r="A160" s="2" t="s">
        <v>452</v>
      </c>
      <c r="B160" s="2" t="s">
        <v>804</v>
      </c>
      <c r="C160" s="2" t="s">
        <v>809</v>
      </c>
      <c r="D160" s="2">
        <v>0</v>
      </c>
      <c r="E160" s="2" t="s">
        <v>453</v>
      </c>
      <c r="F160" s="2" t="s">
        <v>402</v>
      </c>
      <c r="G160" s="2" t="s">
        <v>400</v>
      </c>
      <c r="H160" s="2">
        <v>0</v>
      </c>
      <c r="I160" s="2">
        <v>0.4</v>
      </c>
      <c r="J160" s="6">
        <v>2426915</v>
      </c>
      <c r="K160" s="6">
        <v>11434566</v>
      </c>
      <c r="L160" s="6">
        <v>-9007651</v>
      </c>
      <c r="M160" s="6">
        <v>12621852</v>
      </c>
      <c r="N160" s="6">
        <v>866110</v>
      </c>
      <c r="O160" s="6">
        <v>195942</v>
      </c>
      <c r="P160" s="6">
        <v>618648</v>
      </c>
      <c r="Q160" s="2">
        <v>988</v>
      </c>
      <c r="R160" s="6">
        <v>47113</v>
      </c>
      <c r="S160" s="6">
        <v>0</v>
      </c>
      <c r="T160" s="6">
        <v>2810</v>
      </c>
      <c r="U160" s="6">
        <v>609</v>
      </c>
      <c r="V160" s="6">
        <v>-135308</v>
      </c>
      <c r="W160" s="2">
        <v>0</v>
      </c>
      <c r="X160" s="2">
        <v>0</v>
      </c>
      <c r="Y160" s="6">
        <v>-370688</v>
      </c>
      <c r="Z160" s="6">
        <v>12981966</v>
      </c>
      <c r="AA160" s="6">
        <v>3974315</v>
      </c>
      <c r="AB160" s="6">
        <v>1547400</v>
      </c>
      <c r="AC160" s="7">
        <v>1.64</v>
      </c>
      <c r="AD160" s="2" t="s">
        <v>906</v>
      </c>
      <c r="AE160" s="2" t="s">
        <v>811</v>
      </c>
      <c r="AF160" s="2">
        <v>1.37958E-2</v>
      </c>
      <c r="AG160" s="2">
        <v>0</v>
      </c>
      <c r="AH160" s="2">
        <v>1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</row>
    <row r="161" spans="1:39">
      <c r="A161" s="2" t="s">
        <v>450</v>
      </c>
      <c r="B161" s="2" t="s">
        <v>804</v>
      </c>
      <c r="C161" s="2" t="s">
        <v>805</v>
      </c>
      <c r="D161" s="2">
        <v>0</v>
      </c>
      <c r="E161" s="2" t="s">
        <v>451</v>
      </c>
      <c r="F161" s="2" t="s">
        <v>39</v>
      </c>
      <c r="G161" s="2" t="s">
        <v>806</v>
      </c>
      <c r="H161" s="2">
        <v>0</v>
      </c>
      <c r="I161" s="2">
        <v>0.4</v>
      </c>
      <c r="J161" s="6">
        <v>1916423</v>
      </c>
      <c r="K161" s="6">
        <v>16056639</v>
      </c>
      <c r="L161" s="6">
        <v>-14140215</v>
      </c>
      <c r="M161" s="6">
        <v>16817080</v>
      </c>
      <c r="N161" s="6">
        <v>1108492</v>
      </c>
      <c r="O161" s="6">
        <v>252617</v>
      </c>
      <c r="P161" s="6">
        <v>789483</v>
      </c>
      <c r="Q161" s="6">
        <v>1284</v>
      </c>
      <c r="R161" s="6">
        <v>57062</v>
      </c>
      <c r="S161" s="6">
        <v>2842</v>
      </c>
      <c r="T161" s="6">
        <v>3986</v>
      </c>
      <c r="U161" s="6">
        <v>1218</v>
      </c>
      <c r="V161" s="6">
        <v>-212407</v>
      </c>
      <c r="W161" s="2">
        <v>0</v>
      </c>
      <c r="X161" s="6">
        <v>757566</v>
      </c>
      <c r="Y161" s="6">
        <v>280000</v>
      </c>
      <c r="Z161" s="6">
        <v>17235599</v>
      </c>
      <c r="AA161" s="6">
        <v>3095384</v>
      </c>
      <c r="AB161" s="6">
        <v>1178961</v>
      </c>
      <c r="AC161" s="7">
        <v>1.62</v>
      </c>
      <c r="AD161" s="2">
        <v>0</v>
      </c>
      <c r="AE161" s="2" t="s">
        <v>807</v>
      </c>
      <c r="AF161" s="2">
        <v>1</v>
      </c>
      <c r="AG161" s="2">
        <v>0</v>
      </c>
      <c r="AH161" s="2">
        <v>1</v>
      </c>
      <c r="AI161" s="2">
        <v>0</v>
      </c>
      <c r="AJ161" s="2">
        <v>0</v>
      </c>
      <c r="AK161" s="2">
        <v>0</v>
      </c>
      <c r="AL161" s="2">
        <v>0</v>
      </c>
      <c r="AM161" s="2">
        <v>0</v>
      </c>
    </row>
    <row r="162" spans="1:39">
      <c r="A162" s="2" t="s">
        <v>448</v>
      </c>
      <c r="B162" s="2" t="s">
        <v>924</v>
      </c>
      <c r="C162" s="2" t="s">
        <v>818</v>
      </c>
      <c r="D162" s="2">
        <v>0</v>
      </c>
      <c r="E162" s="2" t="s">
        <v>449</v>
      </c>
      <c r="F162" s="2" t="s">
        <v>514</v>
      </c>
      <c r="G162" s="2" t="s">
        <v>806</v>
      </c>
      <c r="H162" s="2">
        <v>0</v>
      </c>
      <c r="I162" s="2">
        <v>0.3</v>
      </c>
      <c r="J162" s="6">
        <v>46040803</v>
      </c>
      <c r="K162" s="6">
        <v>51392551</v>
      </c>
      <c r="L162" s="6">
        <v>-5351748</v>
      </c>
      <c r="M162" s="6">
        <v>55139500</v>
      </c>
      <c r="N162" s="6">
        <v>1465760</v>
      </c>
      <c r="O162" s="6">
        <v>828276</v>
      </c>
      <c r="P162" s="6">
        <v>630580</v>
      </c>
      <c r="Q162" s="6">
        <v>0</v>
      </c>
      <c r="R162" s="6">
        <v>0</v>
      </c>
      <c r="S162" s="6">
        <v>6904</v>
      </c>
      <c r="T162" s="6">
        <v>0</v>
      </c>
      <c r="U162" s="6">
        <v>0</v>
      </c>
      <c r="V162" s="6">
        <v>-80391</v>
      </c>
      <c r="W162" s="2">
        <v>0</v>
      </c>
      <c r="X162" s="6">
        <v>448910</v>
      </c>
      <c r="Y162" s="6">
        <v>-310304</v>
      </c>
      <c r="Z162" s="6">
        <v>55765655</v>
      </c>
      <c r="AA162" s="6">
        <v>50413906</v>
      </c>
      <c r="AB162" s="6">
        <v>4373103</v>
      </c>
      <c r="AC162" s="7">
        <v>1.0900000000000001</v>
      </c>
      <c r="AD162" s="2">
        <v>0</v>
      </c>
      <c r="AE162" s="2" t="s">
        <v>807</v>
      </c>
      <c r="AF162" s="2">
        <v>1</v>
      </c>
      <c r="AG162" s="2">
        <v>0</v>
      </c>
      <c r="AH162" s="2">
        <v>0</v>
      </c>
      <c r="AI162" s="2">
        <v>0</v>
      </c>
      <c r="AJ162" s="2">
        <v>0</v>
      </c>
      <c r="AK162" s="2">
        <v>0</v>
      </c>
      <c r="AL162" s="2">
        <v>1</v>
      </c>
      <c r="AM162" s="2">
        <v>0</v>
      </c>
    </row>
    <row r="163" spans="1:39">
      <c r="A163" s="2" t="s">
        <v>446</v>
      </c>
      <c r="B163" s="2" t="s">
        <v>921</v>
      </c>
      <c r="C163" s="2">
        <v>0</v>
      </c>
      <c r="D163" s="2">
        <v>0</v>
      </c>
      <c r="E163" s="2" t="s">
        <v>447</v>
      </c>
      <c r="F163" s="2">
        <v>0</v>
      </c>
      <c r="G163" s="2">
        <v>0</v>
      </c>
      <c r="H163" s="2" t="s">
        <v>814</v>
      </c>
      <c r="I163" s="2">
        <v>0.01</v>
      </c>
      <c r="J163" s="6">
        <v>11938415</v>
      </c>
      <c r="K163" s="6">
        <v>2817853</v>
      </c>
      <c r="L163" s="6">
        <v>9120563</v>
      </c>
      <c r="M163" s="6">
        <v>3049280</v>
      </c>
      <c r="N163" s="6">
        <v>203427</v>
      </c>
      <c r="O163" s="6">
        <v>45827</v>
      </c>
      <c r="P163" s="6">
        <v>152735</v>
      </c>
      <c r="Q163" s="2">
        <v>869</v>
      </c>
      <c r="R163" s="6">
        <v>526</v>
      </c>
      <c r="S163" s="6">
        <v>1789</v>
      </c>
      <c r="T163" s="6">
        <v>1316</v>
      </c>
      <c r="U163" s="6">
        <v>365</v>
      </c>
      <c r="V163" s="6">
        <v>137004</v>
      </c>
      <c r="W163" s="2">
        <v>0</v>
      </c>
      <c r="X163" s="2">
        <v>0</v>
      </c>
      <c r="Y163" s="6">
        <v>-246110</v>
      </c>
      <c r="Z163" s="6">
        <v>3143601</v>
      </c>
      <c r="AA163" s="6">
        <v>12264163</v>
      </c>
      <c r="AB163" s="6">
        <v>325748</v>
      </c>
      <c r="AC163" s="7">
        <v>1.03</v>
      </c>
      <c r="AD163" s="2">
        <v>0</v>
      </c>
      <c r="AE163" s="2" t="s">
        <v>807</v>
      </c>
      <c r="AF163" s="2">
        <v>1</v>
      </c>
      <c r="AG163" s="2">
        <v>0</v>
      </c>
      <c r="AH163" s="2">
        <v>0</v>
      </c>
      <c r="AI163" s="2">
        <v>0</v>
      </c>
      <c r="AJ163" s="2">
        <v>1</v>
      </c>
      <c r="AK163" s="2">
        <v>0</v>
      </c>
      <c r="AL163" s="2">
        <v>0</v>
      </c>
      <c r="AM163" s="2">
        <v>0</v>
      </c>
    </row>
    <row r="164" spans="1:39">
      <c r="A164" s="2" t="s">
        <v>444</v>
      </c>
      <c r="B164" s="2" t="s">
        <v>804</v>
      </c>
      <c r="C164" s="2" t="s">
        <v>815</v>
      </c>
      <c r="D164" s="2">
        <v>0</v>
      </c>
      <c r="E164" s="2" t="s">
        <v>445</v>
      </c>
      <c r="F164" s="2" t="s">
        <v>668</v>
      </c>
      <c r="G164" s="2" t="s">
        <v>666</v>
      </c>
      <c r="H164" s="2">
        <v>0</v>
      </c>
      <c r="I164" s="2">
        <v>0.4</v>
      </c>
      <c r="J164" s="6">
        <v>4280461</v>
      </c>
      <c r="K164" s="6">
        <v>21590851</v>
      </c>
      <c r="L164" s="6">
        <v>-17310390</v>
      </c>
      <c r="M164" s="6">
        <v>21026420</v>
      </c>
      <c r="N164" s="6">
        <v>1754635</v>
      </c>
      <c r="O164" s="6">
        <v>331834</v>
      </c>
      <c r="P164" s="6">
        <v>1406077</v>
      </c>
      <c r="Q164" s="6">
        <v>2513</v>
      </c>
      <c r="R164" s="6">
        <v>0</v>
      </c>
      <c r="S164" s="6">
        <v>0</v>
      </c>
      <c r="T164" s="6">
        <v>14211</v>
      </c>
      <c r="U164" s="6">
        <v>0</v>
      </c>
      <c r="V164" s="6">
        <v>-260027</v>
      </c>
      <c r="W164" s="2">
        <v>0</v>
      </c>
      <c r="X164" s="6">
        <v>281762</v>
      </c>
      <c r="Y164" s="6">
        <v>1513739</v>
      </c>
      <c r="Z164" s="6">
        <v>23753005</v>
      </c>
      <c r="AA164" s="6">
        <v>6442614</v>
      </c>
      <c r="AB164" s="6">
        <v>2162153</v>
      </c>
      <c r="AC164" s="7">
        <v>1.51</v>
      </c>
      <c r="AD164" s="2">
        <v>0</v>
      </c>
      <c r="AE164" s="2" t="s">
        <v>807</v>
      </c>
      <c r="AF164" s="2">
        <v>1</v>
      </c>
      <c r="AG164" s="2">
        <v>0</v>
      </c>
      <c r="AH164" s="2">
        <v>1</v>
      </c>
      <c r="AI164" s="2">
        <v>0</v>
      </c>
      <c r="AJ164" s="2">
        <v>0</v>
      </c>
      <c r="AK164" s="2">
        <v>0</v>
      </c>
      <c r="AL164" s="2">
        <v>0</v>
      </c>
      <c r="AM164" s="2">
        <v>0</v>
      </c>
    </row>
    <row r="165" spans="1:39">
      <c r="A165" s="2" t="s">
        <v>442</v>
      </c>
      <c r="B165" s="2" t="s">
        <v>804</v>
      </c>
      <c r="C165" s="2" t="s">
        <v>808</v>
      </c>
      <c r="D165" s="2">
        <v>0</v>
      </c>
      <c r="E165" s="2" t="s">
        <v>443</v>
      </c>
      <c r="F165" s="2" t="s">
        <v>412</v>
      </c>
      <c r="G165" s="2" t="s">
        <v>410</v>
      </c>
      <c r="H165" s="2">
        <v>0</v>
      </c>
      <c r="I165" s="2">
        <v>0.4</v>
      </c>
      <c r="J165" s="6">
        <v>3362591</v>
      </c>
      <c r="K165" s="6">
        <v>7069211</v>
      </c>
      <c r="L165" s="6">
        <v>-3706620</v>
      </c>
      <c r="M165" s="6">
        <v>6735406</v>
      </c>
      <c r="N165" s="6">
        <v>703319</v>
      </c>
      <c r="O165" s="6">
        <v>101176</v>
      </c>
      <c r="P165" s="6">
        <v>596549</v>
      </c>
      <c r="Q165" s="6">
        <v>3590</v>
      </c>
      <c r="R165" s="6">
        <v>0</v>
      </c>
      <c r="S165" s="6">
        <v>1395</v>
      </c>
      <c r="T165" s="6">
        <v>0</v>
      </c>
      <c r="U165" s="6">
        <v>609</v>
      </c>
      <c r="V165" s="6">
        <v>-55679</v>
      </c>
      <c r="W165" s="2">
        <v>0</v>
      </c>
      <c r="X165" s="2">
        <v>0</v>
      </c>
      <c r="Y165" s="6">
        <v>706863</v>
      </c>
      <c r="Z165" s="6">
        <v>8089909</v>
      </c>
      <c r="AA165" s="6">
        <v>4383289</v>
      </c>
      <c r="AB165" s="6">
        <v>1020698</v>
      </c>
      <c r="AC165" s="7">
        <v>1.3</v>
      </c>
      <c r="AD165" s="2" t="s">
        <v>930</v>
      </c>
      <c r="AE165" s="2" t="s">
        <v>811</v>
      </c>
      <c r="AF165" s="2">
        <v>1.6776200000000002E-2</v>
      </c>
      <c r="AG165" s="2">
        <v>0</v>
      </c>
      <c r="AH165" s="2">
        <v>1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</row>
    <row r="166" spans="1:39">
      <c r="A166" s="2" t="s">
        <v>440</v>
      </c>
      <c r="B166" s="2" t="s">
        <v>804</v>
      </c>
      <c r="C166" s="2" t="s">
        <v>815</v>
      </c>
      <c r="D166" s="2">
        <v>0</v>
      </c>
      <c r="E166" s="2" t="s">
        <v>441</v>
      </c>
      <c r="F166" s="2" t="s">
        <v>139</v>
      </c>
      <c r="G166" s="2" t="s">
        <v>806</v>
      </c>
      <c r="H166" s="2">
        <v>0</v>
      </c>
      <c r="I166" s="2">
        <v>0.4</v>
      </c>
      <c r="J166" s="6">
        <v>4069078</v>
      </c>
      <c r="K166" s="6">
        <v>20088908</v>
      </c>
      <c r="L166" s="6">
        <v>-16019830</v>
      </c>
      <c r="M166" s="6">
        <v>21121527</v>
      </c>
      <c r="N166" s="6">
        <v>1033793</v>
      </c>
      <c r="O166" s="6">
        <v>320364</v>
      </c>
      <c r="P166" s="6">
        <v>704297</v>
      </c>
      <c r="Q166" s="6">
        <v>8523</v>
      </c>
      <c r="R166" s="6">
        <v>0</v>
      </c>
      <c r="S166" s="6">
        <v>0</v>
      </c>
      <c r="T166" s="6">
        <v>0</v>
      </c>
      <c r="U166" s="6">
        <v>609</v>
      </c>
      <c r="V166" s="6">
        <v>-240641</v>
      </c>
      <c r="W166" s="2">
        <v>0</v>
      </c>
      <c r="X166" s="2">
        <v>198</v>
      </c>
      <c r="Y166" s="6">
        <v>-683598</v>
      </c>
      <c r="Z166" s="6">
        <v>21230883</v>
      </c>
      <c r="AA166" s="6">
        <v>5211053</v>
      </c>
      <c r="AB166" s="6">
        <v>1141975</v>
      </c>
      <c r="AC166" s="7">
        <v>1.28</v>
      </c>
      <c r="AD166" s="2" t="s">
        <v>816</v>
      </c>
      <c r="AE166" s="2" t="s">
        <v>811</v>
      </c>
      <c r="AF166" s="2">
        <v>3.5446699999999998E-2</v>
      </c>
      <c r="AG166" s="2">
        <v>0</v>
      </c>
      <c r="AH166" s="2">
        <v>1</v>
      </c>
      <c r="AI166" s="2">
        <v>0</v>
      </c>
      <c r="AJ166" s="2">
        <v>0</v>
      </c>
      <c r="AK166" s="2">
        <v>0</v>
      </c>
      <c r="AL166" s="2">
        <v>0</v>
      </c>
      <c r="AM166" s="2">
        <v>0</v>
      </c>
    </row>
    <row r="167" spans="1:39">
      <c r="A167" s="2" t="s">
        <v>438</v>
      </c>
      <c r="B167" s="2" t="s">
        <v>821</v>
      </c>
      <c r="C167" s="2" t="s">
        <v>805</v>
      </c>
      <c r="D167" s="2">
        <v>0</v>
      </c>
      <c r="E167" s="2" t="s">
        <v>439</v>
      </c>
      <c r="F167" s="2" t="s">
        <v>806</v>
      </c>
      <c r="G167" s="2" t="s">
        <v>806</v>
      </c>
      <c r="H167" s="2">
        <v>0</v>
      </c>
      <c r="I167" s="2">
        <v>0.5</v>
      </c>
      <c r="J167" s="6">
        <v>30602891</v>
      </c>
      <c r="K167" s="6">
        <v>18319811</v>
      </c>
      <c r="L167" s="6">
        <v>12283080</v>
      </c>
      <c r="M167" s="6">
        <v>18386204</v>
      </c>
      <c r="N167" s="6">
        <v>1928309</v>
      </c>
      <c r="O167" s="6">
        <v>279425</v>
      </c>
      <c r="P167" s="6">
        <v>1629336</v>
      </c>
      <c r="Q167" s="6">
        <v>3561</v>
      </c>
      <c r="R167" s="6">
        <v>2538</v>
      </c>
      <c r="S167" s="6">
        <v>7613</v>
      </c>
      <c r="T167" s="6">
        <v>5075</v>
      </c>
      <c r="U167" s="6">
        <v>761</v>
      </c>
      <c r="V167" s="6">
        <v>184510</v>
      </c>
      <c r="W167" s="2">
        <v>0</v>
      </c>
      <c r="X167" s="2">
        <v>0</v>
      </c>
      <c r="Y167" s="6">
        <v>-900000</v>
      </c>
      <c r="Z167" s="6">
        <v>19599022</v>
      </c>
      <c r="AA167" s="6">
        <v>31882103</v>
      </c>
      <c r="AB167" s="6">
        <v>1279212</v>
      </c>
      <c r="AC167" s="7">
        <v>1.04</v>
      </c>
      <c r="AD167" s="2">
        <v>0</v>
      </c>
      <c r="AE167" s="2" t="s">
        <v>807</v>
      </c>
      <c r="AF167" s="2">
        <v>1</v>
      </c>
      <c r="AG167" s="2">
        <v>0</v>
      </c>
      <c r="AH167" s="2">
        <v>0</v>
      </c>
      <c r="AI167" s="2">
        <v>0</v>
      </c>
      <c r="AJ167" s="2">
        <v>0</v>
      </c>
      <c r="AK167" s="2">
        <v>1</v>
      </c>
      <c r="AL167" s="2">
        <v>0</v>
      </c>
      <c r="AM167" s="2">
        <v>0</v>
      </c>
    </row>
    <row r="168" spans="1:39">
      <c r="A168" s="2" t="s">
        <v>436</v>
      </c>
      <c r="B168" s="2" t="s">
        <v>821</v>
      </c>
      <c r="C168" s="2" t="s">
        <v>822</v>
      </c>
      <c r="D168" s="2">
        <v>0</v>
      </c>
      <c r="E168" s="2" t="s">
        <v>437</v>
      </c>
      <c r="F168" s="2" t="s">
        <v>806</v>
      </c>
      <c r="G168" s="2" t="s">
        <v>806</v>
      </c>
      <c r="H168" s="2">
        <v>0</v>
      </c>
      <c r="I168" s="2">
        <v>0.5</v>
      </c>
      <c r="J168" s="6">
        <v>1423596</v>
      </c>
      <c r="K168" s="6">
        <v>879173</v>
      </c>
      <c r="L168" s="6">
        <v>544423</v>
      </c>
      <c r="M168" s="6">
        <v>719538</v>
      </c>
      <c r="N168" s="6">
        <v>130792</v>
      </c>
      <c r="O168" s="6">
        <v>10809</v>
      </c>
      <c r="P168" s="6">
        <v>119983</v>
      </c>
      <c r="Q168" s="2">
        <v>0</v>
      </c>
      <c r="R168" s="6">
        <v>0</v>
      </c>
      <c r="S168" s="6">
        <v>0</v>
      </c>
      <c r="T168" s="6">
        <v>0</v>
      </c>
      <c r="U168" s="6">
        <v>0</v>
      </c>
      <c r="V168" s="6">
        <v>8178</v>
      </c>
      <c r="W168" s="2">
        <v>0</v>
      </c>
      <c r="X168" s="2">
        <v>0</v>
      </c>
      <c r="Y168" s="6">
        <v>-120000</v>
      </c>
      <c r="Z168" s="6">
        <v>738508</v>
      </c>
      <c r="AA168" s="6">
        <v>1282931</v>
      </c>
      <c r="AB168" s="6">
        <v>-140665</v>
      </c>
      <c r="AC168" s="7">
        <v>0.9</v>
      </c>
      <c r="AD168" s="2">
        <v>0</v>
      </c>
      <c r="AE168" s="2" t="s">
        <v>807</v>
      </c>
      <c r="AF168" s="2">
        <v>1</v>
      </c>
      <c r="AG168" s="2">
        <v>0</v>
      </c>
      <c r="AH168" s="2">
        <v>0</v>
      </c>
      <c r="AI168" s="2">
        <v>0</v>
      </c>
      <c r="AJ168" s="2">
        <v>0</v>
      </c>
      <c r="AK168" s="2">
        <v>1</v>
      </c>
      <c r="AL168" s="2">
        <v>0</v>
      </c>
      <c r="AM168" s="2">
        <v>0</v>
      </c>
    </row>
    <row r="169" spans="1:39">
      <c r="A169" s="2" t="s">
        <v>434</v>
      </c>
      <c r="B169" s="2" t="s">
        <v>924</v>
      </c>
      <c r="C169" s="2" t="s">
        <v>818</v>
      </c>
      <c r="D169" s="2">
        <v>0</v>
      </c>
      <c r="E169" s="2" t="s">
        <v>435</v>
      </c>
      <c r="F169" s="2" t="s">
        <v>514</v>
      </c>
      <c r="G169" s="2" t="s">
        <v>806</v>
      </c>
      <c r="H169" s="2">
        <v>0</v>
      </c>
      <c r="I169" s="2">
        <v>0.3</v>
      </c>
      <c r="J169" s="6">
        <v>79615786</v>
      </c>
      <c r="K169" s="6">
        <v>77002855</v>
      </c>
      <c r="L169" s="6">
        <v>2612931</v>
      </c>
      <c r="M169" s="6">
        <v>78268953</v>
      </c>
      <c r="N169" s="6">
        <v>2074060</v>
      </c>
      <c r="O169" s="6">
        <v>1176831</v>
      </c>
      <c r="P169" s="6">
        <v>796751</v>
      </c>
      <c r="Q169" s="2">
        <v>0</v>
      </c>
      <c r="R169" s="6">
        <v>100383</v>
      </c>
      <c r="S169" s="6">
        <v>95</v>
      </c>
      <c r="T169" s="6">
        <v>0</v>
      </c>
      <c r="U169" s="6">
        <v>0</v>
      </c>
      <c r="V169" s="6">
        <v>39250</v>
      </c>
      <c r="W169" s="2">
        <v>0</v>
      </c>
      <c r="X169" s="2">
        <v>0</v>
      </c>
      <c r="Y169" s="6">
        <v>1859747</v>
      </c>
      <c r="Z169" s="6">
        <v>82242010</v>
      </c>
      <c r="AA169" s="6">
        <v>84854941</v>
      </c>
      <c r="AB169" s="6">
        <v>5239155</v>
      </c>
      <c r="AC169" s="7">
        <v>1.07</v>
      </c>
      <c r="AD169" s="2">
        <v>0</v>
      </c>
      <c r="AE169" s="2" t="s">
        <v>807</v>
      </c>
      <c r="AF169" s="2">
        <v>1</v>
      </c>
      <c r="AG169" s="2">
        <v>0</v>
      </c>
      <c r="AH169" s="2">
        <v>0</v>
      </c>
      <c r="AI169" s="2">
        <v>0</v>
      </c>
      <c r="AJ169" s="2">
        <v>0</v>
      </c>
      <c r="AK169" s="2">
        <v>0</v>
      </c>
      <c r="AL169" s="2">
        <v>1</v>
      </c>
      <c r="AM169" s="2">
        <v>0</v>
      </c>
    </row>
    <row r="170" spans="1:39">
      <c r="A170" s="2" t="s">
        <v>432</v>
      </c>
      <c r="B170" s="2" t="s">
        <v>924</v>
      </c>
      <c r="C170" s="2" t="s">
        <v>818</v>
      </c>
      <c r="D170" s="2">
        <v>0</v>
      </c>
      <c r="E170" s="2" t="s">
        <v>433</v>
      </c>
      <c r="F170" s="2" t="s">
        <v>514</v>
      </c>
      <c r="G170" s="2" t="s">
        <v>806</v>
      </c>
      <c r="H170" s="2">
        <v>0</v>
      </c>
      <c r="I170" s="2">
        <v>0.3</v>
      </c>
      <c r="J170" s="6">
        <v>49242481</v>
      </c>
      <c r="K170" s="6">
        <v>99365422</v>
      </c>
      <c r="L170" s="6">
        <v>-50122941</v>
      </c>
      <c r="M170" s="6">
        <v>96404525</v>
      </c>
      <c r="N170" s="6">
        <v>1851279</v>
      </c>
      <c r="O170" s="6">
        <v>1448137</v>
      </c>
      <c r="P170" s="6">
        <v>389313</v>
      </c>
      <c r="Q170" s="2">
        <v>0</v>
      </c>
      <c r="R170" s="6">
        <v>0</v>
      </c>
      <c r="S170" s="6">
        <v>13829</v>
      </c>
      <c r="T170" s="6">
        <v>0</v>
      </c>
      <c r="U170" s="6">
        <v>0</v>
      </c>
      <c r="V170" s="6">
        <v>-752920</v>
      </c>
      <c r="W170" s="2">
        <v>0</v>
      </c>
      <c r="X170" s="2">
        <v>0</v>
      </c>
      <c r="Y170" s="6">
        <v>-1415102</v>
      </c>
      <c r="Z170" s="6">
        <v>96087782</v>
      </c>
      <c r="AA170" s="6">
        <v>45964841</v>
      </c>
      <c r="AB170" s="6">
        <v>-3277640</v>
      </c>
      <c r="AC170" s="7">
        <v>0.93</v>
      </c>
      <c r="AD170" s="2">
        <v>0</v>
      </c>
      <c r="AE170" s="2" t="s">
        <v>807</v>
      </c>
      <c r="AF170" s="2">
        <v>1</v>
      </c>
      <c r="AG170" s="2">
        <v>0</v>
      </c>
      <c r="AH170" s="2">
        <v>0</v>
      </c>
      <c r="AI170" s="2">
        <v>0</v>
      </c>
      <c r="AJ170" s="2">
        <v>0</v>
      </c>
      <c r="AK170" s="2">
        <v>0</v>
      </c>
      <c r="AL170" s="2">
        <v>1</v>
      </c>
      <c r="AM170" s="2">
        <v>0</v>
      </c>
    </row>
    <row r="171" spans="1:39">
      <c r="A171" s="2" t="s">
        <v>430</v>
      </c>
      <c r="B171" s="2" t="s">
        <v>928</v>
      </c>
      <c r="C171" s="2" t="s">
        <v>805</v>
      </c>
      <c r="D171" s="2">
        <v>0</v>
      </c>
      <c r="E171" s="2" t="s">
        <v>431</v>
      </c>
      <c r="F171" s="2">
        <v>0</v>
      </c>
      <c r="G171" s="2">
        <v>0</v>
      </c>
      <c r="H171" s="2" t="s">
        <v>929</v>
      </c>
      <c r="I171" s="2">
        <v>0.09</v>
      </c>
      <c r="J171" s="6">
        <v>175471840</v>
      </c>
      <c r="K171" s="6">
        <v>46197422</v>
      </c>
      <c r="L171" s="6">
        <v>129274419</v>
      </c>
      <c r="M171" s="6">
        <v>48539576</v>
      </c>
      <c r="N171" s="6">
        <v>2721521</v>
      </c>
      <c r="O171" s="6">
        <v>745063</v>
      </c>
      <c r="P171" s="6">
        <v>1950931</v>
      </c>
      <c r="Q171" s="6">
        <v>6773</v>
      </c>
      <c r="R171" s="6">
        <v>2398</v>
      </c>
      <c r="S171" s="6">
        <v>6678</v>
      </c>
      <c r="T171" s="6">
        <v>9130</v>
      </c>
      <c r="U171" s="6">
        <v>548</v>
      </c>
      <c r="V171" s="6">
        <v>1941890</v>
      </c>
      <c r="W171" s="2">
        <v>0</v>
      </c>
      <c r="X171" s="6">
        <v>595731</v>
      </c>
      <c r="Y171" s="6">
        <v>-140310</v>
      </c>
      <c r="Z171" s="6">
        <v>52466946</v>
      </c>
      <c r="AA171" s="6">
        <v>181741365</v>
      </c>
      <c r="AB171" s="6">
        <v>6269524</v>
      </c>
      <c r="AC171" s="7">
        <v>1.04</v>
      </c>
      <c r="AD171" s="2" t="s">
        <v>892</v>
      </c>
      <c r="AE171" s="2" t="s">
        <v>811</v>
      </c>
      <c r="AF171" s="2">
        <v>0.7926185</v>
      </c>
      <c r="AG171" s="2">
        <v>0</v>
      </c>
      <c r="AH171" s="2">
        <v>0</v>
      </c>
      <c r="AI171" s="2">
        <v>1</v>
      </c>
      <c r="AJ171" s="2">
        <v>0</v>
      </c>
      <c r="AK171" s="2">
        <v>0</v>
      </c>
      <c r="AL171" s="2">
        <v>0</v>
      </c>
      <c r="AM171" s="2">
        <v>0</v>
      </c>
    </row>
    <row r="172" spans="1:39">
      <c r="A172" s="2" t="s">
        <v>428</v>
      </c>
      <c r="B172" s="2" t="s">
        <v>921</v>
      </c>
      <c r="C172" s="2">
        <v>0</v>
      </c>
      <c r="D172" s="2">
        <v>0</v>
      </c>
      <c r="E172" s="2" t="s">
        <v>429</v>
      </c>
      <c r="F172" s="2">
        <v>0</v>
      </c>
      <c r="G172" s="2">
        <v>0</v>
      </c>
      <c r="H172" s="2" t="s">
        <v>814</v>
      </c>
      <c r="I172" s="2">
        <v>0.01</v>
      </c>
      <c r="J172" s="6">
        <v>13917552</v>
      </c>
      <c r="K172" s="6">
        <v>5966405</v>
      </c>
      <c r="L172" s="6">
        <v>7951147</v>
      </c>
      <c r="M172" s="6">
        <v>6230320</v>
      </c>
      <c r="N172" s="6">
        <v>343462</v>
      </c>
      <c r="O172" s="6">
        <v>93987</v>
      </c>
      <c r="P172" s="6">
        <v>246352</v>
      </c>
      <c r="Q172" s="6">
        <v>880</v>
      </c>
      <c r="R172" s="6">
        <v>307</v>
      </c>
      <c r="S172" s="6">
        <v>861</v>
      </c>
      <c r="T172" s="6">
        <v>1015</v>
      </c>
      <c r="U172" s="6">
        <v>60</v>
      </c>
      <c r="V172" s="6">
        <v>119438</v>
      </c>
      <c r="W172" s="2">
        <v>0</v>
      </c>
      <c r="X172" s="6">
        <v>47250</v>
      </c>
      <c r="Y172" s="6">
        <v>-46535</v>
      </c>
      <c r="Z172" s="6">
        <v>6599434</v>
      </c>
      <c r="AA172" s="6">
        <v>14550581</v>
      </c>
      <c r="AB172" s="6">
        <v>633029</v>
      </c>
      <c r="AC172" s="7">
        <v>1.05</v>
      </c>
      <c r="AD172" s="2" t="s">
        <v>892</v>
      </c>
      <c r="AE172" s="2" t="s">
        <v>811</v>
      </c>
      <c r="AF172" s="2">
        <v>6.2866599999999995E-2</v>
      </c>
      <c r="AG172" s="2">
        <v>0</v>
      </c>
      <c r="AH172" s="2">
        <v>0</v>
      </c>
      <c r="AI172" s="2">
        <v>0</v>
      </c>
      <c r="AJ172" s="2">
        <v>1</v>
      </c>
      <c r="AK172" s="2">
        <v>0</v>
      </c>
      <c r="AL172" s="2">
        <v>0</v>
      </c>
      <c r="AM172" s="2">
        <v>0</v>
      </c>
    </row>
    <row r="173" spans="1:39">
      <c r="A173" s="2" t="s">
        <v>426</v>
      </c>
      <c r="B173" s="2" t="s">
        <v>804</v>
      </c>
      <c r="C173" s="2" t="s">
        <v>809</v>
      </c>
      <c r="D173" s="2">
        <v>0</v>
      </c>
      <c r="E173" s="2" t="s">
        <v>427</v>
      </c>
      <c r="F173" s="2" t="s">
        <v>310</v>
      </c>
      <c r="G173" s="2" t="s">
        <v>806</v>
      </c>
      <c r="H173" s="2">
        <v>0</v>
      </c>
      <c r="I173" s="2">
        <v>0.4</v>
      </c>
      <c r="J173" s="6">
        <v>2357399</v>
      </c>
      <c r="K173" s="6">
        <v>10414277</v>
      </c>
      <c r="L173" s="6">
        <v>-8056878</v>
      </c>
      <c r="M173" s="6">
        <v>11871756</v>
      </c>
      <c r="N173" s="6">
        <v>762895</v>
      </c>
      <c r="O173" s="6">
        <v>182678</v>
      </c>
      <c r="P173" s="6">
        <v>574609</v>
      </c>
      <c r="Q173" s="2">
        <v>0</v>
      </c>
      <c r="R173" s="6">
        <v>3630</v>
      </c>
      <c r="S173" s="6">
        <v>0</v>
      </c>
      <c r="T173" s="6">
        <v>1978</v>
      </c>
      <c r="U173" s="6">
        <v>0</v>
      </c>
      <c r="V173" s="6">
        <v>-121026</v>
      </c>
      <c r="W173" s="2">
        <v>0</v>
      </c>
      <c r="X173" s="2">
        <v>0</v>
      </c>
      <c r="Y173" s="6">
        <v>-587828</v>
      </c>
      <c r="Z173" s="6">
        <v>11925797</v>
      </c>
      <c r="AA173" s="6">
        <v>3868918</v>
      </c>
      <c r="AB173" s="6">
        <v>1511520</v>
      </c>
      <c r="AC173" s="7">
        <v>1.64</v>
      </c>
      <c r="AD173" s="2" t="s">
        <v>842</v>
      </c>
      <c r="AE173" s="2" t="s">
        <v>827</v>
      </c>
      <c r="AF173" s="2">
        <v>2.3929599999999999E-2</v>
      </c>
      <c r="AG173" s="2">
        <v>0</v>
      </c>
      <c r="AH173" s="2">
        <v>1</v>
      </c>
      <c r="AI173" s="2">
        <v>0</v>
      </c>
      <c r="AJ173" s="2">
        <v>0</v>
      </c>
      <c r="AK173" s="2">
        <v>0</v>
      </c>
      <c r="AL173" s="2">
        <v>0</v>
      </c>
      <c r="AM173" s="2">
        <v>0</v>
      </c>
    </row>
    <row r="174" spans="1:39">
      <c r="A174" s="2" t="s">
        <v>424</v>
      </c>
      <c r="B174" s="2" t="s">
        <v>804</v>
      </c>
      <c r="C174" s="2" t="s">
        <v>815</v>
      </c>
      <c r="D174" s="2">
        <v>0</v>
      </c>
      <c r="E174" s="2" t="s">
        <v>425</v>
      </c>
      <c r="F174" s="2" t="s">
        <v>342</v>
      </c>
      <c r="G174" s="2" t="s">
        <v>806</v>
      </c>
      <c r="H174" s="2">
        <v>0</v>
      </c>
      <c r="I174" s="2">
        <v>0.4</v>
      </c>
      <c r="J174" s="6">
        <v>5128079</v>
      </c>
      <c r="K174" s="6">
        <v>15777264</v>
      </c>
      <c r="L174" s="6">
        <v>-10649185</v>
      </c>
      <c r="M174" s="6">
        <v>16486427</v>
      </c>
      <c r="N174" s="6">
        <v>1180866</v>
      </c>
      <c r="O174" s="6">
        <v>265566</v>
      </c>
      <c r="P174" s="6">
        <v>870424</v>
      </c>
      <c r="Q174" s="6">
        <v>11191</v>
      </c>
      <c r="R174" s="6">
        <v>5965</v>
      </c>
      <c r="S174" s="6">
        <v>103</v>
      </c>
      <c r="T174" s="6">
        <v>25790</v>
      </c>
      <c r="U174" s="6">
        <v>1827</v>
      </c>
      <c r="V174" s="6">
        <v>-159966</v>
      </c>
      <c r="W174" s="2">
        <v>0</v>
      </c>
      <c r="X174" s="2">
        <v>0</v>
      </c>
      <c r="Y174" s="6">
        <v>-217117</v>
      </c>
      <c r="Z174" s="6">
        <v>17290209</v>
      </c>
      <c r="AA174" s="6">
        <v>6641024</v>
      </c>
      <c r="AB174" s="6">
        <v>1512946</v>
      </c>
      <c r="AC174" s="7">
        <v>1.3</v>
      </c>
      <c r="AD174" s="2" t="s">
        <v>831</v>
      </c>
      <c r="AE174" s="2" t="s">
        <v>811</v>
      </c>
      <c r="AF174" s="2">
        <v>3.0561499999999998E-2</v>
      </c>
      <c r="AG174" s="2">
        <v>0</v>
      </c>
      <c r="AH174" s="2">
        <v>1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</row>
    <row r="175" spans="1:39">
      <c r="A175" s="2" t="s">
        <v>422</v>
      </c>
      <c r="B175" s="2" t="s">
        <v>821</v>
      </c>
      <c r="C175" s="2" t="s">
        <v>820</v>
      </c>
      <c r="D175" s="2">
        <v>0</v>
      </c>
      <c r="E175" s="2" t="s">
        <v>423</v>
      </c>
      <c r="F175" s="2" t="s">
        <v>806</v>
      </c>
      <c r="G175" s="2" t="s">
        <v>446</v>
      </c>
      <c r="H175" s="2">
        <v>0</v>
      </c>
      <c r="I175" s="2">
        <v>0.49</v>
      </c>
      <c r="J175" s="6">
        <v>76186319</v>
      </c>
      <c r="K175" s="6">
        <v>38928576</v>
      </c>
      <c r="L175" s="6">
        <v>37257744</v>
      </c>
      <c r="M175" s="6">
        <v>39519497</v>
      </c>
      <c r="N175" s="6">
        <v>2959883</v>
      </c>
      <c r="O175" s="6">
        <v>616723</v>
      </c>
      <c r="P175" s="6">
        <v>2324137</v>
      </c>
      <c r="Q175" s="2">
        <v>0</v>
      </c>
      <c r="R175" s="6">
        <v>0</v>
      </c>
      <c r="S175" s="6">
        <v>18277</v>
      </c>
      <c r="T175" s="6">
        <v>0</v>
      </c>
      <c r="U175" s="6">
        <v>746</v>
      </c>
      <c r="V175" s="6">
        <v>559666</v>
      </c>
      <c r="W175" s="2">
        <v>0</v>
      </c>
      <c r="X175" s="2">
        <v>0</v>
      </c>
      <c r="Y175" s="6">
        <v>-8771915</v>
      </c>
      <c r="Z175" s="6">
        <v>34267130</v>
      </c>
      <c r="AA175" s="6">
        <v>71524874</v>
      </c>
      <c r="AB175" s="6">
        <v>-4661445</v>
      </c>
      <c r="AC175" s="7">
        <v>0.94</v>
      </c>
      <c r="AD175" s="2">
        <v>0</v>
      </c>
      <c r="AE175" s="2" t="s">
        <v>807</v>
      </c>
      <c r="AF175" s="2">
        <v>1</v>
      </c>
      <c r="AG175" s="2">
        <v>0</v>
      </c>
      <c r="AH175" s="2">
        <v>0</v>
      </c>
      <c r="AI175" s="2">
        <v>0</v>
      </c>
      <c r="AJ175" s="2">
        <v>0</v>
      </c>
      <c r="AK175" s="2">
        <v>1</v>
      </c>
      <c r="AL175" s="2">
        <v>0</v>
      </c>
      <c r="AM175" s="2">
        <v>0</v>
      </c>
    </row>
    <row r="176" spans="1:39">
      <c r="A176" s="2" t="s">
        <v>420</v>
      </c>
      <c r="B176" s="2" t="s">
        <v>924</v>
      </c>
      <c r="C176" s="2" t="s">
        <v>818</v>
      </c>
      <c r="D176" s="2">
        <v>0</v>
      </c>
      <c r="E176" s="2" t="s">
        <v>421</v>
      </c>
      <c r="F176" s="2" t="s">
        <v>514</v>
      </c>
      <c r="G176" s="2" t="s">
        <v>806</v>
      </c>
      <c r="H176" s="2">
        <v>0</v>
      </c>
      <c r="I176" s="2">
        <v>0.3</v>
      </c>
      <c r="J176" s="6">
        <v>20605788</v>
      </c>
      <c r="K176" s="6">
        <v>24638382</v>
      </c>
      <c r="L176" s="6">
        <v>-4032594</v>
      </c>
      <c r="M176" s="6">
        <v>25554339</v>
      </c>
      <c r="N176" s="6">
        <v>895290</v>
      </c>
      <c r="O176" s="6">
        <v>383863</v>
      </c>
      <c r="P176" s="6">
        <v>509905</v>
      </c>
      <c r="Q176" s="6">
        <v>1522</v>
      </c>
      <c r="R176" s="6">
        <v>0</v>
      </c>
      <c r="S176" s="6">
        <v>0</v>
      </c>
      <c r="T176" s="6">
        <v>0</v>
      </c>
      <c r="U176" s="6">
        <v>0</v>
      </c>
      <c r="V176" s="6">
        <v>-60575</v>
      </c>
      <c r="W176" s="2">
        <v>0</v>
      </c>
      <c r="X176" s="6">
        <v>218518</v>
      </c>
      <c r="Y176" s="6">
        <v>-1628100</v>
      </c>
      <c r="Z176" s="6">
        <v>24542435</v>
      </c>
      <c r="AA176" s="6">
        <v>20509841</v>
      </c>
      <c r="AB176" s="6">
        <v>-95947</v>
      </c>
      <c r="AC176" s="7">
        <v>1</v>
      </c>
      <c r="AD176" s="2">
        <v>0</v>
      </c>
      <c r="AE176" s="2" t="s">
        <v>807</v>
      </c>
      <c r="AF176" s="2">
        <v>1</v>
      </c>
      <c r="AG176" s="2">
        <v>0</v>
      </c>
      <c r="AH176" s="2">
        <v>0</v>
      </c>
      <c r="AI176" s="2">
        <v>0</v>
      </c>
      <c r="AJ176" s="2">
        <v>0</v>
      </c>
      <c r="AK176" s="2">
        <v>0</v>
      </c>
      <c r="AL176" s="2">
        <v>1</v>
      </c>
      <c r="AM176" s="2">
        <v>0</v>
      </c>
    </row>
    <row r="177" spans="1:39">
      <c r="A177" s="2" t="s">
        <v>418</v>
      </c>
      <c r="B177" s="2" t="s">
        <v>926</v>
      </c>
      <c r="C177" s="2" t="s">
        <v>820</v>
      </c>
      <c r="D177" s="2">
        <v>0</v>
      </c>
      <c r="E177" s="2" t="s">
        <v>419</v>
      </c>
      <c r="F177" s="2" t="s">
        <v>806</v>
      </c>
      <c r="G177" s="2" t="s">
        <v>37</v>
      </c>
      <c r="H177" s="2">
        <v>0</v>
      </c>
      <c r="I177" s="2">
        <v>0.49</v>
      </c>
      <c r="J177" s="6">
        <v>77210935</v>
      </c>
      <c r="K177" s="6">
        <v>50307757</v>
      </c>
      <c r="L177" s="6">
        <v>26903178</v>
      </c>
      <c r="M177" s="6">
        <v>47643999</v>
      </c>
      <c r="N177" s="6">
        <v>4795399</v>
      </c>
      <c r="O177" s="6">
        <v>716509</v>
      </c>
      <c r="P177" s="6">
        <v>4041594</v>
      </c>
      <c r="Q177" s="6">
        <v>23918</v>
      </c>
      <c r="R177" s="6">
        <v>0</v>
      </c>
      <c r="S177" s="6">
        <v>8475</v>
      </c>
      <c r="T177" s="6">
        <v>4157</v>
      </c>
      <c r="U177" s="6">
        <v>746</v>
      </c>
      <c r="V177" s="6">
        <v>404125</v>
      </c>
      <c r="W177" s="2">
        <v>0</v>
      </c>
      <c r="X177" s="2">
        <v>0</v>
      </c>
      <c r="Y177" s="6">
        <v>-1884241</v>
      </c>
      <c r="Z177" s="6">
        <v>50959281</v>
      </c>
      <c r="AA177" s="6">
        <v>77862459</v>
      </c>
      <c r="AB177" s="6">
        <v>651524</v>
      </c>
      <c r="AC177" s="7">
        <v>1.01</v>
      </c>
      <c r="AD177" s="2" t="s">
        <v>830</v>
      </c>
      <c r="AE177" s="2" t="s">
        <v>811</v>
      </c>
      <c r="AF177" s="2">
        <v>0.15747369999999999</v>
      </c>
      <c r="AG177" s="2">
        <v>1</v>
      </c>
      <c r="AH177" s="2">
        <v>0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</row>
    <row r="178" spans="1:39">
      <c r="A178" s="2" t="s">
        <v>416</v>
      </c>
      <c r="B178" s="2" t="s">
        <v>926</v>
      </c>
      <c r="C178" s="2" t="s">
        <v>808</v>
      </c>
      <c r="D178" s="2" t="s">
        <v>951</v>
      </c>
      <c r="E178" s="2" t="s">
        <v>417</v>
      </c>
      <c r="F178" s="2" t="s">
        <v>806</v>
      </c>
      <c r="G178" s="2" t="s">
        <v>368</v>
      </c>
      <c r="H178" s="2">
        <v>0</v>
      </c>
      <c r="I178" s="2">
        <v>0.49</v>
      </c>
      <c r="J178" s="6">
        <v>58261691</v>
      </c>
      <c r="K178" s="6">
        <v>19630996</v>
      </c>
      <c r="L178" s="6">
        <v>38630695</v>
      </c>
      <c r="M178" s="6">
        <v>22000020</v>
      </c>
      <c r="N178" s="6">
        <v>1035927</v>
      </c>
      <c r="O178" s="6">
        <v>330472</v>
      </c>
      <c r="P178" s="6">
        <v>693413</v>
      </c>
      <c r="Q178" s="6">
        <v>3447</v>
      </c>
      <c r="R178" s="6">
        <v>1025</v>
      </c>
      <c r="S178" s="6">
        <v>7570</v>
      </c>
      <c r="T178" s="6">
        <v>0</v>
      </c>
      <c r="U178" s="6">
        <v>0</v>
      </c>
      <c r="V178" s="6">
        <v>580289</v>
      </c>
      <c r="W178" s="2">
        <v>0</v>
      </c>
      <c r="X178" s="2">
        <v>0</v>
      </c>
      <c r="Y178" s="6">
        <v>1668437</v>
      </c>
      <c r="Z178" s="6">
        <v>25284674</v>
      </c>
      <c r="AA178" s="6">
        <v>63915369</v>
      </c>
      <c r="AB178" s="6">
        <v>5653678</v>
      </c>
      <c r="AC178" s="7">
        <v>1.1000000000000001</v>
      </c>
      <c r="AD178" s="2">
        <v>0</v>
      </c>
      <c r="AE178" s="2" t="s">
        <v>807</v>
      </c>
      <c r="AF178" s="2">
        <v>1</v>
      </c>
      <c r="AG178" s="2">
        <v>0</v>
      </c>
      <c r="AH178" s="2">
        <v>0</v>
      </c>
      <c r="AI178" s="2">
        <v>0</v>
      </c>
      <c r="AJ178" s="2">
        <v>0</v>
      </c>
      <c r="AK178" s="2">
        <v>0</v>
      </c>
      <c r="AL178" s="2">
        <v>0</v>
      </c>
      <c r="AM178" s="2">
        <v>1</v>
      </c>
    </row>
    <row r="179" spans="1:39">
      <c r="A179" s="2" t="s">
        <v>414</v>
      </c>
      <c r="B179" s="2" t="s">
        <v>924</v>
      </c>
      <c r="C179" s="2" t="s">
        <v>818</v>
      </c>
      <c r="D179" s="2">
        <v>0</v>
      </c>
      <c r="E179" s="2" t="s">
        <v>415</v>
      </c>
      <c r="F179" s="2" t="s">
        <v>514</v>
      </c>
      <c r="G179" s="2" t="s">
        <v>806</v>
      </c>
      <c r="H179" s="2">
        <v>0</v>
      </c>
      <c r="I179" s="2">
        <v>0.3</v>
      </c>
      <c r="J179" s="6">
        <v>104152269</v>
      </c>
      <c r="K179" s="6">
        <v>44614709</v>
      </c>
      <c r="L179" s="6">
        <v>59537560</v>
      </c>
      <c r="M179" s="6">
        <v>49619146</v>
      </c>
      <c r="N179" s="6">
        <v>1748544</v>
      </c>
      <c r="O179" s="6">
        <v>745352</v>
      </c>
      <c r="P179" s="6">
        <v>1002943</v>
      </c>
      <c r="Q179" s="2">
        <v>0</v>
      </c>
      <c r="R179" s="6">
        <v>0</v>
      </c>
      <c r="S179" s="6">
        <v>249</v>
      </c>
      <c r="T179" s="6">
        <v>0</v>
      </c>
      <c r="U179" s="6">
        <v>0</v>
      </c>
      <c r="V179" s="6">
        <v>894341</v>
      </c>
      <c r="W179" s="2">
        <v>0</v>
      </c>
      <c r="X179" s="2">
        <v>0</v>
      </c>
      <c r="Y179" s="6">
        <v>-10555998</v>
      </c>
      <c r="Z179" s="6">
        <v>41706033</v>
      </c>
      <c r="AA179" s="6">
        <v>101243593</v>
      </c>
      <c r="AB179" s="6">
        <v>-2908676</v>
      </c>
      <c r="AC179" s="7">
        <v>0.97</v>
      </c>
      <c r="AD179" s="2">
        <v>0</v>
      </c>
      <c r="AE179" s="2" t="s">
        <v>807</v>
      </c>
      <c r="AF179" s="2">
        <v>1</v>
      </c>
      <c r="AG179" s="2">
        <v>0</v>
      </c>
      <c r="AH179" s="2">
        <v>0</v>
      </c>
      <c r="AI179" s="2">
        <v>0</v>
      </c>
      <c r="AJ179" s="2">
        <v>0</v>
      </c>
      <c r="AK179" s="2">
        <v>0</v>
      </c>
      <c r="AL179" s="2">
        <v>1</v>
      </c>
      <c r="AM179" s="2">
        <v>0</v>
      </c>
    </row>
    <row r="180" spans="1:39">
      <c r="A180" s="2" t="s">
        <v>412</v>
      </c>
      <c r="B180" s="2" t="s">
        <v>928</v>
      </c>
      <c r="C180" s="2" t="s">
        <v>808</v>
      </c>
      <c r="D180" s="2">
        <v>0</v>
      </c>
      <c r="E180" s="2" t="s">
        <v>413</v>
      </c>
      <c r="F180" s="2">
        <v>0</v>
      </c>
      <c r="G180" s="2">
        <v>0</v>
      </c>
      <c r="H180" s="2" t="s">
        <v>929</v>
      </c>
      <c r="I180" s="2">
        <v>0.09</v>
      </c>
      <c r="J180" s="6">
        <v>176948168</v>
      </c>
      <c r="K180" s="6">
        <v>29304911</v>
      </c>
      <c r="L180" s="6">
        <v>147643257</v>
      </c>
      <c r="M180" s="6">
        <v>29694620</v>
      </c>
      <c r="N180" s="6">
        <v>2266084</v>
      </c>
      <c r="O180" s="6">
        <v>446057</v>
      </c>
      <c r="P180" s="6">
        <v>1791187</v>
      </c>
      <c r="Q180" s="6">
        <v>11972</v>
      </c>
      <c r="R180" s="6">
        <v>5676</v>
      </c>
      <c r="S180" s="6">
        <v>5716</v>
      </c>
      <c r="T180" s="6">
        <v>5065</v>
      </c>
      <c r="U180" s="6">
        <v>411</v>
      </c>
      <c r="V180" s="6">
        <v>2217817</v>
      </c>
      <c r="W180" s="2">
        <v>0</v>
      </c>
      <c r="X180" s="2">
        <v>0</v>
      </c>
      <c r="Y180" s="6">
        <v>-1487806</v>
      </c>
      <c r="Z180" s="6">
        <v>32690715</v>
      </c>
      <c r="AA180" s="6">
        <v>180333972</v>
      </c>
      <c r="AB180" s="6">
        <v>3385804</v>
      </c>
      <c r="AC180" s="7">
        <v>1.02</v>
      </c>
      <c r="AD180" s="2" t="s">
        <v>930</v>
      </c>
      <c r="AE180" s="2" t="s">
        <v>811</v>
      </c>
      <c r="AF180" s="2">
        <v>0.88280910000000001</v>
      </c>
      <c r="AG180" s="2">
        <v>0</v>
      </c>
      <c r="AH180" s="2">
        <v>0</v>
      </c>
      <c r="AI180" s="2">
        <v>1</v>
      </c>
      <c r="AJ180" s="2">
        <v>0</v>
      </c>
      <c r="AK180" s="2">
        <v>0</v>
      </c>
      <c r="AL180" s="2">
        <v>0</v>
      </c>
      <c r="AM180" s="2">
        <v>0</v>
      </c>
    </row>
    <row r="181" spans="1:39">
      <c r="A181" s="2" t="s">
        <v>410</v>
      </c>
      <c r="B181" s="2" t="s">
        <v>921</v>
      </c>
      <c r="C181" s="2">
        <v>0</v>
      </c>
      <c r="D181" s="2">
        <v>0</v>
      </c>
      <c r="E181" s="2" t="s">
        <v>411</v>
      </c>
      <c r="F181" s="2">
        <v>0</v>
      </c>
      <c r="G181" s="2">
        <v>0</v>
      </c>
      <c r="H181" s="2" t="s">
        <v>814</v>
      </c>
      <c r="I181" s="2">
        <v>0.01</v>
      </c>
      <c r="J181" s="6">
        <v>14644461</v>
      </c>
      <c r="K181" s="6">
        <v>4096150</v>
      </c>
      <c r="L181" s="6">
        <v>10548312</v>
      </c>
      <c r="M181" s="6">
        <v>4120659</v>
      </c>
      <c r="N181" s="6">
        <v>338481</v>
      </c>
      <c r="O181" s="6">
        <v>61899</v>
      </c>
      <c r="P181" s="6">
        <v>270405</v>
      </c>
      <c r="Q181" s="6">
        <v>1527</v>
      </c>
      <c r="R181" s="6">
        <v>2661</v>
      </c>
      <c r="S181" s="6">
        <v>1382</v>
      </c>
      <c r="T181" s="6">
        <v>562</v>
      </c>
      <c r="U181" s="6">
        <v>45</v>
      </c>
      <c r="V181" s="6">
        <v>158451</v>
      </c>
      <c r="W181" s="2">
        <v>0</v>
      </c>
      <c r="X181" s="2">
        <v>0</v>
      </c>
      <c r="Y181" s="6">
        <v>-176770</v>
      </c>
      <c r="Z181" s="6">
        <v>4440821</v>
      </c>
      <c r="AA181" s="6">
        <v>14989132</v>
      </c>
      <c r="AB181" s="6">
        <v>344671</v>
      </c>
      <c r="AC181" s="7">
        <v>1.02</v>
      </c>
      <c r="AD181" s="2">
        <v>0</v>
      </c>
      <c r="AE181" s="2" t="s">
        <v>807</v>
      </c>
      <c r="AF181" s="2">
        <v>1</v>
      </c>
      <c r="AG181" s="2">
        <v>0</v>
      </c>
      <c r="AH181" s="2">
        <v>0</v>
      </c>
      <c r="AI181" s="2">
        <v>0</v>
      </c>
      <c r="AJ181" s="2">
        <v>1</v>
      </c>
      <c r="AK181" s="2">
        <v>0</v>
      </c>
      <c r="AL181" s="2">
        <v>0</v>
      </c>
      <c r="AM181" s="2">
        <v>0</v>
      </c>
    </row>
    <row r="182" spans="1:39">
      <c r="A182" s="2" t="s">
        <v>408</v>
      </c>
      <c r="B182" s="2" t="s">
        <v>804</v>
      </c>
      <c r="C182" s="2" t="s">
        <v>808</v>
      </c>
      <c r="D182" s="2">
        <v>0</v>
      </c>
      <c r="E182" s="2" t="s">
        <v>409</v>
      </c>
      <c r="F182" s="2" t="s">
        <v>412</v>
      </c>
      <c r="G182" s="2" t="s">
        <v>410</v>
      </c>
      <c r="H182" s="2">
        <v>0</v>
      </c>
      <c r="I182" s="2">
        <v>0.4</v>
      </c>
      <c r="J182" s="6">
        <v>5357377</v>
      </c>
      <c r="K182" s="6">
        <v>23655694</v>
      </c>
      <c r="L182" s="6">
        <v>-18298318</v>
      </c>
      <c r="M182" s="6">
        <v>22647175</v>
      </c>
      <c r="N182" s="6">
        <v>1250908</v>
      </c>
      <c r="O182" s="6">
        <v>354292</v>
      </c>
      <c r="P182" s="6">
        <v>880686</v>
      </c>
      <c r="Q182" s="6">
        <v>12050</v>
      </c>
      <c r="R182" s="6">
        <v>0</v>
      </c>
      <c r="S182" s="6">
        <v>1007</v>
      </c>
      <c r="T182" s="6">
        <v>2873</v>
      </c>
      <c r="U182" s="6">
        <v>0</v>
      </c>
      <c r="V182" s="6">
        <v>-274867</v>
      </c>
      <c r="W182" s="6">
        <v>804228</v>
      </c>
      <c r="X182" s="2">
        <v>0</v>
      </c>
      <c r="Y182" s="6">
        <v>-2785775</v>
      </c>
      <c r="Z182" s="6">
        <v>21641669</v>
      </c>
      <c r="AA182" s="6">
        <v>3343351</v>
      </c>
      <c r="AB182" s="6">
        <v>-2014026</v>
      </c>
      <c r="AC182" s="7">
        <v>0.62</v>
      </c>
      <c r="AD182" s="2">
        <v>0</v>
      </c>
      <c r="AE182" s="2" t="s">
        <v>807</v>
      </c>
      <c r="AF182" s="2">
        <v>1</v>
      </c>
      <c r="AG182" s="2">
        <v>0</v>
      </c>
      <c r="AH182" s="2">
        <v>1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</row>
    <row r="183" spans="1:39">
      <c r="A183" s="2" t="s">
        <v>406</v>
      </c>
      <c r="B183" s="2" t="s">
        <v>926</v>
      </c>
      <c r="C183" s="2" t="s">
        <v>820</v>
      </c>
      <c r="D183" s="2">
        <v>0</v>
      </c>
      <c r="E183" s="2" t="s">
        <v>407</v>
      </c>
      <c r="F183" s="2" t="s">
        <v>806</v>
      </c>
      <c r="G183" s="2" t="s">
        <v>37</v>
      </c>
      <c r="H183" s="2">
        <v>0</v>
      </c>
      <c r="I183" s="2">
        <v>0.49</v>
      </c>
      <c r="J183" s="6">
        <v>147956790</v>
      </c>
      <c r="K183" s="6">
        <v>161365603</v>
      </c>
      <c r="L183" s="6">
        <v>-13408813</v>
      </c>
      <c r="M183" s="6">
        <v>178067489</v>
      </c>
      <c r="N183" s="6">
        <v>8525555</v>
      </c>
      <c r="O183" s="6">
        <v>2696995</v>
      </c>
      <c r="P183" s="6">
        <v>5789928</v>
      </c>
      <c r="Q183" s="6">
        <v>9947</v>
      </c>
      <c r="R183" s="6">
        <v>815</v>
      </c>
      <c r="S183" s="6">
        <v>23448</v>
      </c>
      <c r="T183" s="6">
        <v>4422</v>
      </c>
      <c r="U183" s="6">
        <v>0</v>
      </c>
      <c r="V183" s="6">
        <v>-201420</v>
      </c>
      <c r="W183" s="2">
        <v>0</v>
      </c>
      <c r="X183" s="2">
        <v>0</v>
      </c>
      <c r="Y183" s="6">
        <v>-21763376</v>
      </c>
      <c r="Z183" s="6">
        <v>164628248</v>
      </c>
      <c r="AA183" s="6">
        <v>151219435</v>
      </c>
      <c r="AB183" s="6">
        <v>3262645</v>
      </c>
      <c r="AC183" s="7">
        <v>1.02</v>
      </c>
      <c r="AD183" s="2" t="s">
        <v>830</v>
      </c>
      <c r="AE183" s="2" t="s">
        <v>827</v>
      </c>
      <c r="AF183" s="2">
        <v>0.30176170000000002</v>
      </c>
      <c r="AG183" s="2">
        <v>1</v>
      </c>
      <c r="AH183" s="2">
        <v>0</v>
      </c>
      <c r="AI183" s="2">
        <v>0</v>
      </c>
      <c r="AJ183" s="2">
        <v>0</v>
      </c>
      <c r="AK183" s="2">
        <v>0</v>
      </c>
      <c r="AL183" s="2">
        <v>0</v>
      </c>
      <c r="AM183" s="2">
        <v>0</v>
      </c>
    </row>
    <row r="184" spans="1:39">
      <c r="A184" s="2" t="s">
        <v>404</v>
      </c>
      <c r="B184" s="2" t="s">
        <v>821</v>
      </c>
      <c r="C184" s="2" t="s">
        <v>809</v>
      </c>
      <c r="D184" s="2">
        <v>0</v>
      </c>
      <c r="E184" s="2" t="s">
        <v>405</v>
      </c>
      <c r="F184" s="2" t="s">
        <v>806</v>
      </c>
      <c r="G184" s="2" t="s">
        <v>400</v>
      </c>
      <c r="H184" s="2">
        <v>0</v>
      </c>
      <c r="I184" s="2">
        <v>0.49</v>
      </c>
      <c r="J184" s="6">
        <v>94625527</v>
      </c>
      <c r="K184" s="6">
        <v>51705830</v>
      </c>
      <c r="L184" s="6">
        <v>42919697</v>
      </c>
      <c r="M184" s="6">
        <v>53243510</v>
      </c>
      <c r="N184" s="6">
        <v>3690624</v>
      </c>
      <c r="O184" s="6">
        <v>799795</v>
      </c>
      <c r="P184" s="6">
        <v>2848315</v>
      </c>
      <c r="Q184" s="6">
        <v>25365</v>
      </c>
      <c r="R184" s="6">
        <v>0</v>
      </c>
      <c r="S184" s="6">
        <v>16403</v>
      </c>
      <c r="T184" s="6">
        <v>0</v>
      </c>
      <c r="U184" s="6">
        <v>746</v>
      </c>
      <c r="V184" s="6">
        <v>644716</v>
      </c>
      <c r="W184" s="2">
        <v>0</v>
      </c>
      <c r="X184" s="2">
        <v>0</v>
      </c>
      <c r="Y184" s="6">
        <v>-751677</v>
      </c>
      <c r="Z184" s="6">
        <v>56827173</v>
      </c>
      <c r="AA184" s="6">
        <v>99746870</v>
      </c>
      <c r="AB184" s="6">
        <v>5121343</v>
      </c>
      <c r="AC184" s="7">
        <v>1.05</v>
      </c>
      <c r="AD184" s="2" t="s">
        <v>906</v>
      </c>
      <c r="AE184" s="2" t="s">
        <v>811</v>
      </c>
      <c r="AF184" s="2">
        <v>0.53789889999999996</v>
      </c>
      <c r="AG184" s="2">
        <v>0</v>
      </c>
      <c r="AH184" s="2">
        <v>0</v>
      </c>
      <c r="AI184" s="2">
        <v>0</v>
      </c>
      <c r="AJ184" s="2">
        <v>0</v>
      </c>
      <c r="AK184" s="2">
        <v>1</v>
      </c>
      <c r="AL184" s="2">
        <v>0</v>
      </c>
      <c r="AM184" s="2">
        <v>0</v>
      </c>
    </row>
    <row r="185" spans="1:39">
      <c r="A185" s="2" t="s">
        <v>402</v>
      </c>
      <c r="B185" s="2" t="s">
        <v>928</v>
      </c>
      <c r="C185" s="2" t="s">
        <v>809</v>
      </c>
      <c r="D185" s="2">
        <v>0</v>
      </c>
      <c r="E185" s="2" t="s">
        <v>403</v>
      </c>
      <c r="F185" s="2">
        <v>0</v>
      </c>
      <c r="G185" s="2">
        <v>0</v>
      </c>
      <c r="H185" s="2" t="s">
        <v>929</v>
      </c>
      <c r="I185" s="2">
        <v>0.09</v>
      </c>
      <c r="J185" s="6">
        <v>57782715</v>
      </c>
      <c r="K185" s="6">
        <v>20104558</v>
      </c>
      <c r="L185" s="6">
        <v>37678158</v>
      </c>
      <c r="M185" s="6">
        <v>21804312</v>
      </c>
      <c r="N185" s="6">
        <v>1209282</v>
      </c>
      <c r="O185" s="6">
        <v>327534</v>
      </c>
      <c r="P185" s="6">
        <v>851149</v>
      </c>
      <c r="Q185" s="6">
        <v>3596</v>
      </c>
      <c r="R185" s="6">
        <v>19994</v>
      </c>
      <c r="S185" s="6">
        <v>32</v>
      </c>
      <c r="T185" s="6">
        <v>6566</v>
      </c>
      <c r="U185" s="6">
        <v>411</v>
      </c>
      <c r="V185" s="6">
        <v>565981</v>
      </c>
      <c r="W185" s="2">
        <v>0</v>
      </c>
      <c r="X185" s="2">
        <v>0</v>
      </c>
      <c r="Y185" s="6">
        <v>-8791</v>
      </c>
      <c r="Z185" s="6">
        <v>23570784</v>
      </c>
      <c r="AA185" s="6">
        <v>61248941</v>
      </c>
      <c r="AB185" s="6">
        <v>3466226</v>
      </c>
      <c r="AC185" s="7">
        <v>1.06</v>
      </c>
      <c r="AD185" s="2" t="s">
        <v>906</v>
      </c>
      <c r="AE185" s="2" t="s">
        <v>827</v>
      </c>
      <c r="AF185" s="2">
        <v>0.32846589999999998</v>
      </c>
      <c r="AG185" s="2">
        <v>0</v>
      </c>
      <c r="AH185" s="2">
        <v>0</v>
      </c>
      <c r="AI185" s="2">
        <v>1</v>
      </c>
      <c r="AJ185" s="2">
        <v>0</v>
      </c>
      <c r="AK185" s="2">
        <v>0</v>
      </c>
      <c r="AL185" s="2">
        <v>0</v>
      </c>
      <c r="AM185" s="2">
        <v>0</v>
      </c>
    </row>
    <row r="186" spans="1:39">
      <c r="A186" s="2" t="s">
        <v>400</v>
      </c>
      <c r="B186" s="2" t="s">
        <v>921</v>
      </c>
      <c r="C186" s="2">
        <v>0</v>
      </c>
      <c r="D186" s="2">
        <v>0</v>
      </c>
      <c r="E186" s="2" t="s">
        <v>401</v>
      </c>
      <c r="F186" s="2">
        <v>0</v>
      </c>
      <c r="G186" s="2">
        <v>0</v>
      </c>
      <c r="H186" s="2" t="s">
        <v>814</v>
      </c>
      <c r="I186" s="2">
        <v>0.01</v>
      </c>
      <c r="J186" s="6">
        <v>8411920</v>
      </c>
      <c r="K186" s="6">
        <v>3395759</v>
      </c>
      <c r="L186" s="6">
        <v>5016161</v>
      </c>
      <c r="M186" s="6">
        <v>3621656</v>
      </c>
      <c r="N186" s="6">
        <v>213444</v>
      </c>
      <c r="O186" s="6">
        <v>54403</v>
      </c>
      <c r="P186" s="6">
        <v>154625</v>
      </c>
      <c r="Q186" s="2">
        <v>918</v>
      </c>
      <c r="R186" s="6">
        <v>2221</v>
      </c>
      <c r="S186" s="6">
        <v>395</v>
      </c>
      <c r="T186" s="6">
        <v>822</v>
      </c>
      <c r="U186" s="6">
        <v>60</v>
      </c>
      <c r="V186" s="6">
        <v>75350</v>
      </c>
      <c r="W186" s="2">
        <v>0</v>
      </c>
      <c r="X186" s="2">
        <v>0</v>
      </c>
      <c r="Y186" s="6">
        <v>-15657</v>
      </c>
      <c r="Z186" s="6">
        <v>3894793</v>
      </c>
      <c r="AA186" s="6">
        <v>8910954</v>
      </c>
      <c r="AB186" s="6">
        <v>499034</v>
      </c>
      <c r="AC186" s="7">
        <v>1.06</v>
      </c>
      <c r="AD186" s="2" t="s">
        <v>906</v>
      </c>
      <c r="AE186" s="2" t="s">
        <v>811</v>
      </c>
      <c r="AF186" s="2">
        <v>4.7817600000000002E-2</v>
      </c>
      <c r="AG186" s="2">
        <v>0</v>
      </c>
      <c r="AH186" s="2">
        <v>0</v>
      </c>
      <c r="AI186" s="2">
        <v>0</v>
      </c>
      <c r="AJ186" s="2">
        <v>1</v>
      </c>
      <c r="AK186" s="2">
        <v>0</v>
      </c>
      <c r="AL186" s="2">
        <v>0</v>
      </c>
      <c r="AM186" s="2">
        <v>0</v>
      </c>
    </row>
    <row r="187" spans="1:39">
      <c r="A187" s="2" t="s">
        <v>398</v>
      </c>
      <c r="B187" s="2" t="s">
        <v>804</v>
      </c>
      <c r="C187" s="2" t="s">
        <v>805</v>
      </c>
      <c r="D187" s="2">
        <v>0</v>
      </c>
      <c r="E187" s="2" t="s">
        <v>399</v>
      </c>
      <c r="F187" s="2" t="s">
        <v>554</v>
      </c>
      <c r="G187" s="2" t="s">
        <v>552</v>
      </c>
      <c r="H187" s="2">
        <v>0</v>
      </c>
      <c r="I187" s="2">
        <v>0.4</v>
      </c>
      <c r="J187" s="6">
        <v>2094536</v>
      </c>
      <c r="K187" s="6">
        <v>9383354</v>
      </c>
      <c r="L187" s="6">
        <v>-7288817</v>
      </c>
      <c r="M187" s="6">
        <v>9782167</v>
      </c>
      <c r="N187" s="6">
        <v>927532</v>
      </c>
      <c r="O187" s="6">
        <v>148149</v>
      </c>
      <c r="P187" s="6">
        <v>770827</v>
      </c>
      <c r="Q187" s="6">
        <v>0</v>
      </c>
      <c r="R187" s="6">
        <v>0</v>
      </c>
      <c r="S187" s="6">
        <v>0</v>
      </c>
      <c r="T187" s="6">
        <v>8556</v>
      </c>
      <c r="U187" s="6">
        <v>0</v>
      </c>
      <c r="V187" s="6">
        <v>-109489</v>
      </c>
      <c r="W187" s="2">
        <v>0</v>
      </c>
      <c r="X187" s="6">
        <v>491223</v>
      </c>
      <c r="Y187" s="6">
        <v>-554524</v>
      </c>
      <c r="Z187" s="6">
        <v>9554464</v>
      </c>
      <c r="AA187" s="6">
        <v>2265646</v>
      </c>
      <c r="AB187" s="6">
        <v>171110</v>
      </c>
      <c r="AC187" s="7">
        <v>1.08</v>
      </c>
      <c r="AD187" s="2">
        <v>0</v>
      </c>
      <c r="AE187" s="2" t="s">
        <v>807</v>
      </c>
      <c r="AF187" s="2">
        <v>1</v>
      </c>
      <c r="AG187" s="2">
        <v>0</v>
      </c>
      <c r="AH187" s="2">
        <v>1</v>
      </c>
      <c r="AI187" s="2">
        <v>0</v>
      </c>
      <c r="AJ187" s="2">
        <v>0</v>
      </c>
      <c r="AK187" s="2">
        <v>0</v>
      </c>
      <c r="AL187" s="2">
        <v>0</v>
      </c>
      <c r="AM187" s="2">
        <v>0</v>
      </c>
    </row>
    <row r="188" spans="1:39">
      <c r="A188" s="2" t="s">
        <v>396</v>
      </c>
      <c r="B188" s="2" t="s">
        <v>924</v>
      </c>
      <c r="C188" s="2" t="s">
        <v>818</v>
      </c>
      <c r="D188" s="2">
        <v>0</v>
      </c>
      <c r="E188" s="2" t="s">
        <v>397</v>
      </c>
      <c r="F188" s="2" t="s">
        <v>514</v>
      </c>
      <c r="G188" s="2" t="s">
        <v>806</v>
      </c>
      <c r="H188" s="2">
        <v>0</v>
      </c>
      <c r="I188" s="2">
        <v>0.3</v>
      </c>
      <c r="J188" s="6">
        <v>88860595</v>
      </c>
      <c r="K188" s="6">
        <v>18656505</v>
      </c>
      <c r="L188" s="6">
        <v>70204090</v>
      </c>
      <c r="M188" s="6">
        <v>21430174</v>
      </c>
      <c r="N188" s="6">
        <v>1261052</v>
      </c>
      <c r="O188" s="6">
        <v>321912</v>
      </c>
      <c r="P188" s="6">
        <v>934971</v>
      </c>
      <c r="Q188" s="2">
        <v>0</v>
      </c>
      <c r="R188" s="6">
        <v>3982</v>
      </c>
      <c r="S188" s="6">
        <v>187</v>
      </c>
      <c r="T188" s="6">
        <v>0</v>
      </c>
      <c r="U188" s="6">
        <v>0</v>
      </c>
      <c r="V188" s="6">
        <v>1054568</v>
      </c>
      <c r="W188" s="2">
        <v>0</v>
      </c>
      <c r="X188" s="2">
        <v>0</v>
      </c>
      <c r="Y188" s="6">
        <v>-1144803</v>
      </c>
      <c r="Z188" s="6">
        <v>22600991</v>
      </c>
      <c r="AA188" s="6">
        <v>92805081</v>
      </c>
      <c r="AB188" s="6">
        <v>3944486</v>
      </c>
      <c r="AC188" s="7">
        <v>1.04</v>
      </c>
      <c r="AD188" s="2">
        <v>0</v>
      </c>
      <c r="AE188" s="2" t="s">
        <v>807</v>
      </c>
      <c r="AF188" s="2">
        <v>1</v>
      </c>
      <c r="AG188" s="2">
        <v>0</v>
      </c>
      <c r="AH188" s="2">
        <v>0</v>
      </c>
      <c r="AI188" s="2">
        <v>0</v>
      </c>
      <c r="AJ188" s="2">
        <v>0</v>
      </c>
      <c r="AK188" s="2">
        <v>0</v>
      </c>
      <c r="AL188" s="2">
        <v>1</v>
      </c>
      <c r="AM188" s="2">
        <v>0</v>
      </c>
    </row>
    <row r="189" spans="1:39">
      <c r="A189" s="2" t="s">
        <v>394</v>
      </c>
      <c r="B189" s="2" t="s">
        <v>804</v>
      </c>
      <c r="C189" s="2" t="s">
        <v>825</v>
      </c>
      <c r="D189" s="2">
        <v>0</v>
      </c>
      <c r="E189" s="2" t="s">
        <v>395</v>
      </c>
      <c r="F189" s="2" t="s">
        <v>157</v>
      </c>
      <c r="G189" s="2" t="s">
        <v>155</v>
      </c>
      <c r="H189" s="2">
        <v>0</v>
      </c>
      <c r="I189" s="2">
        <v>0.4</v>
      </c>
      <c r="J189" s="6">
        <v>1976767</v>
      </c>
      <c r="K189" s="6">
        <v>12839579</v>
      </c>
      <c r="L189" s="6">
        <v>-10862812</v>
      </c>
      <c r="M189" s="6">
        <v>13376400</v>
      </c>
      <c r="N189" s="6">
        <v>696133</v>
      </c>
      <c r="O189" s="6">
        <v>200933</v>
      </c>
      <c r="P189" s="6">
        <v>481336</v>
      </c>
      <c r="Q189" s="6">
        <v>1193</v>
      </c>
      <c r="R189" s="6">
        <v>0</v>
      </c>
      <c r="S189" s="6">
        <v>9208</v>
      </c>
      <c r="T189" s="6">
        <v>3463</v>
      </c>
      <c r="U189" s="6">
        <v>0</v>
      </c>
      <c r="V189" s="6">
        <v>-163175</v>
      </c>
      <c r="W189" s="2">
        <v>0</v>
      </c>
      <c r="X189" s="2">
        <v>0</v>
      </c>
      <c r="Y189" s="6">
        <v>788697</v>
      </c>
      <c r="Z189" s="6">
        <v>14698055</v>
      </c>
      <c r="AA189" s="6">
        <v>3835243</v>
      </c>
      <c r="AB189" s="6">
        <v>1858476</v>
      </c>
      <c r="AC189" s="7">
        <v>1.94</v>
      </c>
      <c r="AD189" s="2" t="s">
        <v>946</v>
      </c>
      <c r="AE189" s="2" t="s">
        <v>811</v>
      </c>
      <c r="AF189" s="2">
        <v>5.2515000000000001E-3</v>
      </c>
      <c r="AG189" s="2">
        <v>0</v>
      </c>
      <c r="AH189" s="2">
        <v>1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</row>
    <row r="190" spans="1:39">
      <c r="A190" s="2" t="s">
        <v>392</v>
      </c>
      <c r="B190" s="2" t="s">
        <v>804</v>
      </c>
      <c r="C190" s="2" t="s">
        <v>809</v>
      </c>
      <c r="D190" s="2">
        <v>0</v>
      </c>
      <c r="E190" s="2" t="s">
        <v>393</v>
      </c>
      <c r="F190" s="2" t="s">
        <v>390</v>
      </c>
      <c r="G190" s="2" t="s">
        <v>806</v>
      </c>
      <c r="H190" s="2">
        <v>0</v>
      </c>
      <c r="I190" s="2">
        <v>0.4</v>
      </c>
      <c r="J190" s="6">
        <v>3561948</v>
      </c>
      <c r="K190" s="6">
        <v>15789896</v>
      </c>
      <c r="L190" s="6">
        <v>-12227949</v>
      </c>
      <c r="M190" s="6">
        <v>16294838</v>
      </c>
      <c r="N190" s="6">
        <v>799000</v>
      </c>
      <c r="O190" s="6">
        <v>244772</v>
      </c>
      <c r="P190" s="6">
        <v>538882</v>
      </c>
      <c r="Q190" s="6">
        <v>8566</v>
      </c>
      <c r="R190" s="6">
        <v>3916</v>
      </c>
      <c r="S190" s="6">
        <v>2255</v>
      </c>
      <c r="T190" s="6">
        <v>0</v>
      </c>
      <c r="U190" s="6">
        <v>609</v>
      </c>
      <c r="V190" s="6">
        <v>-183682</v>
      </c>
      <c r="W190" s="2">
        <v>0</v>
      </c>
      <c r="X190" s="2">
        <v>0</v>
      </c>
      <c r="Y190" s="6">
        <v>-1229424</v>
      </c>
      <c r="Z190" s="6">
        <v>15680732</v>
      </c>
      <c r="AA190" s="6">
        <v>3452784</v>
      </c>
      <c r="AB190" s="6">
        <v>-109164</v>
      </c>
      <c r="AC190" s="7">
        <v>0.97</v>
      </c>
      <c r="AD190" s="2" t="s">
        <v>863</v>
      </c>
      <c r="AE190" s="2" t="s">
        <v>827</v>
      </c>
      <c r="AF190" s="2">
        <v>2.8477300000000001E-2</v>
      </c>
      <c r="AG190" s="2">
        <v>0</v>
      </c>
      <c r="AH190" s="2">
        <v>1</v>
      </c>
      <c r="AI190" s="2">
        <v>0</v>
      </c>
      <c r="AJ190" s="2">
        <v>0</v>
      </c>
      <c r="AK190" s="2">
        <v>0</v>
      </c>
      <c r="AL190" s="2">
        <v>0</v>
      </c>
      <c r="AM190" s="2">
        <v>0</v>
      </c>
    </row>
    <row r="191" spans="1:39">
      <c r="A191" s="2" t="s">
        <v>390</v>
      </c>
      <c r="B191" s="2" t="s">
        <v>928</v>
      </c>
      <c r="C191" s="2" t="s">
        <v>809</v>
      </c>
      <c r="D191" s="2">
        <v>0</v>
      </c>
      <c r="E191" s="2" t="s">
        <v>391</v>
      </c>
      <c r="F191" s="2">
        <v>0</v>
      </c>
      <c r="G191" s="2">
        <v>0</v>
      </c>
      <c r="H191" s="2" t="s">
        <v>929</v>
      </c>
      <c r="I191" s="2">
        <v>0.1</v>
      </c>
      <c r="J191" s="6">
        <v>104092549</v>
      </c>
      <c r="K191" s="6">
        <v>18828346</v>
      </c>
      <c r="L191" s="6">
        <v>85264203</v>
      </c>
      <c r="M191" s="6">
        <v>19714406</v>
      </c>
      <c r="N191" s="6">
        <v>1473630</v>
      </c>
      <c r="O191" s="6">
        <v>299038</v>
      </c>
      <c r="P191" s="6">
        <v>1121152</v>
      </c>
      <c r="Q191" s="6">
        <v>4233</v>
      </c>
      <c r="R191" s="6">
        <v>11420</v>
      </c>
      <c r="S191" s="6">
        <v>6641</v>
      </c>
      <c r="T191" s="6">
        <v>29623</v>
      </c>
      <c r="U191" s="6">
        <v>1523</v>
      </c>
      <c r="V191" s="6">
        <v>1280793</v>
      </c>
      <c r="W191" s="2">
        <v>0</v>
      </c>
      <c r="X191" s="2">
        <v>0</v>
      </c>
      <c r="Y191" s="6">
        <v>-666314</v>
      </c>
      <c r="Z191" s="6">
        <v>21802515</v>
      </c>
      <c r="AA191" s="6">
        <v>107066718</v>
      </c>
      <c r="AB191" s="6">
        <v>2974169</v>
      </c>
      <c r="AC191" s="7">
        <v>1.03</v>
      </c>
      <c r="AD191" s="2" t="s">
        <v>863</v>
      </c>
      <c r="AE191" s="2" t="s">
        <v>811</v>
      </c>
      <c r="AF191" s="2">
        <v>0.83220669999999997</v>
      </c>
      <c r="AG191" s="2">
        <v>0</v>
      </c>
      <c r="AH191" s="2">
        <v>0</v>
      </c>
      <c r="AI191" s="2">
        <v>1</v>
      </c>
      <c r="AJ191" s="2">
        <v>0</v>
      </c>
      <c r="AK191" s="2">
        <v>0</v>
      </c>
      <c r="AL191" s="2">
        <v>0</v>
      </c>
      <c r="AM191" s="2">
        <v>0</v>
      </c>
    </row>
    <row r="192" spans="1:39">
      <c r="A192" s="2" t="s">
        <v>388</v>
      </c>
      <c r="B192" s="2" t="s">
        <v>926</v>
      </c>
      <c r="C192" s="2" t="s">
        <v>808</v>
      </c>
      <c r="D192" s="2" t="s">
        <v>951</v>
      </c>
      <c r="E192" s="2" t="s">
        <v>389</v>
      </c>
      <c r="F192" s="2" t="s">
        <v>806</v>
      </c>
      <c r="G192" s="2" t="s">
        <v>368</v>
      </c>
      <c r="H192" s="2">
        <v>0</v>
      </c>
      <c r="I192" s="2">
        <v>0.49</v>
      </c>
      <c r="J192" s="6">
        <v>165020768</v>
      </c>
      <c r="K192" s="6">
        <v>92021160</v>
      </c>
      <c r="L192" s="6">
        <v>72999607</v>
      </c>
      <c r="M192" s="6">
        <v>92200202</v>
      </c>
      <c r="N192" s="6">
        <v>4354113</v>
      </c>
      <c r="O192" s="6">
        <v>1384982</v>
      </c>
      <c r="P192" s="6">
        <v>2885924</v>
      </c>
      <c r="Q192" s="6">
        <v>58302</v>
      </c>
      <c r="R192" s="6">
        <v>0</v>
      </c>
      <c r="S192" s="6">
        <v>24906</v>
      </c>
      <c r="T192" s="6">
        <v>0</v>
      </c>
      <c r="U192" s="6">
        <v>0</v>
      </c>
      <c r="V192" s="6">
        <v>1096561</v>
      </c>
      <c r="W192" s="2">
        <v>0</v>
      </c>
      <c r="X192" s="2">
        <v>0</v>
      </c>
      <c r="Y192" s="6">
        <v>-10532895</v>
      </c>
      <c r="Z192" s="6">
        <v>87117981</v>
      </c>
      <c r="AA192" s="6">
        <v>160117588</v>
      </c>
      <c r="AB192" s="6">
        <v>-4903180</v>
      </c>
      <c r="AC192" s="7">
        <v>0.97</v>
      </c>
      <c r="AD192" s="2">
        <v>0</v>
      </c>
      <c r="AE192" s="2" t="s">
        <v>807</v>
      </c>
      <c r="AF192" s="2">
        <v>1</v>
      </c>
      <c r="AG192" s="2">
        <v>0</v>
      </c>
      <c r="AH192" s="2">
        <v>0</v>
      </c>
      <c r="AI192" s="2">
        <v>0</v>
      </c>
      <c r="AJ192" s="2">
        <v>0</v>
      </c>
      <c r="AK192" s="2">
        <v>0</v>
      </c>
      <c r="AL192" s="2">
        <v>0</v>
      </c>
      <c r="AM192" s="2">
        <v>1</v>
      </c>
    </row>
    <row r="193" spans="1:39">
      <c r="A193" s="2" t="s">
        <v>386</v>
      </c>
      <c r="B193" s="2" t="s">
        <v>821</v>
      </c>
      <c r="C193" s="2" t="s">
        <v>815</v>
      </c>
      <c r="D193" s="2">
        <v>0</v>
      </c>
      <c r="E193" s="2" t="s">
        <v>387</v>
      </c>
      <c r="F193" s="2" t="s">
        <v>806</v>
      </c>
      <c r="G193" s="2" t="s">
        <v>728</v>
      </c>
      <c r="H193" s="2">
        <v>0</v>
      </c>
      <c r="I193" s="2">
        <v>0.49</v>
      </c>
      <c r="J193" s="6">
        <v>45511925</v>
      </c>
      <c r="K193" s="6">
        <v>31963313</v>
      </c>
      <c r="L193" s="6">
        <v>13548613</v>
      </c>
      <c r="M193" s="6">
        <v>31813796</v>
      </c>
      <c r="N193" s="6">
        <v>1610181</v>
      </c>
      <c r="O193" s="6">
        <v>477890</v>
      </c>
      <c r="P193" s="6">
        <v>1085748</v>
      </c>
      <c r="Q193" s="2">
        <v>0</v>
      </c>
      <c r="R193" s="6">
        <v>0</v>
      </c>
      <c r="S193" s="6">
        <v>45797</v>
      </c>
      <c r="T193" s="6">
        <v>0</v>
      </c>
      <c r="U193" s="6">
        <v>746</v>
      </c>
      <c r="V193" s="6">
        <v>203520</v>
      </c>
      <c r="W193" s="2">
        <v>0</v>
      </c>
      <c r="X193" s="2">
        <v>0</v>
      </c>
      <c r="Y193" s="6">
        <v>-2875956</v>
      </c>
      <c r="Z193" s="6">
        <v>30751541</v>
      </c>
      <c r="AA193" s="6">
        <v>44300154</v>
      </c>
      <c r="AB193" s="6">
        <v>-1211772</v>
      </c>
      <c r="AC193" s="7">
        <v>0.97</v>
      </c>
      <c r="AD193" s="2">
        <v>0</v>
      </c>
      <c r="AE193" s="2" t="s">
        <v>807</v>
      </c>
      <c r="AF193" s="2">
        <v>1</v>
      </c>
      <c r="AG193" s="2">
        <v>0</v>
      </c>
      <c r="AH193" s="2">
        <v>0</v>
      </c>
      <c r="AI193" s="2">
        <v>0</v>
      </c>
      <c r="AJ193" s="2">
        <v>0</v>
      </c>
      <c r="AK193" s="2">
        <v>1</v>
      </c>
      <c r="AL193" s="2">
        <v>0</v>
      </c>
      <c r="AM193" s="2">
        <v>0</v>
      </c>
    </row>
    <row r="194" spans="1:39">
      <c r="A194" s="2" t="s">
        <v>384</v>
      </c>
      <c r="B194" s="2" t="s">
        <v>804</v>
      </c>
      <c r="C194" s="2" t="s">
        <v>805</v>
      </c>
      <c r="D194" s="2">
        <v>0</v>
      </c>
      <c r="E194" s="2" t="s">
        <v>385</v>
      </c>
      <c r="F194" s="2" t="s">
        <v>430</v>
      </c>
      <c r="G194" s="2" t="s">
        <v>428</v>
      </c>
      <c r="H194" s="2">
        <v>0</v>
      </c>
      <c r="I194" s="2">
        <v>0.4</v>
      </c>
      <c r="J194" s="6">
        <v>3044249</v>
      </c>
      <c r="K194" s="6">
        <v>21103879</v>
      </c>
      <c r="L194" s="6">
        <v>-18059630</v>
      </c>
      <c r="M194" s="6">
        <v>22715870</v>
      </c>
      <c r="N194" s="6">
        <v>990412</v>
      </c>
      <c r="O194" s="6">
        <v>342956</v>
      </c>
      <c r="P194" s="6">
        <v>635335</v>
      </c>
      <c r="Q194" s="6">
        <v>1703</v>
      </c>
      <c r="R194" s="6">
        <v>0</v>
      </c>
      <c r="S194" s="6">
        <v>10418</v>
      </c>
      <c r="T194" s="6">
        <v>0</v>
      </c>
      <c r="U194" s="6">
        <v>0</v>
      </c>
      <c r="V194" s="6">
        <v>-271282</v>
      </c>
      <c r="W194" s="2">
        <v>0</v>
      </c>
      <c r="X194" s="6">
        <v>10335</v>
      </c>
      <c r="Y194" s="6">
        <v>-2866771</v>
      </c>
      <c r="Z194" s="6">
        <v>20557894</v>
      </c>
      <c r="AA194" s="6">
        <v>2498264</v>
      </c>
      <c r="AB194" s="6">
        <v>-545985</v>
      </c>
      <c r="AC194" s="7">
        <v>0.82</v>
      </c>
      <c r="AD194" s="2" t="s">
        <v>892</v>
      </c>
      <c r="AE194" s="2" t="s">
        <v>827</v>
      </c>
      <c r="AF194" s="2">
        <v>1.37511E-2</v>
      </c>
      <c r="AG194" s="2">
        <v>0</v>
      </c>
      <c r="AH194" s="2">
        <v>1</v>
      </c>
      <c r="AI194" s="2">
        <v>0</v>
      </c>
      <c r="AJ194" s="2">
        <v>0</v>
      </c>
      <c r="AK194" s="2">
        <v>0</v>
      </c>
      <c r="AL194" s="2">
        <v>0</v>
      </c>
      <c r="AM194" s="2">
        <v>0</v>
      </c>
    </row>
    <row r="195" spans="1:39">
      <c r="A195" s="2" t="s">
        <v>382</v>
      </c>
      <c r="B195" s="2" t="s">
        <v>804</v>
      </c>
      <c r="C195" s="2" t="s">
        <v>815</v>
      </c>
      <c r="D195" s="2">
        <v>0</v>
      </c>
      <c r="E195" s="2" t="s">
        <v>383</v>
      </c>
      <c r="F195" s="2" t="s">
        <v>534</v>
      </c>
      <c r="G195" s="2" t="s">
        <v>532</v>
      </c>
      <c r="H195" s="2">
        <v>0</v>
      </c>
      <c r="I195" s="2">
        <v>0.4</v>
      </c>
      <c r="J195" s="6">
        <v>1431139</v>
      </c>
      <c r="K195" s="6">
        <v>5041969</v>
      </c>
      <c r="L195" s="6">
        <v>-3610830</v>
      </c>
      <c r="M195" s="6">
        <v>5082292</v>
      </c>
      <c r="N195" s="6">
        <v>595417</v>
      </c>
      <c r="O195" s="6">
        <v>85972</v>
      </c>
      <c r="P195" s="6">
        <v>507877</v>
      </c>
      <c r="Q195" s="6">
        <v>1568</v>
      </c>
      <c r="R195" s="6">
        <v>0</v>
      </c>
      <c r="S195" s="6">
        <v>0</v>
      </c>
      <c r="T195" s="6">
        <v>0</v>
      </c>
      <c r="U195" s="6">
        <v>0</v>
      </c>
      <c r="V195" s="6">
        <v>-54240</v>
      </c>
      <c r="W195" s="2">
        <v>0</v>
      </c>
      <c r="X195" s="2">
        <v>0</v>
      </c>
      <c r="Y195" s="6">
        <v>-354323</v>
      </c>
      <c r="Z195" s="6">
        <v>5269146</v>
      </c>
      <c r="AA195" s="6">
        <v>1658315</v>
      </c>
      <c r="AB195" s="6">
        <v>227176</v>
      </c>
      <c r="AC195" s="7">
        <v>1.1599999999999999</v>
      </c>
      <c r="AD195" s="2" t="s">
        <v>908</v>
      </c>
      <c r="AE195" s="2" t="s">
        <v>811</v>
      </c>
      <c r="AF195" s="2">
        <v>7.0264000000000004E-3</v>
      </c>
      <c r="AG195" s="2">
        <v>0</v>
      </c>
      <c r="AH195" s="2">
        <v>1</v>
      </c>
      <c r="AI195" s="2">
        <v>0</v>
      </c>
      <c r="AJ195" s="2">
        <v>0</v>
      </c>
      <c r="AK195" s="2">
        <v>0</v>
      </c>
      <c r="AL195" s="2">
        <v>0</v>
      </c>
      <c r="AM195" s="2">
        <v>0</v>
      </c>
    </row>
    <row r="196" spans="1:39">
      <c r="A196" s="2" t="s">
        <v>380</v>
      </c>
      <c r="B196" s="2" t="s">
        <v>804</v>
      </c>
      <c r="C196" s="2" t="s">
        <v>825</v>
      </c>
      <c r="D196" s="2">
        <v>0</v>
      </c>
      <c r="E196" s="2" t="s">
        <v>381</v>
      </c>
      <c r="F196" s="2" t="s">
        <v>13</v>
      </c>
      <c r="G196" s="2" t="s">
        <v>464</v>
      </c>
      <c r="H196" s="2">
        <v>0</v>
      </c>
      <c r="I196" s="2">
        <v>0.4</v>
      </c>
      <c r="J196" s="6">
        <v>1707462</v>
      </c>
      <c r="K196" s="6">
        <v>6358024</v>
      </c>
      <c r="L196" s="6">
        <v>-4650562</v>
      </c>
      <c r="M196" s="6">
        <v>6082489</v>
      </c>
      <c r="N196" s="6">
        <v>682825</v>
      </c>
      <c r="O196" s="6">
        <v>91368</v>
      </c>
      <c r="P196" s="6">
        <v>562229</v>
      </c>
      <c r="Q196" s="6">
        <v>0</v>
      </c>
      <c r="R196" s="6">
        <v>10211</v>
      </c>
      <c r="S196" s="6">
        <v>0</v>
      </c>
      <c r="T196" s="6">
        <v>19017</v>
      </c>
      <c r="U196" s="6">
        <v>0</v>
      </c>
      <c r="V196" s="6">
        <v>-69858</v>
      </c>
      <c r="W196" s="2">
        <v>0</v>
      </c>
      <c r="X196" s="6">
        <v>128830</v>
      </c>
      <c r="Y196" s="6">
        <v>-100891</v>
      </c>
      <c r="Z196" s="6">
        <v>6465735</v>
      </c>
      <c r="AA196" s="6">
        <v>1815173</v>
      </c>
      <c r="AB196" s="6">
        <v>107711</v>
      </c>
      <c r="AC196" s="7">
        <v>1.06</v>
      </c>
      <c r="AD196" s="2">
        <v>0</v>
      </c>
      <c r="AE196" s="2" t="s">
        <v>807</v>
      </c>
      <c r="AF196" s="2">
        <v>1</v>
      </c>
      <c r="AG196" s="2">
        <v>0</v>
      </c>
      <c r="AH196" s="2">
        <v>1</v>
      </c>
      <c r="AI196" s="2">
        <v>0</v>
      </c>
      <c r="AJ196" s="2">
        <v>0</v>
      </c>
      <c r="AK196" s="2">
        <v>0</v>
      </c>
      <c r="AL196" s="2">
        <v>0</v>
      </c>
      <c r="AM196" s="2">
        <v>0</v>
      </c>
    </row>
    <row r="197" spans="1:39">
      <c r="A197" s="2" t="s">
        <v>378</v>
      </c>
      <c r="B197" s="2" t="s">
        <v>926</v>
      </c>
      <c r="C197" s="2" t="s">
        <v>808</v>
      </c>
      <c r="D197" s="2" t="s">
        <v>947</v>
      </c>
      <c r="E197" s="2" t="s">
        <v>379</v>
      </c>
      <c r="F197" s="2" t="s">
        <v>806</v>
      </c>
      <c r="G197" s="2" t="s">
        <v>502</v>
      </c>
      <c r="H197" s="2">
        <v>0</v>
      </c>
      <c r="I197" s="2">
        <v>0.49</v>
      </c>
      <c r="J197" s="6">
        <v>166945146</v>
      </c>
      <c r="K197" s="6">
        <v>152128858</v>
      </c>
      <c r="L197" s="6">
        <v>14816288</v>
      </c>
      <c r="M197" s="6">
        <v>159077634</v>
      </c>
      <c r="N197" s="6">
        <v>6075642</v>
      </c>
      <c r="O197" s="6">
        <v>2389578</v>
      </c>
      <c r="P197" s="6">
        <v>3626690</v>
      </c>
      <c r="Q197" s="2">
        <v>0</v>
      </c>
      <c r="R197" s="6">
        <v>0</v>
      </c>
      <c r="S197" s="6">
        <v>59374</v>
      </c>
      <c r="T197" s="6">
        <v>0</v>
      </c>
      <c r="U197" s="6">
        <v>0</v>
      </c>
      <c r="V197" s="6">
        <v>222562</v>
      </c>
      <c r="W197" s="2">
        <v>0</v>
      </c>
      <c r="X197" s="2">
        <v>0</v>
      </c>
      <c r="Y197" s="6">
        <v>14635254</v>
      </c>
      <c r="Z197" s="6">
        <v>180011093</v>
      </c>
      <c r="AA197" s="6">
        <v>194827381</v>
      </c>
      <c r="AB197" s="6">
        <v>27882234</v>
      </c>
      <c r="AC197" s="7">
        <v>1.17</v>
      </c>
      <c r="AD197" s="2" t="s">
        <v>948</v>
      </c>
      <c r="AE197" s="2" t="s">
        <v>827</v>
      </c>
      <c r="AF197" s="2">
        <v>0.2267381</v>
      </c>
      <c r="AG197" s="2">
        <v>0</v>
      </c>
      <c r="AH197" s="2">
        <v>0</v>
      </c>
      <c r="AI197" s="2">
        <v>0</v>
      </c>
      <c r="AJ197" s="2">
        <v>0</v>
      </c>
      <c r="AK197" s="2">
        <v>0</v>
      </c>
      <c r="AL197" s="2">
        <v>0</v>
      </c>
      <c r="AM197" s="2">
        <v>1</v>
      </c>
    </row>
    <row r="198" spans="1:39">
      <c r="A198" s="2" t="s">
        <v>376</v>
      </c>
      <c r="B198" s="2" t="s">
        <v>804</v>
      </c>
      <c r="C198" s="2" t="s">
        <v>809</v>
      </c>
      <c r="D198" s="2">
        <v>0</v>
      </c>
      <c r="E198" s="2" t="s">
        <v>377</v>
      </c>
      <c r="F198" s="2" t="s">
        <v>302</v>
      </c>
      <c r="G198" s="2" t="s">
        <v>300</v>
      </c>
      <c r="H198" s="2">
        <v>0</v>
      </c>
      <c r="I198" s="2">
        <v>0.4</v>
      </c>
      <c r="J198" s="6">
        <v>3485216</v>
      </c>
      <c r="K198" s="6">
        <v>10382655</v>
      </c>
      <c r="L198" s="6">
        <v>-6897439</v>
      </c>
      <c r="M198" s="6">
        <v>11281266</v>
      </c>
      <c r="N198" s="6">
        <v>690396</v>
      </c>
      <c r="O198" s="6">
        <v>169764</v>
      </c>
      <c r="P198" s="6">
        <v>501784</v>
      </c>
      <c r="Q198" s="6">
        <v>3557</v>
      </c>
      <c r="R198" s="6">
        <v>8269</v>
      </c>
      <c r="S198" s="6">
        <v>6413</v>
      </c>
      <c r="T198" s="6">
        <v>0</v>
      </c>
      <c r="U198" s="6">
        <v>609</v>
      </c>
      <c r="V198" s="6">
        <v>-103610</v>
      </c>
      <c r="W198" s="2">
        <v>0</v>
      </c>
      <c r="X198" s="2">
        <v>0</v>
      </c>
      <c r="Y198" s="6">
        <v>514952</v>
      </c>
      <c r="Z198" s="6">
        <v>12383005</v>
      </c>
      <c r="AA198" s="6">
        <v>5485566</v>
      </c>
      <c r="AB198" s="6">
        <v>2000350</v>
      </c>
      <c r="AC198" s="7">
        <v>1.57</v>
      </c>
      <c r="AD198" s="2" t="s">
        <v>920</v>
      </c>
      <c r="AE198" s="2" t="s">
        <v>811</v>
      </c>
      <c r="AF198" s="2">
        <v>2.81433E-2</v>
      </c>
      <c r="AG198" s="2">
        <v>0</v>
      </c>
      <c r="AH198" s="2">
        <v>1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</row>
    <row r="199" spans="1:39">
      <c r="A199" s="2" t="s">
        <v>374</v>
      </c>
      <c r="B199" s="2" t="s">
        <v>821</v>
      </c>
      <c r="C199" s="2" t="s">
        <v>805</v>
      </c>
      <c r="D199" s="2">
        <v>0</v>
      </c>
      <c r="E199" s="2" t="s">
        <v>375</v>
      </c>
      <c r="F199" s="2" t="s">
        <v>806</v>
      </c>
      <c r="G199" s="2" t="s">
        <v>428</v>
      </c>
      <c r="H199" s="2">
        <v>0</v>
      </c>
      <c r="I199" s="2">
        <v>0.49</v>
      </c>
      <c r="J199" s="6">
        <v>45025675</v>
      </c>
      <c r="K199" s="6">
        <v>40828298</v>
      </c>
      <c r="L199" s="6">
        <v>4197377</v>
      </c>
      <c r="M199" s="6">
        <v>41014660</v>
      </c>
      <c r="N199" s="6">
        <v>2079733</v>
      </c>
      <c r="O199" s="6">
        <v>616117</v>
      </c>
      <c r="P199" s="6">
        <v>1449521</v>
      </c>
      <c r="Q199" s="6">
        <v>6246</v>
      </c>
      <c r="R199" s="6">
        <v>2017</v>
      </c>
      <c r="S199" s="6">
        <v>5832</v>
      </c>
      <c r="T199" s="6">
        <v>0</v>
      </c>
      <c r="U199" s="6">
        <v>0</v>
      </c>
      <c r="V199" s="6">
        <v>63051</v>
      </c>
      <c r="W199" s="2">
        <v>0</v>
      </c>
      <c r="X199" s="2">
        <v>0</v>
      </c>
      <c r="Y199" s="6">
        <v>-1516327</v>
      </c>
      <c r="Z199" s="6">
        <v>41641117</v>
      </c>
      <c r="AA199" s="6">
        <v>45838494</v>
      </c>
      <c r="AB199" s="6">
        <v>812819</v>
      </c>
      <c r="AC199" s="7">
        <v>1.02</v>
      </c>
      <c r="AD199" s="2">
        <v>0</v>
      </c>
      <c r="AE199" s="2" t="s">
        <v>807</v>
      </c>
      <c r="AF199" s="2">
        <v>1</v>
      </c>
      <c r="AG199" s="2">
        <v>0</v>
      </c>
      <c r="AH199" s="2">
        <v>0</v>
      </c>
      <c r="AI199" s="2">
        <v>0</v>
      </c>
      <c r="AJ199" s="2">
        <v>0</v>
      </c>
      <c r="AK199" s="2">
        <v>1</v>
      </c>
      <c r="AL199" s="2">
        <v>0</v>
      </c>
      <c r="AM199" s="2">
        <v>0</v>
      </c>
    </row>
    <row r="200" spans="1:39">
      <c r="A200" s="2" t="s">
        <v>372</v>
      </c>
      <c r="B200" s="2" t="s">
        <v>804</v>
      </c>
      <c r="C200" s="2" t="s">
        <v>809</v>
      </c>
      <c r="D200" s="2">
        <v>0</v>
      </c>
      <c r="E200" s="2" t="s">
        <v>373</v>
      </c>
      <c r="F200" s="2" t="s">
        <v>402</v>
      </c>
      <c r="G200" s="2" t="s">
        <v>400</v>
      </c>
      <c r="H200" s="2">
        <v>0</v>
      </c>
      <c r="I200" s="2">
        <v>0.4</v>
      </c>
      <c r="J200" s="6">
        <v>1239832</v>
      </c>
      <c r="K200" s="6">
        <v>5286351</v>
      </c>
      <c r="L200" s="6">
        <v>-4046519</v>
      </c>
      <c r="M200" s="6">
        <v>5359417</v>
      </c>
      <c r="N200" s="6">
        <v>609869</v>
      </c>
      <c r="O200" s="6">
        <v>82759</v>
      </c>
      <c r="P200" s="6">
        <v>509957</v>
      </c>
      <c r="Q200" s="6">
        <v>3248</v>
      </c>
      <c r="R200" s="6">
        <v>0</v>
      </c>
      <c r="S200" s="6">
        <v>0</v>
      </c>
      <c r="T200" s="6">
        <v>13905</v>
      </c>
      <c r="U200" s="6">
        <v>0</v>
      </c>
      <c r="V200" s="6">
        <v>-60785</v>
      </c>
      <c r="W200" s="2">
        <v>0</v>
      </c>
      <c r="X200" s="2">
        <v>0</v>
      </c>
      <c r="Y200" s="6">
        <v>123570</v>
      </c>
      <c r="Z200" s="6">
        <v>6032072</v>
      </c>
      <c r="AA200" s="6">
        <v>1985552</v>
      </c>
      <c r="AB200" s="6">
        <v>745721</v>
      </c>
      <c r="AC200" s="7">
        <v>1.6</v>
      </c>
      <c r="AD200" s="2" t="s">
        <v>906</v>
      </c>
      <c r="AE200" s="2" t="s">
        <v>811</v>
      </c>
      <c r="AF200" s="2">
        <v>7.0477999999999999E-3</v>
      </c>
      <c r="AG200" s="2">
        <v>0</v>
      </c>
      <c r="AH200" s="2">
        <v>1</v>
      </c>
      <c r="AI200" s="2">
        <v>0</v>
      </c>
      <c r="AJ200" s="2">
        <v>0</v>
      </c>
      <c r="AK200" s="2">
        <v>0</v>
      </c>
      <c r="AL200" s="2">
        <v>0</v>
      </c>
      <c r="AM200" s="2">
        <v>0</v>
      </c>
    </row>
    <row r="201" spans="1:39">
      <c r="A201" s="2" t="s">
        <v>370</v>
      </c>
      <c r="B201" s="2" t="s">
        <v>804</v>
      </c>
      <c r="C201" s="2" t="s">
        <v>822</v>
      </c>
      <c r="D201" s="2">
        <v>0</v>
      </c>
      <c r="E201" s="2" t="s">
        <v>371</v>
      </c>
      <c r="F201" s="2" t="s">
        <v>207</v>
      </c>
      <c r="G201" s="2" t="s">
        <v>274</v>
      </c>
      <c r="H201" s="2">
        <v>0</v>
      </c>
      <c r="I201" s="2">
        <v>0.4</v>
      </c>
      <c r="J201" s="6">
        <v>2714216</v>
      </c>
      <c r="K201" s="6">
        <v>12488510</v>
      </c>
      <c r="L201" s="6">
        <v>-9774294</v>
      </c>
      <c r="M201" s="6">
        <v>13423167</v>
      </c>
      <c r="N201" s="6">
        <v>1074227</v>
      </c>
      <c r="O201" s="6">
        <v>203668</v>
      </c>
      <c r="P201" s="6">
        <v>862578</v>
      </c>
      <c r="Q201" s="2">
        <v>0</v>
      </c>
      <c r="R201" s="6">
        <v>0</v>
      </c>
      <c r="S201" s="6">
        <v>0</v>
      </c>
      <c r="T201" s="6">
        <v>7981</v>
      </c>
      <c r="U201" s="6">
        <v>0</v>
      </c>
      <c r="V201" s="6">
        <v>-146824</v>
      </c>
      <c r="W201" s="2">
        <v>0</v>
      </c>
      <c r="X201" s="2">
        <v>0</v>
      </c>
      <c r="Y201" s="6">
        <v>620670</v>
      </c>
      <c r="Z201" s="6">
        <v>14971240</v>
      </c>
      <c r="AA201" s="6">
        <v>5196946</v>
      </c>
      <c r="AB201" s="6">
        <v>2482729</v>
      </c>
      <c r="AC201" s="7">
        <v>1.91</v>
      </c>
      <c r="AD201" s="2" t="s">
        <v>905</v>
      </c>
      <c r="AE201" s="2" t="s">
        <v>827</v>
      </c>
      <c r="AF201" s="2">
        <v>3.8875899999999998E-2</v>
      </c>
      <c r="AG201" s="2">
        <v>0</v>
      </c>
      <c r="AH201" s="2">
        <v>1</v>
      </c>
      <c r="AI201" s="2">
        <v>0</v>
      </c>
      <c r="AJ201" s="2">
        <v>0</v>
      </c>
      <c r="AK201" s="2">
        <v>0</v>
      </c>
      <c r="AL201" s="2">
        <v>0</v>
      </c>
      <c r="AM201" s="2">
        <v>0</v>
      </c>
    </row>
    <row r="202" spans="1:39">
      <c r="A202" s="2" t="s">
        <v>368</v>
      </c>
      <c r="B202" s="2" t="s">
        <v>921</v>
      </c>
      <c r="C202" s="2">
        <v>0</v>
      </c>
      <c r="D202" s="2">
        <v>0</v>
      </c>
      <c r="E202" s="2" t="s">
        <v>369</v>
      </c>
      <c r="F202" s="2">
        <v>0</v>
      </c>
      <c r="G202" s="2">
        <v>0</v>
      </c>
      <c r="H202" s="2" t="s">
        <v>814</v>
      </c>
      <c r="I202" s="2">
        <v>0.01</v>
      </c>
      <c r="J202" s="6">
        <v>18804361</v>
      </c>
      <c r="K202" s="6">
        <v>4012404</v>
      </c>
      <c r="L202" s="6">
        <v>14791957</v>
      </c>
      <c r="M202" s="6">
        <v>4102622</v>
      </c>
      <c r="N202" s="6">
        <v>242723</v>
      </c>
      <c r="O202" s="6">
        <v>61627</v>
      </c>
      <c r="P202" s="6">
        <v>177515</v>
      </c>
      <c r="Q202" s="6">
        <v>1555</v>
      </c>
      <c r="R202" s="6">
        <v>630</v>
      </c>
      <c r="S202" s="6">
        <v>1320</v>
      </c>
      <c r="T202" s="6">
        <v>0</v>
      </c>
      <c r="U202" s="6">
        <v>76</v>
      </c>
      <c r="V202" s="6">
        <v>222197</v>
      </c>
      <c r="W202" s="2">
        <v>0</v>
      </c>
      <c r="X202" s="2">
        <v>0</v>
      </c>
      <c r="Y202" s="6">
        <v>-187682</v>
      </c>
      <c r="Z202" s="6">
        <v>4379860</v>
      </c>
      <c r="AA202" s="6">
        <v>19171817</v>
      </c>
      <c r="AB202" s="6">
        <v>367456</v>
      </c>
      <c r="AC202" s="7">
        <v>1.02</v>
      </c>
      <c r="AD202" s="2">
        <v>0</v>
      </c>
      <c r="AE202" s="2" t="s">
        <v>807</v>
      </c>
      <c r="AF202" s="2">
        <v>1</v>
      </c>
      <c r="AG202" s="2">
        <v>0</v>
      </c>
      <c r="AH202" s="2">
        <v>0</v>
      </c>
      <c r="AI202" s="2">
        <v>0</v>
      </c>
      <c r="AJ202" s="2">
        <v>1</v>
      </c>
      <c r="AK202" s="2">
        <v>0</v>
      </c>
      <c r="AL202" s="2">
        <v>0</v>
      </c>
      <c r="AM202" s="2">
        <v>0</v>
      </c>
    </row>
    <row r="203" spans="1:39">
      <c r="A203" s="2" t="s">
        <v>366</v>
      </c>
      <c r="B203" s="2" t="s">
        <v>924</v>
      </c>
      <c r="C203" s="2" t="s">
        <v>818</v>
      </c>
      <c r="D203" s="2">
        <v>0</v>
      </c>
      <c r="E203" s="2" t="s">
        <v>367</v>
      </c>
      <c r="F203" s="2" t="s">
        <v>514</v>
      </c>
      <c r="G203" s="2" t="s">
        <v>806</v>
      </c>
      <c r="H203" s="2">
        <v>0</v>
      </c>
      <c r="I203" s="2">
        <v>0.3</v>
      </c>
      <c r="J203" s="6">
        <v>33582579</v>
      </c>
      <c r="K203" s="6">
        <v>24678884</v>
      </c>
      <c r="L203" s="6">
        <v>8903695</v>
      </c>
      <c r="M203" s="6">
        <v>26400683</v>
      </c>
      <c r="N203" s="6">
        <v>1034612</v>
      </c>
      <c r="O203" s="6">
        <v>396577</v>
      </c>
      <c r="P203" s="6">
        <v>636600</v>
      </c>
      <c r="Q203" s="2">
        <v>0</v>
      </c>
      <c r="R203" s="6">
        <v>347</v>
      </c>
      <c r="S203" s="6">
        <v>1088</v>
      </c>
      <c r="T203" s="6">
        <v>0</v>
      </c>
      <c r="U203" s="6">
        <v>0</v>
      </c>
      <c r="V203" s="6">
        <v>133746</v>
      </c>
      <c r="W203" s="2">
        <v>0</v>
      </c>
      <c r="X203" s="2">
        <v>0</v>
      </c>
      <c r="Y203" s="6">
        <v>380488</v>
      </c>
      <c r="Z203" s="6">
        <v>27949530</v>
      </c>
      <c r="AA203" s="6">
        <v>36853224</v>
      </c>
      <c r="AB203" s="6">
        <v>3270646</v>
      </c>
      <c r="AC203" s="7">
        <v>1.1000000000000001</v>
      </c>
      <c r="AD203" s="2">
        <v>0</v>
      </c>
      <c r="AE203" s="2" t="s">
        <v>807</v>
      </c>
      <c r="AF203" s="2">
        <v>1</v>
      </c>
      <c r="AG203" s="2">
        <v>0</v>
      </c>
      <c r="AH203" s="2">
        <v>0</v>
      </c>
      <c r="AI203" s="2">
        <v>0</v>
      </c>
      <c r="AJ203" s="2">
        <v>0</v>
      </c>
      <c r="AK203" s="2">
        <v>0</v>
      </c>
      <c r="AL203" s="2">
        <v>1</v>
      </c>
      <c r="AM203" s="2">
        <v>0</v>
      </c>
    </row>
    <row r="204" spans="1:39">
      <c r="A204" s="2" t="s">
        <v>364</v>
      </c>
      <c r="B204" s="2" t="s">
        <v>804</v>
      </c>
      <c r="C204" s="2" t="s">
        <v>822</v>
      </c>
      <c r="D204" s="2">
        <v>0</v>
      </c>
      <c r="E204" s="2" t="s">
        <v>365</v>
      </c>
      <c r="F204" s="2" t="s">
        <v>588</v>
      </c>
      <c r="G204" s="2" t="s">
        <v>274</v>
      </c>
      <c r="H204" s="2">
        <v>0</v>
      </c>
      <c r="I204" s="2">
        <v>0.4</v>
      </c>
      <c r="J204" s="6">
        <v>2066720</v>
      </c>
      <c r="K204" s="6">
        <v>5830514</v>
      </c>
      <c r="L204" s="6">
        <v>-3763794</v>
      </c>
      <c r="M204" s="6">
        <v>5927591</v>
      </c>
      <c r="N204" s="6">
        <v>693757</v>
      </c>
      <c r="O204" s="6">
        <v>90924</v>
      </c>
      <c r="P204" s="6">
        <v>588560</v>
      </c>
      <c r="Q204" s="6">
        <v>2030</v>
      </c>
      <c r="R204" s="6">
        <v>2030</v>
      </c>
      <c r="S204" s="6">
        <v>0</v>
      </c>
      <c r="T204" s="6">
        <v>10213</v>
      </c>
      <c r="U204" s="6">
        <v>0</v>
      </c>
      <c r="V204" s="6">
        <v>-56538</v>
      </c>
      <c r="W204" s="2">
        <v>0</v>
      </c>
      <c r="X204" s="2">
        <v>0</v>
      </c>
      <c r="Y204" s="6">
        <v>-118264</v>
      </c>
      <c r="Z204" s="6">
        <v>6446547</v>
      </c>
      <c r="AA204" s="6">
        <v>2682752</v>
      </c>
      <c r="AB204" s="6">
        <v>616032</v>
      </c>
      <c r="AC204" s="7">
        <v>1.3</v>
      </c>
      <c r="AD204" s="2" t="s">
        <v>847</v>
      </c>
      <c r="AE204" s="2" t="s">
        <v>811</v>
      </c>
      <c r="AF204" s="2">
        <v>1.0392500000000001E-2</v>
      </c>
      <c r="AG204" s="2">
        <v>0</v>
      </c>
      <c r="AH204" s="2">
        <v>1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</row>
    <row r="205" spans="1:39">
      <c r="A205" s="2" t="s">
        <v>362</v>
      </c>
      <c r="B205" s="2" t="s">
        <v>804</v>
      </c>
      <c r="C205" s="2" t="s">
        <v>815</v>
      </c>
      <c r="D205" s="2">
        <v>0</v>
      </c>
      <c r="E205" s="2" t="s">
        <v>363</v>
      </c>
      <c r="F205" s="2" t="s">
        <v>139</v>
      </c>
      <c r="G205" s="2" t="s">
        <v>806</v>
      </c>
      <c r="H205" s="2">
        <v>0</v>
      </c>
      <c r="I205" s="2">
        <v>0.4</v>
      </c>
      <c r="J205" s="6">
        <v>2123800</v>
      </c>
      <c r="K205" s="6">
        <v>8476276</v>
      </c>
      <c r="L205" s="6">
        <v>-6352477</v>
      </c>
      <c r="M205" s="6">
        <v>9191900</v>
      </c>
      <c r="N205" s="6">
        <v>717038</v>
      </c>
      <c r="O205" s="6">
        <v>140127</v>
      </c>
      <c r="P205" s="6">
        <v>536294</v>
      </c>
      <c r="Q205" s="6">
        <v>7369</v>
      </c>
      <c r="R205" s="6">
        <v>0</v>
      </c>
      <c r="S205" s="6">
        <v>2602</v>
      </c>
      <c r="T205" s="6">
        <v>30646</v>
      </c>
      <c r="U205" s="6">
        <v>0</v>
      </c>
      <c r="V205" s="6">
        <v>-95423</v>
      </c>
      <c r="W205" s="2">
        <v>0</v>
      </c>
      <c r="X205" s="2">
        <v>103</v>
      </c>
      <c r="Y205" s="6">
        <v>-137092</v>
      </c>
      <c r="Z205" s="6">
        <v>9676319</v>
      </c>
      <c r="AA205" s="6">
        <v>3323842</v>
      </c>
      <c r="AB205" s="6">
        <v>1200043</v>
      </c>
      <c r="AC205" s="7">
        <v>1.57</v>
      </c>
      <c r="AD205" s="2" t="s">
        <v>816</v>
      </c>
      <c r="AE205" s="2" t="s">
        <v>811</v>
      </c>
      <c r="AF205" s="2">
        <v>1.8500900000000001E-2</v>
      </c>
      <c r="AG205" s="2">
        <v>0</v>
      </c>
      <c r="AH205" s="2">
        <v>1</v>
      </c>
      <c r="AI205" s="2">
        <v>0</v>
      </c>
      <c r="AJ205" s="2">
        <v>0</v>
      </c>
      <c r="AK205" s="2">
        <v>0</v>
      </c>
      <c r="AL205" s="2">
        <v>0</v>
      </c>
      <c r="AM205" s="2">
        <v>0</v>
      </c>
    </row>
    <row r="206" spans="1:39">
      <c r="A206" s="2" t="s">
        <v>360</v>
      </c>
      <c r="B206" s="2" t="s">
        <v>804</v>
      </c>
      <c r="C206" s="2" t="s">
        <v>805</v>
      </c>
      <c r="D206" s="2">
        <v>0</v>
      </c>
      <c r="E206" s="2" t="s">
        <v>361</v>
      </c>
      <c r="F206" s="2" t="s">
        <v>39</v>
      </c>
      <c r="G206" s="2" t="s">
        <v>806</v>
      </c>
      <c r="H206" s="2">
        <v>0</v>
      </c>
      <c r="I206" s="2">
        <v>0.4</v>
      </c>
      <c r="J206" s="6">
        <v>2000599</v>
      </c>
      <c r="K206" s="6">
        <v>16979596</v>
      </c>
      <c r="L206" s="6">
        <v>-14978997</v>
      </c>
      <c r="M206" s="6">
        <v>17742952</v>
      </c>
      <c r="N206" s="6">
        <v>1010693</v>
      </c>
      <c r="O206" s="6">
        <v>266525</v>
      </c>
      <c r="P206" s="6">
        <v>719859</v>
      </c>
      <c r="Q206" s="6">
        <v>0</v>
      </c>
      <c r="R206" s="6">
        <v>15072</v>
      </c>
      <c r="S206" s="6">
        <v>4831</v>
      </c>
      <c r="T206" s="6">
        <v>4406</v>
      </c>
      <c r="U206" s="6">
        <v>0</v>
      </c>
      <c r="V206" s="6">
        <v>-225006</v>
      </c>
      <c r="W206" s="2">
        <v>0</v>
      </c>
      <c r="X206" s="6">
        <v>775572</v>
      </c>
      <c r="Y206" s="6">
        <v>-1520914</v>
      </c>
      <c r="Z206" s="6">
        <v>16232153</v>
      </c>
      <c r="AA206" s="6">
        <v>1253156</v>
      </c>
      <c r="AB206" s="6">
        <v>-747443</v>
      </c>
      <c r="AC206" s="7">
        <v>0.63</v>
      </c>
      <c r="AD206" s="2">
        <v>0</v>
      </c>
      <c r="AE206" s="2" t="s">
        <v>807</v>
      </c>
      <c r="AF206" s="2">
        <v>1</v>
      </c>
      <c r="AG206" s="2">
        <v>0</v>
      </c>
      <c r="AH206" s="2">
        <v>1</v>
      </c>
      <c r="AI206" s="2">
        <v>0</v>
      </c>
      <c r="AJ206" s="2">
        <v>0</v>
      </c>
      <c r="AK206" s="2">
        <v>0</v>
      </c>
      <c r="AL206" s="2">
        <v>0</v>
      </c>
      <c r="AM206" s="2">
        <v>0</v>
      </c>
    </row>
    <row r="207" spans="1:39">
      <c r="A207" s="2" t="s">
        <v>358</v>
      </c>
      <c r="B207" s="2" t="s">
        <v>821</v>
      </c>
      <c r="C207" s="2" t="s">
        <v>845</v>
      </c>
      <c r="D207" s="2">
        <v>0</v>
      </c>
      <c r="E207" s="2" t="s">
        <v>359</v>
      </c>
      <c r="F207" s="2" t="s">
        <v>806</v>
      </c>
      <c r="G207" s="2" t="s">
        <v>626</v>
      </c>
      <c r="H207" s="2">
        <v>0</v>
      </c>
      <c r="I207" s="2">
        <v>0.49</v>
      </c>
      <c r="J207" s="6">
        <v>42974667</v>
      </c>
      <c r="K207" s="6">
        <v>17480998</v>
      </c>
      <c r="L207" s="6">
        <v>25493669</v>
      </c>
      <c r="M207" s="6">
        <v>16850505</v>
      </c>
      <c r="N207" s="6">
        <v>968658</v>
      </c>
      <c r="O207" s="6">
        <v>253119</v>
      </c>
      <c r="P207" s="6">
        <v>695871</v>
      </c>
      <c r="Q207" s="2">
        <v>0</v>
      </c>
      <c r="R207" s="6">
        <v>0</v>
      </c>
      <c r="S207" s="6">
        <v>18922</v>
      </c>
      <c r="T207" s="6">
        <v>0</v>
      </c>
      <c r="U207" s="6">
        <v>746</v>
      </c>
      <c r="V207" s="6">
        <v>382952</v>
      </c>
      <c r="W207" s="2">
        <v>0</v>
      </c>
      <c r="X207" s="2">
        <v>0</v>
      </c>
      <c r="Y207" s="6">
        <v>-788611</v>
      </c>
      <c r="Z207" s="6">
        <v>17413504</v>
      </c>
      <c r="AA207" s="6">
        <v>42907174</v>
      </c>
      <c r="AB207" s="6">
        <v>-67494</v>
      </c>
      <c r="AC207" s="7">
        <v>1</v>
      </c>
      <c r="AD207" s="2">
        <v>0</v>
      </c>
      <c r="AE207" s="2" t="s">
        <v>807</v>
      </c>
      <c r="AF207" s="2">
        <v>1</v>
      </c>
      <c r="AG207" s="2">
        <v>0</v>
      </c>
      <c r="AH207" s="2">
        <v>0</v>
      </c>
      <c r="AI207" s="2">
        <v>0</v>
      </c>
      <c r="AJ207" s="2">
        <v>0</v>
      </c>
      <c r="AK207" s="2">
        <v>1</v>
      </c>
      <c r="AL207" s="2">
        <v>0</v>
      </c>
      <c r="AM207" s="2">
        <v>0</v>
      </c>
    </row>
    <row r="208" spans="1:39">
      <c r="A208" s="2" t="s">
        <v>356</v>
      </c>
      <c r="B208" s="2" t="s">
        <v>821</v>
      </c>
      <c r="C208" s="2" t="s">
        <v>805</v>
      </c>
      <c r="D208" s="2">
        <v>0</v>
      </c>
      <c r="E208" s="2" t="s">
        <v>357</v>
      </c>
      <c r="F208" s="2" t="s">
        <v>806</v>
      </c>
      <c r="G208" s="2" t="s">
        <v>678</v>
      </c>
      <c r="H208" s="2">
        <v>0</v>
      </c>
      <c r="I208" s="2">
        <v>0.49</v>
      </c>
      <c r="J208" s="6">
        <v>43397571</v>
      </c>
      <c r="K208" s="6">
        <v>70157823</v>
      </c>
      <c r="L208" s="6">
        <v>-26760251</v>
      </c>
      <c r="M208" s="6">
        <v>76707951</v>
      </c>
      <c r="N208" s="6">
        <v>2205904</v>
      </c>
      <c r="O208" s="6">
        <v>1154645</v>
      </c>
      <c r="P208" s="6">
        <v>1027211</v>
      </c>
      <c r="Q208" s="6">
        <v>0</v>
      </c>
      <c r="R208" s="6">
        <v>0</v>
      </c>
      <c r="S208" s="6">
        <v>15593</v>
      </c>
      <c r="T208" s="6">
        <v>7709</v>
      </c>
      <c r="U208" s="6">
        <v>746</v>
      </c>
      <c r="V208" s="6">
        <v>-401978</v>
      </c>
      <c r="W208" s="2">
        <v>0</v>
      </c>
      <c r="X208" s="6">
        <v>2958086</v>
      </c>
      <c r="Y208" s="6">
        <v>-1351728</v>
      </c>
      <c r="Z208" s="6">
        <v>74202063</v>
      </c>
      <c r="AA208" s="6">
        <v>47441812</v>
      </c>
      <c r="AB208" s="6">
        <v>4044240</v>
      </c>
      <c r="AC208" s="7">
        <v>1.0900000000000001</v>
      </c>
      <c r="AD208" s="2">
        <v>0</v>
      </c>
      <c r="AE208" s="2" t="s">
        <v>807</v>
      </c>
      <c r="AF208" s="2">
        <v>1</v>
      </c>
      <c r="AG208" s="2">
        <v>0</v>
      </c>
      <c r="AH208" s="2">
        <v>0</v>
      </c>
      <c r="AI208" s="2">
        <v>0</v>
      </c>
      <c r="AJ208" s="2">
        <v>0</v>
      </c>
      <c r="AK208" s="2">
        <v>1</v>
      </c>
      <c r="AL208" s="2">
        <v>0</v>
      </c>
      <c r="AM208" s="2">
        <v>0</v>
      </c>
    </row>
    <row r="209" spans="1:39">
      <c r="A209" s="2" t="s">
        <v>354</v>
      </c>
      <c r="B209" s="2" t="s">
        <v>804</v>
      </c>
      <c r="C209" s="2" t="s">
        <v>805</v>
      </c>
      <c r="D209" s="2">
        <v>0</v>
      </c>
      <c r="E209" s="2" t="s">
        <v>355</v>
      </c>
      <c r="F209" s="2" t="s">
        <v>133</v>
      </c>
      <c r="G209" s="2" t="s">
        <v>806</v>
      </c>
      <c r="H209" s="2">
        <v>0</v>
      </c>
      <c r="I209" s="2">
        <v>0.4</v>
      </c>
      <c r="J209" s="6">
        <v>1201150</v>
      </c>
      <c r="K209" s="6">
        <v>16334629</v>
      </c>
      <c r="L209" s="6">
        <v>-15133479</v>
      </c>
      <c r="M209" s="6">
        <v>18219065</v>
      </c>
      <c r="N209" s="6">
        <v>822282</v>
      </c>
      <c r="O209" s="6">
        <v>273677</v>
      </c>
      <c r="P209" s="6">
        <v>539127</v>
      </c>
      <c r="Q209" s="6">
        <v>9478</v>
      </c>
      <c r="R209" s="6">
        <v>0</v>
      </c>
      <c r="S209" s="6">
        <v>0</v>
      </c>
      <c r="T209" s="6">
        <v>0</v>
      </c>
      <c r="U209" s="6">
        <v>0</v>
      </c>
      <c r="V209" s="6">
        <v>-227327</v>
      </c>
      <c r="W209" s="2">
        <v>0</v>
      </c>
      <c r="X209" s="6">
        <v>2009</v>
      </c>
      <c r="Y209" s="6">
        <v>-155520</v>
      </c>
      <c r="Z209" s="6">
        <v>18656491</v>
      </c>
      <c r="AA209" s="6">
        <v>3523012</v>
      </c>
      <c r="AB209" s="6">
        <v>2321862</v>
      </c>
      <c r="AC209" s="7">
        <v>2.93</v>
      </c>
      <c r="AD209" s="2" t="s">
        <v>934</v>
      </c>
      <c r="AE209" s="2" t="s">
        <v>811</v>
      </c>
      <c r="AF209" s="2">
        <v>6.4567000000000001E-3</v>
      </c>
      <c r="AG209" s="2">
        <v>0</v>
      </c>
      <c r="AH209" s="2">
        <v>1</v>
      </c>
      <c r="AI209" s="2">
        <v>0</v>
      </c>
      <c r="AJ209" s="2">
        <v>0</v>
      </c>
      <c r="AK209" s="2">
        <v>0</v>
      </c>
      <c r="AL209" s="2">
        <v>0</v>
      </c>
      <c r="AM209" s="2">
        <v>0</v>
      </c>
    </row>
    <row r="210" spans="1:39">
      <c r="A210" s="2" t="s">
        <v>352</v>
      </c>
      <c r="B210" s="2" t="s">
        <v>804</v>
      </c>
      <c r="C210" s="2" t="s">
        <v>805</v>
      </c>
      <c r="D210" s="2">
        <v>0</v>
      </c>
      <c r="E210" s="2" t="s">
        <v>353</v>
      </c>
      <c r="F210" s="2" t="s">
        <v>488</v>
      </c>
      <c r="G210" s="2" t="s">
        <v>486</v>
      </c>
      <c r="H210" s="2">
        <v>0</v>
      </c>
      <c r="I210" s="2">
        <v>0.4</v>
      </c>
      <c r="J210" s="6">
        <v>3733041</v>
      </c>
      <c r="K210" s="6">
        <v>25747753</v>
      </c>
      <c r="L210" s="6">
        <v>-22014712</v>
      </c>
      <c r="M210" s="6">
        <v>25598954</v>
      </c>
      <c r="N210" s="6">
        <v>1672862</v>
      </c>
      <c r="O210" s="6">
        <v>384834</v>
      </c>
      <c r="P210" s="6">
        <v>1272559</v>
      </c>
      <c r="Q210" s="6">
        <v>4059</v>
      </c>
      <c r="R210" s="6">
        <v>3998</v>
      </c>
      <c r="S210" s="6">
        <v>2030</v>
      </c>
      <c r="T210" s="6">
        <v>4163</v>
      </c>
      <c r="U210" s="6">
        <v>1219</v>
      </c>
      <c r="V210" s="6">
        <v>-330693</v>
      </c>
      <c r="W210" s="2">
        <v>0</v>
      </c>
      <c r="X210" s="6">
        <v>705007</v>
      </c>
      <c r="Y210" s="6">
        <v>-345652</v>
      </c>
      <c r="Z210" s="6">
        <v>25890464</v>
      </c>
      <c r="AA210" s="6">
        <v>3875752</v>
      </c>
      <c r="AB210" s="6">
        <v>142711</v>
      </c>
      <c r="AC210" s="7">
        <v>1.04</v>
      </c>
      <c r="AD210" s="2">
        <v>0</v>
      </c>
      <c r="AE210" s="2" t="s">
        <v>807</v>
      </c>
      <c r="AF210" s="2">
        <v>1</v>
      </c>
      <c r="AG210" s="2">
        <v>0</v>
      </c>
      <c r="AH210" s="2">
        <v>1</v>
      </c>
      <c r="AI210" s="2">
        <v>0</v>
      </c>
      <c r="AJ210" s="2">
        <v>0</v>
      </c>
      <c r="AK210" s="2">
        <v>0</v>
      </c>
      <c r="AL210" s="2">
        <v>0</v>
      </c>
      <c r="AM210" s="2">
        <v>0</v>
      </c>
    </row>
    <row r="211" spans="1:39">
      <c r="A211" s="2" t="s">
        <v>350</v>
      </c>
      <c r="B211" s="2" t="s">
        <v>804</v>
      </c>
      <c r="C211" s="2" t="s">
        <v>809</v>
      </c>
      <c r="D211" s="2">
        <v>0</v>
      </c>
      <c r="E211" s="2" t="s">
        <v>351</v>
      </c>
      <c r="F211" s="2" t="s">
        <v>302</v>
      </c>
      <c r="G211" s="2" t="s">
        <v>300</v>
      </c>
      <c r="H211" s="2">
        <v>0</v>
      </c>
      <c r="I211" s="2">
        <v>0.4</v>
      </c>
      <c r="J211" s="6">
        <v>3434519</v>
      </c>
      <c r="K211" s="6">
        <v>14069515</v>
      </c>
      <c r="L211" s="6">
        <v>-10634995</v>
      </c>
      <c r="M211" s="6">
        <v>16811179</v>
      </c>
      <c r="N211" s="6">
        <v>946123</v>
      </c>
      <c r="O211" s="6">
        <v>255082</v>
      </c>
      <c r="P211" s="6">
        <v>678455</v>
      </c>
      <c r="Q211" s="2">
        <v>0</v>
      </c>
      <c r="R211" s="6">
        <v>0</v>
      </c>
      <c r="S211" s="6">
        <v>0</v>
      </c>
      <c r="T211" s="6">
        <v>12586</v>
      </c>
      <c r="U211" s="6">
        <v>0</v>
      </c>
      <c r="V211" s="6">
        <v>-159753</v>
      </c>
      <c r="W211" s="2">
        <v>0</v>
      </c>
      <c r="X211" s="2">
        <v>0</v>
      </c>
      <c r="Y211" s="6">
        <v>-1756988</v>
      </c>
      <c r="Z211" s="6">
        <v>15840561</v>
      </c>
      <c r="AA211" s="6">
        <v>5205565</v>
      </c>
      <c r="AB211" s="6">
        <v>1771046</v>
      </c>
      <c r="AC211" s="7">
        <v>1.52</v>
      </c>
      <c r="AD211" s="2" t="s">
        <v>920</v>
      </c>
      <c r="AE211" s="2" t="s">
        <v>811</v>
      </c>
      <c r="AF211" s="2">
        <v>2.7733899999999999E-2</v>
      </c>
      <c r="AG211" s="2">
        <v>0</v>
      </c>
      <c r="AH211" s="2">
        <v>1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</row>
    <row r="212" spans="1:39">
      <c r="A212" s="2" t="s">
        <v>348</v>
      </c>
      <c r="B212" s="2" t="s">
        <v>926</v>
      </c>
      <c r="C212" s="2" t="s">
        <v>845</v>
      </c>
      <c r="D212" s="2">
        <v>0</v>
      </c>
      <c r="E212" s="2" t="s">
        <v>349</v>
      </c>
      <c r="F212" s="2" t="s">
        <v>806</v>
      </c>
      <c r="G212" s="2" t="s">
        <v>87</v>
      </c>
      <c r="H212" s="2">
        <v>0</v>
      </c>
      <c r="I212" s="2">
        <v>0.49</v>
      </c>
      <c r="J212" s="6">
        <v>84414041</v>
      </c>
      <c r="K212" s="6">
        <v>68022704</v>
      </c>
      <c r="L212" s="6">
        <v>16391337</v>
      </c>
      <c r="M212" s="6">
        <v>66907656</v>
      </c>
      <c r="N212" s="6">
        <v>3080431</v>
      </c>
      <c r="O212" s="6">
        <v>1014118</v>
      </c>
      <c r="P212" s="6">
        <v>2006611</v>
      </c>
      <c r="Q212" s="6">
        <v>12452</v>
      </c>
      <c r="R212" s="6">
        <v>0</v>
      </c>
      <c r="S212" s="6">
        <v>47250</v>
      </c>
      <c r="T212" s="6">
        <v>0</v>
      </c>
      <c r="U212" s="6">
        <v>0</v>
      </c>
      <c r="V212" s="6">
        <v>246222</v>
      </c>
      <c r="W212" s="2">
        <v>0</v>
      </c>
      <c r="X212" s="2">
        <v>0</v>
      </c>
      <c r="Y212" s="6">
        <v>-7828354</v>
      </c>
      <c r="Z212" s="6">
        <v>62405955</v>
      </c>
      <c r="AA212" s="6">
        <v>78797291</v>
      </c>
      <c r="AB212" s="6">
        <v>-5616749</v>
      </c>
      <c r="AC212" s="7">
        <v>0.93</v>
      </c>
      <c r="AD212" s="2">
        <v>0</v>
      </c>
      <c r="AE212" s="2" t="s">
        <v>807</v>
      </c>
      <c r="AF212" s="2">
        <v>1</v>
      </c>
      <c r="AG212" s="2">
        <v>1</v>
      </c>
      <c r="AH212" s="2">
        <v>0</v>
      </c>
      <c r="AI212" s="2">
        <v>0</v>
      </c>
      <c r="AJ212" s="2">
        <v>0</v>
      </c>
      <c r="AK212" s="2">
        <v>0</v>
      </c>
      <c r="AL212" s="2">
        <v>0</v>
      </c>
      <c r="AM212" s="2">
        <v>0</v>
      </c>
    </row>
    <row r="213" spans="1:39">
      <c r="A213" s="2" t="s">
        <v>346</v>
      </c>
      <c r="B213" s="2" t="s">
        <v>804</v>
      </c>
      <c r="C213" s="2" t="s">
        <v>825</v>
      </c>
      <c r="D213" s="2">
        <v>0</v>
      </c>
      <c r="E213" s="2" t="s">
        <v>347</v>
      </c>
      <c r="F213" s="2" t="s">
        <v>157</v>
      </c>
      <c r="G213" s="2" t="s">
        <v>155</v>
      </c>
      <c r="H213" s="2">
        <v>0</v>
      </c>
      <c r="I213" s="2">
        <v>0.4</v>
      </c>
      <c r="J213" s="6">
        <v>3488947</v>
      </c>
      <c r="K213" s="6">
        <v>12231989</v>
      </c>
      <c r="L213" s="6">
        <v>-8743042</v>
      </c>
      <c r="M213" s="6">
        <v>12945948</v>
      </c>
      <c r="N213" s="6">
        <v>824258</v>
      </c>
      <c r="O213" s="6">
        <v>194467</v>
      </c>
      <c r="P213" s="6">
        <v>595923</v>
      </c>
      <c r="Q213" s="2">
        <v>0</v>
      </c>
      <c r="R213" s="6">
        <v>0</v>
      </c>
      <c r="S213" s="6">
        <v>28569</v>
      </c>
      <c r="T213" s="6">
        <v>5299</v>
      </c>
      <c r="U213" s="6">
        <v>0</v>
      </c>
      <c r="V213" s="6">
        <v>-131333</v>
      </c>
      <c r="W213" s="2">
        <v>0</v>
      </c>
      <c r="X213" s="2">
        <v>0</v>
      </c>
      <c r="Y213" s="6">
        <v>19454</v>
      </c>
      <c r="Z213" s="6">
        <v>13658327</v>
      </c>
      <c r="AA213" s="6">
        <v>4915285</v>
      </c>
      <c r="AB213" s="6">
        <v>1426338</v>
      </c>
      <c r="AC213" s="7">
        <v>1.41</v>
      </c>
      <c r="AD213" s="2" t="s">
        <v>865</v>
      </c>
      <c r="AE213" s="2" t="s">
        <v>811</v>
      </c>
      <c r="AF213" s="2">
        <v>1.9138499999999999E-2</v>
      </c>
      <c r="AG213" s="2">
        <v>0</v>
      </c>
      <c r="AH213" s="2">
        <v>1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</row>
    <row r="214" spans="1:39">
      <c r="A214" s="2" t="s">
        <v>344</v>
      </c>
      <c r="B214" s="2" t="s">
        <v>924</v>
      </c>
      <c r="C214" s="2" t="s">
        <v>818</v>
      </c>
      <c r="D214" s="2">
        <v>0</v>
      </c>
      <c r="E214" s="2" t="s">
        <v>345</v>
      </c>
      <c r="F214" s="2" t="s">
        <v>514</v>
      </c>
      <c r="G214" s="2" t="s">
        <v>806</v>
      </c>
      <c r="H214" s="2">
        <v>0</v>
      </c>
      <c r="I214" s="2">
        <v>0.3</v>
      </c>
      <c r="J214" s="6">
        <v>104098739</v>
      </c>
      <c r="K214" s="6">
        <v>34307931</v>
      </c>
      <c r="L214" s="6">
        <v>69790808</v>
      </c>
      <c r="M214" s="6">
        <v>44214939</v>
      </c>
      <c r="N214" s="6">
        <v>1773171</v>
      </c>
      <c r="O214" s="6">
        <v>670839</v>
      </c>
      <c r="P214" s="6">
        <v>1102332</v>
      </c>
      <c r="Q214" s="2">
        <v>0</v>
      </c>
      <c r="R214" s="6">
        <v>0</v>
      </c>
      <c r="S214" s="6">
        <v>0</v>
      </c>
      <c r="T214" s="6">
        <v>0</v>
      </c>
      <c r="U214" s="6">
        <v>0</v>
      </c>
      <c r="V214" s="6">
        <v>1048360</v>
      </c>
      <c r="W214" s="2">
        <v>0</v>
      </c>
      <c r="X214" s="2">
        <v>0</v>
      </c>
      <c r="Y214" s="6">
        <v>-2568938</v>
      </c>
      <c r="Z214" s="6">
        <v>44467532</v>
      </c>
      <c r="AA214" s="6">
        <v>114258339</v>
      </c>
      <c r="AB214" s="6">
        <v>10159601</v>
      </c>
      <c r="AC214" s="7">
        <v>1.1000000000000001</v>
      </c>
      <c r="AD214" s="2">
        <v>0</v>
      </c>
      <c r="AE214" s="2" t="s">
        <v>807</v>
      </c>
      <c r="AF214" s="2">
        <v>1</v>
      </c>
      <c r="AG214" s="2">
        <v>0</v>
      </c>
      <c r="AH214" s="2">
        <v>0</v>
      </c>
      <c r="AI214" s="2">
        <v>0</v>
      </c>
      <c r="AJ214" s="2">
        <v>0</v>
      </c>
      <c r="AK214" s="2">
        <v>0</v>
      </c>
      <c r="AL214" s="2">
        <v>1</v>
      </c>
      <c r="AM214" s="2">
        <v>0</v>
      </c>
    </row>
    <row r="215" spans="1:39">
      <c r="A215" s="2" t="s">
        <v>342</v>
      </c>
      <c r="B215" s="2" t="s">
        <v>928</v>
      </c>
      <c r="C215" s="2" t="s">
        <v>815</v>
      </c>
      <c r="D215" s="2">
        <v>0</v>
      </c>
      <c r="E215" s="2" t="s">
        <v>343</v>
      </c>
      <c r="F215" s="2">
        <v>0</v>
      </c>
      <c r="G215" s="2">
        <v>0</v>
      </c>
      <c r="H215" s="2" t="s">
        <v>929</v>
      </c>
      <c r="I215" s="2">
        <v>0.1</v>
      </c>
      <c r="J215" s="6">
        <v>144766822</v>
      </c>
      <c r="K215" s="6">
        <v>25327967</v>
      </c>
      <c r="L215" s="6">
        <v>119438855</v>
      </c>
      <c r="M215" s="6">
        <v>25914104</v>
      </c>
      <c r="N215" s="6">
        <v>1923952</v>
      </c>
      <c r="O215" s="6">
        <v>389268</v>
      </c>
      <c r="P215" s="6">
        <v>1484221</v>
      </c>
      <c r="Q215" s="6">
        <v>3857</v>
      </c>
      <c r="R215" s="6">
        <v>3876</v>
      </c>
      <c r="S215" s="6">
        <v>6487</v>
      </c>
      <c r="T215" s="6">
        <v>34855</v>
      </c>
      <c r="U215" s="6">
        <v>1388</v>
      </c>
      <c r="V215" s="6">
        <v>1794146</v>
      </c>
      <c r="W215" s="2">
        <v>0</v>
      </c>
      <c r="X215" s="2">
        <v>0</v>
      </c>
      <c r="Y215" s="6">
        <v>-226293</v>
      </c>
      <c r="Z215" s="6">
        <v>29405909</v>
      </c>
      <c r="AA215" s="6">
        <v>148844764</v>
      </c>
      <c r="AB215" s="6">
        <v>4077941</v>
      </c>
      <c r="AC215" s="7">
        <v>1.03</v>
      </c>
      <c r="AD215" s="2" t="s">
        <v>831</v>
      </c>
      <c r="AE215" s="2" t="s">
        <v>827</v>
      </c>
      <c r="AF215" s="2">
        <v>0.86275760000000001</v>
      </c>
      <c r="AG215" s="2">
        <v>0</v>
      </c>
      <c r="AH215" s="2">
        <v>0</v>
      </c>
      <c r="AI215" s="2">
        <v>1</v>
      </c>
      <c r="AJ215" s="2">
        <v>0</v>
      </c>
      <c r="AK215" s="2">
        <v>0</v>
      </c>
      <c r="AL215" s="2">
        <v>0</v>
      </c>
      <c r="AM215" s="2">
        <v>0</v>
      </c>
    </row>
    <row r="216" spans="1:39">
      <c r="A216" s="2" t="s">
        <v>340</v>
      </c>
      <c r="B216" s="2" t="s">
        <v>804</v>
      </c>
      <c r="C216" s="2" t="s">
        <v>822</v>
      </c>
      <c r="D216" s="2">
        <v>0</v>
      </c>
      <c r="E216" s="2" t="s">
        <v>341</v>
      </c>
      <c r="F216" s="2" t="s">
        <v>588</v>
      </c>
      <c r="G216" s="2" t="s">
        <v>274</v>
      </c>
      <c r="H216" s="2">
        <v>0</v>
      </c>
      <c r="I216" s="2">
        <v>0.4</v>
      </c>
      <c r="J216" s="6">
        <v>2792959</v>
      </c>
      <c r="K216" s="6">
        <v>12131044</v>
      </c>
      <c r="L216" s="6">
        <v>-9338085</v>
      </c>
      <c r="M216" s="6">
        <v>12405833</v>
      </c>
      <c r="N216" s="6">
        <v>1384350</v>
      </c>
      <c r="O216" s="6">
        <v>191025</v>
      </c>
      <c r="P216" s="6">
        <v>1175221</v>
      </c>
      <c r="Q216" s="6">
        <v>2075</v>
      </c>
      <c r="R216" s="6">
        <v>0</v>
      </c>
      <c r="S216" s="6">
        <v>670</v>
      </c>
      <c r="T216" s="6">
        <v>14140</v>
      </c>
      <c r="U216" s="6">
        <v>1219</v>
      </c>
      <c r="V216" s="6">
        <v>-140272</v>
      </c>
      <c r="W216" s="2">
        <v>0</v>
      </c>
      <c r="X216" s="2">
        <v>0</v>
      </c>
      <c r="Y216" s="6">
        <v>-1039580</v>
      </c>
      <c r="Z216" s="6">
        <v>12610331</v>
      </c>
      <c r="AA216" s="6">
        <v>3272246</v>
      </c>
      <c r="AB216" s="6">
        <v>479287</v>
      </c>
      <c r="AC216" s="7">
        <v>1.17</v>
      </c>
      <c r="AD216" s="2" t="s">
        <v>847</v>
      </c>
      <c r="AE216" s="2" t="s">
        <v>811</v>
      </c>
      <c r="AF216" s="2">
        <v>1.40444E-2</v>
      </c>
      <c r="AG216" s="2">
        <v>0</v>
      </c>
      <c r="AH216" s="2">
        <v>1</v>
      </c>
      <c r="AI216" s="2">
        <v>0</v>
      </c>
      <c r="AJ216" s="2">
        <v>0</v>
      </c>
      <c r="AK216" s="2">
        <v>0</v>
      </c>
      <c r="AL216" s="2">
        <v>0</v>
      </c>
      <c r="AM216" s="2">
        <v>0</v>
      </c>
    </row>
    <row r="217" spans="1:39">
      <c r="A217" s="2" t="s">
        <v>338</v>
      </c>
      <c r="B217" s="2" t="s">
        <v>804</v>
      </c>
      <c r="C217" s="2" t="s">
        <v>822</v>
      </c>
      <c r="D217" s="2">
        <v>0</v>
      </c>
      <c r="E217" s="2" t="s">
        <v>339</v>
      </c>
      <c r="F217" s="2" t="s">
        <v>584</v>
      </c>
      <c r="G217" s="2" t="s">
        <v>0</v>
      </c>
      <c r="H217" s="2">
        <v>0</v>
      </c>
      <c r="I217" s="2">
        <v>0.4</v>
      </c>
      <c r="J217" s="6">
        <v>1549591</v>
      </c>
      <c r="K217" s="6">
        <v>5759009</v>
      </c>
      <c r="L217" s="6">
        <v>-4209418</v>
      </c>
      <c r="M217" s="6">
        <v>4899403</v>
      </c>
      <c r="N217" s="6">
        <v>594116</v>
      </c>
      <c r="O217" s="6">
        <v>75461</v>
      </c>
      <c r="P217" s="6">
        <v>497071</v>
      </c>
      <c r="Q217" s="6">
        <v>4545</v>
      </c>
      <c r="R217" s="6">
        <v>0</v>
      </c>
      <c r="S217" s="6">
        <v>6064</v>
      </c>
      <c r="T217" s="6">
        <v>10975</v>
      </c>
      <c r="U217" s="6">
        <v>0</v>
      </c>
      <c r="V217" s="6">
        <v>-63232</v>
      </c>
      <c r="W217" s="6">
        <v>236900</v>
      </c>
      <c r="X217" s="2">
        <v>0</v>
      </c>
      <c r="Y217" s="6">
        <v>-174202</v>
      </c>
      <c r="Z217" s="6">
        <v>5492985</v>
      </c>
      <c r="AA217" s="6">
        <v>1283567</v>
      </c>
      <c r="AB217" s="6">
        <v>-266024</v>
      </c>
      <c r="AC217" s="7">
        <v>0.83</v>
      </c>
      <c r="AD217" s="2">
        <v>0</v>
      </c>
      <c r="AE217" s="2" t="s">
        <v>807</v>
      </c>
      <c r="AF217" s="2">
        <v>1</v>
      </c>
      <c r="AG217" s="2">
        <v>0</v>
      </c>
      <c r="AH217" s="2">
        <v>1</v>
      </c>
      <c r="AI217" s="2">
        <v>0</v>
      </c>
      <c r="AJ217" s="2">
        <v>0</v>
      </c>
      <c r="AK217" s="2">
        <v>0</v>
      </c>
      <c r="AL217" s="2">
        <v>0</v>
      </c>
      <c r="AM217" s="2">
        <v>0</v>
      </c>
    </row>
    <row r="218" spans="1:39">
      <c r="A218" s="2" t="s">
        <v>336</v>
      </c>
      <c r="B218" s="2" t="s">
        <v>804</v>
      </c>
      <c r="C218" s="2" t="s">
        <v>809</v>
      </c>
      <c r="D218" s="2">
        <v>0</v>
      </c>
      <c r="E218" s="2" t="s">
        <v>337</v>
      </c>
      <c r="F218" s="2" t="s">
        <v>594</v>
      </c>
      <c r="G218" s="2" t="s">
        <v>590</v>
      </c>
      <c r="H218" s="2">
        <v>0</v>
      </c>
      <c r="I218" s="2">
        <v>0.4</v>
      </c>
      <c r="J218" s="6">
        <v>2616617</v>
      </c>
      <c r="K218" s="6">
        <v>5659394</v>
      </c>
      <c r="L218" s="6">
        <v>-3042777</v>
      </c>
      <c r="M218" s="6">
        <v>6696776</v>
      </c>
      <c r="N218" s="6">
        <v>586236</v>
      </c>
      <c r="O218" s="6">
        <v>100595</v>
      </c>
      <c r="P218" s="6">
        <v>483906</v>
      </c>
      <c r="Q218" s="2">
        <v>0</v>
      </c>
      <c r="R218" s="6">
        <v>0</v>
      </c>
      <c r="S218" s="6">
        <v>0</v>
      </c>
      <c r="T218" s="6">
        <v>1735</v>
      </c>
      <c r="U218" s="6">
        <v>0</v>
      </c>
      <c r="V218" s="6">
        <v>-45707</v>
      </c>
      <c r="W218" s="2">
        <v>0</v>
      </c>
      <c r="X218" s="2">
        <v>0</v>
      </c>
      <c r="Y218" s="6">
        <v>-639406</v>
      </c>
      <c r="Z218" s="6">
        <v>6597899</v>
      </c>
      <c r="AA218" s="6">
        <v>3555123</v>
      </c>
      <c r="AB218" s="6">
        <v>938505</v>
      </c>
      <c r="AC218" s="7">
        <v>1.36</v>
      </c>
      <c r="AD218" s="2" t="s">
        <v>904</v>
      </c>
      <c r="AE218" s="2" t="s">
        <v>811</v>
      </c>
      <c r="AF218" s="2">
        <v>1.3885099999999999E-2</v>
      </c>
      <c r="AG218" s="2">
        <v>0</v>
      </c>
      <c r="AH218" s="2">
        <v>1</v>
      </c>
      <c r="AI218" s="2">
        <v>0</v>
      </c>
      <c r="AJ218" s="2">
        <v>0</v>
      </c>
      <c r="AK218" s="2">
        <v>0</v>
      </c>
      <c r="AL218" s="2">
        <v>0</v>
      </c>
      <c r="AM218" s="2">
        <v>0</v>
      </c>
    </row>
    <row r="219" spans="1:39">
      <c r="A219" s="2" t="s">
        <v>334</v>
      </c>
      <c r="B219" s="2" t="s">
        <v>821</v>
      </c>
      <c r="C219" s="2" t="s">
        <v>820</v>
      </c>
      <c r="D219" s="2">
        <v>0</v>
      </c>
      <c r="E219" s="2" t="s">
        <v>335</v>
      </c>
      <c r="F219" s="2" t="s">
        <v>806</v>
      </c>
      <c r="G219" s="2" t="s">
        <v>446</v>
      </c>
      <c r="H219" s="2">
        <v>0</v>
      </c>
      <c r="I219" s="2">
        <v>0.49</v>
      </c>
      <c r="J219" s="6">
        <v>37104139</v>
      </c>
      <c r="K219" s="6">
        <v>28454570</v>
      </c>
      <c r="L219" s="6">
        <v>8649569</v>
      </c>
      <c r="M219" s="6">
        <v>27884478</v>
      </c>
      <c r="N219" s="6">
        <v>1511232</v>
      </c>
      <c r="O219" s="6">
        <v>421680</v>
      </c>
      <c r="P219" s="6">
        <v>1025339</v>
      </c>
      <c r="Q219" s="6">
        <v>28409</v>
      </c>
      <c r="R219" s="6">
        <v>17033</v>
      </c>
      <c r="S219" s="6">
        <v>16976</v>
      </c>
      <c r="T219" s="6">
        <v>302</v>
      </c>
      <c r="U219" s="6">
        <v>1493</v>
      </c>
      <c r="V219" s="6">
        <v>129929</v>
      </c>
      <c r="W219" s="2">
        <v>0</v>
      </c>
      <c r="X219" s="2">
        <v>0</v>
      </c>
      <c r="Y219" s="6">
        <v>-1173073</v>
      </c>
      <c r="Z219" s="6">
        <v>28352566</v>
      </c>
      <c r="AA219" s="6">
        <v>37002135</v>
      </c>
      <c r="AB219" s="6">
        <v>-102004</v>
      </c>
      <c r="AC219" s="7">
        <v>1</v>
      </c>
      <c r="AD219" s="2">
        <v>0</v>
      </c>
      <c r="AE219" s="2" t="s">
        <v>807</v>
      </c>
      <c r="AF219" s="2">
        <v>1</v>
      </c>
      <c r="AG219" s="2">
        <v>0</v>
      </c>
      <c r="AH219" s="2">
        <v>0</v>
      </c>
      <c r="AI219" s="2">
        <v>0</v>
      </c>
      <c r="AJ219" s="2">
        <v>0</v>
      </c>
      <c r="AK219" s="2">
        <v>1</v>
      </c>
      <c r="AL219" s="2">
        <v>0</v>
      </c>
      <c r="AM219" s="2">
        <v>0</v>
      </c>
    </row>
    <row r="220" spans="1:39">
      <c r="A220" s="2" t="s">
        <v>332</v>
      </c>
      <c r="B220" s="2" t="s">
        <v>804</v>
      </c>
      <c r="C220" s="2" t="s">
        <v>815</v>
      </c>
      <c r="D220" s="2">
        <v>0</v>
      </c>
      <c r="E220" s="2" t="s">
        <v>333</v>
      </c>
      <c r="F220" s="2" t="s">
        <v>460</v>
      </c>
      <c r="G220" s="2" t="s">
        <v>806</v>
      </c>
      <c r="H220" s="2">
        <v>0</v>
      </c>
      <c r="I220" s="2">
        <v>0.4</v>
      </c>
      <c r="J220" s="6">
        <v>2545679</v>
      </c>
      <c r="K220" s="6">
        <v>14662003</v>
      </c>
      <c r="L220" s="6">
        <v>-12116325</v>
      </c>
      <c r="M220" s="6">
        <v>15009570</v>
      </c>
      <c r="N220" s="6">
        <v>992419</v>
      </c>
      <c r="O220" s="6">
        <v>225925</v>
      </c>
      <c r="P220" s="6">
        <v>759795</v>
      </c>
      <c r="Q220" s="6">
        <v>0</v>
      </c>
      <c r="R220" s="6">
        <v>0</v>
      </c>
      <c r="S220" s="6">
        <v>4466</v>
      </c>
      <c r="T220" s="6">
        <v>1624</v>
      </c>
      <c r="U220" s="6">
        <v>609</v>
      </c>
      <c r="V220" s="6">
        <v>-182005</v>
      </c>
      <c r="W220" s="2">
        <v>0</v>
      </c>
      <c r="X220" s="6">
        <v>543255</v>
      </c>
      <c r="Y220" s="6">
        <v>-741029</v>
      </c>
      <c r="Z220" s="6">
        <v>14535700</v>
      </c>
      <c r="AA220" s="6">
        <v>2419375</v>
      </c>
      <c r="AB220" s="6">
        <v>-126303</v>
      </c>
      <c r="AC220" s="7">
        <v>0.95</v>
      </c>
      <c r="AD220" s="2">
        <v>0</v>
      </c>
      <c r="AE220" s="2" t="s">
        <v>807</v>
      </c>
      <c r="AF220" s="2">
        <v>1</v>
      </c>
      <c r="AG220" s="2">
        <v>0</v>
      </c>
      <c r="AH220" s="2">
        <v>1</v>
      </c>
      <c r="AI220" s="2">
        <v>0</v>
      </c>
      <c r="AJ220" s="2">
        <v>0</v>
      </c>
      <c r="AK220" s="2">
        <v>0</v>
      </c>
      <c r="AL220" s="2">
        <v>0</v>
      </c>
      <c r="AM220" s="2">
        <v>0</v>
      </c>
    </row>
    <row r="221" spans="1:39">
      <c r="A221" s="2" t="s">
        <v>330</v>
      </c>
      <c r="B221" s="2" t="s">
        <v>804</v>
      </c>
      <c r="C221" s="2" t="s">
        <v>809</v>
      </c>
      <c r="D221" s="2">
        <v>0</v>
      </c>
      <c r="E221" s="2" t="s">
        <v>331</v>
      </c>
      <c r="F221" s="2" t="s">
        <v>390</v>
      </c>
      <c r="G221" s="2" t="s">
        <v>806</v>
      </c>
      <c r="H221" s="2">
        <v>0</v>
      </c>
      <c r="I221" s="2">
        <v>0.4</v>
      </c>
      <c r="J221" s="6">
        <v>2907802</v>
      </c>
      <c r="K221" s="6">
        <v>8990699</v>
      </c>
      <c r="L221" s="6">
        <v>-6082897</v>
      </c>
      <c r="M221" s="6">
        <v>9766952</v>
      </c>
      <c r="N221" s="6">
        <v>817168</v>
      </c>
      <c r="O221" s="6">
        <v>166896</v>
      </c>
      <c r="P221" s="6">
        <v>601182</v>
      </c>
      <c r="Q221" s="6">
        <v>2957</v>
      </c>
      <c r="R221" s="6">
        <v>31218</v>
      </c>
      <c r="S221" s="6">
        <v>493</v>
      </c>
      <c r="T221" s="6">
        <v>13813</v>
      </c>
      <c r="U221" s="6">
        <v>609</v>
      </c>
      <c r="V221" s="6">
        <v>-91374</v>
      </c>
      <c r="W221" s="2">
        <v>0</v>
      </c>
      <c r="X221" s="2">
        <v>0</v>
      </c>
      <c r="Y221" s="6">
        <v>-819173</v>
      </c>
      <c r="Z221" s="6">
        <v>9673573</v>
      </c>
      <c r="AA221" s="6">
        <v>3590676</v>
      </c>
      <c r="AB221" s="6">
        <v>682873</v>
      </c>
      <c r="AC221" s="7">
        <v>1.23</v>
      </c>
      <c r="AD221" s="2" t="s">
        <v>863</v>
      </c>
      <c r="AE221" s="2" t="s">
        <v>811</v>
      </c>
      <c r="AF221" s="2">
        <v>2.3247500000000001E-2</v>
      </c>
      <c r="AG221" s="2">
        <v>0</v>
      </c>
      <c r="AH221" s="2">
        <v>1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</row>
    <row r="222" spans="1:39">
      <c r="A222" s="2" t="s">
        <v>328</v>
      </c>
      <c r="B222" s="2" t="s">
        <v>821</v>
      </c>
      <c r="C222" s="2" t="s">
        <v>820</v>
      </c>
      <c r="D222" s="2">
        <v>0</v>
      </c>
      <c r="E222" s="2" t="s">
        <v>329</v>
      </c>
      <c r="F222" s="2" t="s">
        <v>806</v>
      </c>
      <c r="G222" s="2" t="s">
        <v>446</v>
      </c>
      <c r="H222" s="2">
        <v>0</v>
      </c>
      <c r="I222" s="2">
        <v>0.49</v>
      </c>
      <c r="J222" s="6">
        <v>30977334</v>
      </c>
      <c r="K222" s="6">
        <v>34476575</v>
      </c>
      <c r="L222" s="6">
        <v>-3499241</v>
      </c>
      <c r="M222" s="6">
        <v>37462972</v>
      </c>
      <c r="N222" s="6">
        <v>1816655</v>
      </c>
      <c r="O222" s="6">
        <v>602851</v>
      </c>
      <c r="P222" s="6">
        <v>1135210</v>
      </c>
      <c r="Q222" s="6">
        <v>14168</v>
      </c>
      <c r="R222" s="6">
        <v>8710</v>
      </c>
      <c r="S222" s="6">
        <v>43787</v>
      </c>
      <c r="T222" s="6">
        <v>11183</v>
      </c>
      <c r="U222" s="6">
        <v>746</v>
      </c>
      <c r="V222" s="6">
        <v>-52564</v>
      </c>
      <c r="W222" s="2">
        <v>0</v>
      </c>
      <c r="X222" s="6">
        <v>422217</v>
      </c>
      <c r="Y222" s="6">
        <v>-1295603</v>
      </c>
      <c r="Z222" s="6">
        <v>37509243</v>
      </c>
      <c r="AA222" s="6">
        <v>34010003</v>
      </c>
      <c r="AB222" s="6">
        <v>3032669</v>
      </c>
      <c r="AC222" s="7">
        <v>1.1000000000000001</v>
      </c>
      <c r="AD222" s="2">
        <v>0</v>
      </c>
      <c r="AE222" s="2" t="s">
        <v>807</v>
      </c>
      <c r="AF222" s="2">
        <v>1</v>
      </c>
      <c r="AG222" s="2">
        <v>0</v>
      </c>
      <c r="AH222" s="2">
        <v>0</v>
      </c>
      <c r="AI222" s="2">
        <v>0</v>
      </c>
      <c r="AJ222" s="2">
        <v>0</v>
      </c>
      <c r="AK222" s="2">
        <v>1</v>
      </c>
      <c r="AL222" s="2">
        <v>0</v>
      </c>
      <c r="AM222" s="2">
        <v>0</v>
      </c>
    </row>
    <row r="223" spans="1:39">
      <c r="A223" s="2" t="s">
        <v>326</v>
      </c>
      <c r="B223" s="2" t="s">
        <v>804</v>
      </c>
      <c r="C223" s="2" t="s">
        <v>815</v>
      </c>
      <c r="D223" s="2">
        <v>0</v>
      </c>
      <c r="E223" s="2" t="s">
        <v>327</v>
      </c>
      <c r="F223" s="2" t="s">
        <v>342</v>
      </c>
      <c r="G223" s="2" t="s">
        <v>806</v>
      </c>
      <c r="H223" s="2">
        <v>0</v>
      </c>
      <c r="I223" s="2">
        <v>0.4</v>
      </c>
      <c r="J223" s="6">
        <v>3011934</v>
      </c>
      <c r="K223" s="6">
        <v>10475797</v>
      </c>
      <c r="L223" s="6">
        <v>-7463863</v>
      </c>
      <c r="M223" s="6">
        <v>10093029</v>
      </c>
      <c r="N223" s="6">
        <v>1323913</v>
      </c>
      <c r="O223" s="6">
        <v>161173</v>
      </c>
      <c r="P223" s="6">
        <v>1133906</v>
      </c>
      <c r="Q223" s="2">
        <v>317</v>
      </c>
      <c r="R223" s="6">
        <v>0</v>
      </c>
      <c r="S223" s="6">
        <v>0</v>
      </c>
      <c r="T223" s="6">
        <v>28517</v>
      </c>
      <c r="U223" s="6">
        <v>0</v>
      </c>
      <c r="V223" s="6">
        <v>-112118</v>
      </c>
      <c r="W223" s="2">
        <v>0</v>
      </c>
      <c r="X223" s="2">
        <v>0</v>
      </c>
      <c r="Y223" s="6">
        <v>-193224</v>
      </c>
      <c r="Z223" s="6">
        <v>11111600</v>
      </c>
      <c r="AA223" s="6">
        <v>3647737</v>
      </c>
      <c r="AB223" s="6">
        <v>635802</v>
      </c>
      <c r="AC223" s="7">
        <v>1.21</v>
      </c>
      <c r="AD223" s="2" t="s">
        <v>831</v>
      </c>
      <c r="AE223" s="2" t="s">
        <v>811</v>
      </c>
      <c r="AF223" s="2">
        <v>1.7950000000000001E-2</v>
      </c>
      <c r="AG223" s="2">
        <v>0</v>
      </c>
      <c r="AH223" s="2">
        <v>1</v>
      </c>
      <c r="AI223" s="2">
        <v>0</v>
      </c>
      <c r="AJ223" s="2">
        <v>0</v>
      </c>
      <c r="AK223" s="2">
        <v>0</v>
      </c>
      <c r="AL223" s="2">
        <v>0</v>
      </c>
      <c r="AM223" s="2">
        <v>0</v>
      </c>
    </row>
    <row r="224" spans="1:39">
      <c r="A224" s="2" t="s">
        <v>324</v>
      </c>
      <c r="B224" s="2" t="s">
        <v>821</v>
      </c>
      <c r="C224" s="2" t="s">
        <v>822</v>
      </c>
      <c r="D224" s="2">
        <v>0</v>
      </c>
      <c r="E224" s="2" t="s">
        <v>325</v>
      </c>
      <c r="F224" s="2" t="s">
        <v>806</v>
      </c>
      <c r="G224" s="2" t="s">
        <v>752</v>
      </c>
      <c r="H224" s="2">
        <v>0</v>
      </c>
      <c r="I224" s="2">
        <v>0.49</v>
      </c>
      <c r="J224" s="6">
        <v>29681159</v>
      </c>
      <c r="K224" s="6">
        <v>27204499</v>
      </c>
      <c r="L224" s="6">
        <v>2476661</v>
      </c>
      <c r="M224" s="6">
        <v>28196154</v>
      </c>
      <c r="N224" s="6">
        <v>2055962</v>
      </c>
      <c r="O224" s="6">
        <v>444562</v>
      </c>
      <c r="P224" s="6">
        <v>1594711</v>
      </c>
      <c r="Q224" s="6">
        <v>9929</v>
      </c>
      <c r="R224" s="6">
        <v>0</v>
      </c>
      <c r="S224" s="6">
        <v>0</v>
      </c>
      <c r="T224" s="6">
        <v>6014</v>
      </c>
      <c r="U224" s="6">
        <v>746</v>
      </c>
      <c r="V224" s="6">
        <v>37203</v>
      </c>
      <c r="W224" s="2">
        <v>0</v>
      </c>
      <c r="X224" s="2">
        <v>0</v>
      </c>
      <c r="Y224" s="6">
        <v>476074</v>
      </c>
      <c r="Z224" s="6">
        <v>30765393</v>
      </c>
      <c r="AA224" s="6">
        <v>33242054</v>
      </c>
      <c r="AB224" s="6">
        <v>3560895</v>
      </c>
      <c r="AC224" s="7">
        <v>1.1200000000000001</v>
      </c>
      <c r="AD224" s="2">
        <v>0</v>
      </c>
      <c r="AE224" s="2" t="s">
        <v>807</v>
      </c>
      <c r="AF224" s="2">
        <v>1</v>
      </c>
      <c r="AG224" s="2">
        <v>0</v>
      </c>
      <c r="AH224" s="2">
        <v>0</v>
      </c>
      <c r="AI224" s="2">
        <v>0</v>
      </c>
      <c r="AJ224" s="2">
        <v>0</v>
      </c>
      <c r="AK224" s="2">
        <v>1</v>
      </c>
      <c r="AL224" s="2">
        <v>0</v>
      </c>
      <c r="AM224" s="2">
        <v>0</v>
      </c>
    </row>
    <row r="225" spans="1:39">
      <c r="A225" s="2" t="s">
        <v>322</v>
      </c>
      <c r="B225" s="2" t="s">
        <v>926</v>
      </c>
      <c r="C225" s="2" t="s">
        <v>845</v>
      </c>
      <c r="D225" s="2">
        <v>0</v>
      </c>
      <c r="E225" s="2" t="s">
        <v>323</v>
      </c>
      <c r="F225" s="2" t="s">
        <v>806</v>
      </c>
      <c r="G225" s="2" t="s">
        <v>87</v>
      </c>
      <c r="H225" s="2">
        <v>0</v>
      </c>
      <c r="I225" s="2">
        <v>0.49</v>
      </c>
      <c r="J225" s="6">
        <v>45107045</v>
      </c>
      <c r="K225" s="6">
        <v>25958065</v>
      </c>
      <c r="L225" s="6">
        <v>19148980</v>
      </c>
      <c r="M225" s="6">
        <v>26316275</v>
      </c>
      <c r="N225" s="6">
        <v>1665746</v>
      </c>
      <c r="O225" s="6">
        <v>397920</v>
      </c>
      <c r="P225" s="6">
        <v>1263368</v>
      </c>
      <c r="Q225" s="6">
        <v>3441</v>
      </c>
      <c r="R225" s="6">
        <v>0</v>
      </c>
      <c r="S225" s="6">
        <v>1017</v>
      </c>
      <c r="T225" s="6">
        <v>0</v>
      </c>
      <c r="U225" s="6">
        <v>0</v>
      </c>
      <c r="V225" s="6">
        <v>287646</v>
      </c>
      <c r="W225" s="2">
        <v>0</v>
      </c>
      <c r="X225" s="2">
        <v>0</v>
      </c>
      <c r="Y225" s="6">
        <v>-514362</v>
      </c>
      <c r="Z225" s="6">
        <v>27755304</v>
      </c>
      <c r="AA225" s="6">
        <v>46904284</v>
      </c>
      <c r="AB225" s="6">
        <v>1797240</v>
      </c>
      <c r="AC225" s="7">
        <v>1.04</v>
      </c>
      <c r="AD225" s="2">
        <v>0</v>
      </c>
      <c r="AE225" s="2" t="s">
        <v>807</v>
      </c>
      <c r="AF225" s="2">
        <v>1</v>
      </c>
      <c r="AG225" s="2">
        <v>1</v>
      </c>
      <c r="AH225" s="2">
        <v>0</v>
      </c>
      <c r="AI225" s="2">
        <v>0</v>
      </c>
      <c r="AJ225" s="2">
        <v>0</v>
      </c>
      <c r="AK225" s="2">
        <v>0</v>
      </c>
      <c r="AL225" s="2">
        <v>0</v>
      </c>
      <c r="AM225" s="2">
        <v>0</v>
      </c>
    </row>
    <row r="226" spans="1:39">
      <c r="A226" s="2" t="s">
        <v>320</v>
      </c>
      <c r="B226" s="2" t="s">
        <v>804</v>
      </c>
      <c r="C226" s="2" t="s">
        <v>825</v>
      </c>
      <c r="D226" s="2">
        <v>0</v>
      </c>
      <c r="E226" s="2" t="s">
        <v>321</v>
      </c>
      <c r="F226" s="2" t="s">
        <v>69</v>
      </c>
      <c r="G226" s="2" t="s">
        <v>806</v>
      </c>
      <c r="H226" s="2">
        <v>0</v>
      </c>
      <c r="I226" s="2">
        <v>0.4</v>
      </c>
      <c r="J226" s="6">
        <v>1794572</v>
      </c>
      <c r="K226" s="6">
        <v>16124969</v>
      </c>
      <c r="L226" s="6">
        <v>-14330397</v>
      </c>
      <c r="M226" s="6">
        <v>17239811</v>
      </c>
      <c r="N226" s="6">
        <v>651830</v>
      </c>
      <c r="O226" s="6">
        <v>258967</v>
      </c>
      <c r="P226" s="6">
        <v>383330</v>
      </c>
      <c r="Q226" s="6">
        <v>5059</v>
      </c>
      <c r="R226" s="6">
        <v>0</v>
      </c>
      <c r="S226" s="6">
        <v>0</v>
      </c>
      <c r="T226" s="6">
        <v>4474</v>
      </c>
      <c r="U226" s="6">
        <v>0</v>
      </c>
      <c r="V226" s="6">
        <v>-215263</v>
      </c>
      <c r="W226" s="2">
        <v>0</v>
      </c>
      <c r="X226" s="6">
        <v>18194</v>
      </c>
      <c r="Y226" s="6">
        <v>-585502</v>
      </c>
      <c r="Z226" s="6">
        <v>17072682</v>
      </c>
      <c r="AA226" s="6">
        <v>2742285</v>
      </c>
      <c r="AB226" s="6">
        <v>947713</v>
      </c>
      <c r="AC226" s="7">
        <v>1.53</v>
      </c>
      <c r="AD226" s="2" t="s">
        <v>843</v>
      </c>
      <c r="AE226" s="2" t="s">
        <v>811</v>
      </c>
      <c r="AF226" s="2">
        <v>1.20932E-2</v>
      </c>
      <c r="AG226" s="2">
        <v>0</v>
      </c>
      <c r="AH226" s="2">
        <v>1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</row>
    <row r="227" spans="1:39">
      <c r="A227" s="2" t="s">
        <v>318</v>
      </c>
      <c r="B227" s="2" t="s">
        <v>804</v>
      </c>
      <c r="C227" s="2" t="s">
        <v>809</v>
      </c>
      <c r="D227" s="2">
        <v>0</v>
      </c>
      <c r="E227" s="2" t="s">
        <v>319</v>
      </c>
      <c r="F227" s="2" t="s">
        <v>402</v>
      </c>
      <c r="G227" s="2" t="s">
        <v>400</v>
      </c>
      <c r="H227" s="2">
        <v>0</v>
      </c>
      <c r="I227" s="2">
        <v>0.4</v>
      </c>
      <c r="J227" s="6">
        <v>2244661</v>
      </c>
      <c r="K227" s="6">
        <v>19257083</v>
      </c>
      <c r="L227" s="6">
        <v>-17012423</v>
      </c>
      <c r="M227" s="6">
        <v>23001624</v>
      </c>
      <c r="N227" s="6">
        <v>888979</v>
      </c>
      <c r="O227" s="6">
        <v>348113</v>
      </c>
      <c r="P227" s="6">
        <v>502073</v>
      </c>
      <c r="Q227" s="6">
        <v>4007</v>
      </c>
      <c r="R227" s="6">
        <v>30451</v>
      </c>
      <c r="S227" s="6">
        <v>0</v>
      </c>
      <c r="T227" s="6">
        <v>3726</v>
      </c>
      <c r="U227" s="6">
        <v>609</v>
      </c>
      <c r="V227" s="6">
        <v>-255551</v>
      </c>
      <c r="W227" s="2">
        <v>0</v>
      </c>
      <c r="X227" s="2">
        <v>0</v>
      </c>
      <c r="Y227" s="6">
        <v>592919</v>
      </c>
      <c r="Z227" s="6">
        <v>24227971</v>
      </c>
      <c r="AA227" s="6">
        <v>7215548</v>
      </c>
      <c r="AB227" s="6">
        <v>4970887</v>
      </c>
      <c r="AC227" s="7">
        <v>3.21</v>
      </c>
      <c r="AD227" s="2" t="s">
        <v>906</v>
      </c>
      <c r="AE227" s="2" t="s">
        <v>811</v>
      </c>
      <c r="AF227" s="2">
        <v>1.27598E-2</v>
      </c>
      <c r="AG227" s="2">
        <v>0</v>
      </c>
      <c r="AH227" s="2">
        <v>1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</row>
    <row r="228" spans="1:39">
      <c r="A228" s="2" t="s">
        <v>316</v>
      </c>
      <c r="B228" s="2" t="s">
        <v>928</v>
      </c>
      <c r="C228" s="2" t="s">
        <v>820</v>
      </c>
      <c r="D228" s="2">
        <v>0</v>
      </c>
      <c r="E228" s="2" t="s">
        <v>317</v>
      </c>
      <c r="F228" s="2">
        <v>0</v>
      </c>
      <c r="G228" s="2">
        <v>0</v>
      </c>
      <c r="H228" s="2" t="s">
        <v>929</v>
      </c>
      <c r="I228" s="2">
        <v>0.09</v>
      </c>
      <c r="J228" s="6">
        <v>63238181</v>
      </c>
      <c r="K228" s="6">
        <v>18372525</v>
      </c>
      <c r="L228" s="6">
        <v>44865655</v>
      </c>
      <c r="M228" s="6">
        <v>17806293</v>
      </c>
      <c r="N228" s="6">
        <v>1549699</v>
      </c>
      <c r="O228" s="6">
        <v>267477</v>
      </c>
      <c r="P228" s="6">
        <v>1234550</v>
      </c>
      <c r="Q228" s="6">
        <v>13383</v>
      </c>
      <c r="R228" s="6">
        <v>6470</v>
      </c>
      <c r="S228" s="6">
        <v>5300</v>
      </c>
      <c r="T228" s="6">
        <v>21971</v>
      </c>
      <c r="U228" s="6">
        <v>548</v>
      </c>
      <c r="V228" s="6">
        <v>673948</v>
      </c>
      <c r="W228" s="2">
        <v>0</v>
      </c>
      <c r="X228" s="2">
        <v>0</v>
      </c>
      <c r="Y228" s="6">
        <v>-427936</v>
      </c>
      <c r="Z228" s="6">
        <v>19602004</v>
      </c>
      <c r="AA228" s="6">
        <v>64467659</v>
      </c>
      <c r="AB228" s="6">
        <v>1229478</v>
      </c>
      <c r="AC228" s="7">
        <v>1.02</v>
      </c>
      <c r="AD228" s="2" t="s">
        <v>933</v>
      </c>
      <c r="AE228" s="2" t="s">
        <v>811</v>
      </c>
      <c r="AF228" s="2">
        <v>0.86023479999999997</v>
      </c>
      <c r="AG228" s="2">
        <v>0</v>
      </c>
      <c r="AH228" s="2">
        <v>0</v>
      </c>
      <c r="AI228" s="2">
        <v>1</v>
      </c>
      <c r="AJ228" s="2">
        <v>0</v>
      </c>
      <c r="AK228" s="2">
        <v>0</v>
      </c>
      <c r="AL228" s="2">
        <v>0</v>
      </c>
      <c r="AM228" s="2">
        <v>0</v>
      </c>
    </row>
    <row r="229" spans="1:39">
      <c r="A229" s="2" t="s">
        <v>314</v>
      </c>
      <c r="B229" s="2" t="s">
        <v>921</v>
      </c>
      <c r="C229" s="2">
        <v>0</v>
      </c>
      <c r="D229" s="2">
        <v>0</v>
      </c>
      <c r="E229" s="2" t="s">
        <v>315</v>
      </c>
      <c r="F229" s="2">
        <v>0</v>
      </c>
      <c r="G229" s="2">
        <v>0</v>
      </c>
      <c r="H229" s="2" t="s">
        <v>814</v>
      </c>
      <c r="I229" s="2">
        <v>0.01</v>
      </c>
      <c r="J229" s="6">
        <v>5747689</v>
      </c>
      <c r="K229" s="6">
        <v>2958535</v>
      </c>
      <c r="L229" s="6">
        <v>2789155</v>
      </c>
      <c r="M229" s="6">
        <v>2982047</v>
      </c>
      <c r="N229" s="6">
        <v>212170</v>
      </c>
      <c r="O229" s="6">
        <v>44794</v>
      </c>
      <c r="P229" s="6">
        <v>160403</v>
      </c>
      <c r="Q229" s="6">
        <v>1487</v>
      </c>
      <c r="R229" s="6">
        <v>1227</v>
      </c>
      <c r="S229" s="6">
        <v>1655</v>
      </c>
      <c r="T229" s="6">
        <v>2529</v>
      </c>
      <c r="U229" s="6">
        <v>75</v>
      </c>
      <c r="V229" s="6">
        <v>41897</v>
      </c>
      <c r="W229" s="2">
        <v>0</v>
      </c>
      <c r="X229" s="2">
        <v>0</v>
      </c>
      <c r="Y229" s="6">
        <v>-77018</v>
      </c>
      <c r="Z229" s="6">
        <v>3159096</v>
      </c>
      <c r="AA229" s="6">
        <v>5948250</v>
      </c>
      <c r="AB229" s="6">
        <v>200561</v>
      </c>
      <c r="AC229" s="7">
        <v>1.03</v>
      </c>
      <c r="AD229" s="2">
        <v>0</v>
      </c>
      <c r="AE229" s="2" t="s">
        <v>807</v>
      </c>
      <c r="AF229" s="2">
        <v>1</v>
      </c>
      <c r="AG229" s="2">
        <v>0</v>
      </c>
      <c r="AH229" s="2">
        <v>0</v>
      </c>
      <c r="AI229" s="2">
        <v>0</v>
      </c>
      <c r="AJ229" s="2">
        <v>1</v>
      </c>
      <c r="AK229" s="2">
        <v>0</v>
      </c>
      <c r="AL229" s="2">
        <v>0</v>
      </c>
      <c r="AM229" s="2">
        <v>0</v>
      </c>
    </row>
    <row r="230" spans="1:39">
      <c r="A230" s="2" t="s">
        <v>312</v>
      </c>
      <c r="B230" s="2" t="s">
        <v>804</v>
      </c>
      <c r="C230" s="2" t="s">
        <v>809</v>
      </c>
      <c r="D230" s="2">
        <v>0</v>
      </c>
      <c r="E230" s="2" t="s">
        <v>313</v>
      </c>
      <c r="F230" s="2" t="s">
        <v>310</v>
      </c>
      <c r="G230" s="2" t="s">
        <v>806</v>
      </c>
      <c r="H230" s="2">
        <v>0</v>
      </c>
      <c r="I230" s="2">
        <v>0.4</v>
      </c>
      <c r="J230" s="6">
        <v>6379898</v>
      </c>
      <c r="K230" s="6">
        <v>35500029</v>
      </c>
      <c r="L230" s="6">
        <v>-29120131</v>
      </c>
      <c r="M230" s="6">
        <v>36878380</v>
      </c>
      <c r="N230" s="6">
        <v>1614408</v>
      </c>
      <c r="O230" s="6">
        <v>571959</v>
      </c>
      <c r="P230" s="6">
        <v>1023779</v>
      </c>
      <c r="Q230" s="6">
        <v>0</v>
      </c>
      <c r="R230" s="6">
        <v>0</v>
      </c>
      <c r="S230" s="6">
        <v>18670</v>
      </c>
      <c r="T230" s="6">
        <v>0</v>
      </c>
      <c r="U230" s="6">
        <v>0</v>
      </c>
      <c r="V230" s="6">
        <v>-437427</v>
      </c>
      <c r="W230" s="2">
        <v>0</v>
      </c>
      <c r="X230" s="6">
        <v>1101120</v>
      </c>
      <c r="Y230" s="6">
        <v>-1119517</v>
      </c>
      <c r="Z230" s="6">
        <v>35834724</v>
      </c>
      <c r="AA230" s="6">
        <v>6714594</v>
      </c>
      <c r="AB230" s="6">
        <v>334695</v>
      </c>
      <c r="AC230" s="7">
        <v>1.05</v>
      </c>
      <c r="AD230" s="2">
        <v>0</v>
      </c>
      <c r="AE230" s="2" t="s">
        <v>807</v>
      </c>
      <c r="AF230" s="2">
        <v>1</v>
      </c>
      <c r="AG230" s="2">
        <v>0</v>
      </c>
      <c r="AH230" s="2">
        <v>1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</row>
    <row r="231" spans="1:39">
      <c r="A231" s="2" t="s">
        <v>310</v>
      </c>
      <c r="B231" s="2" t="s">
        <v>928</v>
      </c>
      <c r="C231" s="2" t="s">
        <v>809</v>
      </c>
      <c r="D231" s="2">
        <v>0</v>
      </c>
      <c r="E231" s="2" t="s">
        <v>311</v>
      </c>
      <c r="F231" s="2">
        <v>0</v>
      </c>
      <c r="G231" s="2">
        <v>0</v>
      </c>
      <c r="H231" s="2" t="s">
        <v>929</v>
      </c>
      <c r="I231" s="2">
        <v>0.1</v>
      </c>
      <c r="J231" s="6">
        <v>85932196</v>
      </c>
      <c r="K231" s="6">
        <v>24154480</v>
      </c>
      <c r="L231" s="6">
        <v>61777715</v>
      </c>
      <c r="M231" s="6">
        <v>27533135</v>
      </c>
      <c r="N231" s="6">
        <v>1455690</v>
      </c>
      <c r="O231" s="6">
        <v>413588</v>
      </c>
      <c r="P231" s="6">
        <v>1022931</v>
      </c>
      <c r="Q231" s="2">
        <v>945</v>
      </c>
      <c r="R231" s="6">
        <v>908</v>
      </c>
      <c r="S231" s="6">
        <v>4667</v>
      </c>
      <c r="T231" s="6">
        <v>12651</v>
      </c>
      <c r="U231" s="6">
        <v>0</v>
      </c>
      <c r="V231" s="6">
        <v>927991</v>
      </c>
      <c r="W231" s="2">
        <v>0</v>
      </c>
      <c r="X231" s="2">
        <v>0</v>
      </c>
      <c r="Y231" s="6">
        <v>-463829</v>
      </c>
      <c r="Z231" s="6">
        <v>29452987</v>
      </c>
      <c r="AA231" s="6">
        <v>91230703</v>
      </c>
      <c r="AB231" s="6">
        <v>5298507</v>
      </c>
      <c r="AC231" s="7">
        <v>1.06</v>
      </c>
      <c r="AD231" s="2" t="s">
        <v>842</v>
      </c>
      <c r="AE231" s="2" t="s">
        <v>811</v>
      </c>
      <c r="AF231" s="2">
        <v>0.87228300000000003</v>
      </c>
      <c r="AG231" s="2">
        <v>0</v>
      </c>
      <c r="AH231" s="2">
        <v>0</v>
      </c>
      <c r="AI231" s="2">
        <v>1</v>
      </c>
      <c r="AJ231" s="2">
        <v>0</v>
      </c>
      <c r="AK231" s="2">
        <v>0</v>
      </c>
      <c r="AL231" s="2">
        <v>0</v>
      </c>
      <c r="AM231" s="2">
        <v>0</v>
      </c>
    </row>
    <row r="232" spans="1:39">
      <c r="A232" s="2" t="s">
        <v>308</v>
      </c>
      <c r="B232" s="2" t="s">
        <v>821</v>
      </c>
      <c r="C232" s="2" t="s">
        <v>845</v>
      </c>
      <c r="D232" s="2">
        <v>0</v>
      </c>
      <c r="E232" s="2" t="s">
        <v>309</v>
      </c>
      <c r="F232" s="2" t="s">
        <v>806</v>
      </c>
      <c r="G232" s="2" t="s">
        <v>806</v>
      </c>
      <c r="H232" s="2">
        <v>0</v>
      </c>
      <c r="I232" s="2">
        <v>0.5</v>
      </c>
      <c r="J232" s="6">
        <v>64357059</v>
      </c>
      <c r="K232" s="6">
        <v>38643260</v>
      </c>
      <c r="L232" s="6">
        <v>25713800</v>
      </c>
      <c r="M232" s="6">
        <v>37708286</v>
      </c>
      <c r="N232" s="6">
        <v>3315079</v>
      </c>
      <c r="O232" s="6">
        <v>599065</v>
      </c>
      <c r="P232" s="6">
        <v>2639541</v>
      </c>
      <c r="Q232" s="6">
        <v>21825</v>
      </c>
      <c r="R232" s="6">
        <v>2538</v>
      </c>
      <c r="S232" s="6">
        <v>10959</v>
      </c>
      <c r="T232" s="6">
        <v>41151</v>
      </c>
      <c r="U232" s="6">
        <v>0</v>
      </c>
      <c r="V232" s="6">
        <v>386259</v>
      </c>
      <c r="W232" s="2">
        <v>0</v>
      </c>
      <c r="X232" s="2">
        <v>0</v>
      </c>
      <c r="Y232" s="6">
        <v>-692906</v>
      </c>
      <c r="Z232" s="6">
        <v>40716717</v>
      </c>
      <c r="AA232" s="6">
        <v>66430517</v>
      </c>
      <c r="AB232" s="6">
        <v>2073458</v>
      </c>
      <c r="AC232" s="7">
        <v>1.03</v>
      </c>
      <c r="AD232" s="2">
        <v>0</v>
      </c>
      <c r="AE232" s="2" t="s">
        <v>807</v>
      </c>
      <c r="AF232" s="2">
        <v>1</v>
      </c>
      <c r="AG232" s="2">
        <v>0</v>
      </c>
      <c r="AH232" s="2">
        <v>0</v>
      </c>
      <c r="AI232" s="2">
        <v>0</v>
      </c>
      <c r="AJ232" s="2">
        <v>0</v>
      </c>
      <c r="AK232" s="2">
        <v>1</v>
      </c>
      <c r="AL232" s="2">
        <v>0</v>
      </c>
      <c r="AM232" s="2">
        <v>0</v>
      </c>
    </row>
    <row r="233" spans="1:39">
      <c r="A233" s="2" t="s">
        <v>306</v>
      </c>
      <c r="B233" s="2" t="s">
        <v>804</v>
      </c>
      <c r="C233" s="2" t="s">
        <v>815</v>
      </c>
      <c r="D233" s="2">
        <v>0</v>
      </c>
      <c r="E233" s="2" t="s">
        <v>307</v>
      </c>
      <c r="F233" s="2" t="s">
        <v>342</v>
      </c>
      <c r="G233" s="2" t="s">
        <v>806</v>
      </c>
      <c r="H233" s="2">
        <v>0</v>
      </c>
      <c r="I233" s="2">
        <v>0.4</v>
      </c>
      <c r="J233" s="6">
        <v>5590677</v>
      </c>
      <c r="K233" s="6">
        <v>30343548</v>
      </c>
      <c r="L233" s="6">
        <v>-24752872</v>
      </c>
      <c r="M233" s="6">
        <v>30169916</v>
      </c>
      <c r="N233" s="6">
        <v>1454022</v>
      </c>
      <c r="O233" s="6">
        <v>453196</v>
      </c>
      <c r="P233" s="6">
        <v>973122</v>
      </c>
      <c r="Q233" s="6">
        <v>2839</v>
      </c>
      <c r="R233" s="6">
        <v>0</v>
      </c>
      <c r="S233" s="6">
        <v>24256</v>
      </c>
      <c r="T233" s="6">
        <v>0</v>
      </c>
      <c r="U233" s="6">
        <v>609</v>
      </c>
      <c r="V233" s="6">
        <v>-371824</v>
      </c>
      <c r="W233" s="2">
        <v>0</v>
      </c>
      <c r="X233" s="2">
        <v>0</v>
      </c>
      <c r="Y233" s="6">
        <v>-131830</v>
      </c>
      <c r="Z233" s="6">
        <v>31120284</v>
      </c>
      <c r="AA233" s="6">
        <v>6367412</v>
      </c>
      <c r="AB233" s="6">
        <v>776735</v>
      </c>
      <c r="AC233" s="7">
        <v>1.1399999999999999</v>
      </c>
      <c r="AD233" s="2" t="s">
        <v>831</v>
      </c>
      <c r="AE233" s="2" t="s">
        <v>811</v>
      </c>
      <c r="AF233" s="2">
        <v>3.3318399999999998E-2</v>
      </c>
      <c r="AG233" s="2">
        <v>0</v>
      </c>
      <c r="AH233" s="2">
        <v>1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</row>
    <row r="234" spans="1:39">
      <c r="A234" s="2" t="s">
        <v>304</v>
      </c>
      <c r="B234" s="2" t="s">
        <v>821</v>
      </c>
      <c r="C234" s="2" t="s">
        <v>809</v>
      </c>
      <c r="D234" s="2">
        <v>0</v>
      </c>
      <c r="E234" s="2" t="s">
        <v>305</v>
      </c>
      <c r="F234" s="2" t="s">
        <v>806</v>
      </c>
      <c r="G234" s="2" t="s">
        <v>300</v>
      </c>
      <c r="H234" s="2">
        <v>0</v>
      </c>
      <c r="I234" s="2">
        <v>0.49</v>
      </c>
      <c r="J234" s="6">
        <v>90191614</v>
      </c>
      <c r="K234" s="6">
        <v>63498336</v>
      </c>
      <c r="L234" s="6">
        <v>26693277</v>
      </c>
      <c r="M234" s="6">
        <v>67488982</v>
      </c>
      <c r="N234" s="6">
        <v>2998422</v>
      </c>
      <c r="O234" s="6">
        <v>1013783</v>
      </c>
      <c r="P234" s="6">
        <v>1960933</v>
      </c>
      <c r="Q234" s="6">
        <v>16433</v>
      </c>
      <c r="R234" s="6">
        <v>0</v>
      </c>
      <c r="S234" s="6">
        <v>6527</v>
      </c>
      <c r="T234" s="6">
        <v>0</v>
      </c>
      <c r="U234" s="6">
        <v>746</v>
      </c>
      <c r="V234" s="6">
        <v>400972</v>
      </c>
      <c r="W234" s="2">
        <v>0</v>
      </c>
      <c r="X234" s="2">
        <v>0</v>
      </c>
      <c r="Y234" s="6">
        <v>-4207922</v>
      </c>
      <c r="Z234" s="6">
        <v>66680454</v>
      </c>
      <c r="AA234" s="6">
        <v>93373731</v>
      </c>
      <c r="AB234" s="6">
        <v>3182117</v>
      </c>
      <c r="AC234" s="7">
        <v>1.04</v>
      </c>
      <c r="AD234" s="2">
        <v>0</v>
      </c>
      <c r="AE234" s="2" t="s">
        <v>807</v>
      </c>
      <c r="AF234" s="2">
        <v>1</v>
      </c>
      <c r="AG234" s="2">
        <v>0</v>
      </c>
      <c r="AH234" s="2">
        <v>0</v>
      </c>
      <c r="AI234" s="2">
        <v>0</v>
      </c>
      <c r="AJ234" s="2">
        <v>0</v>
      </c>
      <c r="AK234" s="2">
        <v>1</v>
      </c>
      <c r="AL234" s="2">
        <v>0</v>
      </c>
      <c r="AM234" s="2">
        <v>0</v>
      </c>
    </row>
    <row r="235" spans="1:39">
      <c r="A235" s="2" t="s">
        <v>302</v>
      </c>
      <c r="B235" s="2" t="s">
        <v>928</v>
      </c>
      <c r="C235" s="2" t="s">
        <v>809</v>
      </c>
      <c r="D235" s="2">
        <v>0</v>
      </c>
      <c r="E235" s="2" t="s">
        <v>303</v>
      </c>
      <c r="F235" s="2">
        <v>0</v>
      </c>
      <c r="G235" s="2">
        <v>0</v>
      </c>
      <c r="H235" s="2" t="s">
        <v>929</v>
      </c>
      <c r="I235" s="2">
        <v>0.09</v>
      </c>
      <c r="J235" s="6">
        <v>101696880</v>
      </c>
      <c r="K235" s="6">
        <v>18293939</v>
      </c>
      <c r="L235" s="6">
        <v>83402941</v>
      </c>
      <c r="M235" s="6">
        <v>19991905</v>
      </c>
      <c r="N235" s="6">
        <v>1170316</v>
      </c>
      <c r="O235" s="6">
        <v>300308</v>
      </c>
      <c r="P235" s="6">
        <v>854636</v>
      </c>
      <c r="Q235" s="6">
        <v>3219</v>
      </c>
      <c r="R235" s="6">
        <v>2671</v>
      </c>
      <c r="S235" s="6">
        <v>1443</v>
      </c>
      <c r="T235" s="6">
        <v>7765</v>
      </c>
      <c r="U235" s="6">
        <v>274</v>
      </c>
      <c r="V235" s="6">
        <v>1252834</v>
      </c>
      <c r="W235" s="2">
        <v>0</v>
      </c>
      <c r="X235" s="2">
        <v>0</v>
      </c>
      <c r="Y235" s="6">
        <v>-746721</v>
      </c>
      <c r="Z235" s="6">
        <v>21668334</v>
      </c>
      <c r="AA235" s="6">
        <v>105071275</v>
      </c>
      <c r="AB235" s="6">
        <v>3374394</v>
      </c>
      <c r="AC235" s="7">
        <v>1.03</v>
      </c>
      <c r="AD235" s="2" t="s">
        <v>920</v>
      </c>
      <c r="AE235" s="2" t="s">
        <v>827</v>
      </c>
      <c r="AF235" s="2">
        <v>0.82120649999999995</v>
      </c>
      <c r="AG235" s="2">
        <v>0</v>
      </c>
      <c r="AH235" s="2">
        <v>0</v>
      </c>
      <c r="AI235" s="2">
        <v>1</v>
      </c>
      <c r="AJ235" s="2">
        <v>0</v>
      </c>
      <c r="AK235" s="2">
        <v>0</v>
      </c>
      <c r="AL235" s="2">
        <v>0</v>
      </c>
      <c r="AM235" s="2">
        <v>0</v>
      </c>
    </row>
    <row r="236" spans="1:39">
      <c r="A236" s="2" t="s">
        <v>300</v>
      </c>
      <c r="B236" s="2" t="s">
        <v>921</v>
      </c>
      <c r="C236" s="2">
        <v>0</v>
      </c>
      <c r="D236" s="2">
        <v>0</v>
      </c>
      <c r="E236" s="2" t="s">
        <v>301</v>
      </c>
      <c r="F236" s="2">
        <v>0</v>
      </c>
      <c r="G236" s="2">
        <v>0</v>
      </c>
      <c r="H236" s="2" t="s">
        <v>814</v>
      </c>
      <c r="I236" s="2">
        <v>0.01</v>
      </c>
      <c r="J236" s="6">
        <v>10129117</v>
      </c>
      <c r="K236" s="6">
        <v>3333343</v>
      </c>
      <c r="L236" s="6">
        <v>6795774</v>
      </c>
      <c r="M236" s="6">
        <v>3598649</v>
      </c>
      <c r="N236" s="6">
        <v>186502</v>
      </c>
      <c r="O236" s="6">
        <v>54057</v>
      </c>
      <c r="P236" s="6">
        <v>130378</v>
      </c>
      <c r="Q236" s="2">
        <v>630</v>
      </c>
      <c r="R236" s="6">
        <v>297</v>
      </c>
      <c r="S236" s="6">
        <v>231</v>
      </c>
      <c r="T236" s="6">
        <v>864</v>
      </c>
      <c r="U236" s="6">
        <v>45</v>
      </c>
      <c r="V236" s="6">
        <v>102082</v>
      </c>
      <c r="W236" s="2">
        <v>0</v>
      </c>
      <c r="X236" s="2">
        <v>0</v>
      </c>
      <c r="Y236" s="6">
        <v>-168846</v>
      </c>
      <c r="Z236" s="6">
        <v>3718387</v>
      </c>
      <c r="AA236" s="6">
        <v>10514162</v>
      </c>
      <c r="AB236" s="6">
        <v>385045</v>
      </c>
      <c r="AC236" s="7">
        <v>1.04</v>
      </c>
      <c r="AD236" s="2">
        <v>0</v>
      </c>
      <c r="AE236" s="2" t="s">
        <v>807</v>
      </c>
      <c r="AF236" s="2">
        <v>1</v>
      </c>
      <c r="AG236" s="2">
        <v>0</v>
      </c>
      <c r="AH236" s="2">
        <v>0</v>
      </c>
      <c r="AI236" s="2">
        <v>0</v>
      </c>
      <c r="AJ236" s="2">
        <v>1</v>
      </c>
      <c r="AK236" s="2">
        <v>0</v>
      </c>
      <c r="AL236" s="2">
        <v>0</v>
      </c>
      <c r="AM236" s="2">
        <v>0</v>
      </c>
    </row>
    <row r="237" spans="1:39">
      <c r="A237" s="2" t="s">
        <v>298</v>
      </c>
      <c r="B237" s="2" t="s">
        <v>804</v>
      </c>
      <c r="C237" s="2" t="s">
        <v>825</v>
      </c>
      <c r="D237" s="2">
        <v>0</v>
      </c>
      <c r="E237" s="2" t="s">
        <v>299</v>
      </c>
      <c r="F237" s="2" t="s">
        <v>69</v>
      </c>
      <c r="G237" s="2" t="s">
        <v>806</v>
      </c>
      <c r="H237" s="2">
        <v>0</v>
      </c>
      <c r="I237" s="2">
        <v>0.4</v>
      </c>
      <c r="J237" s="6">
        <v>3447581</v>
      </c>
      <c r="K237" s="6">
        <v>12239470</v>
      </c>
      <c r="L237" s="6">
        <v>-8791889</v>
      </c>
      <c r="M237" s="6">
        <v>13376660</v>
      </c>
      <c r="N237" s="6">
        <v>795978</v>
      </c>
      <c r="O237" s="6">
        <v>200937</v>
      </c>
      <c r="P237" s="6">
        <v>592779</v>
      </c>
      <c r="Q237" s="6">
        <v>0</v>
      </c>
      <c r="R237" s="6">
        <v>75</v>
      </c>
      <c r="S237" s="6">
        <v>2187</v>
      </c>
      <c r="T237" s="6">
        <v>0</v>
      </c>
      <c r="U237" s="6">
        <v>0</v>
      </c>
      <c r="V237" s="6">
        <v>-132067</v>
      </c>
      <c r="W237" s="2">
        <v>0</v>
      </c>
      <c r="X237" s="6">
        <v>34952</v>
      </c>
      <c r="Y237" s="6">
        <v>236679</v>
      </c>
      <c r="Z237" s="6">
        <v>14242298</v>
      </c>
      <c r="AA237" s="6">
        <v>5450409</v>
      </c>
      <c r="AB237" s="6">
        <v>2002828</v>
      </c>
      <c r="AC237" s="7">
        <v>1.58</v>
      </c>
      <c r="AD237" s="2" t="s">
        <v>843</v>
      </c>
      <c r="AE237" s="2" t="s">
        <v>811</v>
      </c>
      <c r="AF237" s="2">
        <v>2.32324E-2</v>
      </c>
      <c r="AG237" s="2">
        <v>0</v>
      </c>
      <c r="AH237" s="2">
        <v>1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</row>
    <row r="238" spans="1:39">
      <c r="A238" s="2" t="s">
        <v>296</v>
      </c>
      <c r="B238" s="2" t="s">
        <v>804</v>
      </c>
      <c r="C238" s="2" t="s">
        <v>809</v>
      </c>
      <c r="D238" s="2">
        <v>0</v>
      </c>
      <c r="E238" s="2" t="s">
        <v>297</v>
      </c>
      <c r="F238" s="2" t="s">
        <v>402</v>
      </c>
      <c r="G238" s="2" t="s">
        <v>400</v>
      </c>
      <c r="H238" s="2">
        <v>0</v>
      </c>
      <c r="I238" s="2">
        <v>0.4</v>
      </c>
      <c r="J238" s="6">
        <v>1440278</v>
      </c>
      <c r="K238" s="6">
        <v>4952798</v>
      </c>
      <c r="L238" s="6">
        <v>-3512520</v>
      </c>
      <c r="M238" s="6">
        <v>4815708</v>
      </c>
      <c r="N238" s="6">
        <v>392722</v>
      </c>
      <c r="O238" s="6">
        <v>72339</v>
      </c>
      <c r="P238" s="6">
        <v>316324</v>
      </c>
      <c r="Q238" s="6">
        <v>4059</v>
      </c>
      <c r="R238" s="6">
        <v>0</v>
      </c>
      <c r="S238" s="6">
        <v>0</v>
      </c>
      <c r="T238" s="6">
        <v>0</v>
      </c>
      <c r="U238" s="6">
        <v>0</v>
      </c>
      <c r="V238" s="6">
        <v>-52763</v>
      </c>
      <c r="W238" s="2">
        <v>0</v>
      </c>
      <c r="X238" s="2">
        <v>0</v>
      </c>
      <c r="Y238" s="6">
        <v>39834</v>
      </c>
      <c r="Z238" s="6">
        <v>5195501</v>
      </c>
      <c r="AA238" s="6">
        <v>1682981</v>
      </c>
      <c r="AB238" s="6">
        <v>242703</v>
      </c>
      <c r="AC238" s="7">
        <v>1.17</v>
      </c>
      <c r="AD238" s="2" t="s">
        <v>906</v>
      </c>
      <c r="AE238" s="2" t="s">
        <v>811</v>
      </c>
      <c r="AF238" s="2">
        <v>8.1872999999999998E-3</v>
      </c>
      <c r="AG238" s="2">
        <v>0</v>
      </c>
      <c r="AH238" s="2">
        <v>1</v>
      </c>
      <c r="AI238" s="2">
        <v>0</v>
      </c>
      <c r="AJ238" s="2">
        <v>0</v>
      </c>
      <c r="AK238" s="2">
        <v>0</v>
      </c>
      <c r="AL238" s="2">
        <v>0</v>
      </c>
      <c r="AM238" s="2">
        <v>0</v>
      </c>
    </row>
    <row r="239" spans="1:39">
      <c r="A239" s="2" t="s">
        <v>294</v>
      </c>
      <c r="B239" s="2" t="s">
        <v>926</v>
      </c>
      <c r="C239" s="2" t="s">
        <v>808</v>
      </c>
      <c r="D239" s="2" t="s">
        <v>947</v>
      </c>
      <c r="E239" s="2" t="s">
        <v>295</v>
      </c>
      <c r="F239" s="2" t="s">
        <v>806</v>
      </c>
      <c r="G239" s="2" t="s">
        <v>502</v>
      </c>
      <c r="H239" s="2">
        <v>0</v>
      </c>
      <c r="I239" s="2">
        <v>0.49</v>
      </c>
      <c r="J239" s="6">
        <v>60507372</v>
      </c>
      <c r="K239" s="6">
        <v>26421230</v>
      </c>
      <c r="L239" s="6">
        <v>34086142</v>
      </c>
      <c r="M239" s="6">
        <v>26492545</v>
      </c>
      <c r="N239" s="6">
        <v>2394551</v>
      </c>
      <c r="O239" s="6">
        <v>397972</v>
      </c>
      <c r="P239" s="6">
        <v>1939797</v>
      </c>
      <c r="Q239" s="2">
        <v>99</v>
      </c>
      <c r="R239" s="6">
        <v>46148</v>
      </c>
      <c r="S239" s="6">
        <v>5225</v>
      </c>
      <c r="T239" s="6">
        <v>4563</v>
      </c>
      <c r="U239" s="6">
        <v>746</v>
      </c>
      <c r="V239" s="6">
        <v>512024</v>
      </c>
      <c r="W239" s="2">
        <v>0</v>
      </c>
      <c r="X239" s="2">
        <v>0</v>
      </c>
      <c r="Y239" s="2">
        <v>0</v>
      </c>
      <c r="Z239" s="6">
        <v>29399120</v>
      </c>
      <c r="AA239" s="6">
        <v>63485261</v>
      </c>
      <c r="AB239" s="6">
        <v>2977889</v>
      </c>
      <c r="AC239" s="7">
        <v>1.05</v>
      </c>
      <c r="AD239" s="2" t="s">
        <v>948</v>
      </c>
      <c r="AE239" s="2" t="s">
        <v>811</v>
      </c>
      <c r="AF239" s="2">
        <v>8.2178600000000004E-2</v>
      </c>
      <c r="AG239" s="2">
        <v>0</v>
      </c>
      <c r="AH239" s="2">
        <v>0</v>
      </c>
      <c r="AI239" s="2">
        <v>0</v>
      </c>
      <c r="AJ239" s="2">
        <v>0</v>
      </c>
      <c r="AK239" s="2">
        <v>0</v>
      </c>
      <c r="AL239" s="2">
        <v>0</v>
      </c>
      <c r="AM239" s="2">
        <v>1</v>
      </c>
    </row>
    <row r="240" spans="1:39">
      <c r="A240" s="2" t="s">
        <v>292</v>
      </c>
      <c r="B240" s="2" t="s">
        <v>804</v>
      </c>
      <c r="C240" s="2" t="s">
        <v>805</v>
      </c>
      <c r="D240" s="2">
        <v>0</v>
      </c>
      <c r="E240" s="2" t="s">
        <v>293</v>
      </c>
      <c r="F240" s="2" t="s">
        <v>290</v>
      </c>
      <c r="G240" s="2" t="s">
        <v>806</v>
      </c>
      <c r="H240" s="2">
        <v>0</v>
      </c>
      <c r="I240" s="2">
        <v>0.4</v>
      </c>
      <c r="J240" s="6">
        <v>5845849</v>
      </c>
      <c r="K240" s="6">
        <v>34232923</v>
      </c>
      <c r="L240" s="6">
        <v>-28387074</v>
      </c>
      <c r="M240" s="6">
        <v>36331396</v>
      </c>
      <c r="N240" s="6">
        <v>926951</v>
      </c>
      <c r="O240" s="6">
        <v>545863</v>
      </c>
      <c r="P240" s="6">
        <v>362574</v>
      </c>
      <c r="Q240" s="6">
        <v>1665</v>
      </c>
      <c r="R240" s="6">
        <v>8120</v>
      </c>
      <c r="S240" s="6">
        <v>8120</v>
      </c>
      <c r="T240" s="6">
        <v>0</v>
      </c>
      <c r="U240" s="6">
        <v>609</v>
      </c>
      <c r="V240" s="6">
        <v>-426415</v>
      </c>
      <c r="W240" s="2">
        <v>0</v>
      </c>
      <c r="X240" s="6">
        <v>1132268</v>
      </c>
      <c r="Y240" s="6">
        <v>205533</v>
      </c>
      <c r="Z240" s="6">
        <v>35905197</v>
      </c>
      <c r="AA240" s="6">
        <v>7518123</v>
      </c>
      <c r="AB240" s="6">
        <v>1672274</v>
      </c>
      <c r="AC240" s="7">
        <v>1.29</v>
      </c>
      <c r="AD240" s="2">
        <v>0</v>
      </c>
      <c r="AE240" s="2" t="s">
        <v>807</v>
      </c>
      <c r="AF240" s="2">
        <v>1</v>
      </c>
      <c r="AG240" s="2">
        <v>0</v>
      </c>
      <c r="AH240" s="2">
        <v>1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</row>
    <row r="241" spans="1:39">
      <c r="A241" s="2" t="s">
        <v>290</v>
      </c>
      <c r="B241" s="2" t="s">
        <v>928</v>
      </c>
      <c r="C241" s="2" t="s">
        <v>805</v>
      </c>
      <c r="D241" s="2">
        <v>0</v>
      </c>
      <c r="E241" s="2" t="s">
        <v>291</v>
      </c>
      <c r="F241" s="2">
        <v>0</v>
      </c>
      <c r="G241" s="2">
        <v>0</v>
      </c>
      <c r="H241" s="2" t="s">
        <v>929</v>
      </c>
      <c r="I241" s="2">
        <v>0.1</v>
      </c>
      <c r="J241" s="6">
        <v>67197262</v>
      </c>
      <c r="K241" s="6">
        <v>29332273</v>
      </c>
      <c r="L241" s="6">
        <v>37864989</v>
      </c>
      <c r="M241" s="6">
        <v>30919432</v>
      </c>
      <c r="N241" s="6">
        <v>1178224</v>
      </c>
      <c r="O241" s="6">
        <v>468146</v>
      </c>
      <c r="P241" s="6">
        <v>691196</v>
      </c>
      <c r="Q241" s="6">
        <v>2206</v>
      </c>
      <c r="R241" s="6">
        <v>2030</v>
      </c>
      <c r="S241" s="6">
        <v>2030</v>
      </c>
      <c r="T241" s="6">
        <v>12464</v>
      </c>
      <c r="U241" s="6">
        <v>152</v>
      </c>
      <c r="V241" s="6">
        <v>568787</v>
      </c>
      <c r="W241" s="2">
        <v>0</v>
      </c>
      <c r="X241" s="6">
        <v>55669</v>
      </c>
      <c r="Y241" s="6">
        <v>-461049</v>
      </c>
      <c r="Z241" s="6">
        <v>32149725</v>
      </c>
      <c r="AA241" s="6">
        <v>70014713</v>
      </c>
      <c r="AB241" s="6">
        <v>2817451</v>
      </c>
      <c r="AC241" s="7">
        <v>1.04</v>
      </c>
      <c r="AD241" s="2" t="s">
        <v>931</v>
      </c>
      <c r="AE241" s="2" t="s">
        <v>811</v>
      </c>
      <c r="AF241" s="2">
        <v>0.92344910000000002</v>
      </c>
      <c r="AG241" s="2">
        <v>0</v>
      </c>
      <c r="AH241" s="2">
        <v>0</v>
      </c>
      <c r="AI241" s="2">
        <v>1</v>
      </c>
      <c r="AJ241" s="2">
        <v>0</v>
      </c>
      <c r="AK241" s="2">
        <v>0</v>
      </c>
      <c r="AL241" s="2">
        <v>0</v>
      </c>
      <c r="AM241" s="2">
        <v>0</v>
      </c>
    </row>
    <row r="242" spans="1:39">
      <c r="A242" s="2" t="s">
        <v>288</v>
      </c>
      <c r="B242" s="2" t="s">
        <v>804</v>
      </c>
      <c r="C242" s="2" t="s">
        <v>808</v>
      </c>
      <c r="D242" s="2">
        <v>0</v>
      </c>
      <c r="E242" s="2" t="s">
        <v>289</v>
      </c>
      <c r="F242" s="2" t="s">
        <v>412</v>
      </c>
      <c r="G242" s="2" t="s">
        <v>410</v>
      </c>
      <c r="H242" s="2">
        <v>0</v>
      </c>
      <c r="I242" s="2">
        <v>0.4</v>
      </c>
      <c r="J242" s="6">
        <v>3802138</v>
      </c>
      <c r="K242" s="6">
        <v>6966660</v>
      </c>
      <c r="L242" s="6">
        <v>-3164521</v>
      </c>
      <c r="M242" s="6">
        <v>6800075</v>
      </c>
      <c r="N242" s="6">
        <v>776822</v>
      </c>
      <c r="O242" s="6">
        <v>102147</v>
      </c>
      <c r="P242" s="6">
        <v>674259</v>
      </c>
      <c r="Q242" s="2">
        <v>0</v>
      </c>
      <c r="R242" s="6">
        <v>0</v>
      </c>
      <c r="S242" s="6">
        <v>0</v>
      </c>
      <c r="T242" s="6">
        <v>416</v>
      </c>
      <c r="U242" s="6">
        <v>0</v>
      </c>
      <c r="V242" s="6">
        <v>-47536</v>
      </c>
      <c r="W242" s="2">
        <v>0</v>
      </c>
      <c r="X242" s="2">
        <v>0</v>
      </c>
      <c r="Y242" s="6">
        <v>-419146</v>
      </c>
      <c r="Z242" s="6">
        <v>7110215</v>
      </c>
      <c r="AA242" s="6">
        <v>3945694</v>
      </c>
      <c r="AB242" s="6">
        <v>143556</v>
      </c>
      <c r="AC242" s="7">
        <v>1.04</v>
      </c>
      <c r="AD242" s="2" t="s">
        <v>930</v>
      </c>
      <c r="AE242" s="2" t="s">
        <v>811</v>
      </c>
      <c r="AF242" s="2">
        <v>1.8969199999999999E-2</v>
      </c>
      <c r="AG242" s="2">
        <v>0</v>
      </c>
      <c r="AH242" s="2">
        <v>1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</row>
    <row r="243" spans="1:39">
      <c r="A243" s="2" t="s">
        <v>286</v>
      </c>
      <c r="B243" s="2" t="s">
        <v>821</v>
      </c>
      <c r="C243" s="2" t="s">
        <v>815</v>
      </c>
      <c r="D243" s="2">
        <v>0</v>
      </c>
      <c r="E243" s="2" t="s">
        <v>287</v>
      </c>
      <c r="F243" s="2" t="s">
        <v>806</v>
      </c>
      <c r="G243" s="2" t="s">
        <v>666</v>
      </c>
      <c r="H243" s="2">
        <v>0</v>
      </c>
      <c r="I243" s="2">
        <v>0.49</v>
      </c>
      <c r="J243" s="6">
        <v>39232850</v>
      </c>
      <c r="K243" s="6">
        <v>41533578</v>
      </c>
      <c r="L243" s="6">
        <v>-2300729</v>
      </c>
      <c r="M243" s="6">
        <v>43453690</v>
      </c>
      <c r="N243" s="6">
        <v>2015769</v>
      </c>
      <c r="O243" s="6">
        <v>656929</v>
      </c>
      <c r="P243" s="6">
        <v>1336112</v>
      </c>
      <c r="Q243" s="6">
        <v>10951</v>
      </c>
      <c r="R243" s="6">
        <v>0</v>
      </c>
      <c r="S243" s="6">
        <v>5063</v>
      </c>
      <c r="T243" s="6">
        <v>6714</v>
      </c>
      <c r="U243" s="6">
        <v>0</v>
      </c>
      <c r="V243" s="6">
        <v>-34560</v>
      </c>
      <c r="W243" s="2">
        <v>0</v>
      </c>
      <c r="X243" s="6">
        <v>144987</v>
      </c>
      <c r="Y243" s="6">
        <v>-1158360</v>
      </c>
      <c r="Z243" s="6">
        <v>44131552</v>
      </c>
      <c r="AA243" s="6">
        <v>41830823</v>
      </c>
      <c r="AB243" s="6">
        <v>2597973</v>
      </c>
      <c r="AC243" s="7">
        <v>1.07</v>
      </c>
      <c r="AD243" s="2">
        <v>0</v>
      </c>
      <c r="AE243" s="2" t="s">
        <v>807</v>
      </c>
      <c r="AF243" s="2">
        <v>1</v>
      </c>
      <c r="AG243" s="2">
        <v>0</v>
      </c>
      <c r="AH243" s="2">
        <v>0</v>
      </c>
      <c r="AI243" s="2">
        <v>0</v>
      </c>
      <c r="AJ243" s="2">
        <v>0</v>
      </c>
      <c r="AK243" s="2">
        <v>1</v>
      </c>
      <c r="AL243" s="2">
        <v>0</v>
      </c>
      <c r="AM243" s="2">
        <v>0</v>
      </c>
    </row>
    <row r="244" spans="1:39">
      <c r="A244" s="2" t="s">
        <v>284</v>
      </c>
      <c r="B244" s="2" t="s">
        <v>821</v>
      </c>
      <c r="C244" s="2" t="s">
        <v>822</v>
      </c>
      <c r="D244" s="2">
        <v>0</v>
      </c>
      <c r="E244" s="2" t="s">
        <v>285</v>
      </c>
      <c r="F244" s="2" t="s">
        <v>806</v>
      </c>
      <c r="G244" s="2" t="s">
        <v>274</v>
      </c>
      <c r="H244" s="2">
        <v>0</v>
      </c>
      <c r="I244" s="2">
        <v>0.49</v>
      </c>
      <c r="J244" s="6">
        <v>54477005</v>
      </c>
      <c r="K244" s="6">
        <v>40622639</v>
      </c>
      <c r="L244" s="6">
        <v>13854365</v>
      </c>
      <c r="M244" s="6">
        <v>42948486</v>
      </c>
      <c r="N244" s="6">
        <v>2317371</v>
      </c>
      <c r="O244" s="6">
        <v>648363</v>
      </c>
      <c r="P244" s="6">
        <v>1596249</v>
      </c>
      <c r="Q244" s="6">
        <v>6963</v>
      </c>
      <c r="R244" s="6">
        <v>19845</v>
      </c>
      <c r="S244" s="6">
        <v>45951</v>
      </c>
      <c r="T244" s="6">
        <v>0</v>
      </c>
      <c r="U244" s="6">
        <v>0</v>
      </c>
      <c r="V244" s="6">
        <v>208113</v>
      </c>
      <c r="W244" s="2">
        <v>0</v>
      </c>
      <c r="X244" s="2">
        <v>0</v>
      </c>
      <c r="Y244" s="6">
        <v>-365817</v>
      </c>
      <c r="Z244" s="6">
        <v>45108153</v>
      </c>
      <c r="AA244" s="6">
        <v>58962518</v>
      </c>
      <c r="AB244" s="6">
        <v>4485514</v>
      </c>
      <c r="AC244" s="7">
        <v>1.08</v>
      </c>
      <c r="AD244" s="2" t="s">
        <v>847</v>
      </c>
      <c r="AE244" s="2" t="s">
        <v>827</v>
      </c>
      <c r="AF244" s="2">
        <v>0.27393719999999999</v>
      </c>
      <c r="AG244" s="2">
        <v>0</v>
      </c>
      <c r="AH244" s="2">
        <v>0</v>
      </c>
      <c r="AI244" s="2">
        <v>0</v>
      </c>
      <c r="AJ244" s="2">
        <v>0</v>
      </c>
      <c r="AK244" s="2">
        <v>1</v>
      </c>
      <c r="AL244" s="2">
        <v>0</v>
      </c>
      <c r="AM244" s="2">
        <v>0</v>
      </c>
    </row>
    <row r="245" spans="1:39">
      <c r="A245" s="2" t="s">
        <v>282</v>
      </c>
      <c r="B245" s="2" t="s">
        <v>821</v>
      </c>
      <c r="C245" s="2" t="s">
        <v>822</v>
      </c>
      <c r="D245" s="2">
        <v>0</v>
      </c>
      <c r="E245" s="2" t="s">
        <v>283</v>
      </c>
      <c r="F245" s="2" t="s">
        <v>806</v>
      </c>
      <c r="G245" s="2" t="s">
        <v>0</v>
      </c>
      <c r="H245" s="2">
        <v>0</v>
      </c>
      <c r="I245" s="2">
        <v>0.49</v>
      </c>
      <c r="J245" s="6">
        <v>16203320</v>
      </c>
      <c r="K245" s="6">
        <v>29111964</v>
      </c>
      <c r="L245" s="6">
        <v>-12908644</v>
      </c>
      <c r="M245" s="6">
        <v>27959687</v>
      </c>
      <c r="N245" s="6">
        <v>1528835</v>
      </c>
      <c r="O245" s="6">
        <v>420001</v>
      </c>
      <c r="P245" s="6">
        <v>1094157</v>
      </c>
      <c r="Q245" s="6">
        <v>5192</v>
      </c>
      <c r="R245" s="6">
        <v>0</v>
      </c>
      <c r="S245" s="6">
        <v>9485</v>
      </c>
      <c r="T245" s="6">
        <v>0</v>
      </c>
      <c r="U245" s="6">
        <v>0</v>
      </c>
      <c r="V245" s="6">
        <v>-193907</v>
      </c>
      <c r="W245" s="2">
        <v>0</v>
      </c>
      <c r="X245" s="2">
        <v>0</v>
      </c>
      <c r="Y245" s="6">
        <v>1158830</v>
      </c>
      <c r="Z245" s="6">
        <v>30453445</v>
      </c>
      <c r="AA245" s="6">
        <v>17544801</v>
      </c>
      <c r="AB245" s="6">
        <v>1341481</v>
      </c>
      <c r="AC245" s="7">
        <v>1.08</v>
      </c>
      <c r="AD245" s="2">
        <v>0</v>
      </c>
      <c r="AE245" s="2" t="s">
        <v>807</v>
      </c>
      <c r="AF245" s="2">
        <v>1</v>
      </c>
      <c r="AG245" s="2">
        <v>0</v>
      </c>
      <c r="AH245" s="2">
        <v>0</v>
      </c>
      <c r="AI245" s="2">
        <v>0</v>
      </c>
      <c r="AJ245" s="2">
        <v>0</v>
      </c>
      <c r="AK245" s="2">
        <v>1</v>
      </c>
      <c r="AL245" s="2">
        <v>0</v>
      </c>
      <c r="AM245" s="2">
        <v>0</v>
      </c>
    </row>
    <row r="246" spans="1:39">
      <c r="A246" s="2" t="s">
        <v>280</v>
      </c>
      <c r="B246" s="2" t="s">
        <v>821</v>
      </c>
      <c r="C246" s="2" t="s">
        <v>805</v>
      </c>
      <c r="D246" s="2">
        <v>0</v>
      </c>
      <c r="E246" s="2" t="s">
        <v>281</v>
      </c>
      <c r="F246" s="2" t="s">
        <v>806</v>
      </c>
      <c r="G246" s="2" t="s">
        <v>486</v>
      </c>
      <c r="H246" s="2">
        <v>0</v>
      </c>
      <c r="I246" s="2">
        <v>0.49</v>
      </c>
      <c r="J246" s="6">
        <v>45312167</v>
      </c>
      <c r="K246" s="6">
        <v>38819513</v>
      </c>
      <c r="L246" s="6">
        <v>6492654</v>
      </c>
      <c r="M246" s="6">
        <v>39953157</v>
      </c>
      <c r="N246" s="6">
        <v>2217322</v>
      </c>
      <c r="O246" s="6">
        <v>600155</v>
      </c>
      <c r="P246" s="6">
        <v>1591553</v>
      </c>
      <c r="Q246" s="2">
        <v>0</v>
      </c>
      <c r="R246" s="6">
        <v>0</v>
      </c>
      <c r="S246" s="6">
        <v>24868</v>
      </c>
      <c r="T246" s="6">
        <v>0</v>
      </c>
      <c r="U246" s="6">
        <v>746</v>
      </c>
      <c r="V246" s="6">
        <v>97529</v>
      </c>
      <c r="W246" s="2">
        <v>0</v>
      </c>
      <c r="X246" s="2">
        <v>0</v>
      </c>
      <c r="Y246" s="6">
        <v>1478458</v>
      </c>
      <c r="Z246" s="6">
        <v>43746466</v>
      </c>
      <c r="AA246" s="6">
        <v>50239120</v>
      </c>
      <c r="AB246" s="6">
        <v>4926953</v>
      </c>
      <c r="AC246" s="7">
        <v>1.1100000000000001</v>
      </c>
      <c r="AD246" s="2">
        <v>0</v>
      </c>
      <c r="AE246" s="2" t="s">
        <v>807</v>
      </c>
      <c r="AF246" s="2">
        <v>1</v>
      </c>
      <c r="AG246" s="2">
        <v>0</v>
      </c>
      <c r="AH246" s="2">
        <v>0</v>
      </c>
      <c r="AI246" s="2">
        <v>0</v>
      </c>
      <c r="AJ246" s="2">
        <v>0</v>
      </c>
      <c r="AK246" s="2">
        <v>1</v>
      </c>
      <c r="AL246" s="2">
        <v>0</v>
      </c>
      <c r="AM246" s="2">
        <v>0</v>
      </c>
    </row>
    <row r="247" spans="1:39">
      <c r="A247" s="2" t="s">
        <v>278</v>
      </c>
      <c r="B247" s="2" t="s">
        <v>804</v>
      </c>
      <c r="C247" s="2" t="s">
        <v>808</v>
      </c>
      <c r="D247" s="2">
        <v>0</v>
      </c>
      <c r="E247" s="2" t="s">
        <v>279</v>
      </c>
      <c r="F247" s="2" t="s">
        <v>412</v>
      </c>
      <c r="G247" s="2" t="s">
        <v>410</v>
      </c>
      <c r="H247" s="2">
        <v>0</v>
      </c>
      <c r="I247" s="2">
        <v>0.4</v>
      </c>
      <c r="J247" s="6">
        <v>5191917</v>
      </c>
      <c r="K247" s="6">
        <v>22135453</v>
      </c>
      <c r="L247" s="6">
        <v>-16943536</v>
      </c>
      <c r="M247" s="6">
        <v>21346115</v>
      </c>
      <c r="N247" s="6">
        <v>1223283</v>
      </c>
      <c r="O247" s="6">
        <v>320883</v>
      </c>
      <c r="P247" s="6">
        <v>876396</v>
      </c>
      <c r="Q247" s="6">
        <v>8158</v>
      </c>
      <c r="R247" s="6">
        <v>0</v>
      </c>
      <c r="S247" s="6">
        <v>17846</v>
      </c>
      <c r="T247" s="6">
        <v>0</v>
      </c>
      <c r="U247" s="6">
        <v>0</v>
      </c>
      <c r="V247" s="6">
        <v>-254517</v>
      </c>
      <c r="W247" s="2">
        <v>0</v>
      </c>
      <c r="X247" s="2">
        <v>0</v>
      </c>
      <c r="Y247" s="6">
        <v>-1785556</v>
      </c>
      <c r="Z247" s="6">
        <v>20529325</v>
      </c>
      <c r="AA247" s="6">
        <v>3585789</v>
      </c>
      <c r="AB247" s="6">
        <v>-1606128</v>
      </c>
      <c r="AC247" s="7">
        <v>0.69</v>
      </c>
      <c r="AD247" s="2">
        <v>0</v>
      </c>
      <c r="AE247" s="2" t="s">
        <v>807</v>
      </c>
      <c r="AF247" s="2">
        <v>1</v>
      </c>
      <c r="AG247" s="2">
        <v>0</v>
      </c>
      <c r="AH247" s="2">
        <v>1</v>
      </c>
      <c r="AI247" s="2">
        <v>0</v>
      </c>
      <c r="AJ247" s="2">
        <v>0</v>
      </c>
      <c r="AK247" s="2">
        <v>0</v>
      </c>
      <c r="AL247" s="2">
        <v>0</v>
      </c>
      <c r="AM247" s="2">
        <v>0</v>
      </c>
    </row>
    <row r="248" spans="1:39">
      <c r="A248" s="2" t="s">
        <v>276</v>
      </c>
      <c r="B248" s="2" t="s">
        <v>804</v>
      </c>
      <c r="C248" s="2" t="s">
        <v>822</v>
      </c>
      <c r="D248" s="2">
        <v>0</v>
      </c>
      <c r="E248" s="2" t="s">
        <v>277</v>
      </c>
      <c r="F248" s="2" t="s">
        <v>584</v>
      </c>
      <c r="G248" s="2" t="s">
        <v>0</v>
      </c>
      <c r="H248" s="2">
        <v>0</v>
      </c>
      <c r="I248" s="2">
        <v>0.4</v>
      </c>
      <c r="J248" s="6">
        <v>1079296</v>
      </c>
      <c r="K248" s="6">
        <v>7177512</v>
      </c>
      <c r="L248" s="6">
        <v>-6098216</v>
      </c>
      <c r="M248" s="6">
        <v>6304734</v>
      </c>
      <c r="N248" s="6">
        <v>578226</v>
      </c>
      <c r="O248" s="6">
        <v>96289</v>
      </c>
      <c r="P248" s="6">
        <v>472535</v>
      </c>
      <c r="Q248" s="2">
        <v>0</v>
      </c>
      <c r="R248" s="6">
        <v>6138</v>
      </c>
      <c r="S248" s="6">
        <v>0</v>
      </c>
      <c r="T248" s="6">
        <v>3264</v>
      </c>
      <c r="U248" s="6">
        <v>0</v>
      </c>
      <c r="V248" s="6">
        <v>-91604</v>
      </c>
      <c r="W248" s="6">
        <v>247902</v>
      </c>
      <c r="X248" s="2">
        <v>0</v>
      </c>
      <c r="Y248" s="6">
        <v>-3158497</v>
      </c>
      <c r="Z248" s="6">
        <v>3880761</v>
      </c>
      <c r="AA248" s="6">
        <v>-2217454</v>
      </c>
      <c r="AB248" s="6">
        <v>-3296751</v>
      </c>
      <c r="AC248" s="7">
        <v>-2.0499999999999998</v>
      </c>
      <c r="AD248" s="2">
        <v>0</v>
      </c>
      <c r="AE248" s="2" t="s">
        <v>807</v>
      </c>
      <c r="AF248" s="2">
        <v>1</v>
      </c>
      <c r="AG248" s="2">
        <v>0</v>
      </c>
      <c r="AH248" s="2">
        <v>1</v>
      </c>
      <c r="AI248" s="2">
        <v>0</v>
      </c>
      <c r="AJ248" s="2">
        <v>0</v>
      </c>
      <c r="AK248" s="2">
        <v>0</v>
      </c>
      <c r="AL248" s="2">
        <v>0</v>
      </c>
      <c r="AM248" s="2">
        <v>0</v>
      </c>
    </row>
    <row r="249" spans="1:39">
      <c r="A249" s="2" t="s">
        <v>274</v>
      </c>
      <c r="B249" s="2" t="s">
        <v>921</v>
      </c>
      <c r="C249" s="2">
        <v>0</v>
      </c>
      <c r="D249" s="2">
        <v>0</v>
      </c>
      <c r="E249" s="2" t="s">
        <v>275</v>
      </c>
      <c r="F249" s="2">
        <v>0</v>
      </c>
      <c r="G249" s="2">
        <v>0</v>
      </c>
      <c r="H249" s="2" t="s">
        <v>814</v>
      </c>
      <c r="I249" s="2">
        <v>0.01</v>
      </c>
      <c r="J249" s="6">
        <v>14876444</v>
      </c>
      <c r="K249" s="6">
        <v>5019861</v>
      </c>
      <c r="L249" s="6">
        <v>9856583</v>
      </c>
      <c r="M249" s="6">
        <v>5144721</v>
      </c>
      <c r="N249" s="6">
        <v>417507</v>
      </c>
      <c r="O249" s="6">
        <v>77281</v>
      </c>
      <c r="P249" s="6">
        <v>331083</v>
      </c>
      <c r="Q249" s="2">
        <v>779</v>
      </c>
      <c r="R249" s="6">
        <v>1748</v>
      </c>
      <c r="S249" s="6">
        <v>1296</v>
      </c>
      <c r="T249" s="6">
        <v>5199</v>
      </c>
      <c r="U249" s="6">
        <v>121</v>
      </c>
      <c r="V249" s="6">
        <v>148060</v>
      </c>
      <c r="W249" s="2">
        <v>0</v>
      </c>
      <c r="X249" s="2">
        <v>0</v>
      </c>
      <c r="Y249" s="6">
        <v>-343988</v>
      </c>
      <c r="Z249" s="6">
        <v>5366301</v>
      </c>
      <c r="AA249" s="6">
        <v>15222884</v>
      </c>
      <c r="AB249" s="6">
        <v>346439</v>
      </c>
      <c r="AC249" s="7">
        <v>1.02</v>
      </c>
      <c r="AD249" s="2">
        <v>0</v>
      </c>
      <c r="AE249" s="2" t="s">
        <v>807</v>
      </c>
      <c r="AF249" s="2">
        <v>1</v>
      </c>
      <c r="AG249" s="2">
        <v>0</v>
      </c>
      <c r="AH249" s="2">
        <v>0</v>
      </c>
      <c r="AI249" s="2">
        <v>0</v>
      </c>
      <c r="AJ249" s="2">
        <v>1</v>
      </c>
      <c r="AK249" s="2">
        <v>0</v>
      </c>
      <c r="AL249" s="2">
        <v>0</v>
      </c>
      <c r="AM249" s="2">
        <v>0</v>
      </c>
    </row>
    <row r="250" spans="1:39">
      <c r="A250" s="2" t="s">
        <v>0</v>
      </c>
      <c r="B250" s="2" t="s">
        <v>921</v>
      </c>
      <c r="C250" s="2">
        <v>0</v>
      </c>
      <c r="D250" s="2">
        <v>0</v>
      </c>
      <c r="E250" s="2" t="s">
        <v>273</v>
      </c>
      <c r="F250" s="2">
        <v>0</v>
      </c>
      <c r="G250" s="2">
        <v>0</v>
      </c>
      <c r="H250" s="2" t="s">
        <v>814</v>
      </c>
      <c r="I250" s="2">
        <v>0.01</v>
      </c>
      <c r="J250" s="6">
        <v>9762527</v>
      </c>
      <c r="K250" s="6">
        <v>4741937</v>
      </c>
      <c r="L250" s="6">
        <v>5020590</v>
      </c>
      <c r="M250" s="6">
        <v>4778406</v>
      </c>
      <c r="N250" s="6">
        <v>310498</v>
      </c>
      <c r="O250" s="6">
        <v>71779</v>
      </c>
      <c r="P250" s="6">
        <v>229022</v>
      </c>
      <c r="Q250" s="6">
        <v>1312</v>
      </c>
      <c r="R250" s="6">
        <v>3955</v>
      </c>
      <c r="S250" s="6">
        <v>751</v>
      </c>
      <c r="T250" s="6">
        <v>3482</v>
      </c>
      <c r="U250" s="6">
        <v>197</v>
      </c>
      <c r="V250" s="6">
        <v>75417</v>
      </c>
      <c r="W250" s="2">
        <v>0</v>
      </c>
      <c r="X250" s="2">
        <v>0</v>
      </c>
      <c r="Y250" s="6">
        <v>-13693</v>
      </c>
      <c r="Z250" s="6">
        <v>5150627</v>
      </c>
      <c r="AA250" s="6">
        <v>10171218</v>
      </c>
      <c r="AB250" s="6">
        <v>408690</v>
      </c>
      <c r="AC250" s="7">
        <v>1.04</v>
      </c>
      <c r="AD250" s="2">
        <v>0</v>
      </c>
      <c r="AE250" s="2" t="s">
        <v>807</v>
      </c>
      <c r="AF250" s="2">
        <v>1</v>
      </c>
      <c r="AG250" s="2">
        <v>0</v>
      </c>
      <c r="AH250" s="2">
        <v>0</v>
      </c>
      <c r="AI250" s="2">
        <v>0</v>
      </c>
      <c r="AJ250" s="2">
        <v>1</v>
      </c>
      <c r="AK250" s="2">
        <v>0</v>
      </c>
      <c r="AL250" s="2">
        <v>0</v>
      </c>
      <c r="AM250" s="2">
        <v>0</v>
      </c>
    </row>
    <row r="251" spans="1:39">
      <c r="A251" s="2" t="s">
        <v>271</v>
      </c>
      <c r="B251" s="2" t="s">
        <v>821</v>
      </c>
      <c r="C251" s="2" t="s">
        <v>805</v>
      </c>
      <c r="D251" s="2">
        <v>0</v>
      </c>
      <c r="E251" s="2" t="s">
        <v>272</v>
      </c>
      <c r="F251" s="2" t="s">
        <v>806</v>
      </c>
      <c r="G251" s="2" t="s">
        <v>726</v>
      </c>
      <c r="H251" s="2">
        <v>0</v>
      </c>
      <c r="I251" s="2">
        <v>0.49</v>
      </c>
      <c r="J251" s="6">
        <v>28665056</v>
      </c>
      <c r="K251" s="6">
        <v>56110792</v>
      </c>
      <c r="L251" s="6">
        <v>-27445736</v>
      </c>
      <c r="M251" s="6">
        <v>60760000</v>
      </c>
      <c r="N251" s="6">
        <v>1641670</v>
      </c>
      <c r="O251" s="6">
        <v>912704</v>
      </c>
      <c r="P251" s="6">
        <v>676662</v>
      </c>
      <c r="Q251" s="6">
        <v>0</v>
      </c>
      <c r="R251" s="6">
        <v>49498</v>
      </c>
      <c r="S251" s="6">
        <v>2806</v>
      </c>
      <c r="T251" s="6">
        <v>0</v>
      </c>
      <c r="U251" s="6">
        <v>0</v>
      </c>
      <c r="V251" s="6">
        <v>-412275</v>
      </c>
      <c r="W251" s="2">
        <v>0</v>
      </c>
      <c r="X251" s="6">
        <v>2033086</v>
      </c>
      <c r="Y251" s="6">
        <v>882000</v>
      </c>
      <c r="Z251" s="6">
        <v>60838309</v>
      </c>
      <c r="AA251" s="6">
        <v>33392573</v>
      </c>
      <c r="AB251" s="6">
        <v>4727517</v>
      </c>
      <c r="AC251" s="7">
        <v>1.1599999999999999</v>
      </c>
      <c r="AD251" s="2">
        <v>0</v>
      </c>
      <c r="AE251" s="2" t="s">
        <v>807</v>
      </c>
      <c r="AF251" s="2">
        <v>1</v>
      </c>
      <c r="AG251" s="2">
        <v>0</v>
      </c>
      <c r="AH251" s="2">
        <v>0</v>
      </c>
      <c r="AI251" s="2">
        <v>0</v>
      </c>
      <c r="AJ251" s="2">
        <v>0</v>
      </c>
      <c r="AK251" s="2">
        <v>1</v>
      </c>
      <c r="AL251" s="2">
        <v>0</v>
      </c>
      <c r="AM251" s="2">
        <v>0</v>
      </c>
    </row>
    <row r="252" spans="1:39">
      <c r="A252" s="2" t="s">
        <v>269</v>
      </c>
      <c r="B252" s="2" t="s">
        <v>924</v>
      </c>
      <c r="C252" s="2" t="s">
        <v>818</v>
      </c>
      <c r="D252" s="2">
        <v>0</v>
      </c>
      <c r="E252" s="2" t="s">
        <v>270</v>
      </c>
      <c r="F252" s="2" t="s">
        <v>514</v>
      </c>
      <c r="G252" s="2" t="s">
        <v>806</v>
      </c>
      <c r="H252" s="2">
        <v>0</v>
      </c>
      <c r="I252" s="2">
        <v>0.3</v>
      </c>
      <c r="J252" s="6">
        <v>49905896</v>
      </c>
      <c r="K252" s="6">
        <v>18110632</v>
      </c>
      <c r="L252" s="6">
        <v>31795264</v>
      </c>
      <c r="M252" s="6">
        <v>17666732</v>
      </c>
      <c r="N252" s="6">
        <v>1084085</v>
      </c>
      <c r="O252" s="6">
        <v>265380</v>
      </c>
      <c r="P252" s="6">
        <v>806099</v>
      </c>
      <c r="Q252" s="6">
        <v>3328</v>
      </c>
      <c r="R252" s="6">
        <v>423</v>
      </c>
      <c r="S252" s="6">
        <v>8855</v>
      </c>
      <c r="T252" s="6">
        <v>0</v>
      </c>
      <c r="U252" s="6">
        <v>0</v>
      </c>
      <c r="V252" s="6">
        <v>477611</v>
      </c>
      <c r="W252" s="2">
        <v>0</v>
      </c>
      <c r="X252" s="2">
        <v>0</v>
      </c>
      <c r="Y252" s="6">
        <v>-62117</v>
      </c>
      <c r="Z252" s="6">
        <v>19166311</v>
      </c>
      <c r="AA252" s="6">
        <v>50961575</v>
      </c>
      <c r="AB252" s="6">
        <v>1055679</v>
      </c>
      <c r="AC252" s="7">
        <v>1.02</v>
      </c>
      <c r="AD252" s="2">
        <v>0</v>
      </c>
      <c r="AE252" s="2" t="s">
        <v>807</v>
      </c>
      <c r="AF252" s="2">
        <v>1</v>
      </c>
      <c r="AG252" s="2">
        <v>0</v>
      </c>
      <c r="AH252" s="2">
        <v>0</v>
      </c>
      <c r="AI252" s="2">
        <v>0</v>
      </c>
      <c r="AJ252" s="2">
        <v>0</v>
      </c>
      <c r="AK252" s="2">
        <v>0</v>
      </c>
      <c r="AL252" s="2">
        <v>1</v>
      </c>
      <c r="AM252" s="2">
        <v>0</v>
      </c>
    </row>
    <row r="253" spans="1:39">
      <c r="A253" s="2" t="s">
        <v>267</v>
      </c>
      <c r="B253" s="2" t="s">
        <v>821</v>
      </c>
      <c r="C253" s="2" t="s">
        <v>845</v>
      </c>
      <c r="D253" s="2">
        <v>0</v>
      </c>
      <c r="E253" s="2" t="s">
        <v>268</v>
      </c>
      <c r="F253" s="2" t="s">
        <v>806</v>
      </c>
      <c r="G253" s="2" t="s">
        <v>626</v>
      </c>
      <c r="H253" s="2">
        <v>0</v>
      </c>
      <c r="I253" s="2">
        <v>0.49</v>
      </c>
      <c r="J253" s="6">
        <v>33671278</v>
      </c>
      <c r="K253" s="6">
        <v>19913162</v>
      </c>
      <c r="L253" s="6">
        <v>13758116</v>
      </c>
      <c r="M253" s="6">
        <v>16909981</v>
      </c>
      <c r="N253" s="6">
        <v>1147196</v>
      </c>
      <c r="O253" s="6">
        <v>259372</v>
      </c>
      <c r="P253" s="6">
        <v>788027</v>
      </c>
      <c r="Q253" s="2">
        <v>0</v>
      </c>
      <c r="R253" s="6">
        <v>0</v>
      </c>
      <c r="S253" s="6">
        <v>99472</v>
      </c>
      <c r="T253" s="6">
        <v>325</v>
      </c>
      <c r="U253" s="6">
        <v>0</v>
      </c>
      <c r="V253" s="6">
        <v>206667</v>
      </c>
      <c r="W253" s="2">
        <v>0</v>
      </c>
      <c r="X253" s="2">
        <v>0</v>
      </c>
      <c r="Y253" s="6">
        <v>499356</v>
      </c>
      <c r="Z253" s="6">
        <v>18763200</v>
      </c>
      <c r="AA253" s="6">
        <v>32521316</v>
      </c>
      <c r="AB253" s="6">
        <v>-1149962</v>
      </c>
      <c r="AC253" s="7">
        <v>0.97</v>
      </c>
      <c r="AD253" s="2">
        <v>0</v>
      </c>
      <c r="AE253" s="2" t="s">
        <v>807</v>
      </c>
      <c r="AF253" s="2">
        <v>1</v>
      </c>
      <c r="AG253" s="2">
        <v>0</v>
      </c>
      <c r="AH253" s="2">
        <v>0</v>
      </c>
      <c r="AI253" s="2">
        <v>0</v>
      </c>
      <c r="AJ253" s="2">
        <v>0</v>
      </c>
      <c r="AK253" s="2">
        <v>1</v>
      </c>
      <c r="AL253" s="2">
        <v>0</v>
      </c>
      <c r="AM253" s="2">
        <v>0</v>
      </c>
    </row>
    <row r="254" spans="1:39">
      <c r="A254" s="2" t="s">
        <v>265</v>
      </c>
      <c r="B254" s="2" t="s">
        <v>804</v>
      </c>
      <c r="C254" s="2" t="s">
        <v>825</v>
      </c>
      <c r="D254" s="2">
        <v>0</v>
      </c>
      <c r="E254" s="2" t="s">
        <v>266</v>
      </c>
      <c r="F254" s="2" t="s">
        <v>13</v>
      </c>
      <c r="G254" s="2" t="s">
        <v>464</v>
      </c>
      <c r="H254" s="2">
        <v>0</v>
      </c>
      <c r="I254" s="2">
        <v>0.4</v>
      </c>
      <c r="J254" s="6">
        <v>2060469</v>
      </c>
      <c r="K254" s="6">
        <v>12518182</v>
      </c>
      <c r="L254" s="6">
        <v>-10457713</v>
      </c>
      <c r="M254" s="6">
        <v>12658950</v>
      </c>
      <c r="N254" s="6">
        <v>594442</v>
      </c>
      <c r="O254" s="6">
        <v>190156</v>
      </c>
      <c r="P254" s="6">
        <v>402467</v>
      </c>
      <c r="Q254" s="2">
        <v>0</v>
      </c>
      <c r="R254" s="6">
        <v>0</v>
      </c>
      <c r="S254" s="6">
        <v>0</v>
      </c>
      <c r="T254" s="6">
        <v>600</v>
      </c>
      <c r="U254" s="6">
        <v>1219</v>
      </c>
      <c r="V254" s="6">
        <v>-157090</v>
      </c>
      <c r="W254" s="2">
        <v>0</v>
      </c>
      <c r="X254" s="2">
        <v>0</v>
      </c>
      <c r="Y254" s="6">
        <v>-487172</v>
      </c>
      <c r="Z254" s="6">
        <v>12609129</v>
      </c>
      <c r="AA254" s="6">
        <v>2151417</v>
      </c>
      <c r="AB254" s="6">
        <v>90948</v>
      </c>
      <c r="AC254" s="7">
        <v>1.04</v>
      </c>
      <c r="AD254" s="2" t="s">
        <v>946</v>
      </c>
      <c r="AE254" s="2" t="s">
        <v>811</v>
      </c>
      <c r="AF254" s="2">
        <v>5.4738E-3</v>
      </c>
      <c r="AG254" s="2">
        <v>0</v>
      </c>
      <c r="AH254" s="2">
        <v>1</v>
      </c>
      <c r="AI254" s="2">
        <v>0</v>
      </c>
      <c r="AJ254" s="2">
        <v>0</v>
      </c>
      <c r="AK254" s="2">
        <v>0</v>
      </c>
      <c r="AL254" s="2">
        <v>0</v>
      </c>
      <c r="AM254" s="2">
        <v>0</v>
      </c>
    </row>
    <row r="255" spans="1:39">
      <c r="A255" s="2" t="s">
        <v>263</v>
      </c>
      <c r="B255" s="2" t="s">
        <v>804</v>
      </c>
      <c r="C255" s="2" t="s">
        <v>805</v>
      </c>
      <c r="D255" s="2">
        <v>0</v>
      </c>
      <c r="E255" s="2" t="s">
        <v>264</v>
      </c>
      <c r="F255" s="2" t="s">
        <v>133</v>
      </c>
      <c r="G255" s="2" t="s">
        <v>806</v>
      </c>
      <c r="H255" s="2">
        <v>0</v>
      </c>
      <c r="I255" s="2">
        <v>0.4</v>
      </c>
      <c r="J255" s="6">
        <v>2227797</v>
      </c>
      <c r="K255" s="6">
        <v>20433048</v>
      </c>
      <c r="L255" s="6">
        <v>-18205251</v>
      </c>
      <c r="M255" s="6">
        <v>22509724</v>
      </c>
      <c r="N255" s="6">
        <v>909342</v>
      </c>
      <c r="O255" s="6">
        <v>338129</v>
      </c>
      <c r="P255" s="6">
        <v>552818</v>
      </c>
      <c r="Q255" s="6">
        <v>1967</v>
      </c>
      <c r="R255" s="6">
        <v>16428</v>
      </c>
      <c r="S255" s="6">
        <v>0</v>
      </c>
      <c r="T255" s="6">
        <v>0</v>
      </c>
      <c r="U255" s="6">
        <v>0</v>
      </c>
      <c r="V255" s="6">
        <v>-273469</v>
      </c>
      <c r="W255" s="2">
        <v>0</v>
      </c>
      <c r="X255" s="6">
        <v>1215794</v>
      </c>
      <c r="Y255" s="6">
        <v>1856667</v>
      </c>
      <c r="Z255" s="6">
        <v>23786470</v>
      </c>
      <c r="AA255" s="6">
        <v>5581219</v>
      </c>
      <c r="AB255" s="6">
        <v>3353422</v>
      </c>
      <c r="AC255" s="7">
        <v>2.5099999999999998</v>
      </c>
      <c r="AD255" s="2">
        <v>0</v>
      </c>
      <c r="AE255" s="2" t="s">
        <v>807</v>
      </c>
      <c r="AF255" s="2">
        <v>1</v>
      </c>
      <c r="AG255" s="2">
        <v>0</v>
      </c>
      <c r="AH255" s="2">
        <v>1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</row>
    <row r="256" spans="1:39">
      <c r="A256" s="2" t="s">
        <v>261</v>
      </c>
      <c r="B256" s="2" t="s">
        <v>804</v>
      </c>
      <c r="C256" s="2" t="s">
        <v>808</v>
      </c>
      <c r="D256" s="2">
        <v>0</v>
      </c>
      <c r="E256" s="2" t="s">
        <v>262</v>
      </c>
      <c r="F256" s="2" t="s">
        <v>412</v>
      </c>
      <c r="G256" s="2" t="s">
        <v>410</v>
      </c>
      <c r="H256" s="2">
        <v>0</v>
      </c>
      <c r="I256" s="2">
        <v>0.4</v>
      </c>
      <c r="J256" s="6">
        <v>1264824</v>
      </c>
      <c r="K256" s="6">
        <v>5291124</v>
      </c>
      <c r="L256" s="6">
        <v>-4026300</v>
      </c>
      <c r="M256" s="6">
        <v>5710120</v>
      </c>
      <c r="N256" s="6">
        <v>649558</v>
      </c>
      <c r="O256" s="6">
        <v>86529</v>
      </c>
      <c r="P256" s="6">
        <v>549639</v>
      </c>
      <c r="Q256" s="6">
        <v>1851</v>
      </c>
      <c r="R256" s="6">
        <v>0</v>
      </c>
      <c r="S256" s="6">
        <v>0</v>
      </c>
      <c r="T256" s="6">
        <v>11539</v>
      </c>
      <c r="U256" s="6">
        <v>0</v>
      </c>
      <c r="V256" s="6">
        <v>-60481</v>
      </c>
      <c r="W256" s="2">
        <v>0</v>
      </c>
      <c r="X256" s="2">
        <v>0</v>
      </c>
      <c r="Y256" s="6">
        <v>45369</v>
      </c>
      <c r="Z256" s="6">
        <v>6344566</v>
      </c>
      <c r="AA256" s="6">
        <v>2318266</v>
      </c>
      <c r="AB256" s="6">
        <v>1053442</v>
      </c>
      <c r="AC256" s="7">
        <v>1.83</v>
      </c>
      <c r="AD256" s="2" t="s">
        <v>930</v>
      </c>
      <c r="AE256" s="2" t="s">
        <v>827</v>
      </c>
      <c r="AF256" s="2">
        <v>6.3102999999999996E-3</v>
      </c>
      <c r="AG256" s="2">
        <v>0</v>
      </c>
      <c r="AH256" s="2">
        <v>1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</row>
    <row r="257" spans="1:39">
      <c r="A257" s="2" t="s">
        <v>259</v>
      </c>
      <c r="B257" s="2" t="s">
        <v>924</v>
      </c>
      <c r="C257" s="2" t="s">
        <v>818</v>
      </c>
      <c r="D257" s="2">
        <v>0</v>
      </c>
      <c r="E257" s="2" t="s">
        <v>260</v>
      </c>
      <c r="F257" s="2" t="s">
        <v>514</v>
      </c>
      <c r="G257" s="2" t="s">
        <v>806</v>
      </c>
      <c r="H257" s="2">
        <v>0</v>
      </c>
      <c r="I257" s="2">
        <v>0.3</v>
      </c>
      <c r="J257" s="6">
        <v>21080970</v>
      </c>
      <c r="K257" s="6">
        <v>25710037</v>
      </c>
      <c r="L257" s="6">
        <v>-4629067</v>
      </c>
      <c r="M257" s="6">
        <v>25613119</v>
      </c>
      <c r="N257" s="6">
        <v>1038006</v>
      </c>
      <c r="O257" s="6">
        <v>384746</v>
      </c>
      <c r="P257" s="6">
        <v>626809</v>
      </c>
      <c r="Q257" s="6">
        <v>0</v>
      </c>
      <c r="R257" s="6">
        <v>11289</v>
      </c>
      <c r="S257" s="6">
        <v>15162</v>
      </c>
      <c r="T257" s="6">
        <v>0</v>
      </c>
      <c r="U257" s="6">
        <v>0</v>
      </c>
      <c r="V257" s="6">
        <v>-69535</v>
      </c>
      <c r="W257" s="2">
        <v>0</v>
      </c>
      <c r="X257" s="6">
        <v>96585</v>
      </c>
      <c r="Y257" s="6">
        <v>-1500000</v>
      </c>
      <c r="Z257" s="6">
        <v>24985005</v>
      </c>
      <c r="AA257" s="6">
        <v>20355937</v>
      </c>
      <c r="AB257" s="6">
        <v>-725032</v>
      </c>
      <c r="AC257" s="7">
        <v>0.97</v>
      </c>
      <c r="AD257" s="2">
        <v>0</v>
      </c>
      <c r="AE257" s="2" t="s">
        <v>807</v>
      </c>
      <c r="AF257" s="2">
        <v>1</v>
      </c>
      <c r="AG257" s="2">
        <v>0</v>
      </c>
      <c r="AH257" s="2">
        <v>0</v>
      </c>
      <c r="AI257" s="2">
        <v>0</v>
      </c>
      <c r="AJ257" s="2">
        <v>0</v>
      </c>
      <c r="AK257" s="2">
        <v>0</v>
      </c>
      <c r="AL257" s="2">
        <v>1</v>
      </c>
      <c r="AM257" s="2">
        <v>0</v>
      </c>
    </row>
    <row r="258" spans="1:39">
      <c r="A258" s="2" t="s">
        <v>257</v>
      </c>
      <c r="B258" s="2" t="s">
        <v>804</v>
      </c>
      <c r="C258" s="2" t="s">
        <v>820</v>
      </c>
      <c r="D258" s="2">
        <v>0</v>
      </c>
      <c r="E258" s="2" t="s">
        <v>258</v>
      </c>
      <c r="F258" s="2" t="s">
        <v>316</v>
      </c>
      <c r="G258" s="2" t="s">
        <v>314</v>
      </c>
      <c r="H258" s="2">
        <v>0</v>
      </c>
      <c r="I258" s="2">
        <v>0.4</v>
      </c>
      <c r="J258" s="6">
        <v>1404773</v>
      </c>
      <c r="K258" s="6">
        <v>5010707</v>
      </c>
      <c r="L258" s="6">
        <v>-3605934</v>
      </c>
      <c r="M258" s="6">
        <v>5185253</v>
      </c>
      <c r="N258" s="6">
        <v>650919</v>
      </c>
      <c r="O258" s="6">
        <v>77890</v>
      </c>
      <c r="P258" s="6">
        <v>490447</v>
      </c>
      <c r="Q258" s="6">
        <v>39957</v>
      </c>
      <c r="R258" s="6">
        <v>25166</v>
      </c>
      <c r="S258" s="6">
        <v>0</v>
      </c>
      <c r="T258" s="6">
        <v>17459</v>
      </c>
      <c r="U258" s="6">
        <v>0</v>
      </c>
      <c r="V258" s="6">
        <v>-54166</v>
      </c>
      <c r="W258" s="2">
        <v>0</v>
      </c>
      <c r="X258" s="2">
        <v>0</v>
      </c>
      <c r="Y258" s="6">
        <v>-405671</v>
      </c>
      <c r="Z258" s="6">
        <v>5376334</v>
      </c>
      <c r="AA258" s="6">
        <v>1770401</v>
      </c>
      <c r="AB258" s="6">
        <v>365627</v>
      </c>
      <c r="AC258" s="7">
        <v>1.26</v>
      </c>
      <c r="AD258" s="2" t="s">
        <v>933</v>
      </c>
      <c r="AE258" s="2" t="s">
        <v>811</v>
      </c>
      <c r="AF258" s="2">
        <v>1.9109299999999999E-2</v>
      </c>
      <c r="AG258" s="2">
        <v>0</v>
      </c>
      <c r="AH258" s="2">
        <v>1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</row>
    <row r="259" spans="1:39">
      <c r="A259" s="2" t="s">
        <v>255</v>
      </c>
      <c r="B259" s="2" t="s">
        <v>926</v>
      </c>
      <c r="C259" s="2" t="s">
        <v>808</v>
      </c>
      <c r="D259" s="2" t="s">
        <v>947</v>
      </c>
      <c r="E259" s="2" t="s">
        <v>256</v>
      </c>
      <c r="F259" s="2" t="s">
        <v>806</v>
      </c>
      <c r="G259" s="2" t="s">
        <v>502</v>
      </c>
      <c r="H259" s="2">
        <v>0</v>
      </c>
      <c r="I259" s="2">
        <v>0.49</v>
      </c>
      <c r="J259" s="6">
        <v>57299877</v>
      </c>
      <c r="K259" s="6">
        <v>27251175</v>
      </c>
      <c r="L259" s="6">
        <v>30048703</v>
      </c>
      <c r="M259" s="6">
        <v>27430280</v>
      </c>
      <c r="N259" s="6">
        <v>2341510</v>
      </c>
      <c r="O259" s="6">
        <v>415729</v>
      </c>
      <c r="P259" s="6">
        <v>1865102</v>
      </c>
      <c r="Q259" s="2">
        <v>0</v>
      </c>
      <c r="R259" s="6">
        <v>59683</v>
      </c>
      <c r="S259" s="6">
        <v>995</v>
      </c>
      <c r="T259" s="6">
        <v>0</v>
      </c>
      <c r="U259" s="6">
        <v>0</v>
      </c>
      <c r="V259" s="6">
        <v>451375</v>
      </c>
      <c r="W259" s="2">
        <v>0</v>
      </c>
      <c r="X259" s="2">
        <v>0</v>
      </c>
      <c r="Y259" s="6">
        <v>-28149</v>
      </c>
      <c r="Z259" s="6">
        <v>30195016</v>
      </c>
      <c r="AA259" s="6">
        <v>60243718</v>
      </c>
      <c r="AB259" s="6">
        <v>2943841</v>
      </c>
      <c r="AC259" s="7">
        <v>1.05</v>
      </c>
      <c r="AD259" s="2" t="s">
        <v>948</v>
      </c>
      <c r="AE259" s="2" t="s">
        <v>811</v>
      </c>
      <c r="AF259" s="2">
        <v>7.78224E-2</v>
      </c>
      <c r="AG259" s="2">
        <v>0</v>
      </c>
      <c r="AH259" s="2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1</v>
      </c>
    </row>
    <row r="260" spans="1:39">
      <c r="A260" s="2" t="s">
        <v>253</v>
      </c>
      <c r="B260" s="2" t="s">
        <v>804</v>
      </c>
      <c r="C260" s="2" t="s">
        <v>815</v>
      </c>
      <c r="D260" s="2">
        <v>0</v>
      </c>
      <c r="E260" s="2" t="s">
        <v>254</v>
      </c>
      <c r="F260" s="2" t="s">
        <v>534</v>
      </c>
      <c r="G260" s="2" t="s">
        <v>532</v>
      </c>
      <c r="H260" s="2">
        <v>0</v>
      </c>
      <c r="I260" s="2">
        <v>0.4</v>
      </c>
      <c r="J260" s="6">
        <v>1622879</v>
      </c>
      <c r="K260" s="6">
        <v>6440450</v>
      </c>
      <c r="L260" s="6">
        <v>-4817571</v>
      </c>
      <c r="M260" s="6">
        <v>6551820</v>
      </c>
      <c r="N260" s="6">
        <v>584058</v>
      </c>
      <c r="O260" s="6">
        <v>98596</v>
      </c>
      <c r="P260" s="6">
        <v>485462</v>
      </c>
      <c r="Q260" s="2">
        <v>0</v>
      </c>
      <c r="R260" s="6">
        <v>0</v>
      </c>
      <c r="S260" s="6">
        <v>0</v>
      </c>
      <c r="T260" s="6">
        <v>0</v>
      </c>
      <c r="U260" s="6">
        <v>0</v>
      </c>
      <c r="V260" s="6">
        <v>-72367</v>
      </c>
      <c r="W260" s="2">
        <v>0</v>
      </c>
      <c r="X260" s="2">
        <v>0</v>
      </c>
      <c r="Y260" s="6">
        <v>-7725</v>
      </c>
      <c r="Z260" s="6">
        <v>7055786</v>
      </c>
      <c r="AA260" s="6">
        <v>2238216</v>
      </c>
      <c r="AB260" s="6">
        <v>615337</v>
      </c>
      <c r="AC260" s="7">
        <v>1.38</v>
      </c>
      <c r="AD260" s="2" t="s">
        <v>908</v>
      </c>
      <c r="AE260" s="2" t="s">
        <v>811</v>
      </c>
      <c r="AF260" s="2">
        <v>7.9678000000000006E-3</v>
      </c>
      <c r="AG260" s="2">
        <v>0</v>
      </c>
      <c r="AH260" s="2">
        <v>1</v>
      </c>
      <c r="AI260" s="2">
        <v>0</v>
      </c>
      <c r="AJ260" s="2">
        <v>0</v>
      </c>
      <c r="AK260" s="2">
        <v>0</v>
      </c>
      <c r="AL260" s="2">
        <v>0</v>
      </c>
      <c r="AM260" s="2">
        <v>0</v>
      </c>
    </row>
    <row r="261" spans="1:39">
      <c r="A261" s="2" t="s">
        <v>251</v>
      </c>
      <c r="B261" s="2" t="s">
        <v>804</v>
      </c>
      <c r="C261" s="2" t="s">
        <v>808</v>
      </c>
      <c r="D261" s="2">
        <v>0</v>
      </c>
      <c r="E261" s="2" t="s">
        <v>252</v>
      </c>
      <c r="F261" s="2" t="s">
        <v>412</v>
      </c>
      <c r="G261" s="2" t="s">
        <v>410</v>
      </c>
      <c r="H261" s="2">
        <v>0</v>
      </c>
      <c r="I261" s="2">
        <v>0.4</v>
      </c>
      <c r="J261" s="6">
        <v>2035419</v>
      </c>
      <c r="K261" s="6">
        <v>4569487</v>
      </c>
      <c r="L261" s="6">
        <v>-2534068</v>
      </c>
      <c r="M261" s="6">
        <v>4604667</v>
      </c>
      <c r="N261" s="6">
        <v>611911</v>
      </c>
      <c r="O261" s="6">
        <v>71465</v>
      </c>
      <c r="P261" s="6">
        <v>534325</v>
      </c>
      <c r="Q261" s="6">
        <v>6121</v>
      </c>
      <c r="R261" s="6">
        <v>0</v>
      </c>
      <c r="S261" s="6">
        <v>0</v>
      </c>
      <c r="T261" s="6">
        <v>0</v>
      </c>
      <c r="U261" s="6">
        <v>0</v>
      </c>
      <c r="V261" s="6">
        <v>-38065</v>
      </c>
      <c r="W261" s="2">
        <v>0</v>
      </c>
      <c r="X261" s="2">
        <v>0</v>
      </c>
      <c r="Y261" s="6">
        <v>-248744</v>
      </c>
      <c r="Z261" s="6">
        <v>4929768</v>
      </c>
      <c r="AA261" s="6">
        <v>2395700</v>
      </c>
      <c r="AB261" s="6">
        <v>360282</v>
      </c>
      <c r="AC261" s="7">
        <v>1.18</v>
      </c>
      <c r="AD261" s="2" t="s">
        <v>930</v>
      </c>
      <c r="AE261" s="2" t="s">
        <v>811</v>
      </c>
      <c r="AF261" s="2">
        <v>1.01549E-2</v>
      </c>
      <c r="AG261" s="2">
        <v>0</v>
      </c>
      <c r="AH261" s="2">
        <v>1</v>
      </c>
      <c r="AI261" s="2">
        <v>0</v>
      </c>
      <c r="AJ261" s="2">
        <v>0</v>
      </c>
      <c r="AK261" s="2">
        <v>0</v>
      </c>
      <c r="AL261" s="2">
        <v>0</v>
      </c>
      <c r="AM261" s="2">
        <v>0</v>
      </c>
    </row>
    <row r="262" spans="1:39">
      <c r="A262" s="2" t="s">
        <v>249</v>
      </c>
      <c r="B262" s="2" t="s">
        <v>804</v>
      </c>
      <c r="C262" s="2" t="s">
        <v>805</v>
      </c>
      <c r="D262" s="2">
        <v>0</v>
      </c>
      <c r="E262" s="2" t="s">
        <v>250</v>
      </c>
      <c r="F262" s="2" t="s">
        <v>554</v>
      </c>
      <c r="G262" s="2" t="s">
        <v>552</v>
      </c>
      <c r="H262" s="2">
        <v>0</v>
      </c>
      <c r="I262" s="2">
        <v>0.4</v>
      </c>
      <c r="J262" s="6">
        <v>2218314</v>
      </c>
      <c r="K262" s="6">
        <v>7000436</v>
      </c>
      <c r="L262" s="6">
        <v>-4782121</v>
      </c>
      <c r="M262" s="6">
        <v>7001276</v>
      </c>
      <c r="N262" s="6">
        <v>908104</v>
      </c>
      <c r="O262" s="6">
        <v>105169</v>
      </c>
      <c r="P262" s="6">
        <v>781586</v>
      </c>
      <c r="Q262" s="6">
        <v>1262</v>
      </c>
      <c r="R262" s="6">
        <v>0</v>
      </c>
      <c r="S262" s="6">
        <v>6126</v>
      </c>
      <c r="T262" s="6">
        <v>13961</v>
      </c>
      <c r="U262" s="6">
        <v>0</v>
      </c>
      <c r="V262" s="6">
        <v>-71834</v>
      </c>
      <c r="W262" s="2">
        <v>0</v>
      </c>
      <c r="X262" s="6">
        <v>395130</v>
      </c>
      <c r="Y262" s="6">
        <v>-32349</v>
      </c>
      <c r="Z262" s="6">
        <v>7410067</v>
      </c>
      <c r="AA262" s="6">
        <v>2627945</v>
      </c>
      <c r="AB262" s="6">
        <v>409631</v>
      </c>
      <c r="AC262" s="7">
        <v>1.18</v>
      </c>
      <c r="AD262" s="2">
        <v>0</v>
      </c>
      <c r="AE262" s="2" t="s">
        <v>807</v>
      </c>
      <c r="AF262" s="2">
        <v>1</v>
      </c>
      <c r="AG262" s="2">
        <v>0</v>
      </c>
      <c r="AH262" s="2">
        <v>1</v>
      </c>
      <c r="AI262" s="2">
        <v>0</v>
      </c>
      <c r="AJ262" s="2">
        <v>0</v>
      </c>
      <c r="AK262" s="2">
        <v>0</v>
      </c>
      <c r="AL262" s="2">
        <v>0</v>
      </c>
      <c r="AM262" s="2">
        <v>0</v>
      </c>
    </row>
    <row r="263" spans="1:39">
      <c r="A263" s="2" t="s">
        <v>247</v>
      </c>
      <c r="B263" s="2" t="s">
        <v>926</v>
      </c>
      <c r="C263" s="2" t="s">
        <v>820</v>
      </c>
      <c r="D263" s="2">
        <v>0</v>
      </c>
      <c r="E263" s="2" t="s">
        <v>248</v>
      </c>
      <c r="F263" s="2" t="s">
        <v>806</v>
      </c>
      <c r="G263" s="2" t="s">
        <v>175</v>
      </c>
      <c r="H263" s="2">
        <v>0</v>
      </c>
      <c r="I263" s="2">
        <v>0.49</v>
      </c>
      <c r="J263" s="6">
        <v>59954127</v>
      </c>
      <c r="K263" s="6">
        <v>32484214</v>
      </c>
      <c r="L263" s="6">
        <v>27469913</v>
      </c>
      <c r="M263" s="6">
        <v>33023983</v>
      </c>
      <c r="N263" s="6">
        <v>2165515</v>
      </c>
      <c r="O263" s="6">
        <v>501970</v>
      </c>
      <c r="P263" s="6">
        <v>1651044</v>
      </c>
      <c r="Q263" s="6">
        <v>6301</v>
      </c>
      <c r="R263" s="6">
        <v>0</v>
      </c>
      <c r="S263" s="6">
        <v>0</v>
      </c>
      <c r="T263" s="6">
        <v>6200</v>
      </c>
      <c r="U263" s="6">
        <v>0</v>
      </c>
      <c r="V263" s="6">
        <v>412638</v>
      </c>
      <c r="W263" s="2">
        <v>0</v>
      </c>
      <c r="X263" s="2">
        <v>0</v>
      </c>
      <c r="Y263" s="6">
        <v>1830601</v>
      </c>
      <c r="Z263" s="6">
        <v>37432737</v>
      </c>
      <c r="AA263" s="6">
        <v>64902650</v>
      </c>
      <c r="AB263" s="6">
        <v>4948523</v>
      </c>
      <c r="AC263" s="7">
        <v>1.08</v>
      </c>
      <c r="AD263" s="2">
        <v>0</v>
      </c>
      <c r="AE263" s="2" t="s">
        <v>807</v>
      </c>
      <c r="AF263" s="2">
        <v>1</v>
      </c>
      <c r="AG263" s="2">
        <v>1</v>
      </c>
      <c r="AH263" s="2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</row>
    <row r="264" spans="1:39">
      <c r="A264" s="2" t="s">
        <v>245</v>
      </c>
      <c r="B264" s="2" t="s">
        <v>804</v>
      </c>
      <c r="C264" s="2" t="s">
        <v>825</v>
      </c>
      <c r="D264" s="2">
        <v>0</v>
      </c>
      <c r="E264" s="2" t="s">
        <v>246</v>
      </c>
      <c r="F264" s="2" t="s">
        <v>69</v>
      </c>
      <c r="G264" s="2" t="s">
        <v>806</v>
      </c>
      <c r="H264" s="2">
        <v>0</v>
      </c>
      <c r="I264" s="2">
        <v>0.4</v>
      </c>
      <c r="J264" s="6">
        <v>2254692</v>
      </c>
      <c r="K264" s="6">
        <v>14649448</v>
      </c>
      <c r="L264" s="6">
        <v>-12394756</v>
      </c>
      <c r="M264" s="6">
        <v>18075150</v>
      </c>
      <c r="N264" s="6">
        <v>840183</v>
      </c>
      <c r="O264" s="6">
        <v>271515</v>
      </c>
      <c r="P264" s="6">
        <v>561233</v>
      </c>
      <c r="Q264" s="6">
        <v>0</v>
      </c>
      <c r="R264" s="6">
        <v>0</v>
      </c>
      <c r="S264" s="6">
        <v>2620</v>
      </c>
      <c r="T264" s="6">
        <v>3597</v>
      </c>
      <c r="U264" s="6">
        <v>1218</v>
      </c>
      <c r="V264" s="6">
        <v>-186187</v>
      </c>
      <c r="W264" s="2">
        <v>0</v>
      </c>
      <c r="X264" s="6">
        <v>22858</v>
      </c>
      <c r="Y264" s="6">
        <v>240628</v>
      </c>
      <c r="Z264" s="6">
        <v>18946915</v>
      </c>
      <c r="AA264" s="6">
        <v>6552159</v>
      </c>
      <c r="AB264" s="6">
        <v>4297467</v>
      </c>
      <c r="AC264" s="7">
        <v>2.91</v>
      </c>
      <c r="AD264" s="2" t="s">
        <v>843</v>
      </c>
      <c r="AE264" s="2" t="s">
        <v>811</v>
      </c>
      <c r="AF264" s="2">
        <v>1.51938E-2</v>
      </c>
      <c r="AG264" s="2">
        <v>0</v>
      </c>
      <c r="AH264" s="2">
        <v>1</v>
      </c>
      <c r="AI264" s="2">
        <v>0</v>
      </c>
      <c r="AJ264" s="2">
        <v>0</v>
      </c>
      <c r="AK264" s="2">
        <v>0</v>
      </c>
      <c r="AL264" s="2">
        <v>0</v>
      </c>
      <c r="AM264" s="2">
        <v>0</v>
      </c>
    </row>
    <row r="265" spans="1:39">
      <c r="A265" s="2" t="s">
        <v>243</v>
      </c>
      <c r="B265" s="2" t="s">
        <v>804</v>
      </c>
      <c r="C265" s="2" t="s">
        <v>805</v>
      </c>
      <c r="D265" s="2">
        <v>0</v>
      </c>
      <c r="E265" s="2" t="s">
        <v>244</v>
      </c>
      <c r="F265" s="2" t="s">
        <v>133</v>
      </c>
      <c r="G265" s="2" t="s">
        <v>806</v>
      </c>
      <c r="H265" s="2">
        <v>0</v>
      </c>
      <c r="I265" s="2">
        <v>0.4</v>
      </c>
      <c r="J265" s="6">
        <v>1730925</v>
      </c>
      <c r="K265" s="6">
        <v>20313977</v>
      </c>
      <c r="L265" s="6">
        <v>-18583052</v>
      </c>
      <c r="M265" s="6">
        <v>22830765</v>
      </c>
      <c r="N265" s="6">
        <v>712391</v>
      </c>
      <c r="O265" s="6">
        <v>342951</v>
      </c>
      <c r="P265" s="6">
        <v>368879</v>
      </c>
      <c r="Q265" s="6">
        <v>0</v>
      </c>
      <c r="R265" s="6">
        <v>0</v>
      </c>
      <c r="S265" s="6">
        <v>0</v>
      </c>
      <c r="T265" s="6">
        <v>561</v>
      </c>
      <c r="U265" s="6">
        <v>0</v>
      </c>
      <c r="V265" s="6">
        <v>-279145</v>
      </c>
      <c r="W265" s="2">
        <v>0</v>
      </c>
      <c r="X265" s="6">
        <v>1351687</v>
      </c>
      <c r="Y265" s="6">
        <v>-2384547</v>
      </c>
      <c r="Z265" s="6">
        <v>19527778</v>
      </c>
      <c r="AA265" s="6">
        <v>944726</v>
      </c>
      <c r="AB265" s="6">
        <v>-786199</v>
      </c>
      <c r="AC265" s="7">
        <v>0.55000000000000004</v>
      </c>
      <c r="AD265" s="2">
        <v>0</v>
      </c>
      <c r="AE265" s="2" t="s">
        <v>807</v>
      </c>
      <c r="AF265" s="2">
        <v>1</v>
      </c>
      <c r="AG265" s="2">
        <v>0</v>
      </c>
      <c r="AH265" s="2">
        <v>1</v>
      </c>
      <c r="AI265" s="2">
        <v>0</v>
      </c>
      <c r="AJ265" s="2">
        <v>0</v>
      </c>
      <c r="AK265" s="2">
        <v>0</v>
      </c>
      <c r="AL265" s="2">
        <v>0</v>
      </c>
      <c r="AM265" s="2">
        <v>0</v>
      </c>
    </row>
    <row r="266" spans="1:39">
      <c r="A266" s="2" t="s">
        <v>241</v>
      </c>
      <c r="B266" s="2" t="s">
        <v>804</v>
      </c>
      <c r="C266" s="2" t="s">
        <v>809</v>
      </c>
      <c r="D266" s="2">
        <v>0</v>
      </c>
      <c r="E266" s="2" t="s">
        <v>242</v>
      </c>
      <c r="F266" s="2" t="s">
        <v>302</v>
      </c>
      <c r="G266" s="2" t="s">
        <v>300</v>
      </c>
      <c r="H266" s="2">
        <v>0</v>
      </c>
      <c r="I266" s="2">
        <v>0.4</v>
      </c>
      <c r="J266" s="6">
        <v>2226642</v>
      </c>
      <c r="K266" s="6">
        <v>9853292</v>
      </c>
      <c r="L266" s="6">
        <v>-7626650</v>
      </c>
      <c r="M266" s="6">
        <v>9529139</v>
      </c>
      <c r="N266" s="6">
        <v>650698</v>
      </c>
      <c r="O266" s="6">
        <v>144904</v>
      </c>
      <c r="P266" s="6">
        <v>500165</v>
      </c>
      <c r="Q266" s="6">
        <v>4294</v>
      </c>
      <c r="R266" s="6">
        <v>1335</v>
      </c>
      <c r="S266" s="6">
        <v>0</v>
      </c>
      <c r="T266" s="6">
        <v>0</v>
      </c>
      <c r="U266" s="6">
        <v>0</v>
      </c>
      <c r="V266" s="6">
        <v>-114563</v>
      </c>
      <c r="W266" s="2">
        <v>0</v>
      </c>
      <c r="X266" s="2">
        <v>0</v>
      </c>
      <c r="Y266" s="6">
        <v>111126</v>
      </c>
      <c r="Z266" s="6">
        <v>10176400</v>
      </c>
      <c r="AA266" s="6">
        <v>2549750</v>
      </c>
      <c r="AB266" s="6">
        <v>323108</v>
      </c>
      <c r="AC266" s="7">
        <v>1.1499999999999999</v>
      </c>
      <c r="AD266" s="2" t="s">
        <v>920</v>
      </c>
      <c r="AE266" s="2" t="s">
        <v>811</v>
      </c>
      <c r="AF266" s="2">
        <v>1.7980199999999998E-2</v>
      </c>
      <c r="AG266" s="2">
        <v>0</v>
      </c>
      <c r="AH266" s="2">
        <v>1</v>
      </c>
      <c r="AI266" s="2">
        <v>0</v>
      </c>
      <c r="AJ266" s="2">
        <v>0</v>
      </c>
      <c r="AK266" s="2">
        <v>0</v>
      </c>
      <c r="AL266" s="2">
        <v>0</v>
      </c>
      <c r="AM266" s="2">
        <v>0</v>
      </c>
    </row>
    <row r="267" spans="1:39">
      <c r="A267" s="2" t="s">
        <v>239</v>
      </c>
      <c r="B267" s="2" t="s">
        <v>804</v>
      </c>
      <c r="C267" s="2" t="s">
        <v>805</v>
      </c>
      <c r="D267" s="2">
        <v>0</v>
      </c>
      <c r="E267" s="2" t="s">
        <v>240</v>
      </c>
      <c r="F267" s="2" t="s">
        <v>488</v>
      </c>
      <c r="G267" s="2" t="s">
        <v>486</v>
      </c>
      <c r="H267" s="2">
        <v>0</v>
      </c>
      <c r="I267" s="2">
        <v>0.4</v>
      </c>
      <c r="J267" s="6">
        <v>2223480</v>
      </c>
      <c r="K267" s="6">
        <v>17475229</v>
      </c>
      <c r="L267" s="6">
        <v>-15251749</v>
      </c>
      <c r="M267" s="6">
        <v>18989544</v>
      </c>
      <c r="N267" s="6">
        <v>626105</v>
      </c>
      <c r="O267" s="6">
        <v>285251</v>
      </c>
      <c r="P267" s="6">
        <v>336595</v>
      </c>
      <c r="Q267" s="6">
        <v>4259</v>
      </c>
      <c r="R267" s="6">
        <v>0</v>
      </c>
      <c r="S267" s="6">
        <v>0</v>
      </c>
      <c r="T267" s="6">
        <v>0</v>
      </c>
      <c r="U267" s="6">
        <v>0</v>
      </c>
      <c r="V267" s="6">
        <v>-229104</v>
      </c>
      <c r="W267" s="2">
        <v>0</v>
      </c>
      <c r="X267" s="6">
        <v>828265</v>
      </c>
      <c r="Y267" s="6">
        <v>-778817</v>
      </c>
      <c r="Z267" s="6">
        <v>17779463</v>
      </c>
      <c r="AA267" s="6">
        <v>2527714</v>
      </c>
      <c r="AB267" s="6">
        <v>304235</v>
      </c>
      <c r="AC267" s="7">
        <v>1.1399999999999999</v>
      </c>
      <c r="AD267" s="2">
        <v>0</v>
      </c>
      <c r="AE267" s="2" t="s">
        <v>807</v>
      </c>
      <c r="AF267" s="2">
        <v>1</v>
      </c>
      <c r="AG267" s="2">
        <v>0</v>
      </c>
      <c r="AH267" s="2">
        <v>1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</row>
    <row r="268" spans="1:39">
      <c r="A268" s="2" t="s">
        <v>237</v>
      </c>
      <c r="B268" s="2" t="s">
        <v>821</v>
      </c>
      <c r="C268" s="2" t="s">
        <v>809</v>
      </c>
      <c r="D268" s="2">
        <v>0</v>
      </c>
      <c r="E268" s="2" t="s">
        <v>238</v>
      </c>
      <c r="F268" s="2" t="s">
        <v>806</v>
      </c>
      <c r="G268" s="2" t="s">
        <v>400</v>
      </c>
      <c r="H268" s="2">
        <v>0</v>
      </c>
      <c r="I268" s="2">
        <v>0.49</v>
      </c>
      <c r="J268" s="6">
        <v>4159870</v>
      </c>
      <c r="K268" s="6">
        <v>5130579</v>
      </c>
      <c r="L268" s="6">
        <v>-970709</v>
      </c>
      <c r="M268" s="6">
        <v>5505251</v>
      </c>
      <c r="N268" s="6">
        <v>393526</v>
      </c>
      <c r="O268" s="6">
        <v>83004</v>
      </c>
      <c r="P268" s="6">
        <v>303246</v>
      </c>
      <c r="Q268" s="6">
        <v>0</v>
      </c>
      <c r="R268" s="6">
        <v>0</v>
      </c>
      <c r="S268" s="6">
        <v>2735</v>
      </c>
      <c r="T268" s="6">
        <v>4541</v>
      </c>
      <c r="U268" s="6">
        <v>0</v>
      </c>
      <c r="V268" s="6">
        <v>-14581</v>
      </c>
      <c r="W268" s="2">
        <v>0</v>
      </c>
      <c r="X268" s="6">
        <v>125297</v>
      </c>
      <c r="Y268" s="6">
        <v>32292</v>
      </c>
      <c r="Z268" s="6">
        <v>5791190</v>
      </c>
      <c r="AA268" s="6">
        <v>4820482</v>
      </c>
      <c r="AB268" s="6">
        <v>660612</v>
      </c>
      <c r="AC268" s="7">
        <v>1.1599999999999999</v>
      </c>
      <c r="AD268" s="2">
        <v>0</v>
      </c>
      <c r="AE268" s="2" t="s">
        <v>807</v>
      </c>
      <c r="AF268" s="2">
        <v>1</v>
      </c>
      <c r="AG268" s="2">
        <v>0</v>
      </c>
      <c r="AH268" s="2">
        <v>0</v>
      </c>
      <c r="AI268" s="2">
        <v>0</v>
      </c>
      <c r="AJ268" s="2">
        <v>0</v>
      </c>
      <c r="AK268" s="2">
        <v>1</v>
      </c>
      <c r="AL268" s="2">
        <v>0</v>
      </c>
      <c r="AM268" s="2">
        <v>0</v>
      </c>
    </row>
    <row r="269" spans="1:39">
      <c r="A269" s="2" t="s">
        <v>235</v>
      </c>
      <c r="B269" s="2" t="s">
        <v>804</v>
      </c>
      <c r="C269" s="2" t="s">
        <v>820</v>
      </c>
      <c r="D269" s="2">
        <v>0</v>
      </c>
      <c r="E269" s="2" t="s">
        <v>236</v>
      </c>
      <c r="F269" s="2" t="s">
        <v>316</v>
      </c>
      <c r="G269" s="2" t="s">
        <v>314</v>
      </c>
      <c r="H269" s="2">
        <v>0</v>
      </c>
      <c r="I269" s="2">
        <v>0.4</v>
      </c>
      <c r="J269" s="6">
        <v>1530269</v>
      </c>
      <c r="K269" s="6">
        <v>6873128</v>
      </c>
      <c r="L269" s="6">
        <v>-5342859</v>
      </c>
      <c r="M269" s="6">
        <v>6766782</v>
      </c>
      <c r="N269" s="6">
        <v>771283</v>
      </c>
      <c r="O269" s="6">
        <v>102383</v>
      </c>
      <c r="P269" s="6">
        <v>632358</v>
      </c>
      <c r="Q269" s="6">
        <v>14211</v>
      </c>
      <c r="R269" s="6">
        <v>0</v>
      </c>
      <c r="S269" s="6">
        <v>1827</v>
      </c>
      <c r="T269" s="6">
        <v>19895</v>
      </c>
      <c r="U269" s="6">
        <v>609</v>
      </c>
      <c r="V269" s="6">
        <v>-80258</v>
      </c>
      <c r="W269" s="2">
        <v>0</v>
      </c>
      <c r="X269" s="2">
        <v>0</v>
      </c>
      <c r="Y269" s="6">
        <v>-75810</v>
      </c>
      <c r="Z269" s="6">
        <v>7381997</v>
      </c>
      <c r="AA269" s="6">
        <v>2039139</v>
      </c>
      <c r="AB269" s="6">
        <v>508870</v>
      </c>
      <c r="AC269" s="7">
        <v>1.33</v>
      </c>
      <c r="AD269" s="2" t="s">
        <v>933</v>
      </c>
      <c r="AE269" s="2" t="s">
        <v>811</v>
      </c>
      <c r="AF269" s="2">
        <v>2.0816399999999999E-2</v>
      </c>
      <c r="AG269" s="2">
        <v>0</v>
      </c>
      <c r="AH269" s="2">
        <v>1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</row>
    <row r="270" spans="1:39">
      <c r="A270" s="2" t="s">
        <v>233</v>
      </c>
      <c r="B270" s="2" t="s">
        <v>926</v>
      </c>
      <c r="C270" s="2" t="s">
        <v>808</v>
      </c>
      <c r="D270" s="2" t="s">
        <v>947</v>
      </c>
      <c r="E270" s="2" t="s">
        <v>234</v>
      </c>
      <c r="F270" s="2" t="s">
        <v>806</v>
      </c>
      <c r="G270" s="2" t="s">
        <v>502</v>
      </c>
      <c r="H270" s="2">
        <v>0</v>
      </c>
      <c r="I270" s="2">
        <v>0.49</v>
      </c>
      <c r="J270" s="6">
        <v>67829175</v>
      </c>
      <c r="K270" s="6">
        <v>35980210</v>
      </c>
      <c r="L270" s="6">
        <v>31848966</v>
      </c>
      <c r="M270" s="6">
        <v>42813398</v>
      </c>
      <c r="N270" s="6">
        <v>2155749</v>
      </c>
      <c r="O270" s="6">
        <v>643120</v>
      </c>
      <c r="P270" s="6">
        <v>1512630</v>
      </c>
      <c r="Q270" s="2">
        <v>0</v>
      </c>
      <c r="R270" s="6">
        <v>0</v>
      </c>
      <c r="S270" s="6">
        <v>0</v>
      </c>
      <c r="T270" s="6">
        <v>0</v>
      </c>
      <c r="U270" s="6">
        <v>0</v>
      </c>
      <c r="V270" s="6">
        <v>478418</v>
      </c>
      <c r="W270" s="2">
        <v>0</v>
      </c>
      <c r="X270" s="2">
        <v>0</v>
      </c>
      <c r="Y270" s="6">
        <v>-877656</v>
      </c>
      <c r="Z270" s="6">
        <v>44569909</v>
      </c>
      <c r="AA270" s="6">
        <v>76418875</v>
      </c>
      <c r="AB270" s="6">
        <v>8589700</v>
      </c>
      <c r="AC270" s="7">
        <v>1.1299999999999999</v>
      </c>
      <c r="AD270" s="2" t="s">
        <v>948</v>
      </c>
      <c r="AE270" s="2" t="s">
        <v>811</v>
      </c>
      <c r="AF270" s="2">
        <v>9.2122800000000005E-2</v>
      </c>
      <c r="AG270" s="2">
        <v>0</v>
      </c>
      <c r="AH270" s="2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1</v>
      </c>
    </row>
    <row r="271" spans="1:39">
      <c r="A271" s="2" t="s">
        <v>231</v>
      </c>
      <c r="B271" s="2" t="s">
        <v>926</v>
      </c>
      <c r="C271" s="2" t="s">
        <v>825</v>
      </c>
      <c r="D271" s="2" t="s">
        <v>945</v>
      </c>
      <c r="E271" s="2" t="s">
        <v>232</v>
      </c>
      <c r="F271" s="2" t="s">
        <v>806</v>
      </c>
      <c r="G271" s="2" t="s">
        <v>45</v>
      </c>
      <c r="H271" s="2">
        <v>0</v>
      </c>
      <c r="I271" s="2">
        <v>0.49</v>
      </c>
      <c r="J271" s="6">
        <v>95031286</v>
      </c>
      <c r="K271" s="6">
        <v>43625635</v>
      </c>
      <c r="L271" s="6">
        <v>51405652</v>
      </c>
      <c r="M271" s="6">
        <v>48203746</v>
      </c>
      <c r="N271" s="6">
        <v>3412053</v>
      </c>
      <c r="O271" s="6">
        <v>724091</v>
      </c>
      <c r="P271" s="6">
        <v>2669586</v>
      </c>
      <c r="Q271" s="6">
        <v>11983</v>
      </c>
      <c r="R271" s="6">
        <v>0</v>
      </c>
      <c r="S271" s="6">
        <v>4901</v>
      </c>
      <c r="T271" s="6">
        <v>0</v>
      </c>
      <c r="U271" s="6">
        <v>1492</v>
      </c>
      <c r="V271" s="6">
        <v>772188</v>
      </c>
      <c r="W271" s="2">
        <v>0</v>
      </c>
      <c r="X271" s="2">
        <v>0</v>
      </c>
      <c r="Y271" s="6">
        <v>-4543281</v>
      </c>
      <c r="Z271" s="6">
        <v>47844706</v>
      </c>
      <c r="AA271" s="6">
        <v>99250358</v>
      </c>
      <c r="AB271" s="6">
        <v>4219072</v>
      </c>
      <c r="AC271" s="7">
        <v>1.04</v>
      </c>
      <c r="AD271" s="2">
        <v>0</v>
      </c>
      <c r="AE271" s="2" t="s">
        <v>807</v>
      </c>
      <c r="AF271" s="2">
        <v>1</v>
      </c>
      <c r="AG271" s="2">
        <v>0</v>
      </c>
      <c r="AH271" s="2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1</v>
      </c>
    </row>
    <row r="272" spans="1:39">
      <c r="A272" s="2" t="s">
        <v>229</v>
      </c>
      <c r="B272" s="2" t="s">
        <v>804</v>
      </c>
      <c r="C272" s="2" t="s">
        <v>820</v>
      </c>
      <c r="D272" s="2">
        <v>0</v>
      </c>
      <c r="E272" s="2" t="s">
        <v>230</v>
      </c>
      <c r="F272" s="2" t="s">
        <v>316</v>
      </c>
      <c r="G272" s="2" t="s">
        <v>314</v>
      </c>
      <c r="H272" s="2">
        <v>0</v>
      </c>
      <c r="I272" s="2">
        <v>0.4</v>
      </c>
      <c r="J272" s="6">
        <v>4002621</v>
      </c>
      <c r="K272" s="6">
        <v>13807633</v>
      </c>
      <c r="L272" s="6">
        <v>-9805012</v>
      </c>
      <c r="M272" s="6">
        <v>14316561</v>
      </c>
      <c r="N272" s="6">
        <v>1397373</v>
      </c>
      <c r="O272" s="6">
        <v>215056</v>
      </c>
      <c r="P272" s="6">
        <v>1169232</v>
      </c>
      <c r="Q272" s="2">
        <v>7</v>
      </c>
      <c r="R272" s="6">
        <v>0</v>
      </c>
      <c r="S272" s="6">
        <v>407</v>
      </c>
      <c r="T272" s="6">
        <v>12062</v>
      </c>
      <c r="U272" s="6">
        <v>609</v>
      </c>
      <c r="V272" s="6">
        <v>-147286</v>
      </c>
      <c r="W272" s="2">
        <v>0</v>
      </c>
      <c r="X272" s="2">
        <v>0</v>
      </c>
      <c r="Y272" s="6">
        <v>-38784</v>
      </c>
      <c r="Z272" s="6">
        <v>15527865</v>
      </c>
      <c r="AA272" s="6">
        <v>5722853</v>
      </c>
      <c r="AB272" s="6">
        <v>1720232</v>
      </c>
      <c r="AC272" s="7">
        <v>1.43</v>
      </c>
      <c r="AD272" s="2" t="s">
        <v>933</v>
      </c>
      <c r="AE272" s="2" t="s">
        <v>827</v>
      </c>
      <c r="AF272" s="2">
        <v>5.4448000000000003E-2</v>
      </c>
      <c r="AG272" s="2">
        <v>0</v>
      </c>
      <c r="AH272" s="2">
        <v>1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</row>
    <row r="273" spans="1:39">
      <c r="A273" s="2" t="s">
        <v>227</v>
      </c>
      <c r="B273" s="2" t="s">
        <v>804</v>
      </c>
      <c r="C273" s="2" t="s">
        <v>822</v>
      </c>
      <c r="D273" s="2">
        <v>0</v>
      </c>
      <c r="E273" s="2" t="s">
        <v>228</v>
      </c>
      <c r="F273" s="2" t="s">
        <v>207</v>
      </c>
      <c r="G273" s="2" t="s">
        <v>274</v>
      </c>
      <c r="H273" s="2">
        <v>0</v>
      </c>
      <c r="I273" s="2">
        <v>0.4</v>
      </c>
      <c r="J273" s="6">
        <v>3317905</v>
      </c>
      <c r="K273" s="6">
        <v>13552305</v>
      </c>
      <c r="L273" s="6">
        <v>-10234400</v>
      </c>
      <c r="M273" s="6">
        <v>15356361</v>
      </c>
      <c r="N273" s="6">
        <v>1086237</v>
      </c>
      <c r="O273" s="6">
        <v>233804</v>
      </c>
      <c r="P273" s="6">
        <v>818727</v>
      </c>
      <c r="Q273" s="2">
        <v>763</v>
      </c>
      <c r="R273" s="6">
        <v>5776</v>
      </c>
      <c r="S273" s="6">
        <v>115</v>
      </c>
      <c r="T273" s="6">
        <v>25833</v>
      </c>
      <c r="U273" s="6">
        <v>1219</v>
      </c>
      <c r="V273" s="6">
        <v>-153736</v>
      </c>
      <c r="W273" s="2">
        <v>0</v>
      </c>
      <c r="X273" s="2">
        <v>0</v>
      </c>
      <c r="Y273" s="6">
        <v>-267949</v>
      </c>
      <c r="Z273" s="6">
        <v>16020914</v>
      </c>
      <c r="AA273" s="6">
        <v>5786514</v>
      </c>
      <c r="AB273" s="6">
        <v>2468609</v>
      </c>
      <c r="AC273" s="7">
        <v>1.74</v>
      </c>
      <c r="AD273" s="2" t="s">
        <v>905</v>
      </c>
      <c r="AE273" s="2" t="s">
        <v>811</v>
      </c>
      <c r="AF273" s="2">
        <v>4.7522599999999998E-2</v>
      </c>
      <c r="AG273" s="2">
        <v>0</v>
      </c>
      <c r="AH273" s="2">
        <v>1</v>
      </c>
      <c r="AI273" s="2">
        <v>0</v>
      </c>
      <c r="AJ273" s="2">
        <v>0</v>
      </c>
      <c r="AK273" s="2">
        <v>0</v>
      </c>
      <c r="AL273" s="2">
        <v>0</v>
      </c>
      <c r="AM273" s="2">
        <v>0</v>
      </c>
    </row>
    <row r="274" spans="1:39">
      <c r="A274" s="2" t="s">
        <v>225</v>
      </c>
      <c r="B274" s="2" t="s">
        <v>926</v>
      </c>
      <c r="C274" s="2" t="s">
        <v>808</v>
      </c>
      <c r="D274" s="2" t="s">
        <v>951</v>
      </c>
      <c r="E274" s="2" t="s">
        <v>226</v>
      </c>
      <c r="F274" s="2" t="s">
        <v>806</v>
      </c>
      <c r="G274" s="2" t="s">
        <v>368</v>
      </c>
      <c r="H274" s="2">
        <v>0</v>
      </c>
      <c r="I274" s="2">
        <v>0.49</v>
      </c>
      <c r="J274" s="6">
        <v>60645012</v>
      </c>
      <c r="K274" s="6">
        <v>32775064</v>
      </c>
      <c r="L274" s="6">
        <v>27869948</v>
      </c>
      <c r="M274" s="6">
        <v>31159365</v>
      </c>
      <c r="N274" s="6">
        <v>2386435</v>
      </c>
      <c r="O274" s="6">
        <v>468059</v>
      </c>
      <c r="P274" s="6">
        <v>1856057</v>
      </c>
      <c r="Q274" s="6">
        <v>4377</v>
      </c>
      <c r="R274" s="6">
        <v>29841</v>
      </c>
      <c r="S274" s="6">
        <v>27355</v>
      </c>
      <c r="T274" s="6">
        <v>0</v>
      </c>
      <c r="U274" s="6">
        <v>746</v>
      </c>
      <c r="V274" s="6">
        <v>418647</v>
      </c>
      <c r="W274" s="2">
        <v>0</v>
      </c>
      <c r="X274" s="2">
        <v>0</v>
      </c>
      <c r="Y274" s="6">
        <v>-1194316</v>
      </c>
      <c r="Z274" s="6">
        <v>32770131</v>
      </c>
      <c r="AA274" s="6">
        <v>60640079</v>
      </c>
      <c r="AB274" s="6">
        <v>-4933</v>
      </c>
      <c r="AC274" s="7">
        <v>1</v>
      </c>
      <c r="AD274" s="2">
        <v>0</v>
      </c>
      <c r="AE274" s="2" t="s">
        <v>807</v>
      </c>
      <c r="AF274" s="2">
        <v>1</v>
      </c>
      <c r="AG274" s="2">
        <v>0</v>
      </c>
      <c r="AH274" s="2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1</v>
      </c>
    </row>
    <row r="275" spans="1:39">
      <c r="A275" s="2" t="s">
        <v>223</v>
      </c>
      <c r="B275" s="2" t="s">
        <v>804</v>
      </c>
      <c r="C275" s="2" t="s">
        <v>820</v>
      </c>
      <c r="D275" s="2">
        <v>0</v>
      </c>
      <c r="E275" s="2" t="s">
        <v>224</v>
      </c>
      <c r="F275" s="2" t="s">
        <v>316</v>
      </c>
      <c r="G275" s="2" t="s">
        <v>314</v>
      </c>
      <c r="H275" s="2">
        <v>0</v>
      </c>
      <c r="I275" s="2">
        <v>0.4</v>
      </c>
      <c r="J275" s="6">
        <v>2296134</v>
      </c>
      <c r="K275" s="6">
        <v>14875302</v>
      </c>
      <c r="L275" s="6">
        <v>-12579168</v>
      </c>
      <c r="M275" s="6">
        <v>10354157</v>
      </c>
      <c r="N275" s="6">
        <v>753850</v>
      </c>
      <c r="O275" s="6">
        <v>273636</v>
      </c>
      <c r="P275" s="6">
        <v>470268</v>
      </c>
      <c r="Q275" s="2">
        <v>439</v>
      </c>
      <c r="R275" s="6">
        <v>0</v>
      </c>
      <c r="S275" s="6">
        <v>380</v>
      </c>
      <c r="T275" s="6">
        <v>8518</v>
      </c>
      <c r="U275" s="6">
        <v>609</v>
      </c>
      <c r="V275" s="6">
        <v>-188957</v>
      </c>
      <c r="W275" s="6">
        <v>4323910</v>
      </c>
      <c r="X275" s="2">
        <v>0</v>
      </c>
      <c r="Y275" s="6">
        <v>-1235292</v>
      </c>
      <c r="Z275" s="6">
        <v>14007668</v>
      </c>
      <c r="AA275" s="6">
        <v>1428500</v>
      </c>
      <c r="AB275" s="6">
        <v>-867634</v>
      </c>
      <c r="AC275" s="7">
        <v>0.62</v>
      </c>
      <c r="AD275" s="2">
        <v>0</v>
      </c>
      <c r="AE275" s="2" t="s">
        <v>807</v>
      </c>
      <c r="AF275" s="2">
        <v>1</v>
      </c>
      <c r="AG275" s="2">
        <v>0</v>
      </c>
      <c r="AH275" s="2">
        <v>1</v>
      </c>
      <c r="AI275" s="2">
        <v>0</v>
      </c>
      <c r="AJ275" s="2">
        <v>0</v>
      </c>
      <c r="AK275" s="2">
        <v>0</v>
      </c>
      <c r="AL275" s="2">
        <v>0</v>
      </c>
      <c r="AM275" s="2">
        <v>0</v>
      </c>
    </row>
    <row r="276" spans="1:39">
      <c r="A276" s="2" t="s">
        <v>221</v>
      </c>
      <c r="B276" s="2" t="s">
        <v>804</v>
      </c>
      <c r="C276" s="2" t="s">
        <v>805</v>
      </c>
      <c r="D276" s="2">
        <v>0</v>
      </c>
      <c r="E276" s="2" t="s">
        <v>222</v>
      </c>
      <c r="F276" s="2" t="s">
        <v>430</v>
      </c>
      <c r="G276" s="2" t="s">
        <v>428</v>
      </c>
      <c r="H276" s="2">
        <v>0</v>
      </c>
      <c r="I276" s="2">
        <v>0.4</v>
      </c>
      <c r="J276" s="6">
        <v>2151860</v>
      </c>
      <c r="K276" s="6">
        <v>13919489</v>
      </c>
      <c r="L276" s="6">
        <v>-11767629</v>
      </c>
      <c r="M276" s="6">
        <v>13505148</v>
      </c>
      <c r="N276" s="6">
        <v>1082198</v>
      </c>
      <c r="O276" s="6">
        <v>202867</v>
      </c>
      <c r="P276" s="6">
        <v>859652</v>
      </c>
      <c r="Q276" s="6">
        <v>7795</v>
      </c>
      <c r="R276" s="6">
        <v>5446</v>
      </c>
      <c r="S276" s="6">
        <v>1631</v>
      </c>
      <c r="T276" s="6">
        <v>4198</v>
      </c>
      <c r="U276" s="6">
        <v>609</v>
      </c>
      <c r="V276" s="6">
        <v>-176767</v>
      </c>
      <c r="W276" s="2">
        <v>0</v>
      </c>
      <c r="X276" s="6">
        <v>206358</v>
      </c>
      <c r="Y276" s="6">
        <v>-114940</v>
      </c>
      <c r="Z276" s="6">
        <v>14089281</v>
      </c>
      <c r="AA276" s="6">
        <v>2321652</v>
      </c>
      <c r="AB276" s="6">
        <v>169792</v>
      </c>
      <c r="AC276" s="7">
        <v>1.08</v>
      </c>
      <c r="AD276" s="2">
        <v>0</v>
      </c>
      <c r="AE276" s="2" t="s">
        <v>807</v>
      </c>
      <c r="AF276" s="2">
        <v>1</v>
      </c>
      <c r="AG276" s="2">
        <v>0</v>
      </c>
      <c r="AH276" s="2">
        <v>1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</row>
    <row r="277" spans="1:39">
      <c r="A277" s="2" t="s">
        <v>219</v>
      </c>
      <c r="B277" s="2" t="s">
        <v>926</v>
      </c>
      <c r="C277" s="2" t="s">
        <v>820</v>
      </c>
      <c r="D277" s="2">
        <v>0</v>
      </c>
      <c r="E277" s="2" t="s">
        <v>220</v>
      </c>
      <c r="F277" s="2" t="s">
        <v>806</v>
      </c>
      <c r="G277" s="2" t="s">
        <v>175</v>
      </c>
      <c r="H277" s="2">
        <v>0</v>
      </c>
      <c r="I277" s="2">
        <v>0.49</v>
      </c>
      <c r="J277" s="6">
        <v>135199285</v>
      </c>
      <c r="K277" s="6">
        <v>94835496</v>
      </c>
      <c r="L277" s="6">
        <v>40363790</v>
      </c>
      <c r="M277" s="6">
        <v>95702168</v>
      </c>
      <c r="N277" s="6">
        <v>5519023</v>
      </c>
      <c r="O277" s="6">
        <v>1467707</v>
      </c>
      <c r="P277" s="6">
        <v>3959504</v>
      </c>
      <c r="Q277" s="6">
        <v>32328</v>
      </c>
      <c r="R277" s="6">
        <v>0</v>
      </c>
      <c r="S277" s="6">
        <v>57991</v>
      </c>
      <c r="T277" s="6">
        <v>0</v>
      </c>
      <c r="U277" s="6">
        <v>1493</v>
      </c>
      <c r="V277" s="6">
        <v>606323</v>
      </c>
      <c r="W277" s="2">
        <v>0</v>
      </c>
      <c r="X277" s="2">
        <v>0</v>
      </c>
      <c r="Y277" s="6">
        <v>-5918869</v>
      </c>
      <c r="Z277" s="6">
        <v>95908645</v>
      </c>
      <c r="AA277" s="6">
        <v>136272435</v>
      </c>
      <c r="AB277" s="6">
        <v>1073149</v>
      </c>
      <c r="AC277" s="7">
        <v>1.01</v>
      </c>
      <c r="AD277" s="2">
        <v>0</v>
      </c>
      <c r="AE277" s="2" t="s">
        <v>807</v>
      </c>
      <c r="AF277" s="2">
        <v>1</v>
      </c>
      <c r="AG277" s="2">
        <v>1</v>
      </c>
      <c r="AH277" s="2">
        <v>0</v>
      </c>
      <c r="AI277" s="2">
        <v>0</v>
      </c>
      <c r="AJ277" s="2">
        <v>0</v>
      </c>
      <c r="AK277" s="2">
        <v>0</v>
      </c>
      <c r="AL277" s="2">
        <v>0</v>
      </c>
      <c r="AM277" s="2">
        <v>0</v>
      </c>
    </row>
    <row r="278" spans="1:39">
      <c r="A278" s="2" t="s">
        <v>217</v>
      </c>
      <c r="B278" s="2" t="s">
        <v>804</v>
      </c>
      <c r="C278" s="2" t="s">
        <v>805</v>
      </c>
      <c r="D278" s="2">
        <v>0</v>
      </c>
      <c r="E278" s="2" t="s">
        <v>218</v>
      </c>
      <c r="F278" s="2" t="s">
        <v>430</v>
      </c>
      <c r="G278" s="2" t="s">
        <v>428</v>
      </c>
      <c r="H278" s="2">
        <v>0</v>
      </c>
      <c r="I278" s="2">
        <v>0.4</v>
      </c>
      <c r="J278" s="6">
        <v>3485707</v>
      </c>
      <c r="K278" s="6">
        <v>9279873</v>
      </c>
      <c r="L278" s="6">
        <v>-5794166</v>
      </c>
      <c r="M278" s="6">
        <v>10876407</v>
      </c>
      <c r="N278" s="6">
        <v>936677</v>
      </c>
      <c r="O278" s="6">
        <v>163380</v>
      </c>
      <c r="P278" s="6">
        <v>755585</v>
      </c>
      <c r="Q278" s="6">
        <v>6255</v>
      </c>
      <c r="R278" s="6">
        <v>0</v>
      </c>
      <c r="S278" s="6">
        <v>1845</v>
      </c>
      <c r="T278" s="6">
        <v>9003</v>
      </c>
      <c r="U278" s="6">
        <v>609</v>
      </c>
      <c r="V278" s="6">
        <v>-87037</v>
      </c>
      <c r="W278" s="2">
        <v>0</v>
      </c>
      <c r="X278" s="6">
        <v>11834</v>
      </c>
      <c r="Y278" s="6">
        <v>348374</v>
      </c>
      <c r="Z278" s="6">
        <v>12062587</v>
      </c>
      <c r="AA278" s="6">
        <v>6268421</v>
      </c>
      <c r="AB278" s="6">
        <v>2782714</v>
      </c>
      <c r="AC278" s="7">
        <v>1.8</v>
      </c>
      <c r="AD278" s="2" t="s">
        <v>892</v>
      </c>
      <c r="AE278" s="2" t="s">
        <v>811</v>
      </c>
      <c r="AF278" s="2">
        <v>1.5745200000000001E-2</v>
      </c>
      <c r="AG278" s="2">
        <v>0</v>
      </c>
      <c r="AH278" s="2">
        <v>1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</row>
    <row r="279" spans="1:39">
      <c r="A279" s="2" t="s">
        <v>215</v>
      </c>
      <c r="B279" s="2" t="s">
        <v>821</v>
      </c>
      <c r="C279" s="2" t="s">
        <v>825</v>
      </c>
      <c r="D279" s="2">
        <v>0</v>
      </c>
      <c r="E279" s="2" t="s">
        <v>216</v>
      </c>
      <c r="F279" s="2" t="s">
        <v>806</v>
      </c>
      <c r="G279" s="2" t="s">
        <v>213</v>
      </c>
      <c r="H279" s="2">
        <v>0</v>
      </c>
      <c r="I279" s="2">
        <v>0.49</v>
      </c>
      <c r="J279" s="6">
        <v>47701775</v>
      </c>
      <c r="K279" s="6">
        <v>38333903</v>
      </c>
      <c r="L279" s="6">
        <v>9367872</v>
      </c>
      <c r="M279" s="6">
        <v>41621088</v>
      </c>
      <c r="N279" s="6">
        <v>3353631</v>
      </c>
      <c r="O279" s="6">
        <v>632225</v>
      </c>
      <c r="P279" s="6">
        <v>2690070</v>
      </c>
      <c r="Q279" s="6">
        <v>11939</v>
      </c>
      <c r="R279" s="6">
        <v>0</v>
      </c>
      <c r="S279" s="6">
        <v>0</v>
      </c>
      <c r="T279" s="6">
        <v>19397</v>
      </c>
      <c r="U279" s="6">
        <v>0</v>
      </c>
      <c r="V279" s="6">
        <v>140719</v>
      </c>
      <c r="W279" s="2">
        <v>0</v>
      </c>
      <c r="X279" s="2">
        <v>0</v>
      </c>
      <c r="Y279" s="6">
        <v>1403182</v>
      </c>
      <c r="Z279" s="6">
        <v>46518620</v>
      </c>
      <c r="AA279" s="6">
        <v>55886491</v>
      </c>
      <c r="AB279" s="6">
        <v>8184716</v>
      </c>
      <c r="AC279" s="7">
        <v>1.17</v>
      </c>
      <c r="AD279" s="2">
        <v>0</v>
      </c>
      <c r="AE279" s="2" t="s">
        <v>807</v>
      </c>
      <c r="AF279" s="2">
        <v>1</v>
      </c>
      <c r="AG279" s="2">
        <v>0</v>
      </c>
      <c r="AH279" s="2">
        <v>0</v>
      </c>
      <c r="AI279" s="2">
        <v>0</v>
      </c>
      <c r="AJ279" s="2">
        <v>0</v>
      </c>
      <c r="AK279" s="2">
        <v>1</v>
      </c>
      <c r="AL279" s="2">
        <v>0</v>
      </c>
      <c r="AM279" s="2">
        <v>0</v>
      </c>
    </row>
    <row r="280" spans="1:39">
      <c r="A280" s="2" t="s">
        <v>213</v>
      </c>
      <c r="B280" s="2" t="s">
        <v>921</v>
      </c>
      <c r="C280" s="2">
        <v>0</v>
      </c>
      <c r="D280" s="2">
        <v>0</v>
      </c>
      <c r="E280" s="2" t="s">
        <v>214</v>
      </c>
      <c r="F280" s="2">
        <v>0</v>
      </c>
      <c r="G280" s="2">
        <v>0</v>
      </c>
      <c r="H280" s="2" t="s">
        <v>814</v>
      </c>
      <c r="I280" s="2">
        <v>0.01</v>
      </c>
      <c r="J280" s="6">
        <v>3662126</v>
      </c>
      <c r="K280" s="6">
        <v>1431390</v>
      </c>
      <c r="L280" s="6">
        <v>2230736</v>
      </c>
      <c r="M280" s="6">
        <v>1528504</v>
      </c>
      <c r="N280" s="6">
        <v>99086</v>
      </c>
      <c r="O280" s="6">
        <v>22960</v>
      </c>
      <c r="P280" s="6">
        <v>74440</v>
      </c>
      <c r="Q280" s="2">
        <v>381</v>
      </c>
      <c r="R280" s="6">
        <v>56</v>
      </c>
      <c r="S280" s="6">
        <v>796</v>
      </c>
      <c r="T280" s="6">
        <v>438</v>
      </c>
      <c r="U280" s="6">
        <v>15</v>
      </c>
      <c r="V280" s="6">
        <v>33509</v>
      </c>
      <c r="W280" s="2">
        <v>0</v>
      </c>
      <c r="X280" s="2">
        <v>0</v>
      </c>
      <c r="Y280" s="6">
        <v>65870</v>
      </c>
      <c r="Z280" s="6">
        <v>1726969</v>
      </c>
      <c r="AA280" s="6">
        <v>3957705</v>
      </c>
      <c r="AB280" s="6">
        <v>295578</v>
      </c>
      <c r="AC280" s="7">
        <v>1.08</v>
      </c>
      <c r="AD280" s="2">
        <v>0</v>
      </c>
      <c r="AE280" s="2" t="s">
        <v>807</v>
      </c>
      <c r="AF280" s="2">
        <v>1</v>
      </c>
      <c r="AG280" s="2">
        <v>0</v>
      </c>
      <c r="AH280" s="2">
        <v>0</v>
      </c>
      <c r="AI280" s="2">
        <v>0</v>
      </c>
      <c r="AJ280" s="2">
        <v>1</v>
      </c>
      <c r="AK280" s="2">
        <v>0</v>
      </c>
      <c r="AL280" s="2">
        <v>0</v>
      </c>
      <c r="AM280" s="2">
        <v>0</v>
      </c>
    </row>
    <row r="281" spans="1:39">
      <c r="A281" s="2" t="s">
        <v>211</v>
      </c>
      <c r="B281" s="2" t="s">
        <v>821</v>
      </c>
      <c r="C281" s="2" t="s">
        <v>805</v>
      </c>
      <c r="D281" s="2">
        <v>0</v>
      </c>
      <c r="E281" s="2" t="s">
        <v>212</v>
      </c>
      <c r="F281" s="2" t="s">
        <v>806</v>
      </c>
      <c r="G281" s="2" t="s">
        <v>726</v>
      </c>
      <c r="H281" s="2">
        <v>0</v>
      </c>
      <c r="I281" s="2">
        <v>0.49</v>
      </c>
      <c r="J281" s="6">
        <v>28278872</v>
      </c>
      <c r="K281" s="6">
        <v>46670705</v>
      </c>
      <c r="L281" s="6">
        <v>-18391834</v>
      </c>
      <c r="M281" s="6">
        <v>49965496</v>
      </c>
      <c r="N281" s="6">
        <v>1271160</v>
      </c>
      <c r="O281" s="6">
        <v>750555</v>
      </c>
      <c r="P281" s="6">
        <v>506259</v>
      </c>
      <c r="Q281" s="6">
        <v>5423</v>
      </c>
      <c r="R281" s="6">
        <v>0</v>
      </c>
      <c r="S281" s="6">
        <v>8923</v>
      </c>
      <c r="T281" s="6">
        <v>0</v>
      </c>
      <c r="U281" s="6">
        <v>0</v>
      </c>
      <c r="V281" s="6">
        <v>-276272</v>
      </c>
      <c r="W281" s="2">
        <v>0</v>
      </c>
      <c r="X281" s="6">
        <v>1363924</v>
      </c>
      <c r="Y281" s="6">
        <v>-354168</v>
      </c>
      <c r="Z281" s="6">
        <v>49242291</v>
      </c>
      <c r="AA281" s="6">
        <v>30850457</v>
      </c>
      <c r="AB281" s="6">
        <v>2571586</v>
      </c>
      <c r="AC281" s="7">
        <v>1.0900000000000001</v>
      </c>
      <c r="AD281" s="2">
        <v>0</v>
      </c>
      <c r="AE281" s="2" t="s">
        <v>807</v>
      </c>
      <c r="AF281" s="2">
        <v>1</v>
      </c>
      <c r="AG281" s="2">
        <v>0</v>
      </c>
      <c r="AH281" s="2">
        <v>0</v>
      </c>
      <c r="AI281" s="2">
        <v>0</v>
      </c>
      <c r="AJ281" s="2">
        <v>0</v>
      </c>
      <c r="AK281" s="2">
        <v>1</v>
      </c>
      <c r="AL281" s="2">
        <v>0</v>
      </c>
      <c r="AM281" s="2">
        <v>0</v>
      </c>
    </row>
    <row r="282" spans="1:39">
      <c r="A282" s="2" t="s">
        <v>209</v>
      </c>
      <c r="B282" s="2" t="s">
        <v>926</v>
      </c>
      <c r="C282" s="2" t="s">
        <v>825</v>
      </c>
      <c r="D282" s="2" t="s">
        <v>945</v>
      </c>
      <c r="E282" s="2" t="s">
        <v>210</v>
      </c>
      <c r="F282" s="2" t="s">
        <v>806</v>
      </c>
      <c r="G282" s="2" t="s">
        <v>45</v>
      </c>
      <c r="H282" s="2">
        <v>0</v>
      </c>
      <c r="I282" s="2">
        <v>0.49</v>
      </c>
      <c r="J282" s="6">
        <v>28215208</v>
      </c>
      <c r="K282" s="6">
        <v>48253112</v>
      </c>
      <c r="L282" s="6">
        <v>-20037904</v>
      </c>
      <c r="M282" s="6">
        <v>52232869</v>
      </c>
      <c r="N282" s="6">
        <v>1621003</v>
      </c>
      <c r="O282" s="6">
        <v>784614</v>
      </c>
      <c r="P282" s="6">
        <v>832056</v>
      </c>
      <c r="Q282" s="6">
        <v>1492</v>
      </c>
      <c r="R282" s="6">
        <v>712</v>
      </c>
      <c r="S282" s="6">
        <v>1438</v>
      </c>
      <c r="T282" s="6">
        <v>691</v>
      </c>
      <c r="U282" s="6">
        <v>0</v>
      </c>
      <c r="V282" s="6">
        <v>-300999</v>
      </c>
      <c r="W282" s="2">
        <v>0</v>
      </c>
      <c r="X282" s="2">
        <v>0</v>
      </c>
      <c r="Y282" s="6">
        <v>-4448411</v>
      </c>
      <c r="Z282" s="6">
        <v>49104462</v>
      </c>
      <c r="AA282" s="6">
        <v>29066558</v>
      </c>
      <c r="AB282" s="6">
        <v>851351</v>
      </c>
      <c r="AC282" s="7">
        <v>1.03</v>
      </c>
      <c r="AD282" s="2" t="s">
        <v>946</v>
      </c>
      <c r="AE282" s="2" t="s">
        <v>811</v>
      </c>
      <c r="AF282" s="2">
        <v>7.4956300000000003E-2</v>
      </c>
      <c r="AG282" s="2">
        <v>0</v>
      </c>
      <c r="AH282" s="2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1</v>
      </c>
    </row>
    <row r="283" spans="1:39">
      <c r="A283" s="2" t="s">
        <v>207</v>
      </c>
      <c r="B283" s="2" t="s">
        <v>928</v>
      </c>
      <c r="C283" s="2" t="s">
        <v>822</v>
      </c>
      <c r="D283" s="2">
        <v>0</v>
      </c>
      <c r="E283" s="2" t="s">
        <v>208</v>
      </c>
      <c r="F283" s="2">
        <v>0</v>
      </c>
      <c r="G283" s="2">
        <v>0</v>
      </c>
      <c r="H283" s="2" t="s">
        <v>929</v>
      </c>
      <c r="I283" s="2">
        <v>0.09</v>
      </c>
      <c r="J283" s="6">
        <v>63785309</v>
      </c>
      <c r="K283" s="6">
        <v>14187017</v>
      </c>
      <c r="L283" s="6">
        <v>49598291</v>
      </c>
      <c r="M283" s="6">
        <v>15046538</v>
      </c>
      <c r="N283" s="6">
        <v>1084677</v>
      </c>
      <c r="O283" s="6">
        <v>226022</v>
      </c>
      <c r="P283" s="6">
        <v>831864</v>
      </c>
      <c r="Q283" s="6">
        <v>1370</v>
      </c>
      <c r="R283" s="6">
        <v>2030</v>
      </c>
      <c r="S283" s="6">
        <v>864</v>
      </c>
      <c r="T283" s="6">
        <v>21837</v>
      </c>
      <c r="U283" s="6">
        <v>690</v>
      </c>
      <c r="V283" s="6">
        <v>745039</v>
      </c>
      <c r="W283" s="2">
        <v>0</v>
      </c>
      <c r="X283" s="2">
        <v>0</v>
      </c>
      <c r="Y283" s="6">
        <v>295563</v>
      </c>
      <c r="Z283" s="6">
        <v>17171816</v>
      </c>
      <c r="AA283" s="6">
        <v>66770108</v>
      </c>
      <c r="AB283" s="6">
        <v>2984799</v>
      </c>
      <c r="AC283" s="7">
        <v>1.05</v>
      </c>
      <c r="AD283" s="2" t="s">
        <v>905</v>
      </c>
      <c r="AE283" s="2" t="s">
        <v>811</v>
      </c>
      <c r="AF283" s="2">
        <v>0.91360149999999996</v>
      </c>
      <c r="AG283" s="2">
        <v>0</v>
      </c>
      <c r="AH283" s="2">
        <v>0</v>
      </c>
      <c r="AI283" s="2">
        <v>1</v>
      </c>
      <c r="AJ283" s="2">
        <v>0</v>
      </c>
      <c r="AK283" s="2">
        <v>0</v>
      </c>
      <c r="AL283" s="2">
        <v>0</v>
      </c>
      <c r="AM283" s="2">
        <v>0</v>
      </c>
    </row>
    <row r="284" spans="1:39">
      <c r="A284" s="2" t="s">
        <v>205</v>
      </c>
      <c r="B284" s="2" t="s">
        <v>804</v>
      </c>
      <c r="C284" s="2" t="s">
        <v>805</v>
      </c>
      <c r="D284" s="2">
        <v>0</v>
      </c>
      <c r="E284" s="2" t="s">
        <v>206</v>
      </c>
      <c r="F284" s="2" t="s">
        <v>680</v>
      </c>
      <c r="G284" s="2" t="s">
        <v>678</v>
      </c>
      <c r="H284" s="2">
        <v>0</v>
      </c>
      <c r="I284" s="2">
        <v>0.4</v>
      </c>
      <c r="J284" s="6">
        <v>1032564</v>
      </c>
      <c r="K284" s="6">
        <v>11789026</v>
      </c>
      <c r="L284" s="6">
        <v>-10756462</v>
      </c>
      <c r="M284" s="6">
        <v>12188938</v>
      </c>
      <c r="N284" s="6">
        <v>461446</v>
      </c>
      <c r="O284" s="6">
        <v>183096</v>
      </c>
      <c r="P284" s="6">
        <v>277762</v>
      </c>
      <c r="Q284" s="6">
        <v>588</v>
      </c>
      <c r="R284" s="6">
        <v>0</v>
      </c>
      <c r="S284" s="6">
        <v>0</v>
      </c>
      <c r="T284" s="6">
        <v>0</v>
      </c>
      <c r="U284" s="6">
        <v>0</v>
      </c>
      <c r="V284" s="6">
        <v>-161578</v>
      </c>
      <c r="W284" s="2">
        <v>0</v>
      </c>
      <c r="X284" s="6">
        <v>9381</v>
      </c>
      <c r="Y284" s="6">
        <v>-179920</v>
      </c>
      <c r="Z284" s="6">
        <v>12299505</v>
      </c>
      <c r="AA284" s="6">
        <v>1543043</v>
      </c>
      <c r="AB284" s="6">
        <v>510479</v>
      </c>
      <c r="AC284" s="7">
        <v>1.49</v>
      </c>
      <c r="AD284" s="2" t="s">
        <v>922</v>
      </c>
      <c r="AE284" s="2" t="s">
        <v>811</v>
      </c>
      <c r="AF284" s="2">
        <v>1.9661999999999999E-2</v>
      </c>
      <c r="AG284" s="2">
        <v>0</v>
      </c>
      <c r="AH284" s="2">
        <v>1</v>
      </c>
      <c r="AI284" s="2">
        <v>0</v>
      </c>
      <c r="AJ284" s="2">
        <v>0</v>
      </c>
      <c r="AK284" s="2">
        <v>0</v>
      </c>
      <c r="AL284" s="2">
        <v>0</v>
      </c>
      <c r="AM284" s="2">
        <v>0</v>
      </c>
    </row>
    <row r="285" spans="1:39">
      <c r="A285" s="2" t="s">
        <v>203</v>
      </c>
      <c r="B285" s="2" t="s">
        <v>804</v>
      </c>
      <c r="C285" s="2" t="s">
        <v>815</v>
      </c>
      <c r="D285" s="2">
        <v>0</v>
      </c>
      <c r="E285" s="2" t="s">
        <v>204</v>
      </c>
      <c r="F285" s="2" t="s">
        <v>668</v>
      </c>
      <c r="G285" s="2" t="s">
        <v>666</v>
      </c>
      <c r="H285" s="2">
        <v>0</v>
      </c>
      <c r="I285" s="2">
        <v>0.4</v>
      </c>
      <c r="J285" s="6">
        <v>2472096</v>
      </c>
      <c r="K285" s="6">
        <v>27202897</v>
      </c>
      <c r="L285" s="6">
        <v>-24730801</v>
      </c>
      <c r="M285" s="6">
        <v>27343128</v>
      </c>
      <c r="N285" s="6">
        <v>1763230</v>
      </c>
      <c r="O285" s="6">
        <v>436928</v>
      </c>
      <c r="P285" s="6">
        <v>1280304</v>
      </c>
      <c r="Q285" s="6">
        <v>7609</v>
      </c>
      <c r="R285" s="6">
        <v>8140</v>
      </c>
      <c r="S285" s="6">
        <v>0</v>
      </c>
      <c r="T285" s="6">
        <v>29640</v>
      </c>
      <c r="U285" s="6">
        <v>609</v>
      </c>
      <c r="V285" s="6">
        <v>-371493</v>
      </c>
      <c r="W285" s="2">
        <v>0</v>
      </c>
      <c r="X285" s="6">
        <v>716977</v>
      </c>
      <c r="Y285" s="6">
        <v>1517578</v>
      </c>
      <c r="Z285" s="6">
        <v>29535466</v>
      </c>
      <c r="AA285" s="6">
        <v>4804665</v>
      </c>
      <c r="AB285" s="6">
        <v>2332569</v>
      </c>
      <c r="AC285" s="7">
        <v>1.94</v>
      </c>
      <c r="AD285" s="2">
        <v>0</v>
      </c>
      <c r="AE285" s="2" t="s">
        <v>807</v>
      </c>
      <c r="AF285" s="2">
        <v>1</v>
      </c>
      <c r="AG285" s="2">
        <v>0</v>
      </c>
      <c r="AH285" s="2">
        <v>1</v>
      </c>
      <c r="AI285" s="2">
        <v>0</v>
      </c>
      <c r="AJ285" s="2">
        <v>0</v>
      </c>
      <c r="AK285" s="2">
        <v>0</v>
      </c>
      <c r="AL285" s="2">
        <v>0</v>
      </c>
      <c r="AM285" s="2">
        <v>0</v>
      </c>
    </row>
    <row r="286" spans="1:39">
      <c r="A286" s="2" t="s">
        <v>201</v>
      </c>
      <c r="B286" s="2" t="s">
        <v>804</v>
      </c>
      <c r="C286" s="2" t="s">
        <v>809</v>
      </c>
      <c r="D286" s="2">
        <v>0</v>
      </c>
      <c r="E286" s="2" t="s">
        <v>202</v>
      </c>
      <c r="F286" s="2" t="s">
        <v>594</v>
      </c>
      <c r="G286" s="2" t="s">
        <v>590</v>
      </c>
      <c r="H286" s="2">
        <v>0</v>
      </c>
      <c r="I286" s="2">
        <v>0.4</v>
      </c>
      <c r="J286" s="6">
        <v>2356899</v>
      </c>
      <c r="K286" s="6">
        <v>8549557</v>
      </c>
      <c r="L286" s="6">
        <v>-6192659</v>
      </c>
      <c r="M286" s="6">
        <v>9921786</v>
      </c>
      <c r="N286" s="6">
        <v>549133</v>
      </c>
      <c r="O286" s="6">
        <v>149040</v>
      </c>
      <c r="P286" s="6">
        <v>384744</v>
      </c>
      <c r="Q286" s="6">
        <v>2517</v>
      </c>
      <c r="R286" s="6">
        <v>0</v>
      </c>
      <c r="S286" s="6">
        <v>3418</v>
      </c>
      <c r="T286" s="6">
        <v>9414</v>
      </c>
      <c r="U286" s="6">
        <v>0</v>
      </c>
      <c r="V286" s="6">
        <v>-93023</v>
      </c>
      <c r="W286" s="2">
        <v>0</v>
      </c>
      <c r="X286" s="2">
        <v>0</v>
      </c>
      <c r="Y286" s="6">
        <v>-284912</v>
      </c>
      <c r="Z286" s="6">
        <v>10092985</v>
      </c>
      <c r="AA286" s="6">
        <v>3900326</v>
      </c>
      <c r="AB286" s="6">
        <v>1543427</v>
      </c>
      <c r="AC286" s="7">
        <v>1.65</v>
      </c>
      <c r="AD286" s="2" t="s">
        <v>904</v>
      </c>
      <c r="AE286" s="2" t="s">
        <v>811</v>
      </c>
      <c r="AF286" s="2">
        <v>1.25069E-2</v>
      </c>
      <c r="AG286" s="2">
        <v>0</v>
      </c>
      <c r="AH286" s="2">
        <v>1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</row>
    <row r="287" spans="1:39">
      <c r="A287" s="2" t="s">
        <v>199</v>
      </c>
      <c r="B287" s="2" t="s">
        <v>821</v>
      </c>
      <c r="C287" s="2" t="s">
        <v>822</v>
      </c>
      <c r="D287" s="2" t="s">
        <v>943</v>
      </c>
      <c r="E287" s="2" t="s">
        <v>200</v>
      </c>
      <c r="F287" s="2" t="s">
        <v>944</v>
      </c>
      <c r="G287" s="2" t="s">
        <v>752</v>
      </c>
      <c r="H287" s="2">
        <v>0</v>
      </c>
      <c r="I287" s="2">
        <v>0.49</v>
      </c>
      <c r="J287" s="6">
        <v>35175119</v>
      </c>
      <c r="K287" s="6">
        <v>60570235</v>
      </c>
      <c r="L287" s="6">
        <v>-25395116</v>
      </c>
      <c r="M287" s="6">
        <v>64720023</v>
      </c>
      <c r="N287" s="6">
        <v>2242187</v>
      </c>
      <c r="O287" s="6">
        <v>1015001</v>
      </c>
      <c r="P287" s="6">
        <v>1205143</v>
      </c>
      <c r="Q287" s="6">
        <v>17959</v>
      </c>
      <c r="R287" s="6">
        <v>0</v>
      </c>
      <c r="S287" s="6">
        <v>4085</v>
      </c>
      <c r="T287" s="6">
        <v>0</v>
      </c>
      <c r="U287" s="6">
        <v>0</v>
      </c>
      <c r="V287" s="6">
        <v>-381472</v>
      </c>
      <c r="W287" s="2">
        <v>0</v>
      </c>
      <c r="X287" s="6">
        <v>2361223</v>
      </c>
      <c r="Y287" s="6">
        <v>-6371139</v>
      </c>
      <c r="Z287" s="6">
        <v>57848376</v>
      </c>
      <c r="AA287" s="6">
        <v>32453260</v>
      </c>
      <c r="AB287" s="6">
        <v>-2721859</v>
      </c>
      <c r="AC287" s="7">
        <v>0.92</v>
      </c>
      <c r="AD287" s="2">
        <v>0</v>
      </c>
      <c r="AE287" s="2" t="s">
        <v>807</v>
      </c>
      <c r="AF287" s="2">
        <v>1</v>
      </c>
      <c r="AG287" s="2">
        <v>0</v>
      </c>
      <c r="AH287" s="2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1</v>
      </c>
    </row>
    <row r="288" spans="1:39">
      <c r="A288" s="2" t="s">
        <v>197</v>
      </c>
      <c r="B288" s="2" t="s">
        <v>804</v>
      </c>
      <c r="C288" s="2" t="s">
        <v>822</v>
      </c>
      <c r="D288" s="2">
        <v>0</v>
      </c>
      <c r="E288" s="2" t="s">
        <v>198</v>
      </c>
      <c r="F288" s="2" t="s">
        <v>588</v>
      </c>
      <c r="G288" s="2" t="s">
        <v>274</v>
      </c>
      <c r="H288" s="2">
        <v>0</v>
      </c>
      <c r="I288" s="2">
        <v>0.4</v>
      </c>
      <c r="J288" s="6">
        <v>1800829</v>
      </c>
      <c r="K288" s="6">
        <v>12506413</v>
      </c>
      <c r="L288" s="6">
        <v>-10705583</v>
      </c>
      <c r="M288" s="6">
        <v>9658846</v>
      </c>
      <c r="N288" s="6">
        <v>1469969</v>
      </c>
      <c r="O288" s="6">
        <v>145090</v>
      </c>
      <c r="P288" s="6">
        <v>1286612</v>
      </c>
      <c r="Q288" s="2">
        <v>0</v>
      </c>
      <c r="R288" s="6">
        <v>16240</v>
      </c>
      <c r="S288" s="6">
        <v>4059</v>
      </c>
      <c r="T288" s="6">
        <v>17968</v>
      </c>
      <c r="U288" s="6">
        <v>0</v>
      </c>
      <c r="V288" s="6">
        <v>-160813</v>
      </c>
      <c r="W288" s="6">
        <v>2064565</v>
      </c>
      <c r="X288" s="2">
        <v>0</v>
      </c>
      <c r="Y288" s="6">
        <v>-12232523</v>
      </c>
      <c r="Z288" s="6">
        <v>800043</v>
      </c>
      <c r="AA288" s="6">
        <v>-9905540</v>
      </c>
      <c r="AB288" s="6">
        <v>-11706370</v>
      </c>
      <c r="AC288" s="7">
        <v>-5.5</v>
      </c>
      <c r="AD288" s="2">
        <v>0</v>
      </c>
      <c r="AE288" s="2" t="s">
        <v>807</v>
      </c>
      <c r="AF288" s="2">
        <v>1</v>
      </c>
      <c r="AG288" s="2">
        <v>0</v>
      </c>
      <c r="AH288" s="2">
        <v>1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</row>
    <row r="289" spans="1:39">
      <c r="A289" s="2" t="s">
        <v>195</v>
      </c>
      <c r="B289" s="2" t="s">
        <v>804</v>
      </c>
      <c r="C289" s="2" t="s">
        <v>809</v>
      </c>
      <c r="D289" s="2">
        <v>0</v>
      </c>
      <c r="E289" s="2" t="s">
        <v>196</v>
      </c>
      <c r="F289" s="2" t="s">
        <v>390</v>
      </c>
      <c r="G289" s="2" t="s">
        <v>806</v>
      </c>
      <c r="H289" s="2">
        <v>0</v>
      </c>
      <c r="I289" s="2">
        <v>0.4</v>
      </c>
      <c r="J289" s="6">
        <v>3124477</v>
      </c>
      <c r="K289" s="6">
        <v>8627686</v>
      </c>
      <c r="L289" s="6">
        <v>-5503209</v>
      </c>
      <c r="M289" s="6">
        <v>8892715</v>
      </c>
      <c r="N289" s="6">
        <v>627108</v>
      </c>
      <c r="O289" s="6">
        <v>137245</v>
      </c>
      <c r="P289" s="6">
        <v>476722</v>
      </c>
      <c r="Q289" s="6">
        <v>0</v>
      </c>
      <c r="R289" s="6">
        <v>0</v>
      </c>
      <c r="S289" s="6">
        <v>0</v>
      </c>
      <c r="T289" s="6">
        <v>12532</v>
      </c>
      <c r="U289" s="6">
        <v>609</v>
      </c>
      <c r="V289" s="6">
        <v>-82666</v>
      </c>
      <c r="W289" s="2">
        <v>0</v>
      </c>
      <c r="X289" s="6">
        <v>539105</v>
      </c>
      <c r="Y289" s="6">
        <v>-572849</v>
      </c>
      <c r="Z289" s="6">
        <v>8325203</v>
      </c>
      <c r="AA289" s="6">
        <v>2821993</v>
      </c>
      <c r="AB289" s="6">
        <v>-302483</v>
      </c>
      <c r="AC289" s="7">
        <v>0.9</v>
      </c>
      <c r="AD289" s="2">
        <v>0</v>
      </c>
      <c r="AE289" s="2" t="s">
        <v>807</v>
      </c>
      <c r="AF289" s="2">
        <v>1</v>
      </c>
      <c r="AG289" s="2">
        <v>0</v>
      </c>
      <c r="AH289" s="2">
        <v>1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</row>
    <row r="290" spans="1:39">
      <c r="A290" s="2" t="s">
        <v>193</v>
      </c>
      <c r="B290" s="2" t="s">
        <v>804</v>
      </c>
      <c r="C290" s="2" t="s">
        <v>809</v>
      </c>
      <c r="D290" s="2">
        <v>0</v>
      </c>
      <c r="E290" s="2" t="s">
        <v>194</v>
      </c>
      <c r="F290" s="2" t="s">
        <v>390</v>
      </c>
      <c r="G290" s="2" t="s">
        <v>806</v>
      </c>
      <c r="H290" s="2">
        <v>0</v>
      </c>
      <c r="I290" s="2">
        <v>0.4</v>
      </c>
      <c r="J290" s="6">
        <v>3426601</v>
      </c>
      <c r="K290" s="6">
        <v>15776734</v>
      </c>
      <c r="L290" s="6">
        <v>-12350133</v>
      </c>
      <c r="M290" s="6">
        <v>15902236</v>
      </c>
      <c r="N290" s="6">
        <v>1065123</v>
      </c>
      <c r="O290" s="6">
        <v>241898</v>
      </c>
      <c r="P290" s="6">
        <v>764434</v>
      </c>
      <c r="Q290" s="2">
        <v>0</v>
      </c>
      <c r="R290" s="6">
        <v>5422</v>
      </c>
      <c r="S290" s="6">
        <v>18046</v>
      </c>
      <c r="T290" s="6">
        <v>34105</v>
      </c>
      <c r="U290" s="6">
        <v>1218</v>
      </c>
      <c r="V290" s="6">
        <v>-185517</v>
      </c>
      <c r="W290" s="2">
        <v>0</v>
      </c>
      <c r="X290" s="2">
        <v>0</v>
      </c>
      <c r="Y290" s="6">
        <v>-745291</v>
      </c>
      <c r="Z290" s="6">
        <v>16036551</v>
      </c>
      <c r="AA290" s="6">
        <v>3686418</v>
      </c>
      <c r="AB290" s="6">
        <v>259816</v>
      </c>
      <c r="AC290" s="7">
        <v>1.08</v>
      </c>
      <c r="AD290" s="2" t="s">
        <v>863</v>
      </c>
      <c r="AE290" s="2" t="s">
        <v>811</v>
      </c>
      <c r="AF290" s="2">
        <v>2.7395200000000001E-2</v>
      </c>
      <c r="AG290" s="2">
        <v>0</v>
      </c>
      <c r="AH290" s="2">
        <v>1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</row>
    <row r="291" spans="1:39">
      <c r="A291" s="2" t="s">
        <v>191</v>
      </c>
      <c r="B291" s="2" t="s">
        <v>804</v>
      </c>
      <c r="C291" s="2" t="s">
        <v>808</v>
      </c>
      <c r="D291" s="2">
        <v>0</v>
      </c>
      <c r="E291" s="2" t="s">
        <v>192</v>
      </c>
      <c r="F291" s="2" t="s">
        <v>606</v>
      </c>
      <c r="G291" s="2" t="s">
        <v>806</v>
      </c>
      <c r="H291" s="2">
        <v>0</v>
      </c>
      <c r="I291" s="2">
        <v>0.4</v>
      </c>
      <c r="J291" s="6">
        <v>2100404</v>
      </c>
      <c r="K291" s="6">
        <v>16443327</v>
      </c>
      <c r="L291" s="6">
        <v>-14342923</v>
      </c>
      <c r="M291" s="6">
        <v>16089087</v>
      </c>
      <c r="N291" s="6">
        <v>2215022</v>
      </c>
      <c r="O291" s="6">
        <v>241682</v>
      </c>
      <c r="P291" s="6">
        <v>1960451</v>
      </c>
      <c r="Q291" s="2">
        <v>388</v>
      </c>
      <c r="R291" s="6">
        <v>358</v>
      </c>
      <c r="S291" s="6">
        <v>3293</v>
      </c>
      <c r="T291" s="6">
        <v>8241</v>
      </c>
      <c r="U291" s="6">
        <v>609</v>
      </c>
      <c r="V291" s="6">
        <v>-215452</v>
      </c>
      <c r="W291" s="2">
        <v>0</v>
      </c>
      <c r="X291" s="2">
        <v>0</v>
      </c>
      <c r="Y291" s="6">
        <v>-955095</v>
      </c>
      <c r="Z291" s="6">
        <v>17133562</v>
      </c>
      <c r="AA291" s="6">
        <v>2790639</v>
      </c>
      <c r="AB291" s="6">
        <v>690235</v>
      </c>
      <c r="AC291" s="7">
        <v>1.33</v>
      </c>
      <c r="AD291" s="2" t="s">
        <v>887</v>
      </c>
      <c r="AE291" s="2" t="s">
        <v>811</v>
      </c>
      <c r="AF291" s="2">
        <v>2.18503E-2</v>
      </c>
      <c r="AG291" s="2">
        <v>0</v>
      </c>
      <c r="AH291" s="2">
        <v>1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</row>
    <row r="292" spans="1:39">
      <c r="A292" s="2" t="s">
        <v>189</v>
      </c>
      <c r="B292" s="2" t="s">
        <v>804</v>
      </c>
      <c r="C292" s="2" t="s">
        <v>815</v>
      </c>
      <c r="D292" s="2">
        <v>0</v>
      </c>
      <c r="E292" s="2" t="s">
        <v>190</v>
      </c>
      <c r="F292" s="2" t="s">
        <v>342</v>
      </c>
      <c r="G292" s="2" t="s">
        <v>806</v>
      </c>
      <c r="H292" s="2">
        <v>0</v>
      </c>
      <c r="I292" s="2">
        <v>0.4</v>
      </c>
      <c r="J292" s="6">
        <v>2915015</v>
      </c>
      <c r="K292" s="6">
        <v>10529451</v>
      </c>
      <c r="L292" s="6">
        <v>-7614436</v>
      </c>
      <c r="M292" s="6">
        <v>11758070</v>
      </c>
      <c r="N292" s="6">
        <v>995009</v>
      </c>
      <c r="O292" s="6">
        <v>183151</v>
      </c>
      <c r="P292" s="6">
        <v>762165</v>
      </c>
      <c r="Q292" s="2">
        <v>0</v>
      </c>
      <c r="R292" s="6">
        <v>8120</v>
      </c>
      <c r="S292" s="6">
        <v>0</v>
      </c>
      <c r="T292" s="6">
        <v>39066</v>
      </c>
      <c r="U292" s="6">
        <v>2507</v>
      </c>
      <c r="V292" s="6">
        <v>-114380</v>
      </c>
      <c r="W292" s="2">
        <v>0</v>
      </c>
      <c r="X292" s="2">
        <v>0</v>
      </c>
      <c r="Y292" s="6">
        <v>-482596</v>
      </c>
      <c r="Z292" s="6">
        <v>12156103</v>
      </c>
      <c r="AA292" s="6">
        <v>4541667</v>
      </c>
      <c r="AB292" s="6">
        <v>1626652</v>
      </c>
      <c r="AC292" s="7">
        <v>1.56</v>
      </c>
      <c r="AD292" s="2" t="s">
        <v>831</v>
      </c>
      <c r="AE292" s="2" t="s">
        <v>811</v>
      </c>
      <c r="AF292" s="2">
        <v>1.73724E-2</v>
      </c>
      <c r="AG292" s="2">
        <v>0</v>
      </c>
      <c r="AH292" s="2">
        <v>1</v>
      </c>
      <c r="AI292" s="2">
        <v>0</v>
      </c>
      <c r="AJ292" s="2">
        <v>0</v>
      </c>
      <c r="AK292" s="2">
        <v>0</v>
      </c>
      <c r="AL292" s="2">
        <v>0</v>
      </c>
      <c r="AM292" s="2">
        <v>0</v>
      </c>
    </row>
    <row r="293" spans="1:39">
      <c r="A293" s="2" t="s">
        <v>187</v>
      </c>
      <c r="B293" s="2" t="s">
        <v>804</v>
      </c>
      <c r="C293" s="2" t="s">
        <v>809</v>
      </c>
      <c r="D293" s="2">
        <v>0</v>
      </c>
      <c r="E293" s="2" t="s">
        <v>188</v>
      </c>
      <c r="F293" s="2" t="s">
        <v>310</v>
      </c>
      <c r="G293" s="2" t="s">
        <v>806</v>
      </c>
      <c r="H293" s="2">
        <v>0</v>
      </c>
      <c r="I293" s="2">
        <v>0.4</v>
      </c>
      <c r="J293" s="6">
        <v>1761100</v>
      </c>
      <c r="K293" s="6">
        <v>7924000</v>
      </c>
      <c r="L293" s="6">
        <v>-6162901</v>
      </c>
      <c r="M293" s="6">
        <v>8541520</v>
      </c>
      <c r="N293" s="6">
        <v>696382</v>
      </c>
      <c r="O293" s="6">
        <v>131828</v>
      </c>
      <c r="P293" s="6">
        <v>540113</v>
      </c>
      <c r="Q293" s="6">
        <v>1022</v>
      </c>
      <c r="R293" s="6">
        <v>0</v>
      </c>
      <c r="S293" s="6">
        <v>0</v>
      </c>
      <c r="T293" s="6">
        <v>23419</v>
      </c>
      <c r="U293" s="6">
        <v>0</v>
      </c>
      <c r="V293" s="6">
        <v>-92576</v>
      </c>
      <c r="W293" s="2">
        <v>0</v>
      </c>
      <c r="X293" s="2">
        <v>0</v>
      </c>
      <c r="Y293" s="6">
        <v>14426</v>
      </c>
      <c r="Z293" s="6">
        <v>9159753</v>
      </c>
      <c r="AA293" s="6">
        <v>2996852</v>
      </c>
      <c r="AB293" s="6">
        <v>1235752</v>
      </c>
      <c r="AC293" s="7">
        <v>1.7</v>
      </c>
      <c r="AD293" s="2" t="s">
        <v>842</v>
      </c>
      <c r="AE293" s="2" t="s">
        <v>811</v>
      </c>
      <c r="AF293" s="2">
        <v>1.7876599999999999E-2</v>
      </c>
      <c r="AG293" s="2">
        <v>0</v>
      </c>
      <c r="AH293" s="2">
        <v>1</v>
      </c>
      <c r="AI293" s="2">
        <v>0</v>
      </c>
      <c r="AJ293" s="2">
        <v>0</v>
      </c>
      <c r="AK293" s="2">
        <v>0</v>
      </c>
      <c r="AL293" s="2">
        <v>0</v>
      </c>
      <c r="AM293" s="2">
        <v>0</v>
      </c>
    </row>
    <row r="294" spans="1:39">
      <c r="A294" s="2" t="s">
        <v>185</v>
      </c>
      <c r="B294" s="2" t="s">
        <v>804</v>
      </c>
      <c r="C294" s="2" t="s">
        <v>805</v>
      </c>
      <c r="D294" s="2">
        <v>0</v>
      </c>
      <c r="E294" s="2" t="s">
        <v>186</v>
      </c>
      <c r="F294" s="2" t="s">
        <v>290</v>
      </c>
      <c r="G294" s="2" t="s">
        <v>806</v>
      </c>
      <c r="H294" s="2">
        <v>0</v>
      </c>
      <c r="I294" s="2">
        <v>0.4</v>
      </c>
      <c r="J294" s="6">
        <v>2432624</v>
      </c>
      <c r="K294" s="6">
        <v>17738894</v>
      </c>
      <c r="L294" s="6">
        <v>-15306270</v>
      </c>
      <c r="M294" s="6">
        <v>17257392</v>
      </c>
      <c r="N294" s="6">
        <v>1010816</v>
      </c>
      <c r="O294" s="6">
        <v>261136</v>
      </c>
      <c r="P294" s="6">
        <v>735574</v>
      </c>
      <c r="Q294" s="6">
        <v>0</v>
      </c>
      <c r="R294" s="6">
        <v>0</v>
      </c>
      <c r="S294" s="6">
        <v>0</v>
      </c>
      <c r="T294" s="6">
        <v>14106</v>
      </c>
      <c r="U294" s="6">
        <v>0</v>
      </c>
      <c r="V294" s="6">
        <v>-229923</v>
      </c>
      <c r="W294" s="2">
        <v>0</v>
      </c>
      <c r="X294" s="6">
        <v>145448</v>
      </c>
      <c r="Y294" s="6">
        <v>-301536</v>
      </c>
      <c r="Z294" s="6">
        <v>17591302</v>
      </c>
      <c r="AA294" s="6">
        <v>2285032</v>
      </c>
      <c r="AB294" s="6">
        <v>-147592</v>
      </c>
      <c r="AC294" s="7">
        <v>0.94</v>
      </c>
      <c r="AD294" s="2">
        <v>0</v>
      </c>
      <c r="AE294" s="2" t="s">
        <v>807</v>
      </c>
      <c r="AF294" s="2">
        <v>1</v>
      </c>
      <c r="AG294" s="2">
        <v>0</v>
      </c>
      <c r="AH294" s="2">
        <v>1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</row>
    <row r="295" spans="1:39">
      <c r="A295" s="2" t="s">
        <v>183</v>
      </c>
      <c r="B295" s="2" t="s">
        <v>804</v>
      </c>
      <c r="C295" s="2" t="s">
        <v>808</v>
      </c>
      <c r="D295" s="2">
        <v>0</v>
      </c>
      <c r="E295" s="2" t="s">
        <v>184</v>
      </c>
      <c r="F295" s="2" t="s">
        <v>412</v>
      </c>
      <c r="G295" s="2" t="s">
        <v>410</v>
      </c>
      <c r="H295" s="2">
        <v>0</v>
      </c>
      <c r="I295" s="2">
        <v>0.4</v>
      </c>
      <c r="J295" s="6">
        <v>2191272</v>
      </c>
      <c r="K295" s="6">
        <v>11835514</v>
      </c>
      <c r="L295" s="6">
        <v>-9644242</v>
      </c>
      <c r="M295" s="6">
        <v>13097569</v>
      </c>
      <c r="N295" s="6">
        <v>801434</v>
      </c>
      <c r="O295" s="6">
        <v>196745</v>
      </c>
      <c r="P295" s="6">
        <v>596894</v>
      </c>
      <c r="Q295" s="6">
        <v>3474</v>
      </c>
      <c r="R295" s="6">
        <v>0</v>
      </c>
      <c r="S295" s="6">
        <v>2672</v>
      </c>
      <c r="T295" s="6">
        <v>1649</v>
      </c>
      <c r="U295" s="6">
        <v>0</v>
      </c>
      <c r="V295" s="6">
        <v>-144871</v>
      </c>
      <c r="W295" s="2">
        <v>0</v>
      </c>
      <c r="X295" s="2">
        <v>0</v>
      </c>
      <c r="Y295" s="6">
        <v>251119</v>
      </c>
      <c r="Z295" s="6">
        <v>14005251</v>
      </c>
      <c r="AA295" s="6">
        <v>4361010</v>
      </c>
      <c r="AB295" s="6">
        <v>2169737</v>
      </c>
      <c r="AC295" s="7">
        <v>1.99</v>
      </c>
      <c r="AD295" s="2" t="s">
        <v>930</v>
      </c>
      <c r="AE295" s="2" t="s">
        <v>811</v>
      </c>
      <c r="AF295" s="2">
        <v>1.09324E-2</v>
      </c>
      <c r="AG295" s="2">
        <v>0</v>
      </c>
      <c r="AH295" s="2">
        <v>1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</row>
    <row r="296" spans="1:39">
      <c r="A296" s="2" t="s">
        <v>181</v>
      </c>
      <c r="B296" s="2" t="s">
        <v>804</v>
      </c>
      <c r="C296" s="2" t="s">
        <v>822</v>
      </c>
      <c r="D296" s="2">
        <v>0</v>
      </c>
      <c r="E296" s="2" t="s">
        <v>182</v>
      </c>
      <c r="F296" s="2" t="s">
        <v>207</v>
      </c>
      <c r="G296" s="2" t="s">
        <v>274</v>
      </c>
      <c r="H296" s="2">
        <v>0</v>
      </c>
      <c r="I296" s="2">
        <v>0.4</v>
      </c>
      <c r="J296" s="6">
        <v>3424704</v>
      </c>
      <c r="K296" s="6">
        <v>16371792</v>
      </c>
      <c r="L296" s="6">
        <v>-12947088</v>
      </c>
      <c r="M296" s="6">
        <v>16656090</v>
      </c>
      <c r="N296" s="6">
        <v>1314755</v>
      </c>
      <c r="O296" s="6">
        <v>257034</v>
      </c>
      <c r="P296" s="6">
        <v>1010259</v>
      </c>
      <c r="Q296" s="6">
        <v>5324</v>
      </c>
      <c r="R296" s="6">
        <v>0</v>
      </c>
      <c r="S296" s="6">
        <v>3724</v>
      </c>
      <c r="T296" s="6">
        <v>37805</v>
      </c>
      <c r="U296" s="6">
        <v>609</v>
      </c>
      <c r="V296" s="6">
        <v>-194484</v>
      </c>
      <c r="W296" s="2">
        <v>0</v>
      </c>
      <c r="X296" s="6">
        <v>566019</v>
      </c>
      <c r="Y296" s="6">
        <v>518678</v>
      </c>
      <c r="Z296" s="6">
        <v>17729020</v>
      </c>
      <c r="AA296" s="6">
        <v>4781932</v>
      </c>
      <c r="AB296" s="6">
        <v>1357228</v>
      </c>
      <c r="AC296" s="7">
        <v>1.4</v>
      </c>
      <c r="AD296" s="2">
        <v>0</v>
      </c>
      <c r="AE296" s="2" t="s">
        <v>807</v>
      </c>
      <c r="AF296" s="2">
        <v>1</v>
      </c>
      <c r="AG296" s="2">
        <v>0</v>
      </c>
      <c r="AH296" s="2">
        <v>1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</row>
    <row r="297" spans="1:39">
      <c r="A297" s="2" t="s">
        <v>179</v>
      </c>
      <c r="B297" s="2" t="s">
        <v>804</v>
      </c>
      <c r="C297" s="2" t="s">
        <v>825</v>
      </c>
      <c r="D297" s="2">
        <v>0</v>
      </c>
      <c r="E297" s="2" t="s">
        <v>180</v>
      </c>
      <c r="F297" s="2" t="s">
        <v>157</v>
      </c>
      <c r="G297" s="2" t="s">
        <v>155</v>
      </c>
      <c r="H297" s="2">
        <v>0</v>
      </c>
      <c r="I297" s="2">
        <v>0.4</v>
      </c>
      <c r="J297" s="6">
        <v>2192572</v>
      </c>
      <c r="K297" s="6">
        <v>7699392</v>
      </c>
      <c r="L297" s="6">
        <v>-5506820</v>
      </c>
      <c r="M297" s="6">
        <v>8445531</v>
      </c>
      <c r="N297" s="6">
        <v>766440</v>
      </c>
      <c r="O297" s="6">
        <v>164930</v>
      </c>
      <c r="P297" s="6">
        <v>598862</v>
      </c>
      <c r="Q297" s="2">
        <v>0</v>
      </c>
      <c r="R297" s="2">
        <v>0</v>
      </c>
      <c r="S297" s="6">
        <v>0</v>
      </c>
      <c r="T297" s="6">
        <v>2648</v>
      </c>
      <c r="U297" s="6">
        <v>0</v>
      </c>
      <c r="V297" s="6">
        <v>-82720</v>
      </c>
      <c r="W297" s="2">
        <v>0</v>
      </c>
      <c r="X297" s="2">
        <v>0</v>
      </c>
      <c r="Y297" s="2">
        <v>139</v>
      </c>
      <c r="Z297" s="6">
        <v>9129389</v>
      </c>
      <c r="AA297" s="6">
        <v>3622569</v>
      </c>
      <c r="AB297" s="6">
        <v>1429997</v>
      </c>
      <c r="AC297" s="7">
        <v>1.65</v>
      </c>
      <c r="AD297" s="2" t="s">
        <v>865</v>
      </c>
      <c r="AE297" s="2" t="s">
        <v>811</v>
      </c>
      <c r="AF297" s="2">
        <v>1.2027299999999999E-2</v>
      </c>
      <c r="AG297" s="2">
        <v>0</v>
      </c>
      <c r="AH297" s="2">
        <v>1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</row>
    <row r="298" spans="1:39">
      <c r="A298" s="2" t="s">
        <v>177</v>
      </c>
      <c r="B298" s="2" t="s">
        <v>926</v>
      </c>
      <c r="C298" s="2" t="s">
        <v>845</v>
      </c>
      <c r="D298" s="2">
        <v>0</v>
      </c>
      <c r="E298" s="2" t="s">
        <v>178</v>
      </c>
      <c r="F298" s="2" t="s">
        <v>806</v>
      </c>
      <c r="G298" s="2" t="s">
        <v>87</v>
      </c>
      <c r="H298" s="2">
        <v>0</v>
      </c>
      <c r="I298" s="2">
        <v>0.49</v>
      </c>
      <c r="J298" s="6">
        <v>46189675</v>
      </c>
      <c r="K298" s="6">
        <v>13563101</v>
      </c>
      <c r="L298" s="6">
        <v>32626574</v>
      </c>
      <c r="M298" s="6">
        <v>14356333</v>
      </c>
      <c r="N298" s="6">
        <v>1048732</v>
      </c>
      <c r="O298" s="6">
        <v>215653</v>
      </c>
      <c r="P298" s="6">
        <v>820645</v>
      </c>
      <c r="Q298" s="2">
        <v>0</v>
      </c>
      <c r="R298" s="6">
        <v>0</v>
      </c>
      <c r="S298" s="6">
        <v>12434</v>
      </c>
      <c r="T298" s="6">
        <v>0</v>
      </c>
      <c r="U298" s="6">
        <v>0</v>
      </c>
      <c r="V298" s="6">
        <v>490099</v>
      </c>
      <c r="W298" s="2">
        <v>0</v>
      </c>
      <c r="X298" s="2">
        <v>0</v>
      </c>
      <c r="Y298" s="6">
        <v>-371767</v>
      </c>
      <c r="Z298" s="6">
        <v>15523396</v>
      </c>
      <c r="AA298" s="6">
        <v>48149971</v>
      </c>
      <c r="AB298" s="6">
        <v>1960296</v>
      </c>
      <c r="AC298" s="7">
        <v>1.04</v>
      </c>
      <c r="AD298" s="2">
        <v>0</v>
      </c>
      <c r="AE298" s="2" t="s">
        <v>807</v>
      </c>
      <c r="AF298" s="2">
        <v>1</v>
      </c>
      <c r="AG298" s="2">
        <v>1</v>
      </c>
      <c r="AH298" s="2">
        <v>0</v>
      </c>
      <c r="AI298" s="2">
        <v>0</v>
      </c>
      <c r="AJ298" s="2">
        <v>0</v>
      </c>
      <c r="AK298" s="2">
        <v>0</v>
      </c>
      <c r="AL298" s="2">
        <v>0</v>
      </c>
      <c r="AM298" s="2">
        <v>0</v>
      </c>
    </row>
    <row r="299" spans="1:39">
      <c r="A299" s="2" t="s">
        <v>175</v>
      </c>
      <c r="B299" s="2" t="s">
        <v>921</v>
      </c>
      <c r="C299" s="2">
        <v>0</v>
      </c>
      <c r="D299" s="2">
        <v>0</v>
      </c>
      <c r="E299" s="2" t="s">
        <v>176</v>
      </c>
      <c r="F299" s="2">
        <v>0</v>
      </c>
      <c r="G299" s="2">
        <v>0</v>
      </c>
      <c r="H299" s="2" t="s">
        <v>814</v>
      </c>
      <c r="I299" s="2">
        <v>0.01</v>
      </c>
      <c r="J299" s="6">
        <v>14637843</v>
      </c>
      <c r="K299" s="6">
        <v>3850828</v>
      </c>
      <c r="L299" s="6">
        <v>10787015</v>
      </c>
      <c r="M299" s="6">
        <v>3978961</v>
      </c>
      <c r="N299" s="6">
        <v>247417</v>
      </c>
      <c r="O299" s="6">
        <v>59770</v>
      </c>
      <c r="P299" s="6">
        <v>183370</v>
      </c>
      <c r="Q299" s="6">
        <v>1316</v>
      </c>
      <c r="R299" s="6">
        <v>1447</v>
      </c>
      <c r="S299" s="6">
        <v>1183</v>
      </c>
      <c r="T299" s="6">
        <v>271</v>
      </c>
      <c r="U299" s="6">
        <v>60</v>
      </c>
      <c r="V299" s="6">
        <v>162037</v>
      </c>
      <c r="W299" s="2">
        <v>0</v>
      </c>
      <c r="X299" s="2">
        <v>0</v>
      </c>
      <c r="Y299" s="6">
        <v>-90954</v>
      </c>
      <c r="Z299" s="6">
        <v>4297461</v>
      </c>
      <c r="AA299" s="6">
        <v>15084476</v>
      </c>
      <c r="AB299" s="6">
        <v>446632</v>
      </c>
      <c r="AC299" s="7">
        <v>1.03</v>
      </c>
      <c r="AD299" s="2">
        <v>0</v>
      </c>
      <c r="AE299" s="2" t="s">
        <v>807</v>
      </c>
      <c r="AF299" s="2">
        <v>1</v>
      </c>
      <c r="AG299" s="2">
        <v>0</v>
      </c>
      <c r="AH299" s="2">
        <v>0</v>
      </c>
      <c r="AI299" s="2">
        <v>0</v>
      </c>
      <c r="AJ299" s="2">
        <v>1</v>
      </c>
      <c r="AK299" s="2">
        <v>0</v>
      </c>
      <c r="AL299" s="2">
        <v>0</v>
      </c>
      <c r="AM299" s="2">
        <v>0</v>
      </c>
    </row>
    <row r="300" spans="1:39">
      <c r="A300" s="2" t="s">
        <v>173</v>
      </c>
      <c r="B300" s="2" t="s">
        <v>821</v>
      </c>
      <c r="C300" s="2" t="s">
        <v>805</v>
      </c>
      <c r="D300" s="2">
        <v>0</v>
      </c>
      <c r="E300" s="2" t="s">
        <v>174</v>
      </c>
      <c r="F300" s="2" t="s">
        <v>806</v>
      </c>
      <c r="G300" s="2" t="s">
        <v>486</v>
      </c>
      <c r="H300" s="2">
        <v>0</v>
      </c>
      <c r="I300" s="2">
        <v>0.49</v>
      </c>
      <c r="J300" s="6">
        <v>51693876</v>
      </c>
      <c r="K300" s="6">
        <v>47371514</v>
      </c>
      <c r="L300" s="6">
        <v>4322362</v>
      </c>
      <c r="M300" s="6">
        <v>47914185</v>
      </c>
      <c r="N300" s="6">
        <v>2025007</v>
      </c>
      <c r="O300" s="6">
        <v>719741</v>
      </c>
      <c r="P300" s="6">
        <v>1268931</v>
      </c>
      <c r="Q300" s="6">
        <v>11715</v>
      </c>
      <c r="R300" s="6">
        <v>21536</v>
      </c>
      <c r="S300" s="6">
        <v>3084</v>
      </c>
      <c r="T300" s="6">
        <v>0</v>
      </c>
      <c r="U300" s="6">
        <v>0</v>
      </c>
      <c r="V300" s="6">
        <v>64928</v>
      </c>
      <c r="W300" s="2">
        <v>0</v>
      </c>
      <c r="X300" s="2">
        <v>0</v>
      </c>
      <c r="Y300" s="6">
        <v>2322701</v>
      </c>
      <c r="Z300" s="6">
        <v>52326822</v>
      </c>
      <c r="AA300" s="6">
        <v>56649183</v>
      </c>
      <c r="AB300" s="6">
        <v>4955308</v>
      </c>
      <c r="AC300" s="7">
        <v>1.1000000000000001</v>
      </c>
      <c r="AD300" s="2">
        <v>0</v>
      </c>
      <c r="AE300" s="2" t="s">
        <v>807</v>
      </c>
      <c r="AF300" s="2">
        <v>1</v>
      </c>
      <c r="AG300" s="2">
        <v>0</v>
      </c>
      <c r="AH300" s="2">
        <v>0</v>
      </c>
      <c r="AI300" s="2">
        <v>0</v>
      </c>
      <c r="AJ300" s="2">
        <v>0</v>
      </c>
      <c r="AK300" s="2">
        <v>1</v>
      </c>
      <c r="AL300" s="2">
        <v>0</v>
      </c>
      <c r="AM300" s="2">
        <v>0</v>
      </c>
    </row>
    <row r="301" spans="1:39">
      <c r="A301" s="2" t="s">
        <v>171</v>
      </c>
      <c r="B301" s="2" t="s">
        <v>821</v>
      </c>
      <c r="C301" s="2" t="s">
        <v>815</v>
      </c>
      <c r="D301" s="2">
        <v>0</v>
      </c>
      <c r="E301" s="2" t="s">
        <v>172</v>
      </c>
      <c r="F301" s="2" t="s">
        <v>806</v>
      </c>
      <c r="G301" s="2" t="s">
        <v>532</v>
      </c>
      <c r="H301" s="2">
        <v>0</v>
      </c>
      <c r="I301" s="2">
        <v>0.49</v>
      </c>
      <c r="J301" s="6">
        <v>32960424</v>
      </c>
      <c r="K301" s="6">
        <v>21251270</v>
      </c>
      <c r="L301" s="6">
        <v>11709155</v>
      </c>
      <c r="M301" s="6">
        <v>20685365</v>
      </c>
      <c r="N301" s="6">
        <v>1857485</v>
      </c>
      <c r="O301" s="6">
        <v>310724</v>
      </c>
      <c r="P301" s="6">
        <v>1539998</v>
      </c>
      <c r="Q301" s="6">
        <v>6763</v>
      </c>
      <c r="R301" s="6">
        <v>0</v>
      </c>
      <c r="S301" s="6">
        <v>0</v>
      </c>
      <c r="T301" s="6">
        <v>0</v>
      </c>
      <c r="U301" s="6">
        <v>0</v>
      </c>
      <c r="V301" s="6">
        <v>175889</v>
      </c>
      <c r="W301" s="2">
        <v>0</v>
      </c>
      <c r="X301" s="2">
        <v>0</v>
      </c>
      <c r="Y301" s="6">
        <v>-2117870</v>
      </c>
      <c r="Z301" s="6">
        <v>20600868</v>
      </c>
      <c r="AA301" s="6">
        <v>32310023</v>
      </c>
      <c r="AB301" s="6">
        <v>-650402</v>
      </c>
      <c r="AC301" s="7">
        <v>0.98</v>
      </c>
      <c r="AD301" s="2">
        <v>0</v>
      </c>
      <c r="AE301" s="2" t="s">
        <v>807</v>
      </c>
      <c r="AF301" s="2">
        <v>1</v>
      </c>
      <c r="AG301" s="2">
        <v>0</v>
      </c>
      <c r="AH301" s="2">
        <v>0</v>
      </c>
      <c r="AI301" s="2">
        <v>0</v>
      </c>
      <c r="AJ301" s="2">
        <v>0</v>
      </c>
      <c r="AK301" s="2">
        <v>1</v>
      </c>
      <c r="AL301" s="2">
        <v>0</v>
      </c>
      <c r="AM301" s="2">
        <v>0</v>
      </c>
    </row>
    <row r="302" spans="1:39">
      <c r="A302" s="2" t="s">
        <v>169</v>
      </c>
      <c r="B302" s="2" t="s">
        <v>924</v>
      </c>
      <c r="C302" s="2" t="s">
        <v>818</v>
      </c>
      <c r="D302" s="2">
        <v>0</v>
      </c>
      <c r="E302" s="2" t="s">
        <v>170</v>
      </c>
      <c r="F302" s="2" t="s">
        <v>514</v>
      </c>
      <c r="G302" s="2" t="s">
        <v>806</v>
      </c>
      <c r="H302" s="2">
        <v>0</v>
      </c>
      <c r="I302" s="2">
        <v>0.3</v>
      </c>
      <c r="J302" s="6">
        <v>108206421</v>
      </c>
      <c r="K302" s="6">
        <v>74723802</v>
      </c>
      <c r="L302" s="6">
        <v>33482619</v>
      </c>
      <c r="M302" s="6">
        <v>82349130</v>
      </c>
      <c r="N302" s="6">
        <v>2320341</v>
      </c>
      <c r="O302" s="6">
        <v>1237004</v>
      </c>
      <c r="P302" s="6">
        <v>1080480</v>
      </c>
      <c r="Q302" s="2">
        <v>0</v>
      </c>
      <c r="R302" s="6">
        <v>0</v>
      </c>
      <c r="S302" s="6">
        <v>2857</v>
      </c>
      <c r="T302" s="6">
        <v>0</v>
      </c>
      <c r="U302" s="6">
        <v>0</v>
      </c>
      <c r="V302" s="6">
        <v>502958</v>
      </c>
      <c r="W302" s="2">
        <v>0</v>
      </c>
      <c r="X302" s="2">
        <v>0</v>
      </c>
      <c r="Y302" s="6">
        <v>4545354</v>
      </c>
      <c r="Z302" s="6">
        <v>89717783</v>
      </c>
      <c r="AA302" s="6">
        <v>123200401</v>
      </c>
      <c r="AB302" s="6">
        <v>14993981</v>
      </c>
      <c r="AC302" s="7">
        <v>1.1399999999999999</v>
      </c>
      <c r="AD302" s="2">
        <v>0</v>
      </c>
      <c r="AE302" s="2" t="s">
        <v>807</v>
      </c>
      <c r="AF302" s="2">
        <v>1</v>
      </c>
      <c r="AG302" s="2">
        <v>0</v>
      </c>
      <c r="AH302" s="2">
        <v>0</v>
      </c>
      <c r="AI302" s="2">
        <v>0</v>
      </c>
      <c r="AJ302" s="2">
        <v>0</v>
      </c>
      <c r="AK302" s="2">
        <v>0</v>
      </c>
      <c r="AL302" s="2">
        <v>1</v>
      </c>
      <c r="AM302" s="2">
        <v>0</v>
      </c>
    </row>
    <row r="303" spans="1:39">
      <c r="A303" s="2" t="s">
        <v>167</v>
      </c>
      <c r="B303" s="2" t="s">
        <v>804</v>
      </c>
      <c r="C303" s="2" t="s">
        <v>805</v>
      </c>
      <c r="D303" s="2">
        <v>0</v>
      </c>
      <c r="E303" s="2" t="s">
        <v>168</v>
      </c>
      <c r="F303" s="2" t="s">
        <v>133</v>
      </c>
      <c r="G303" s="2" t="s">
        <v>806</v>
      </c>
      <c r="H303" s="2">
        <v>0</v>
      </c>
      <c r="I303" s="2">
        <v>0.4</v>
      </c>
      <c r="J303" s="6">
        <v>1801309</v>
      </c>
      <c r="K303" s="6">
        <v>16786928</v>
      </c>
      <c r="L303" s="6">
        <v>-14985619</v>
      </c>
      <c r="M303" s="6">
        <v>19510550</v>
      </c>
      <c r="N303" s="6">
        <v>650941</v>
      </c>
      <c r="O303" s="6">
        <v>293077</v>
      </c>
      <c r="P303" s="6">
        <v>356004</v>
      </c>
      <c r="Q303" s="6">
        <v>0</v>
      </c>
      <c r="R303" s="6">
        <v>0</v>
      </c>
      <c r="S303" s="6">
        <v>1860</v>
      </c>
      <c r="T303" s="6">
        <v>0</v>
      </c>
      <c r="U303" s="6">
        <v>0</v>
      </c>
      <c r="V303" s="6">
        <v>-225106</v>
      </c>
      <c r="W303" s="2">
        <v>0</v>
      </c>
      <c r="X303" s="6">
        <v>3013</v>
      </c>
      <c r="Y303" s="6">
        <v>903600</v>
      </c>
      <c r="Z303" s="6">
        <v>20836972</v>
      </c>
      <c r="AA303" s="6">
        <v>5851354</v>
      </c>
      <c r="AB303" s="6">
        <v>4050045</v>
      </c>
      <c r="AC303" s="7">
        <v>3.25</v>
      </c>
      <c r="AD303" s="2" t="s">
        <v>934</v>
      </c>
      <c r="AE303" s="2" t="s">
        <v>811</v>
      </c>
      <c r="AF303" s="2">
        <v>9.6828000000000001E-3</v>
      </c>
      <c r="AG303" s="2">
        <v>0</v>
      </c>
      <c r="AH303" s="2">
        <v>1</v>
      </c>
      <c r="AI303" s="2">
        <v>0</v>
      </c>
      <c r="AJ303" s="2">
        <v>0</v>
      </c>
      <c r="AK303" s="2">
        <v>0</v>
      </c>
      <c r="AL303" s="2">
        <v>0</v>
      </c>
      <c r="AM303" s="2">
        <v>0</v>
      </c>
    </row>
    <row r="304" spans="1:39">
      <c r="A304" s="2" t="s">
        <v>165</v>
      </c>
      <c r="B304" s="2" t="s">
        <v>804</v>
      </c>
      <c r="C304" s="2" t="s">
        <v>815</v>
      </c>
      <c r="D304" s="2">
        <v>0</v>
      </c>
      <c r="E304" s="2" t="s">
        <v>166</v>
      </c>
      <c r="F304" s="2" t="s">
        <v>460</v>
      </c>
      <c r="G304" s="2" t="s">
        <v>806</v>
      </c>
      <c r="H304" s="2">
        <v>0</v>
      </c>
      <c r="I304" s="2">
        <v>0.4</v>
      </c>
      <c r="J304" s="6">
        <v>2358070</v>
      </c>
      <c r="K304" s="6">
        <v>24156858</v>
      </c>
      <c r="L304" s="6">
        <v>-21798788</v>
      </c>
      <c r="M304" s="6">
        <v>23187079</v>
      </c>
      <c r="N304" s="6">
        <v>890954</v>
      </c>
      <c r="O304" s="6">
        <v>348304</v>
      </c>
      <c r="P304" s="6">
        <v>540243</v>
      </c>
      <c r="Q304" s="2">
        <v>0</v>
      </c>
      <c r="R304" s="6">
        <v>0</v>
      </c>
      <c r="S304" s="6">
        <v>1798</v>
      </c>
      <c r="T304" s="6">
        <v>0</v>
      </c>
      <c r="U304" s="6">
        <v>609</v>
      </c>
      <c r="V304" s="6">
        <v>-327450</v>
      </c>
      <c r="W304" s="6">
        <v>54926</v>
      </c>
      <c r="X304" s="2">
        <v>0</v>
      </c>
      <c r="Y304" s="6">
        <v>-115461</v>
      </c>
      <c r="Z304" s="6">
        <v>23690049</v>
      </c>
      <c r="AA304" s="6">
        <v>1891260</v>
      </c>
      <c r="AB304" s="6">
        <v>-466809</v>
      </c>
      <c r="AC304" s="7">
        <v>0.8</v>
      </c>
      <c r="AD304" s="2">
        <v>0</v>
      </c>
      <c r="AE304" s="2" t="s">
        <v>807</v>
      </c>
      <c r="AF304" s="2">
        <v>1</v>
      </c>
      <c r="AG304" s="2">
        <v>0</v>
      </c>
      <c r="AH304" s="2">
        <v>1</v>
      </c>
      <c r="AI304" s="2">
        <v>0</v>
      </c>
      <c r="AJ304" s="2">
        <v>0</v>
      </c>
      <c r="AK304" s="2">
        <v>0</v>
      </c>
      <c r="AL304" s="2">
        <v>0</v>
      </c>
      <c r="AM304" s="2">
        <v>0</v>
      </c>
    </row>
    <row r="305" spans="1:39">
      <c r="A305" s="2" t="s">
        <v>163</v>
      </c>
      <c r="B305" s="2" t="s">
        <v>804</v>
      </c>
      <c r="C305" s="2" t="s">
        <v>815</v>
      </c>
      <c r="D305" s="2">
        <v>0</v>
      </c>
      <c r="E305" s="2" t="s">
        <v>164</v>
      </c>
      <c r="F305" s="2" t="s">
        <v>139</v>
      </c>
      <c r="G305" s="2" t="s">
        <v>806</v>
      </c>
      <c r="H305" s="2">
        <v>0</v>
      </c>
      <c r="I305" s="2">
        <v>0.4</v>
      </c>
      <c r="J305" s="6">
        <v>2353012</v>
      </c>
      <c r="K305" s="6">
        <v>17003602</v>
      </c>
      <c r="L305" s="6">
        <v>-14650590</v>
      </c>
      <c r="M305" s="6">
        <v>17759428</v>
      </c>
      <c r="N305" s="6">
        <v>984093</v>
      </c>
      <c r="O305" s="6">
        <v>270355</v>
      </c>
      <c r="P305" s="6">
        <v>632278</v>
      </c>
      <c r="Q305" s="2">
        <v>0</v>
      </c>
      <c r="R305" s="6">
        <v>65668</v>
      </c>
      <c r="S305" s="6">
        <v>0</v>
      </c>
      <c r="T305" s="6">
        <v>15792</v>
      </c>
      <c r="U305" s="6">
        <v>0</v>
      </c>
      <c r="V305" s="6">
        <v>-220073</v>
      </c>
      <c r="W305" s="2">
        <v>0</v>
      </c>
      <c r="X305" s="2">
        <v>114</v>
      </c>
      <c r="Y305" s="6">
        <v>755337</v>
      </c>
      <c r="Z305" s="6">
        <v>19278671</v>
      </c>
      <c r="AA305" s="6">
        <v>4628081</v>
      </c>
      <c r="AB305" s="6">
        <v>2275069</v>
      </c>
      <c r="AC305" s="7">
        <v>1.97</v>
      </c>
      <c r="AD305" s="2" t="s">
        <v>816</v>
      </c>
      <c r="AE305" s="2" t="s">
        <v>811</v>
      </c>
      <c r="AF305" s="2">
        <v>2.0497600000000001E-2</v>
      </c>
      <c r="AG305" s="2">
        <v>0</v>
      </c>
      <c r="AH305" s="2">
        <v>1</v>
      </c>
      <c r="AI305" s="2">
        <v>0</v>
      </c>
      <c r="AJ305" s="2">
        <v>0</v>
      </c>
      <c r="AK305" s="2">
        <v>0</v>
      </c>
      <c r="AL305" s="2">
        <v>0</v>
      </c>
      <c r="AM305" s="2">
        <v>0</v>
      </c>
    </row>
    <row r="306" spans="1:39">
      <c r="A306" s="2" t="s">
        <v>161</v>
      </c>
      <c r="B306" s="2" t="s">
        <v>926</v>
      </c>
      <c r="C306" s="2" t="s">
        <v>808</v>
      </c>
      <c r="D306" s="2" t="s">
        <v>951</v>
      </c>
      <c r="E306" s="2" t="s">
        <v>162</v>
      </c>
      <c r="F306" s="2" t="s">
        <v>806</v>
      </c>
      <c r="G306" s="2" t="s">
        <v>368</v>
      </c>
      <c r="H306" s="2">
        <v>0</v>
      </c>
      <c r="I306" s="2">
        <v>0.49</v>
      </c>
      <c r="J306" s="6">
        <v>43163853</v>
      </c>
      <c r="K306" s="6">
        <v>21651514</v>
      </c>
      <c r="L306" s="6">
        <v>21512339</v>
      </c>
      <c r="M306" s="6">
        <v>22065925</v>
      </c>
      <c r="N306" s="6">
        <v>1543293</v>
      </c>
      <c r="O306" s="6">
        <v>331462</v>
      </c>
      <c r="P306" s="6">
        <v>1205996</v>
      </c>
      <c r="Q306" s="6">
        <v>5479</v>
      </c>
      <c r="R306" s="6">
        <v>0</v>
      </c>
      <c r="S306" s="6">
        <v>356</v>
      </c>
      <c r="T306" s="6">
        <v>0</v>
      </c>
      <c r="U306" s="6">
        <v>0</v>
      </c>
      <c r="V306" s="6">
        <v>323147</v>
      </c>
      <c r="W306" s="2">
        <v>0</v>
      </c>
      <c r="X306" s="2">
        <v>0</v>
      </c>
      <c r="Y306" s="6">
        <v>140131</v>
      </c>
      <c r="Z306" s="6">
        <v>24072496</v>
      </c>
      <c r="AA306" s="6">
        <v>45584835</v>
      </c>
      <c r="AB306" s="6">
        <v>2420982</v>
      </c>
      <c r="AC306" s="7">
        <v>1.06</v>
      </c>
      <c r="AD306" s="2" t="s">
        <v>935</v>
      </c>
      <c r="AE306" s="2" t="s">
        <v>811</v>
      </c>
      <c r="AF306" s="2">
        <v>0.40667550000000002</v>
      </c>
      <c r="AG306" s="2">
        <v>0</v>
      </c>
      <c r="AH306" s="2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1</v>
      </c>
    </row>
    <row r="307" spans="1:39">
      <c r="A307" s="2" t="s">
        <v>159</v>
      </c>
      <c r="B307" s="2" t="s">
        <v>804</v>
      </c>
      <c r="C307" s="2" t="s">
        <v>825</v>
      </c>
      <c r="D307" s="2">
        <v>0</v>
      </c>
      <c r="E307" s="2" t="s">
        <v>160</v>
      </c>
      <c r="F307" s="2" t="s">
        <v>157</v>
      </c>
      <c r="G307" s="2" t="s">
        <v>155</v>
      </c>
      <c r="H307" s="2">
        <v>0</v>
      </c>
      <c r="I307" s="2">
        <v>0.4</v>
      </c>
      <c r="J307" s="6">
        <v>2637637</v>
      </c>
      <c r="K307" s="6">
        <v>16398206</v>
      </c>
      <c r="L307" s="6">
        <v>-13760569</v>
      </c>
      <c r="M307" s="6">
        <v>18406851</v>
      </c>
      <c r="N307" s="6">
        <v>942995</v>
      </c>
      <c r="O307" s="6">
        <v>276498</v>
      </c>
      <c r="P307" s="6">
        <v>659124</v>
      </c>
      <c r="Q307" s="2">
        <v>0</v>
      </c>
      <c r="R307" s="6">
        <v>0</v>
      </c>
      <c r="S307" s="6">
        <v>0</v>
      </c>
      <c r="T307" s="6">
        <v>7373</v>
      </c>
      <c r="U307" s="6">
        <v>0</v>
      </c>
      <c r="V307" s="6">
        <v>-206704</v>
      </c>
      <c r="W307" s="2">
        <v>0</v>
      </c>
      <c r="X307" s="2">
        <v>0</v>
      </c>
      <c r="Y307" s="6">
        <v>2003286</v>
      </c>
      <c r="Z307" s="6">
        <v>21146428</v>
      </c>
      <c r="AA307" s="6">
        <v>7385859</v>
      </c>
      <c r="AB307" s="6">
        <v>4748222</v>
      </c>
      <c r="AC307" s="7">
        <v>2.8</v>
      </c>
      <c r="AD307" s="2" t="s">
        <v>865</v>
      </c>
      <c r="AE307" s="2" t="s">
        <v>811</v>
      </c>
      <c r="AF307" s="2">
        <v>1.4468699999999999E-2</v>
      </c>
      <c r="AG307" s="2">
        <v>0</v>
      </c>
      <c r="AH307" s="2">
        <v>1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</row>
    <row r="308" spans="1:39">
      <c r="A308" s="2" t="s">
        <v>157</v>
      </c>
      <c r="B308" s="2" t="s">
        <v>928</v>
      </c>
      <c r="C308" s="2" t="s">
        <v>825</v>
      </c>
      <c r="D308" s="2">
        <v>0</v>
      </c>
      <c r="E308" s="2" t="s">
        <v>158</v>
      </c>
      <c r="F308" s="2">
        <v>0</v>
      </c>
      <c r="G308" s="2">
        <v>0</v>
      </c>
      <c r="H308" s="2" t="s">
        <v>929</v>
      </c>
      <c r="I308" s="2">
        <v>0.09</v>
      </c>
      <c r="J308" s="6">
        <v>94499971</v>
      </c>
      <c r="K308" s="6">
        <v>22712712</v>
      </c>
      <c r="L308" s="6">
        <v>71787259</v>
      </c>
      <c r="M308" s="6">
        <v>24178263</v>
      </c>
      <c r="N308" s="6">
        <v>1441453</v>
      </c>
      <c r="O308" s="6">
        <v>366089</v>
      </c>
      <c r="P308" s="6">
        <v>1059559</v>
      </c>
      <c r="Q308" s="2">
        <v>511</v>
      </c>
      <c r="R308" s="6">
        <v>997</v>
      </c>
      <c r="S308" s="6">
        <v>8888</v>
      </c>
      <c r="T308" s="6">
        <v>4998</v>
      </c>
      <c r="U308" s="6">
        <v>411</v>
      </c>
      <c r="V308" s="6">
        <v>1078349</v>
      </c>
      <c r="W308" s="2">
        <v>0</v>
      </c>
      <c r="X308" s="2">
        <v>0</v>
      </c>
      <c r="Y308" s="6">
        <v>620575</v>
      </c>
      <c r="Z308" s="6">
        <v>27318640</v>
      </c>
      <c r="AA308" s="6">
        <v>99105899</v>
      </c>
      <c r="AB308" s="6">
        <v>4605928</v>
      </c>
      <c r="AC308" s="7">
        <v>1.05</v>
      </c>
      <c r="AD308" s="2" t="s">
        <v>865</v>
      </c>
      <c r="AE308" s="2" t="s">
        <v>827</v>
      </c>
      <c r="AF308" s="2">
        <v>0.51837699999999998</v>
      </c>
      <c r="AG308" s="2">
        <v>0</v>
      </c>
      <c r="AH308" s="2">
        <v>0</v>
      </c>
      <c r="AI308" s="2">
        <v>1</v>
      </c>
      <c r="AJ308" s="2">
        <v>0</v>
      </c>
      <c r="AK308" s="2">
        <v>0</v>
      </c>
      <c r="AL308" s="2">
        <v>0</v>
      </c>
      <c r="AM308" s="2">
        <v>0</v>
      </c>
    </row>
    <row r="309" spans="1:39">
      <c r="A309" s="2" t="s">
        <v>155</v>
      </c>
      <c r="B309" s="2" t="s">
        <v>921</v>
      </c>
      <c r="C309" s="2">
        <v>0</v>
      </c>
      <c r="D309" s="2">
        <v>0</v>
      </c>
      <c r="E309" s="2" t="s">
        <v>156</v>
      </c>
      <c r="F309" s="2">
        <v>0</v>
      </c>
      <c r="G309" s="2">
        <v>0</v>
      </c>
      <c r="H309" s="2" t="s">
        <v>814</v>
      </c>
      <c r="I309" s="2">
        <v>0.01</v>
      </c>
      <c r="J309" s="6">
        <v>8982666</v>
      </c>
      <c r="K309" s="6">
        <v>3324290</v>
      </c>
      <c r="L309" s="6">
        <v>5658377</v>
      </c>
      <c r="M309" s="6">
        <v>3578698</v>
      </c>
      <c r="N309" s="6">
        <v>214480</v>
      </c>
      <c r="O309" s="6">
        <v>53758</v>
      </c>
      <c r="P309" s="6">
        <v>158804</v>
      </c>
      <c r="Q309" s="2">
        <v>204</v>
      </c>
      <c r="R309" s="6">
        <v>111</v>
      </c>
      <c r="S309" s="6">
        <v>987</v>
      </c>
      <c r="T309" s="6">
        <v>556</v>
      </c>
      <c r="U309" s="6">
        <v>60</v>
      </c>
      <c r="V309" s="6">
        <v>84997</v>
      </c>
      <c r="W309" s="2">
        <v>0</v>
      </c>
      <c r="X309" s="2">
        <v>0</v>
      </c>
      <c r="Y309" s="6">
        <v>135819</v>
      </c>
      <c r="Z309" s="6">
        <v>4013994</v>
      </c>
      <c r="AA309" s="6">
        <v>9672371</v>
      </c>
      <c r="AB309" s="6">
        <v>689704</v>
      </c>
      <c r="AC309" s="7">
        <v>1.08</v>
      </c>
      <c r="AD309" s="2" t="s">
        <v>865</v>
      </c>
      <c r="AE309" s="2" t="s">
        <v>811</v>
      </c>
      <c r="AF309" s="2">
        <v>4.9274199999999997E-2</v>
      </c>
      <c r="AG309" s="2">
        <v>0</v>
      </c>
      <c r="AH309" s="2">
        <v>0</v>
      </c>
      <c r="AI309" s="2">
        <v>0</v>
      </c>
      <c r="AJ309" s="2">
        <v>1</v>
      </c>
      <c r="AK309" s="2">
        <v>0</v>
      </c>
      <c r="AL309" s="2">
        <v>0</v>
      </c>
      <c r="AM309" s="2">
        <v>0</v>
      </c>
    </row>
    <row r="310" spans="1:39">
      <c r="A310" s="2" t="s">
        <v>153</v>
      </c>
      <c r="B310" s="2" t="s">
        <v>804</v>
      </c>
      <c r="C310" s="2" t="s">
        <v>825</v>
      </c>
      <c r="D310" s="2">
        <v>0</v>
      </c>
      <c r="E310" s="2" t="s">
        <v>154</v>
      </c>
      <c r="F310" s="2" t="s">
        <v>157</v>
      </c>
      <c r="G310" s="2" t="s">
        <v>155</v>
      </c>
      <c r="H310" s="2">
        <v>0</v>
      </c>
      <c r="I310" s="2">
        <v>0.4</v>
      </c>
      <c r="J310" s="6">
        <v>2448999</v>
      </c>
      <c r="K310" s="6">
        <v>7496826</v>
      </c>
      <c r="L310" s="6">
        <v>-5047827</v>
      </c>
      <c r="M310" s="6">
        <v>8135294</v>
      </c>
      <c r="N310" s="6">
        <v>727875</v>
      </c>
      <c r="O310" s="6">
        <v>122204</v>
      </c>
      <c r="P310" s="6">
        <v>597199</v>
      </c>
      <c r="Q310" s="2">
        <v>0</v>
      </c>
      <c r="R310" s="6">
        <v>3087</v>
      </c>
      <c r="S310" s="6">
        <v>1724</v>
      </c>
      <c r="T310" s="6">
        <v>2442</v>
      </c>
      <c r="U310" s="6">
        <v>1219</v>
      </c>
      <c r="V310" s="6">
        <v>-75826</v>
      </c>
      <c r="W310" s="2">
        <v>0</v>
      </c>
      <c r="X310" s="2">
        <v>0</v>
      </c>
      <c r="Y310" s="6">
        <v>-144527</v>
      </c>
      <c r="Z310" s="6">
        <v>8642817</v>
      </c>
      <c r="AA310" s="6">
        <v>3594990</v>
      </c>
      <c r="AB310" s="6">
        <v>1145991</v>
      </c>
      <c r="AC310" s="7">
        <v>1.47</v>
      </c>
      <c r="AD310" s="2" t="s">
        <v>865</v>
      </c>
      <c r="AE310" s="2" t="s">
        <v>811</v>
      </c>
      <c r="AF310" s="2">
        <v>1.34339E-2</v>
      </c>
      <c r="AG310" s="2">
        <v>0</v>
      </c>
      <c r="AH310" s="2">
        <v>1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</row>
    <row r="311" spans="1:39">
      <c r="A311" s="2" t="s">
        <v>151</v>
      </c>
      <c r="B311" s="2" t="s">
        <v>804</v>
      </c>
      <c r="C311" s="2" t="s">
        <v>815</v>
      </c>
      <c r="D311" s="2">
        <v>0</v>
      </c>
      <c r="E311" s="2" t="s">
        <v>152</v>
      </c>
      <c r="F311" s="2" t="s">
        <v>460</v>
      </c>
      <c r="G311" s="2" t="s">
        <v>806</v>
      </c>
      <c r="H311" s="2">
        <v>0</v>
      </c>
      <c r="I311" s="2">
        <v>0.4</v>
      </c>
      <c r="J311" s="6">
        <v>2402318</v>
      </c>
      <c r="K311" s="6">
        <v>16811286</v>
      </c>
      <c r="L311" s="6">
        <v>-14408969</v>
      </c>
      <c r="M311" s="6">
        <v>16876393</v>
      </c>
      <c r="N311" s="6">
        <v>615859</v>
      </c>
      <c r="O311" s="6">
        <v>253508</v>
      </c>
      <c r="P311" s="6">
        <v>334926</v>
      </c>
      <c r="Q311" s="6">
        <v>0</v>
      </c>
      <c r="R311" s="6">
        <v>19298</v>
      </c>
      <c r="S311" s="6">
        <v>7518</v>
      </c>
      <c r="T311" s="6">
        <v>0</v>
      </c>
      <c r="U311" s="6">
        <v>609</v>
      </c>
      <c r="V311" s="6">
        <v>-216444</v>
      </c>
      <c r="W311" s="2">
        <v>0</v>
      </c>
      <c r="X311" s="6">
        <v>262162</v>
      </c>
      <c r="Y311" s="6">
        <v>478058</v>
      </c>
      <c r="Z311" s="6">
        <v>17491704</v>
      </c>
      <c r="AA311" s="6">
        <v>3082736</v>
      </c>
      <c r="AB311" s="6">
        <v>680418</v>
      </c>
      <c r="AC311" s="7">
        <v>1.28</v>
      </c>
      <c r="AD311" s="2">
        <v>0</v>
      </c>
      <c r="AE311" s="2" t="s">
        <v>807</v>
      </c>
      <c r="AF311" s="2">
        <v>1</v>
      </c>
      <c r="AG311" s="2">
        <v>0</v>
      </c>
      <c r="AH311" s="2">
        <v>1</v>
      </c>
      <c r="AI311" s="2">
        <v>0</v>
      </c>
      <c r="AJ311" s="2">
        <v>0</v>
      </c>
      <c r="AK311" s="2">
        <v>0</v>
      </c>
      <c r="AL311" s="2">
        <v>0</v>
      </c>
      <c r="AM311" s="2">
        <v>0</v>
      </c>
    </row>
    <row r="312" spans="1:39">
      <c r="A312" s="2" t="s">
        <v>149</v>
      </c>
      <c r="B312" s="2" t="s">
        <v>926</v>
      </c>
      <c r="C312" s="2" t="s">
        <v>808</v>
      </c>
      <c r="D312" s="2" t="s">
        <v>947</v>
      </c>
      <c r="E312" s="2" t="s">
        <v>150</v>
      </c>
      <c r="F312" s="2" t="s">
        <v>806</v>
      </c>
      <c r="G312" s="2" t="s">
        <v>502</v>
      </c>
      <c r="H312" s="2">
        <v>0</v>
      </c>
      <c r="I312" s="2">
        <v>0.49</v>
      </c>
      <c r="J312" s="6">
        <v>44746850</v>
      </c>
      <c r="K312" s="6">
        <v>38845747</v>
      </c>
      <c r="L312" s="6">
        <v>5901103</v>
      </c>
      <c r="M312" s="6">
        <v>40136744</v>
      </c>
      <c r="N312" s="6">
        <v>3364002</v>
      </c>
      <c r="O312" s="6">
        <v>602912</v>
      </c>
      <c r="P312" s="6">
        <v>2757194</v>
      </c>
      <c r="Q312" s="2">
        <v>0</v>
      </c>
      <c r="R312" s="6">
        <v>0</v>
      </c>
      <c r="S312" s="6">
        <v>3896</v>
      </c>
      <c r="T312" s="6">
        <v>0</v>
      </c>
      <c r="U312" s="6">
        <v>0</v>
      </c>
      <c r="V312" s="6">
        <v>88643</v>
      </c>
      <c r="W312" s="2">
        <v>0</v>
      </c>
      <c r="X312" s="2">
        <v>0</v>
      </c>
      <c r="Y312" s="6">
        <v>-355250</v>
      </c>
      <c r="Z312" s="6">
        <v>43234140</v>
      </c>
      <c r="AA312" s="6">
        <v>49135242</v>
      </c>
      <c r="AB312" s="6">
        <v>4388393</v>
      </c>
      <c r="AC312" s="7">
        <v>1.1000000000000001</v>
      </c>
      <c r="AD312" s="2" t="s">
        <v>948</v>
      </c>
      <c r="AE312" s="2" t="s">
        <v>811</v>
      </c>
      <c r="AF312" s="2">
        <v>6.0773300000000002E-2</v>
      </c>
      <c r="AG312" s="2">
        <v>0</v>
      </c>
      <c r="AH312" s="2">
        <v>0</v>
      </c>
      <c r="AI312" s="2">
        <v>0</v>
      </c>
      <c r="AJ312" s="2">
        <v>0</v>
      </c>
      <c r="AK312" s="2">
        <v>0</v>
      </c>
      <c r="AL312" s="2">
        <v>0</v>
      </c>
      <c r="AM312" s="2">
        <v>1</v>
      </c>
    </row>
    <row r="313" spans="1:39">
      <c r="A313" s="2" t="s">
        <v>147</v>
      </c>
      <c r="B313" s="2" t="s">
        <v>821</v>
      </c>
      <c r="C313" s="2" t="s">
        <v>845</v>
      </c>
      <c r="D313" s="2">
        <v>0</v>
      </c>
      <c r="E313" s="2" t="s">
        <v>148</v>
      </c>
      <c r="F313" s="2" t="s">
        <v>806</v>
      </c>
      <c r="G313" s="2" t="s">
        <v>626</v>
      </c>
      <c r="H313" s="2">
        <v>0</v>
      </c>
      <c r="I313" s="2">
        <v>0.49</v>
      </c>
      <c r="J313" s="6">
        <v>37046644</v>
      </c>
      <c r="K313" s="6">
        <v>34798183</v>
      </c>
      <c r="L313" s="6">
        <v>2248461</v>
      </c>
      <c r="M313" s="6">
        <v>36328360</v>
      </c>
      <c r="N313" s="6">
        <v>1514758</v>
      </c>
      <c r="O313" s="6">
        <v>548925</v>
      </c>
      <c r="P313" s="6">
        <v>961327</v>
      </c>
      <c r="Q313" s="2">
        <v>0</v>
      </c>
      <c r="R313" s="2">
        <v>0</v>
      </c>
      <c r="S313" s="6">
        <v>0</v>
      </c>
      <c r="T313" s="6">
        <v>4506</v>
      </c>
      <c r="U313" s="6">
        <v>0</v>
      </c>
      <c r="V313" s="6">
        <v>33775</v>
      </c>
      <c r="W313" s="2">
        <v>0</v>
      </c>
      <c r="X313" s="2">
        <v>0</v>
      </c>
      <c r="Y313" s="2">
        <v>0</v>
      </c>
      <c r="Z313" s="6">
        <v>37876894</v>
      </c>
      <c r="AA313" s="6">
        <v>40125354</v>
      </c>
      <c r="AB313" s="6">
        <v>3078711</v>
      </c>
      <c r="AC313" s="7">
        <v>1.08</v>
      </c>
      <c r="AD313" s="2">
        <v>0</v>
      </c>
      <c r="AE313" s="2" t="s">
        <v>807</v>
      </c>
      <c r="AF313" s="2">
        <v>1</v>
      </c>
      <c r="AG313" s="2">
        <v>0</v>
      </c>
      <c r="AH313" s="2">
        <v>0</v>
      </c>
      <c r="AI313" s="2">
        <v>0</v>
      </c>
      <c r="AJ313" s="2">
        <v>0</v>
      </c>
      <c r="AK313" s="2">
        <v>1</v>
      </c>
      <c r="AL313" s="2">
        <v>0</v>
      </c>
      <c r="AM313" s="2">
        <v>0</v>
      </c>
    </row>
    <row r="314" spans="1:39">
      <c r="A314" s="2" t="s">
        <v>145</v>
      </c>
      <c r="B314" s="2" t="s">
        <v>821</v>
      </c>
      <c r="C314" s="2" t="s">
        <v>825</v>
      </c>
      <c r="D314" s="2">
        <v>0</v>
      </c>
      <c r="E314" s="2" t="s">
        <v>146</v>
      </c>
      <c r="F314" s="2" t="s">
        <v>806</v>
      </c>
      <c r="G314" s="2" t="s">
        <v>155</v>
      </c>
      <c r="H314" s="2">
        <v>0</v>
      </c>
      <c r="I314" s="2">
        <v>0.49</v>
      </c>
      <c r="J314" s="6">
        <v>68048899</v>
      </c>
      <c r="K314" s="6">
        <v>39231770</v>
      </c>
      <c r="L314" s="6">
        <v>28817129</v>
      </c>
      <c r="M314" s="6">
        <v>43718985</v>
      </c>
      <c r="N314" s="6">
        <v>2679913</v>
      </c>
      <c r="O314" s="6">
        <v>659250</v>
      </c>
      <c r="P314" s="6">
        <v>2012712</v>
      </c>
      <c r="Q314" s="6">
        <v>7205</v>
      </c>
      <c r="R314" s="6">
        <v>0</v>
      </c>
      <c r="S314" s="6">
        <v>0</v>
      </c>
      <c r="T314" s="6">
        <v>0</v>
      </c>
      <c r="U314" s="6">
        <v>746</v>
      </c>
      <c r="V314" s="6">
        <v>432875</v>
      </c>
      <c r="W314" s="2">
        <v>0</v>
      </c>
      <c r="X314" s="2">
        <v>0</v>
      </c>
      <c r="Y314" s="6">
        <v>3276471</v>
      </c>
      <c r="Z314" s="6">
        <v>50108244</v>
      </c>
      <c r="AA314" s="6">
        <v>78925373</v>
      </c>
      <c r="AB314" s="6">
        <v>10876474</v>
      </c>
      <c r="AC314" s="7">
        <v>1.1599999999999999</v>
      </c>
      <c r="AD314" s="2" t="s">
        <v>865</v>
      </c>
      <c r="AE314" s="2" t="s">
        <v>811</v>
      </c>
      <c r="AF314" s="2">
        <v>0.37328040000000001</v>
      </c>
      <c r="AG314" s="2">
        <v>0</v>
      </c>
      <c r="AH314" s="2">
        <v>0</v>
      </c>
      <c r="AI314" s="2">
        <v>0</v>
      </c>
      <c r="AJ314" s="2">
        <v>0</v>
      </c>
      <c r="AK314" s="2">
        <v>1</v>
      </c>
      <c r="AL314" s="2">
        <v>0</v>
      </c>
      <c r="AM314" s="2">
        <v>0</v>
      </c>
    </row>
    <row r="315" spans="1:39">
      <c r="A315" s="2" t="s">
        <v>143</v>
      </c>
      <c r="B315" s="2" t="s">
        <v>804</v>
      </c>
      <c r="C315" s="2" t="s">
        <v>825</v>
      </c>
      <c r="D315" s="2">
        <v>0</v>
      </c>
      <c r="E315" s="2" t="s">
        <v>144</v>
      </c>
      <c r="F315" s="2" t="s">
        <v>69</v>
      </c>
      <c r="G315" s="2" t="s">
        <v>806</v>
      </c>
      <c r="H315" s="2">
        <v>0</v>
      </c>
      <c r="I315" s="2">
        <v>0.4</v>
      </c>
      <c r="J315" s="6">
        <v>2307037</v>
      </c>
      <c r="K315" s="6">
        <v>20251732</v>
      </c>
      <c r="L315" s="6">
        <v>-17944695</v>
      </c>
      <c r="M315" s="6">
        <v>20806845</v>
      </c>
      <c r="N315" s="6">
        <v>1330186</v>
      </c>
      <c r="O315" s="6">
        <v>313100</v>
      </c>
      <c r="P315" s="6">
        <v>907699</v>
      </c>
      <c r="Q315" s="6">
        <v>100658</v>
      </c>
      <c r="R315" s="6">
        <v>0</v>
      </c>
      <c r="S315" s="6">
        <v>0</v>
      </c>
      <c r="T315" s="6">
        <v>8120</v>
      </c>
      <c r="U315" s="6">
        <v>609</v>
      </c>
      <c r="V315" s="6">
        <v>-269556</v>
      </c>
      <c r="W315" s="2">
        <v>0</v>
      </c>
      <c r="X315" s="6">
        <v>23389</v>
      </c>
      <c r="Y315" s="6">
        <v>-171679</v>
      </c>
      <c r="Z315" s="6">
        <v>21672408</v>
      </c>
      <c r="AA315" s="6">
        <v>3727712</v>
      </c>
      <c r="AB315" s="6">
        <v>1420675</v>
      </c>
      <c r="AC315" s="7">
        <v>1.62</v>
      </c>
      <c r="AD315" s="2" t="s">
        <v>843</v>
      </c>
      <c r="AE315" s="2" t="s">
        <v>811</v>
      </c>
      <c r="AF315" s="2">
        <v>1.5546600000000001E-2</v>
      </c>
      <c r="AG315" s="2">
        <v>0</v>
      </c>
      <c r="AH315" s="2">
        <v>1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</row>
    <row r="316" spans="1:39">
      <c r="A316" s="2" t="s">
        <v>141</v>
      </c>
      <c r="B316" s="2" t="s">
        <v>804</v>
      </c>
      <c r="C316" s="2" t="s">
        <v>822</v>
      </c>
      <c r="D316" s="2">
        <v>0</v>
      </c>
      <c r="E316" s="2" t="s">
        <v>142</v>
      </c>
      <c r="F316" s="2" t="s">
        <v>510</v>
      </c>
      <c r="G316" s="2" t="s">
        <v>806</v>
      </c>
      <c r="H316" s="2">
        <v>0</v>
      </c>
      <c r="I316" s="2">
        <v>0.4</v>
      </c>
      <c r="J316" s="6">
        <v>2306806</v>
      </c>
      <c r="K316" s="6">
        <v>9757125</v>
      </c>
      <c r="L316" s="6">
        <v>-7450319</v>
      </c>
      <c r="M316" s="6">
        <v>10680835</v>
      </c>
      <c r="N316" s="6">
        <v>882607</v>
      </c>
      <c r="O316" s="6">
        <v>161979</v>
      </c>
      <c r="P316" s="6">
        <v>707332</v>
      </c>
      <c r="Q316" s="6">
        <v>0</v>
      </c>
      <c r="R316" s="6">
        <v>0</v>
      </c>
      <c r="S316" s="6">
        <v>0</v>
      </c>
      <c r="T316" s="6">
        <v>13296</v>
      </c>
      <c r="U316" s="6">
        <v>0</v>
      </c>
      <c r="V316" s="6">
        <v>-111915</v>
      </c>
      <c r="W316" s="2">
        <v>0</v>
      </c>
      <c r="X316" s="6">
        <v>10472</v>
      </c>
      <c r="Y316" s="6">
        <v>38795</v>
      </c>
      <c r="Z316" s="6">
        <v>11479850</v>
      </c>
      <c r="AA316" s="6">
        <v>4029531</v>
      </c>
      <c r="AB316" s="6">
        <v>1722725</v>
      </c>
      <c r="AC316" s="7">
        <v>1.75</v>
      </c>
      <c r="AD316" s="2" t="s">
        <v>838</v>
      </c>
      <c r="AE316" s="2" t="s">
        <v>827</v>
      </c>
      <c r="AF316" s="2">
        <v>2.7675100000000001E-2</v>
      </c>
      <c r="AG316" s="2">
        <v>0</v>
      </c>
      <c r="AH316" s="2">
        <v>1</v>
      </c>
      <c r="AI316" s="2">
        <v>0</v>
      </c>
      <c r="AJ316" s="2">
        <v>0</v>
      </c>
      <c r="AK316" s="2">
        <v>0</v>
      </c>
      <c r="AL316" s="2">
        <v>0</v>
      </c>
      <c r="AM316" s="2">
        <v>0</v>
      </c>
    </row>
    <row r="317" spans="1:39">
      <c r="A317" s="2" t="s">
        <v>139</v>
      </c>
      <c r="B317" s="2" t="s">
        <v>928</v>
      </c>
      <c r="C317" s="2" t="s">
        <v>815</v>
      </c>
      <c r="D317" s="2">
        <v>0</v>
      </c>
      <c r="E317" s="2" t="s">
        <v>140</v>
      </c>
      <c r="F317" s="2">
        <v>0</v>
      </c>
      <c r="G317" s="2">
        <v>0</v>
      </c>
      <c r="H317" s="2" t="s">
        <v>929</v>
      </c>
      <c r="I317" s="2">
        <v>0.1</v>
      </c>
      <c r="J317" s="6">
        <v>95912679</v>
      </c>
      <c r="K317" s="6">
        <v>22681800</v>
      </c>
      <c r="L317" s="6">
        <v>73230879</v>
      </c>
      <c r="M317" s="6">
        <v>25538543</v>
      </c>
      <c r="N317" s="6">
        <v>1608458</v>
      </c>
      <c r="O317" s="6">
        <v>386033</v>
      </c>
      <c r="P317" s="6">
        <v>1164003</v>
      </c>
      <c r="Q317" s="6">
        <v>8012</v>
      </c>
      <c r="R317" s="6">
        <v>17320</v>
      </c>
      <c r="S317" s="6">
        <v>4236</v>
      </c>
      <c r="T317" s="6">
        <v>28397</v>
      </c>
      <c r="U317" s="6">
        <v>457</v>
      </c>
      <c r="V317" s="6">
        <v>1100035</v>
      </c>
      <c r="W317" s="2">
        <v>0</v>
      </c>
      <c r="X317" s="6">
        <v>4662</v>
      </c>
      <c r="Y317" s="6">
        <v>-271312</v>
      </c>
      <c r="Z317" s="6">
        <v>27971061</v>
      </c>
      <c r="AA317" s="6">
        <v>101201940</v>
      </c>
      <c r="AB317" s="6">
        <v>5289261</v>
      </c>
      <c r="AC317" s="7">
        <v>1.06</v>
      </c>
      <c r="AD317" s="2" t="s">
        <v>816</v>
      </c>
      <c r="AE317" s="2" t="s">
        <v>827</v>
      </c>
      <c r="AF317" s="2">
        <v>0.83551699999999995</v>
      </c>
      <c r="AG317" s="2">
        <v>0</v>
      </c>
      <c r="AH317" s="2">
        <v>0</v>
      </c>
      <c r="AI317" s="2">
        <v>1</v>
      </c>
      <c r="AJ317" s="2">
        <v>0</v>
      </c>
      <c r="AK317" s="2">
        <v>0</v>
      </c>
      <c r="AL317" s="2">
        <v>0</v>
      </c>
      <c r="AM317" s="2">
        <v>0</v>
      </c>
    </row>
    <row r="318" spans="1:39">
      <c r="A318" s="2" t="s">
        <v>137</v>
      </c>
      <c r="B318" s="2" t="s">
        <v>804</v>
      </c>
      <c r="C318" s="2" t="s">
        <v>815</v>
      </c>
      <c r="D318" s="2">
        <v>0</v>
      </c>
      <c r="E318" s="2" t="s">
        <v>138</v>
      </c>
      <c r="F318" s="2" t="s">
        <v>139</v>
      </c>
      <c r="G318" s="2" t="s">
        <v>806</v>
      </c>
      <c r="H318" s="2">
        <v>0</v>
      </c>
      <c r="I318" s="2">
        <v>0.4</v>
      </c>
      <c r="J318" s="6">
        <v>2690383</v>
      </c>
      <c r="K318" s="6">
        <v>16465641</v>
      </c>
      <c r="L318" s="6">
        <v>-13775259</v>
      </c>
      <c r="M318" s="6">
        <v>24590965</v>
      </c>
      <c r="N318" s="6">
        <v>1364657</v>
      </c>
      <c r="O318" s="6">
        <v>371196</v>
      </c>
      <c r="P318" s="6">
        <v>967618</v>
      </c>
      <c r="Q318" s="6">
        <v>2693</v>
      </c>
      <c r="R318" s="6">
        <v>0</v>
      </c>
      <c r="S318" s="6">
        <v>0</v>
      </c>
      <c r="T318" s="6">
        <v>23150</v>
      </c>
      <c r="U318" s="6">
        <v>0</v>
      </c>
      <c r="V318" s="6">
        <v>-206924</v>
      </c>
      <c r="W318" s="2">
        <v>0</v>
      </c>
      <c r="X318" s="2">
        <v>131</v>
      </c>
      <c r="Y318" s="6">
        <v>-1128774</v>
      </c>
      <c r="Z318" s="6">
        <v>24619793</v>
      </c>
      <c r="AA318" s="6">
        <v>10844534</v>
      </c>
      <c r="AB318" s="6">
        <v>8154151</v>
      </c>
      <c r="AC318" s="7">
        <v>4.03</v>
      </c>
      <c r="AD318" s="2" t="s">
        <v>816</v>
      </c>
      <c r="AE318" s="2" t="s">
        <v>811</v>
      </c>
      <c r="AF318" s="2">
        <v>2.3436499999999999E-2</v>
      </c>
      <c r="AG318" s="2">
        <v>0</v>
      </c>
      <c r="AH318" s="2">
        <v>1</v>
      </c>
      <c r="AI318" s="2">
        <v>0</v>
      </c>
      <c r="AJ318" s="2">
        <v>0</v>
      </c>
      <c r="AK318" s="2">
        <v>0</v>
      </c>
      <c r="AL318" s="2">
        <v>0</v>
      </c>
      <c r="AM318" s="2">
        <v>0</v>
      </c>
    </row>
    <row r="319" spans="1:39">
      <c r="A319" s="2" t="s">
        <v>135</v>
      </c>
      <c r="B319" s="2" t="s">
        <v>926</v>
      </c>
      <c r="C319" s="2" t="s">
        <v>845</v>
      </c>
      <c r="D319" s="2">
        <v>0</v>
      </c>
      <c r="E319" s="2" t="s">
        <v>136</v>
      </c>
      <c r="F319" s="2" t="s">
        <v>806</v>
      </c>
      <c r="G319" s="2" t="s">
        <v>87</v>
      </c>
      <c r="H319" s="2">
        <v>0</v>
      </c>
      <c r="I319" s="2">
        <v>0.49</v>
      </c>
      <c r="J319" s="6">
        <v>80190696</v>
      </c>
      <c r="K319" s="6">
        <v>39358561</v>
      </c>
      <c r="L319" s="6">
        <v>40832135</v>
      </c>
      <c r="M319" s="6">
        <v>40901108</v>
      </c>
      <c r="N319" s="6">
        <v>2180947</v>
      </c>
      <c r="O319" s="6">
        <v>625810</v>
      </c>
      <c r="P319" s="6">
        <v>1555137</v>
      </c>
      <c r="Q319" s="2">
        <v>0</v>
      </c>
      <c r="R319" s="2">
        <v>0</v>
      </c>
      <c r="S319" s="6">
        <v>0</v>
      </c>
      <c r="T319" s="6">
        <v>0</v>
      </c>
      <c r="U319" s="6">
        <v>0</v>
      </c>
      <c r="V319" s="6">
        <v>613358</v>
      </c>
      <c r="W319" s="2">
        <v>0</v>
      </c>
      <c r="X319" s="2">
        <v>0</v>
      </c>
      <c r="Y319" s="2">
        <v>0</v>
      </c>
      <c r="Z319" s="6">
        <v>43695413</v>
      </c>
      <c r="AA319" s="6">
        <v>84527549</v>
      </c>
      <c r="AB319" s="6">
        <v>4336853</v>
      </c>
      <c r="AC319" s="7">
        <v>1.05</v>
      </c>
      <c r="AD319" s="2">
        <v>0</v>
      </c>
      <c r="AE319" s="2" t="s">
        <v>807</v>
      </c>
      <c r="AF319" s="2">
        <v>1</v>
      </c>
      <c r="AG319" s="2">
        <v>1</v>
      </c>
      <c r="AH319" s="2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</row>
    <row r="320" spans="1:39">
      <c r="A320" s="2" t="s">
        <v>133</v>
      </c>
      <c r="B320" s="2" t="s">
        <v>928</v>
      </c>
      <c r="C320" s="2" t="s">
        <v>805</v>
      </c>
      <c r="D320" s="2">
        <v>0</v>
      </c>
      <c r="E320" s="2" t="s">
        <v>134</v>
      </c>
      <c r="F320" s="2">
        <v>0</v>
      </c>
      <c r="G320" s="2">
        <v>0</v>
      </c>
      <c r="H320" s="2" t="s">
        <v>929</v>
      </c>
      <c r="I320" s="2">
        <v>0.1</v>
      </c>
      <c r="J320" s="6">
        <v>107508364</v>
      </c>
      <c r="K320" s="6">
        <v>48592093</v>
      </c>
      <c r="L320" s="6">
        <v>58916271</v>
      </c>
      <c r="M320" s="6">
        <v>52423424</v>
      </c>
      <c r="N320" s="6">
        <v>2180852</v>
      </c>
      <c r="O320" s="6">
        <v>787476</v>
      </c>
      <c r="P320" s="6">
        <v>1370425</v>
      </c>
      <c r="Q320" s="6">
        <v>3388</v>
      </c>
      <c r="R320" s="6">
        <v>8805</v>
      </c>
      <c r="S320" s="6">
        <v>5959</v>
      </c>
      <c r="T320" s="6">
        <v>4495</v>
      </c>
      <c r="U320" s="6">
        <v>304</v>
      </c>
      <c r="V320" s="6">
        <v>885008</v>
      </c>
      <c r="W320" s="2">
        <v>0</v>
      </c>
      <c r="X320" s="6">
        <v>179832</v>
      </c>
      <c r="Y320" s="6">
        <v>234359</v>
      </c>
      <c r="Z320" s="6">
        <v>55543811</v>
      </c>
      <c r="AA320" s="6">
        <v>114460083</v>
      </c>
      <c r="AB320" s="6">
        <v>6951719</v>
      </c>
      <c r="AC320" s="7">
        <v>1.06</v>
      </c>
      <c r="AD320" s="2" t="s">
        <v>934</v>
      </c>
      <c r="AE320" s="2" t="s">
        <v>827</v>
      </c>
      <c r="AF320" s="2">
        <v>0.57790180000000002</v>
      </c>
      <c r="AG320" s="2">
        <v>0</v>
      </c>
      <c r="AH320" s="2">
        <v>0</v>
      </c>
      <c r="AI320" s="2">
        <v>1</v>
      </c>
      <c r="AJ320" s="2">
        <v>0</v>
      </c>
      <c r="AK320" s="2">
        <v>0</v>
      </c>
      <c r="AL320" s="2">
        <v>0</v>
      </c>
      <c r="AM320" s="2">
        <v>0</v>
      </c>
    </row>
    <row r="321" spans="1:39">
      <c r="A321" s="2" t="s">
        <v>131</v>
      </c>
      <c r="B321" s="2" t="s">
        <v>804</v>
      </c>
      <c r="C321" s="2" t="s">
        <v>805</v>
      </c>
      <c r="D321" s="2">
        <v>0</v>
      </c>
      <c r="E321" s="2" t="s">
        <v>132</v>
      </c>
      <c r="F321" s="2" t="s">
        <v>133</v>
      </c>
      <c r="G321" s="2" t="s">
        <v>806</v>
      </c>
      <c r="H321" s="2">
        <v>0</v>
      </c>
      <c r="I321" s="2">
        <v>0.4</v>
      </c>
      <c r="J321" s="6">
        <v>1464663</v>
      </c>
      <c r="K321" s="6">
        <v>13210460</v>
      </c>
      <c r="L321" s="6">
        <v>-11745797</v>
      </c>
      <c r="M321" s="6">
        <v>13801064</v>
      </c>
      <c r="N321" s="6">
        <v>1015562</v>
      </c>
      <c r="O321" s="6">
        <v>207312</v>
      </c>
      <c r="P321" s="6">
        <v>779470</v>
      </c>
      <c r="Q321" s="6">
        <v>1703</v>
      </c>
      <c r="R321" s="6">
        <v>14897</v>
      </c>
      <c r="S321" s="6">
        <v>12180</v>
      </c>
      <c r="T321" s="6">
        <v>0</v>
      </c>
      <c r="U321" s="6">
        <v>0</v>
      </c>
      <c r="V321" s="6">
        <v>-176439</v>
      </c>
      <c r="W321" s="2">
        <v>0</v>
      </c>
      <c r="X321" s="6">
        <v>2450</v>
      </c>
      <c r="Y321" s="6">
        <v>822113</v>
      </c>
      <c r="Z321" s="6">
        <v>15459850</v>
      </c>
      <c r="AA321" s="6">
        <v>3714054</v>
      </c>
      <c r="AB321" s="6">
        <v>2249390</v>
      </c>
      <c r="AC321" s="7">
        <v>2.54</v>
      </c>
      <c r="AD321" s="2" t="s">
        <v>934</v>
      </c>
      <c r="AE321" s="2" t="s">
        <v>811</v>
      </c>
      <c r="AF321" s="2">
        <v>7.8732000000000003E-3</v>
      </c>
      <c r="AG321" s="2">
        <v>0</v>
      </c>
      <c r="AH321" s="2">
        <v>1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</row>
    <row r="322" spans="1:39">
      <c r="A322" s="2" t="s">
        <v>129</v>
      </c>
      <c r="B322" s="2" t="s">
        <v>924</v>
      </c>
      <c r="C322" s="2" t="s">
        <v>818</v>
      </c>
      <c r="D322" s="2">
        <v>0</v>
      </c>
      <c r="E322" s="2" t="s">
        <v>130</v>
      </c>
      <c r="F322" s="2" t="s">
        <v>514</v>
      </c>
      <c r="G322" s="2" t="s">
        <v>806</v>
      </c>
      <c r="H322" s="2">
        <v>0</v>
      </c>
      <c r="I322" s="2">
        <v>0.3</v>
      </c>
      <c r="J322" s="6">
        <v>34008951</v>
      </c>
      <c r="K322" s="6">
        <v>15844742</v>
      </c>
      <c r="L322" s="6">
        <v>18164209</v>
      </c>
      <c r="M322" s="6">
        <v>16040623</v>
      </c>
      <c r="N322" s="6">
        <v>903472</v>
      </c>
      <c r="O322" s="6">
        <v>240954</v>
      </c>
      <c r="P322" s="6">
        <v>642725</v>
      </c>
      <c r="Q322" s="2">
        <v>0</v>
      </c>
      <c r="R322" s="6">
        <v>15225</v>
      </c>
      <c r="S322" s="6">
        <v>4568</v>
      </c>
      <c r="T322" s="6">
        <v>0</v>
      </c>
      <c r="U322" s="6">
        <v>0</v>
      </c>
      <c r="V322" s="6">
        <v>272853</v>
      </c>
      <c r="W322" s="2">
        <v>0</v>
      </c>
      <c r="X322" s="2">
        <v>0</v>
      </c>
      <c r="Y322" s="6">
        <v>-679327</v>
      </c>
      <c r="Z322" s="6">
        <v>16537621</v>
      </c>
      <c r="AA322" s="6">
        <v>34701830</v>
      </c>
      <c r="AB322" s="6">
        <v>692878</v>
      </c>
      <c r="AC322" s="7">
        <v>1.02</v>
      </c>
      <c r="AD322" s="2">
        <v>0</v>
      </c>
      <c r="AE322" s="2" t="s">
        <v>807</v>
      </c>
      <c r="AF322" s="2">
        <v>1</v>
      </c>
      <c r="AG322" s="2">
        <v>0</v>
      </c>
      <c r="AH322" s="2">
        <v>0</v>
      </c>
      <c r="AI322" s="2">
        <v>0</v>
      </c>
      <c r="AJ322" s="2">
        <v>0</v>
      </c>
      <c r="AK322" s="2">
        <v>0</v>
      </c>
      <c r="AL322" s="2">
        <v>1</v>
      </c>
      <c r="AM322" s="2">
        <v>0</v>
      </c>
    </row>
    <row r="323" spans="1:39">
      <c r="A323" s="2" t="s">
        <v>127</v>
      </c>
      <c r="B323" s="2" t="s">
        <v>804</v>
      </c>
      <c r="C323" s="2" t="s">
        <v>805</v>
      </c>
      <c r="D323" s="2">
        <v>0</v>
      </c>
      <c r="E323" s="2" t="s">
        <v>128</v>
      </c>
      <c r="F323" s="2" t="s">
        <v>430</v>
      </c>
      <c r="G323" s="2" t="s">
        <v>428</v>
      </c>
      <c r="H323" s="2">
        <v>0</v>
      </c>
      <c r="I323" s="2">
        <v>0.4</v>
      </c>
      <c r="J323" s="6">
        <v>4006582</v>
      </c>
      <c r="K323" s="6">
        <v>14977164</v>
      </c>
      <c r="L323" s="6">
        <v>-10970582</v>
      </c>
      <c r="M323" s="6">
        <v>17635674</v>
      </c>
      <c r="N323" s="6">
        <v>1098111</v>
      </c>
      <c r="O323" s="6">
        <v>270620</v>
      </c>
      <c r="P323" s="6">
        <v>806960</v>
      </c>
      <c r="Q323" s="6">
        <v>4103</v>
      </c>
      <c r="R323" s="6">
        <v>4736</v>
      </c>
      <c r="S323" s="6">
        <v>812</v>
      </c>
      <c r="T323" s="6">
        <v>10880</v>
      </c>
      <c r="U323" s="6">
        <v>0</v>
      </c>
      <c r="V323" s="6">
        <v>-164794</v>
      </c>
      <c r="W323" s="2">
        <v>0</v>
      </c>
      <c r="X323" s="6">
        <v>13602</v>
      </c>
      <c r="Y323" s="6">
        <v>978784</v>
      </c>
      <c r="Z323" s="6">
        <v>19534173</v>
      </c>
      <c r="AA323" s="6">
        <v>8563591</v>
      </c>
      <c r="AB323" s="6">
        <v>4557009</v>
      </c>
      <c r="AC323" s="7">
        <v>2.14</v>
      </c>
      <c r="AD323" s="2" t="s">
        <v>892</v>
      </c>
      <c r="AE323" s="2" t="s">
        <v>811</v>
      </c>
      <c r="AF323" s="2">
        <v>1.8098E-2</v>
      </c>
      <c r="AG323" s="2">
        <v>0</v>
      </c>
      <c r="AH323" s="2">
        <v>1</v>
      </c>
      <c r="AI323" s="2">
        <v>0</v>
      </c>
      <c r="AJ323" s="2">
        <v>0</v>
      </c>
      <c r="AK323" s="2">
        <v>0</v>
      </c>
      <c r="AL323" s="2">
        <v>0</v>
      </c>
      <c r="AM323" s="2">
        <v>0</v>
      </c>
    </row>
    <row r="324" spans="1:39">
      <c r="A324" s="2" t="s">
        <v>125</v>
      </c>
      <c r="B324" s="2" t="s">
        <v>821</v>
      </c>
      <c r="C324" s="2" t="s">
        <v>822</v>
      </c>
      <c r="D324" s="2">
        <v>0</v>
      </c>
      <c r="E324" s="2" t="s">
        <v>126</v>
      </c>
      <c r="F324" s="2" t="s">
        <v>806</v>
      </c>
      <c r="G324" s="2" t="s">
        <v>0</v>
      </c>
      <c r="H324" s="2">
        <v>0</v>
      </c>
      <c r="I324" s="2">
        <v>0.49</v>
      </c>
      <c r="J324" s="6">
        <v>30155094</v>
      </c>
      <c r="K324" s="6">
        <v>46300017</v>
      </c>
      <c r="L324" s="6">
        <v>-16144923</v>
      </c>
      <c r="M324" s="6">
        <v>47381969</v>
      </c>
      <c r="N324" s="6">
        <v>1965072</v>
      </c>
      <c r="O324" s="6">
        <v>719606</v>
      </c>
      <c r="P324" s="6">
        <v>1227631</v>
      </c>
      <c r="Q324" s="6">
        <v>8094</v>
      </c>
      <c r="R324" s="6">
        <v>4348</v>
      </c>
      <c r="S324" s="6">
        <v>0</v>
      </c>
      <c r="T324" s="6">
        <v>3900</v>
      </c>
      <c r="U324" s="6">
        <v>1493</v>
      </c>
      <c r="V324" s="6">
        <v>-242520</v>
      </c>
      <c r="W324" s="2">
        <v>0</v>
      </c>
      <c r="X324" s="6">
        <v>858793</v>
      </c>
      <c r="Y324" s="6">
        <v>-19962</v>
      </c>
      <c r="Z324" s="6">
        <v>48225765</v>
      </c>
      <c r="AA324" s="6">
        <v>32080843</v>
      </c>
      <c r="AB324" s="6">
        <v>1925749</v>
      </c>
      <c r="AC324" s="7">
        <v>1.06</v>
      </c>
      <c r="AD324" s="2">
        <v>0</v>
      </c>
      <c r="AE324" s="2" t="s">
        <v>807</v>
      </c>
      <c r="AF324" s="2">
        <v>1</v>
      </c>
      <c r="AG324" s="2">
        <v>0</v>
      </c>
      <c r="AH324" s="2">
        <v>0</v>
      </c>
      <c r="AI324" s="2">
        <v>0</v>
      </c>
      <c r="AJ324" s="2">
        <v>0</v>
      </c>
      <c r="AK324" s="2">
        <v>1</v>
      </c>
      <c r="AL324" s="2">
        <v>0</v>
      </c>
      <c r="AM324" s="2">
        <v>0</v>
      </c>
    </row>
    <row r="325" spans="1:39">
      <c r="A325" s="2" t="s">
        <v>123</v>
      </c>
      <c r="B325" s="2" t="s">
        <v>926</v>
      </c>
      <c r="C325" s="2" t="s">
        <v>808</v>
      </c>
      <c r="D325" s="2" t="s">
        <v>947</v>
      </c>
      <c r="E325" s="2" t="s">
        <v>124</v>
      </c>
      <c r="F325" s="2" t="s">
        <v>806</v>
      </c>
      <c r="G325" s="2" t="s">
        <v>502</v>
      </c>
      <c r="H325" s="2">
        <v>0</v>
      </c>
      <c r="I325" s="2">
        <v>0.49</v>
      </c>
      <c r="J325" s="6">
        <v>52575030</v>
      </c>
      <c r="K325" s="6">
        <v>24912138</v>
      </c>
      <c r="L325" s="6">
        <v>27662892</v>
      </c>
      <c r="M325" s="6">
        <v>24599960</v>
      </c>
      <c r="N325" s="6">
        <v>2276802</v>
      </c>
      <c r="O325" s="6">
        <v>369527</v>
      </c>
      <c r="P325" s="6">
        <v>1903353</v>
      </c>
      <c r="Q325" s="2">
        <v>0</v>
      </c>
      <c r="R325" s="6">
        <v>0</v>
      </c>
      <c r="S325" s="6">
        <v>3176</v>
      </c>
      <c r="T325" s="6">
        <v>0</v>
      </c>
      <c r="U325" s="6">
        <v>746</v>
      </c>
      <c r="V325" s="6">
        <v>415537</v>
      </c>
      <c r="W325" s="2">
        <v>0</v>
      </c>
      <c r="X325" s="2">
        <v>0</v>
      </c>
      <c r="Y325" s="6">
        <v>-1741072</v>
      </c>
      <c r="Z325" s="6">
        <v>25551227</v>
      </c>
      <c r="AA325" s="6">
        <v>53214119</v>
      </c>
      <c r="AB325" s="6">
        <v>639089</v>
      </c>
      <c r="AC325" s="7">
        <v>1.01</v>
      </c>
      <c r="AD325" s="2" t="s">
        <v>948</v>
      </c>
      <c r="AE325" s="2" t="s">
        <v>811</v>
      </c>
      <c r="AF325" s="2">
        <v>7.1405300000000005E-2</v>
      </c>
      <c r="AG325" s="2">
        <v>0</v>
      </c>
      <c r="AH325" s="2">
        <v>0</v>
      </c>
      <c r="AI325" s="2">
        <v>0</v>
      </c>
      <c r="AJ325" s="2">
        <v>0</v>
      </c>
      <c r="AK325" s="2">
        <v>0</v>
      </c>
      <c r="AL325" s="2">
        <v>0</v>
      </c>
      <c r="AM325" s="2">
        <v>1</v>
      </c>
    </row>
    <row r="326" spans="1:39">
      <c r="A326" s="2" t="s">
        <v>121</v>
      </c>
      <c r="B326" s="2" t="s">
        <v>804</v>
      </c>
      <c r="C326" s="2" t="s">
        <v>825</v>
      </c>
      <c r="D326" s="2">
        <v>0</v>
      </c>
      <c r="E326" s="2" t="s">
        <v>122</v>
      </c>
      <c r="F326" s="2" t="s">
        <v>157</v>
      </c>
      <c r="G326" s="2" t="s">
        <v>155</v>
      </c>
      <c r="H326" s="2">
        <v>0</v>
      </c>
      <c r="I326" s="2">
        <v>0.4</v>
      </c>
      <c r="J326" s="6">
        <v>2183855</v>
      </c>
      <c r="K326" s="6">
        <v>11901535</v>
      </c>
      <c r="L326" s="6">
        <v>-9717679</v>
      </c>
      <c r="M326" s="6">
        <v>13253351</v>
      </c>
      <c r="N326" s="6">
        <v>538412</v>
      </c>
      <c r="O326" s="6">
        <v>199085</v>
      </c>
      <c r="P326" s="6">
        <v>338718</v>
      </c>
      <c r="Q326" s="2">
        <v>0</v>
      </c>
      <c r="R326" s="6">
        <v>0</v>
      </c>
      <c r="S326" s="6">
        <v>0</v>
      </c>
      <c r="T326" s="6">
        <v>0</v>
      </c>
      <c r="U326" s="6">
        <v>609</v>
      </c>
      <c r="V326" s="6">
        <v>-145974</v>
      </c>
      <c r="W326" s="2">
        <v>0</v>
      </c>
      <c r="X326" s="2">
        <v>0</v>
      </c>
      <c r="Y326" s="6">
        <v>338112</v>
      </c>
      <c r="Z326" s="6">
        <v>13983901</v>
      </c>
      <c r="AA326" s="6">
        <v>4266222</v>
      </c>
      <c r="AB326" s="6">
        <v>2082366</v>
      </c>
      <c r="AC326" s="7">
        <v>1.95</v>
      </c>
      <c r="AD326" s="2" t="s">
        <v>946</v>
      </c>
      <c r="AE326" s="2" t="s">
        <v>811</v>
      </c>
      <c r="AF326" s="2">
        <v>5.8015999999999996E-3</v>
      </c>
      <c r="AG326" s="2">
        <v>0</v>
      </c>
      <c r="AH326" s="2">
        <v>1</v>
      </c>
      <c r="AI326" s="2">
        <v>0</v>
      </c>
      <c r="AJ326" s="2">
        <v>0</v>
      </c>
      <c r="AK326" s="2">
        <v>0</v>
      </c>
      <c r="AL326" s="2">
        <v>0</v>
      </c>
      <c r="AM326" s="2">
        <v>0</v>
      </c>
    </row>
    <row r="327" spans="1:39">
      <c r="A327" s="2" t="s">
        <v>119</v>
      </c>
      <c r="B327" s="2" t="s">
        <v>804</v>
      </c>
      <c r="C327" s="2" t="s">
        <v>805</v>
      </c>
      <c r="D327" s="2">
        <v>0</v>
      </c>
      <c r="E327" s="2" t="s">
        <v>120</v>
      </c>
      <c r="F327" s="2" t="s">
        <v>133</v>
      </c>
      <c r="G327" s="2" t="s">
        <v>806</v>
      </c>
      <c r="H327" s="2">
        <v>0</v>
      </c>
      <c r="I327" s="2">
        <v>0.4</v>
      </c>
      <c r="J327" s="6">
        <v>1362663</v>
      </c>
      <c r="K327" s="6">
        <v>8788349</v>
      </c>
      <c r="L327" s="6">
        <v>-7425686</v>
      </c>
      <c r="M327" s="6">
        <v>8319513</v>
      </c>
      <c r="N327" s="6">
        <v>694133</v>
      </c>
      <c r="O327" s="6">
        <v>124971</v>
      </c>
      <c r="P327" s="6">
        <v>559418</v>
      </c>
      <c r="Q327" s="6">
        <v>0</v>
      </c>
      <c r="R327" s="6">
        <v>3898</v>
      </c>
      <c r="S327" s="6">
        <v>0</v>
      </c>
      <c r="T327" s="6">
        <v>5846</v>
      </c>
      <c r="U327" s="6">
        <v>0</v>
      </c>
      <c r="V327" s="6">
        <v>-111545</v>
      </c>
      <c r="W327" s="2">
        <v>0</v>
      </c>
      <c r="X327" s="6">
        <v>160383</v>
      </c>
      <c r="Y327" s="6">
        <v>-339932</v>
      </c>
      <c r="Z327" s="6">
        <v>8401787</v>
      </c>
      <c r="AA327" s="6">
        <v>976100</v>
      </c>
      <c r="AB327" s="6">
        <v>-386563</v>
      </c>
      <c r="AC327" s="7">
        <v>0.72</v>
      </c>
      <c r="AD327" s="2">
        <v>0</v>
      </c>
      <c r="AE327" s="2" t="s">
        <v>807</v>
      </c>
      <c r="AF327" s="2">
        <v>1</v>
      </c>
      <c r="AG327" s="2">
        <v>0</v>
      </c>
      <c r="AH327" s="2">
        <v>1</v>
      </c>
      <c r="AI327" s="2">
        <v>0</v>
      </c>
      <c r="AJ327" s="2">
        <v>0</v>
      </c>
      <c r="AK327" s="2">
        <v>0</v>
      </c>
      <c r="AL327" s="2">
        <v>0</v>
      </c>
      <c r="AM327" s="2">
        <v>0</v>
      </c>
    </row>
    <row r="328" spans="1:39">
      <c r="A328" s="2" t="s">
        <v>117</v>
      </c>
      <c r="B328" s="2" t="s">
        <v>804</v>
      </c>
      <c r="C328" s="2" t="s">
        <v>822</v>
      </c>
      <c r="D328" s="2">
        <v>0</v>
      </c>
      <c r="E328" s="2" t="s">
        <v>118</v>
      </c>
      <c r="F328" s="2" t="s">
        <v>207</v>
      </c>
      <c r="G328" s="2" t="s">
        <v>274</v>
      </c>
      <c r="H328" s="2">
        <v>0</v>
      </c>
      <c r="I328" s="2">
        <v>0.4</v>
      </c>
      <c r="J328" s="6">
        <v>2529034</v>
      </c>
      <c r="K328" s="6">
        <v>14937151</v>
      </c>
      <c r="L328" s="6">
        <v>-12408117</v>
      </c>
      <c r="M328" s="6">
        <v>14817804</v>
      </c>
      <c r="N328" s="6">
        <v>898953</v>
      </c>
      <c r="O328" s="6">
        <v>224874</v>
      </c>
      <c r="P328" s="6">
        <v>667746</v>
      </c>
      <c r="Q328" s="6">
        <v>0</v>
      </c>
      <c r="R328" s="6">
        <v>3248</v>
      </c>
      <c r="S328" s="6">
        <v>0</v>
      </c>
      <c r="T328" s="6">
        <v>2476</v>
      </c>
      <c r="U328" s="6">
        <v>609</v>
      </c>
      <c r="V328" s="6">
        <v>-186388</v>
      </c>
      <c r="W328" s="2">
        <v>0</v>
      </c>
      <c r="X328" s="6">
        <v>346280</v>
      </c>
      <c r="Y328" s="6">
        <v>-38425</v>
      </c>
      <c r="Z328" s="6">
        <v>15145664</v>
      </c>
      <c r="AA328" s="6">
        <v>2737546</v>
      </c>
      <c r="AB328" s="6">
        <v>208512</v>
      </c>
      <c r="AC328" s="7">
        <v>1.08</v>
      </c>
      <c r="AD328" s="2">
        <v>0</v>
      </c>
      <c r="AE328" s="2" t="s">
        <v>807</v>
      </c>
      <c r="AF328" s="2">
        <v>1</v>
      </c>
      <c r="AG328" s="2">
        <v>0</v>
      </c>
      <c r="AH328" s="2">
        <v>1</v>
      </c>
      <c r="AI328" s="2">
        <v>0</v>
      </c>
      <c r="AJ328" s="2">
        <v>0</v>
      </c>
      <c r="AK328" s="2">
        <v>0</v>
      </c>
      <c r="AL328" s="2">
        <v>0</v>
      </c>
      <c r="AM328" s="2">
        <v>0</v>
      </c>
    </row>
    <row r="329" spans="1:39">
      <c r="A329" s="2" t="s">
        <v>115</v>
      </c>
      <c r="B329" s="2" t="s">
        <v>804</v>
      </c>
      <c r="C329" s="2" t="s">
        <v>822</v>
      </c>
      <c r="D329" s="2">
        <v>0</v>
      </c>
      <c r="E329" s="2" t="s">
        <v>116</v>
      </c>
      <c r="F329" s="2" t="s">
        <v>588</v>
      </c>
      <c r="G329" s="2" t="s">
        <v>274</v>
      </c>
      <c r="H329" s="2">
        <v>0</v>
      </c>
      <c r="I329" s="2">
        <v>0.4</v>
      </c>
      <c r="J329" s="6">
        <v>3169356</v>
      </c>
      <c r="K329" s="6">
        <v>11711123</v>
      </c>
      <c r="L329" s="6">
        <v>-8541768</v>
      </c>
      <c r="M329" s="6">
        <v>12421587</v>
      </c>
      <c r="N329" s="6">
        <v>1257108</v>
      </c>
      <c r="O329" s="6">
        <v>188236</v>
      </c>
      <c r="P329" s="6">
        <v>1047100</v>
      </c>
      <c r="Q329" s="2">
        <v>367</v>
      </c>
      <c r="R329" s="6">
        <v>0</v>
      </c>
      <c r="S329" s="6">
        <v>0</v>
      </c>
      <c r="T329" s="6">
        <v>20796</v>
      </c>
      <c r="U329" s="6">
        <v>609</v>
      </c>
      <c r="V329" s="6">
        <v>-128310</v>
      </c>
      <c r="W329" s="2">
        <v>0</v>
      </c>
      <c r="X329" s="2">
        <v>0</v>
      </c>
      <c r="Y329" s="6">
        <v>-892800</v>
      </c>
      <c r="Z329" s="6">
        <v>12657585</v>
      </c>
      <c r="AA329" s="6">
        <v>4115817</v>
      </c>
      <c r="AB329" s="6">
        <v>946462</v>
      </c>
      <c r="AC329" s="7">
        <v>1.3</v>
      </c>
      <c r="AD329" s="2" t="s">
        <v>847</v>
      </c>
      <c r="AE329" s="2" t="s">
        <v>811</v>
      </c>
      <c r="AF329" s="2">
        <v>1.5937099999999999E-2</v>
      </c>
      <c r="AG329" s="2">
        <v>0</v>
      </c>
      <c r="AH329" s="2">
        <v>1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</row>
    <row r="330" spans="1:39">
      <c r="A330" s="2" t="s">
        <v>113</v>
      </c>
      <c r="B330" s="2" t="s">
        <v>821</v>
      </c>
      <c r="C330" s="2" t="s">
        <v>825</v>
      </c>
      <c r="D330" s="2">
        <v>0</v>
      </c>
      <c r="E330" s="2" t="s">
        <v>114</v>
      </c>
      <c r="F330" s="2" t="s">
        <v>806</v>
      </c>
      <c r="G330" s="2" t="s">
        <v>213</v>
      </c>
      <c r="H330" s="2">
        <v>0</v>
      </c>
      <c r="I330" s="2">
        <v>0.49</v>
      </c>
      <c r="J330" s="6">
        <v>36178458</v>
      </c>
      <c r="K330" s="6">
        <v>31715577</v>
      </c>
      <c r="L330" s="6">
        <v>4462881</v>
      </c>
      <c r="M330" s="6">
        <v>33275601</v>
      </c>
      <c r="N330" s="6">
        <v>1509548</v>
      </c>
      <c r="O330" s="6">
        <v>500802</v>
      </c>
      <c r="P330" s="6">
        <v>957517</v>
      </c>
      <c r="Q330" s="6">
        <v>6703</v>
      </c>
      <c r="R330" s="6">
        <v>2740</v>
      </c>
      <c r="S330" s="6">
        <v>38985</v>
      </c>
      <c r="T330" s="6">
        <v>2055</v>
      </c>
      <c r="U330" s="6">
        <v>746</v>
      </c>
      <c r="V330" s="6">
        <v>67039</v>
      </c>
      <c r="W330" s="2">
        <v>0</v>
      </c>
      <c r="X330" s="2">
        <v>0</v>
      </c>
      <c r="Y330" s="6">
        <v>1824465</v>
      </c>
      <c r="Z330" s="6">
        <v>36676653</v>
      </c>
      <c r="AA330" s="6">
        <v>41139533</v>
      </c>
      <c r="AB330" s="6">
        <v>4961075</v>
      </c>
      <c r="AC330" s="7">
        <v>1.1399999999999999</v>
      </c>
      <c r="AD330" s="2">
        <v>0</v>
      </c>
      <c r="AE330" s="2" t="s">
        <v>807</v>
      </c>
      <c r="AF330" s="2">
        <v>1</v>
      </c>
      <c r="AG330" s="2">
        <v>0</v>
      </c>
      <c r="AH330" s="2">
        <v>0</v>
      </c>
      <c r="AI330" s="2">
        <v>0</v>
      </c>
      <c r="AJ330" s="2">
        <v>0</v>
      </c>
      <c r="AK330" s="2">
        <v>1</v>
      </c>
      <c r="AL330" s="2">
        <v>0</v>
      </c>
      <c r="AM330" s="2">
        <v>0</v>
      </c>
    </row>
    <row r="331" spans="1:39">
      <c r="A331" s="2" t="s">
        <v>111</v>
      </c>
      <c r="B331" s="2" t="s">
        <v>804</v>
      </c>
      <c r="C331" s="2" t="s">
        <v>815</v>
      </c>
      <c r="D331" s="2">
        <v>0</v>
      </c>
      <c r="E331" s="2" t="s">
        <v>112</v>
      </c>
      <c r="F331" s="2" t="s">
        <v>534</v>
      </c>
      <c r="G331" s="2" t="s">
        <v>532</v>
      </c>
      <c r="H331" s="2">
        <v>0</v>
      </c>
      <c r="I331" s="2">
        <v>0.4</v>
      </c>
      <c r="J331" s="6">
        <v>4724367</v>
      </c>
      <c r="K331" s="6">
        <v>9875236</v>
      </c>
      <c r="L331" s="6">
        <v>-5150869</v>
      </c>
      <c r="M331" s="6">
        <v>9831565</v>
      </c>
      <c r="N331" s="6">
        <v>1313961</v>
      </c>
      <c r="O331" s="6">
        <v>151821</v>
      </c>
      <c r="P331" s="6">
        <v>1147819</v>
      </c>
      <c r="Q331" s="2">
        <v>0</v>
      </c>
      <c r="R331" s="6">
        <v>0</v>
      </c>
      <c r="S331" s="6">
        <v>0</v>
      </c>
      <c r="T331" s="6">
        <v>13712</v>
      </c>
      <c r="U331" s="6">
        <v>609</v>
      </c>
      <c r="V331" s="6">
        <v>-77374</v>
      </c>
      <c r="W331" s="2">
        <v>0</v>
      </c>
      <c r="X331" s="2">
        <v>0</v>
      </c>
      <c r="Y331" s="6">
        <v>-149850</v>
      </c>
      <c r="Z331" s="6">
        <v>10918302</v>
      </c>
      <c r="AA331" s="6">
        <v>5767433</v>
      </c>
      <c r="AB331" s="6">
        <v>1043066</v>
      </c>
      <c r="AC331" s="7">
        <v>1.22</v>
      </c>
      <c r="AD331" s="2" t="s">
        <v>908</v>
      </c>
      <c r="AE331" s="2" t="s">
        <v>811</v>
      </c>
      <c r="AF331" s="2">
        <v>2.31951E-2</v>
      </c>
      <c r="AG331" s="2">
        <v>0</v>
      </c>
      <c r="AH331" s="2">
        <v>1</v>
      </c>
      <c r="AI331" s="2">
        <v>0</v>
      </c>
      <c r="AJ331" s="2">
        <v>0</v>
      </c>
      <c r="AK331" s="2">
        <v>0</v>
      </c>
      <c r="AL331" s="2">
        <v>0</v>
      </c>
      <c r="AM331" s="2">
        <v>0</v>
      </c>
    </row>
    <row r="332" spans="1:39">
      <c r="A332" s="2" t="s">
        <v>109</v>
      </c>
      <c r="B332" s="2" t="s">
        <v>804</v>
      </c>
      <c r="C332" s="2" t="s">
        <v>805</v>
      </c>
      <c r="D332" s="2">
        <v>0</v>
      </c>
      <c r="E332" s="2" t="s">
        <v>110</v>
      </c>
      <c r="F332" s="2" t="s">
        <v>488</v>
      </c>
      <c r="G332" s="2" t="s">
        <v>486</v>
      </c>
      <c r="H332" s="2">
        <v>0</v>
      </c>
      <c r="I332" s="2">
        <v>0.4</v>
      </c>
      <c r="J332" s="6">
        <v>2223802</v>
      </c>
      <c r="K332" s="6">
        <v>18240271</v>
      </c>
      <c r="L332" s="6">
        <v>-16016470</v>
      </c>
      <c r="M332" s="6">
        <v>20516704</v>
      </c>
      <c r="N332" s="6">
        <v>1101134</v>
      </c>
      <c r="O332" s="6">
        <v>313584</v>
      </c>
      <c r="P332" s="6">
        <v>672264</v>
      </c>
      <c r="Q332" s="6">
        <v>8648</v>
      </c>
      <c r="R332" s="6">
        <v>93497</v>
      </c>
      <c r="S332" s="6">
        <v>471</v>
      </c>
      <c r="T332" s="6">
        <v>11451</v>
      </c>
      <c r="U332" s="6">
        <v>1219</v>
      </c>
      <c r="V332" s="6">
        <v>-240591</v>
      </c>
      <c r="W332" s="2">
        <v>0</v>
      </c>
      <c r="X332" s="6">
        <v>1497488</v>
      </c>
      <c r="Y332" s="6">
        <v>634436</v>
      </c>
      <c r="Z332" s="6">
        <v>20514196</v>
      </c>
      <c r="AA332" s="6">
        <v>4497726</v>
      </c>
      <c r="AB332" s="6">
        <v>2273924</v>
      </c>
      <c r="AC332" s="7">
        <v>2.02</v>
      </c>
      <c r="AD332" s="2">
        <v>0</v>
      </c>
      <c r="AE332" s="2" t="s">
        <v>807</v>
      </c>
      <c r="AF332" s="2">
        <v>1</v>
      </c>
      <c r="AG332" s="2">
        <v>0</v>
      </c>
      <c r="AH332" s="2">
        <v>1</v>
      </c>
      <c r="AI332" s="2">
        <v>0</v>
      </c>
      <c r="AJ332" s="2">
        <v>0</v>
      </c>
      <c r="AK332" s="2">
        <v>0</v>
      </c>
      <c r="AL332" s="2">
        <v>0</v>
      </c>
      <c r="AM332" s="2">
        <v>0</v>
      </c>
    </row>
    <row r="333" spans="1:39">
      <c r="A333" s="2" t="s">
        <v>107</v>
      </c>
      <c r="B333" s="2" t="s">
        <v>804</v>
      </c>
      <c r="C333" s="2" t="s">
        <v>822</v>
      </c>
      <c r="D333" s="2">
        <v>0</v>
      </c>
      <c r="E333" s="2" t="s">
        <v>108</v>
      </c>
      <c r="F333" s="2" t="s">
        <v>510</v>
      </c>
      <c r="G333" s="2" t="s">
        <v>806</v>
      </c>
      <c r="H333" s="2">
        <v>0</v>
      </c>
      <c r="I333" s="2">
        <v>0.4</v>
      </c>
      <c r="J333" s="6">
        <v>1724138</v>
      </c>
      <c r="K333" s="6">
        <v>13883454</v>
      </c>
      <c r="L333" s="6">
        <v>-12159316</v>
      </c>
      <c r="M333" s="6">
        <v>14017426</v>
      </c>
      <c r="N333" s="6">
        <v>711563</v>
      </c>
      <c r="O333" s="6">
        <v>210562</v>
      </c>
      <c r="P333" s="6">
        <v>497384</v>
      </c>
      <c r="Q333" s="6">
        <v>0</v>
      </c>
      <c r="R333" s="6">
        <v>0</v>
      </c>
      <c r="S333" s="6">
        <v>1580</v>
      </c>
      <c r="T333" s="6">
        <v>2037</v>
      </c>
      <c r="U333" s="6">
        <v>0</v>
      </c>
      <c r="V333" s="6">
        <v>-182651</v>
      </c>
      <c r="W333" s="2">
        <v>0</v>
      </c>
      <c r="X333" s="6">
        <v>129091</v>
      </c>
      <c r="Y333" s="6">
        <v>-830301</v>
      </c>
      <c r="Z333" s="6">
        <v>13586947</v>
      </c>
      <c r="AA333" s="6">
        <v>1427631</v>
      </c>
      <c r="AB333" s="6">
        <v>-296507</v>
      </c>
      <c r="AC333" s="7">
        <v>0.83</v>
      </c>
      <c r="AD333" s="2">
        <v>0</v>
      </c>
      <c r="AE333" s="2" t="s">
        <v>807</v>
      </c>
      <c r="AF333" s="2">
        <v>1</v>
      </c>
      <c r="AG333" s="2">
        <v>0</v>
      </c>
      <c r="AH333" s="2">
        <v>1</v>
      </c>
      <c r="AI333" s="2">
        <v>0</v>
      </c>
      <c r="AJ333" s="2">
        <v>0</v>
      </c>
      <c r="AK333" s="2">
        <v>0</v>
      </c>
      <c r="AL333" s="2">
        <v>0</v>
      </c>
      <c r="AM333" s="2">
        <v>0</v>
      </c>
    </row>
    <row r="334" spans="1:39">
      <c r="A334" s="2" t="s">
        <v>105</v>
      </c>
      <c r="B334" s="2" t="s">
        <v>804</v>
      </c>
      <c r="C334" s="2" t="s">
        <v>805</v>
      </c>
      <c r="D334" s="2">
        <v>0</v>
      </c>
      <c r="E334" s="2" t="s">
        <v>106</v>
      </c>
      <c r="F334" s="2" t="s">
        <v>430</v>
      </c>
      <c r="G334" s="2" t="s">
        <v>428</v>
      </c>
      <c r="H334" s="2">
        <v>0</v>
      </c>
      <c r="I334" s="2">
        <v>0.4</v>
      </c>
      <c r="J334" s="6">
        <v>4719633</v>
      </c>
      <c r="K334" s="6">
        <v>12722083</v>
      </c>
      <c r="L334" s="6">
        <v>-8002451</v>
      </c>
      <c r="M334" s="6">
        <v>12508641</v>
      </c>
      <c r="N334" s="6">
        <v>1172528</v>
      </c>
      <c r="O334" s="6">
        <v>187898</v>
      </c>
      <c r="P334" s="6">
        <v>982862</v>
      </c>
      <c r="Q334" s="6">
        <v>526</v>
      </c>
      <c r="R334" s="6">
        <v>480</v>
      </c>
      <c r="S334" s="6">
        <v>762</v>
      </c>
      <c r="T334" s="6">
        <v>0</v>
      </c>
      <c r="U334" s="6">
        <v>0</v>
      </c>
      <c r="V334" s="6">
        <v>-120208</v>
      </c>
      <c r="W334" s="2">
        <v>0</v>
      </c>
      <c r="X334" s="6">
        <v>16023</v>
      </c>
      <c r="Y334" s="6">
        <v>1247237</v>
      </c>
      <c r="Z334" s="6">
        <v>14792174</v>
      </c>
      <c r="AA334" s="6">
        <v>6789724</v>
      </c>
      <c r="AB334" s="6">
        <v>2070091</v>
      </c>
      <c r="AC334" s="7">
        <v>1.44</v>
      </c>
      <c r="AD334" s="2" t="s">
        <v>892</v>
      </c>
      <c r="AE334" s="2" t="s">
        <v>811</v>
      </c>
      <c r="AF334" s="2">
        <v>2.1318899999999998E-2</v>
      </c>
      <c r="AG334" s="2">
        <v>0</v>
      </c>
      <c r="AH334" s="2">
        <v>1</v>
      </c>
      <c r="AI334" s="2">
        <v>0</v>
      </c>
      <c r="AJ334" s="2">
        <v>0</v>
      </c>
      <c r="AK334" s="2">
        <v>0</v>
      </c>
      <c r="AL334" s="2">
        <v>0</v>
      </c>
      <c r="AM334" s="2">
        <v>0</v>
      </c>
    </row>
    <row r="335" spans="1:39">
      <c r="A335" s="2" t="s">
        <v>103</v>
      </c>
      <c r="B335" s="2" t="s">
        <v>804</v>
      </c>
      <c r="C335" s="2" t="s">
        <v>815</v>
      </c>
      <c r="D335" s="2">
        <v>0</v>
      </c>
      <c r="E335" s="2" t="s">
        <v>104</v>
      </c>
      <c r="F335" s="2" t="s">
        <v>460</v>
      </c>
      <c r="G335" s="2" t="s">
        <v>806</v>
      </c>
      <c r="H335" s="2">
        <v>0</v>
      </c>
      <c r="I335" s="2">
        <v>0.4</v>
      </c>
      <c r="J335" s="6">
        <v>1862879</v>
      </c>
      <c r="K335" s="6">
        <v>10015641</v>
      </c>
      <c r="L335" s="6">
        <v>-8152762</v>
      </c>
      <c r="M335" s="6">
        <v>10306462</v>
      </c>
      <c r="N335" s="6">
        <v>480497</v>
      </c>
      <c r="O335" s="6">
        <v>154818</v>
      </c>
      <c r="P335" s="6">
        <v>324881</v>
      </c>
      <c r="Q335" s="6">
        <v>0</v>
      </c>
      <c r="R335" s="6">
        <v>0</v>
      </c>
      <c r="S335" s="6">
        <v>0</v>
      </c>
      <c r="T335" s="6">
        <v>798</v>
      </c>
      <c r="U335" s="6">
        <v>0</v>
      </c>
      <c r="V335" s="6">
        <v>-122466</v>
      </c>
      <c r="W335" s="2">
        <v>0</v>
      </c>
      <c r="X335" s="6">
        <v>355972</v>
      </c>
      <c r="Y335" s="6">
        <v>-5190602</v>
      </c>
      <c r="Z335" s="6">
        <v>5117919</v>
      </c>
      <c r="AA335" s="6">
        <v>-3034844</v>
      </c>
      <c r="AB335" s="6">
        <v>-4897723</v>
      </c>
      <c r="AC335" s="7">
        <v>-1.63</v>
      </c>
      <c r="AD335" s="2">
        <v>0</v>
      </c>
      <c r="AE335" s="2" t="s">
        <v>807</v>
      </c>
      <c r="AF335" s="2">
        <v>1</v>
      </c>
      <c r="AG335" s="2">
        <v>0</v>
      </c>
      <c r="AH335" s="2">
        <v>1</v>
      </c>
      <c r="AI335" s="2">
        <v>0</v>
      </c>
      <c r="AJ335" s="2">
        <v>0</v>
      </c>
      <c r="AK335" s="2">
        <v>0</v>
      </c>
      <c r="AL335" s="2">
        <v>0</v>
      </c>
      <c r="AM335" s="2">
        <v>0</v>
      </c>
    </row>
    <row r="336" spans="1:39">
      <c r="A336" s="2" t="s">
        <v>101</v>
      </c>
      <c r="B336" s="2" t="s">
        <v>821</v>
      </c>
      <c r="C336" s="2" t="s">
        <v>815</v>
      </c>
      <c r="D336" s="2">
        <v>0</v>
      </c>
      <c r="E336" s="2" t="s">
        <v>102</v>
      </c>
      <c r="F336" s="2" t="s">
        <v>806</v>
      </c>
      <c r="G336" s="2" t="s">
        <v>532</v>
      </c>
      <c r="H336" s="2">
        <v>0</v>
      </c>
      <c r="I336" s="2">
        <v>0.49</v>
      </c>
      <c r="J336" s="6">
        <v>31011015</v>
      </c>
      <c r="K336" s="6">
        <v>52073587</v>
      </c>
      <c r="L336" s="6">
        <v>-21062572</v>
      </c>
      <c r="M336" s="6">
        <v>54037867</v>
      </c>
      <c r="N336" s="6">
        <v>1643756</v>
      </c>
      <c r="O336" s="6">
        <v>811728</v>
      </c>
      <c r="P336" s="6">
        <v>779715</v>
      </c>
      <c r="Q336" s="2">
        <v>0</v>
      </c>
      <c r="R336" s="6">
        <v>0</v>
      </c>
      <c r="S336" s="6">
        <v>52313</v>
      </c>
      <c r="T336" s="6">
        <v>0</v>
      </c>
      <c r="U336" s="6">
        <v>0</v>
      </c>
      <c r="V336" s="6">
        <v>-316391</v>
      </c>
      <c r="W336" s="2">
        <v>0</v>
      </c>
      <c r="X336" s="2">
        <v>0</v>
      </c>
      <c r="Y336" s="6">
        <v>-1772677</v>
      </c>
      <c r="Z336" s="6">
        <v>53592555</v>
      </c>
      <c r="AA336" s="6">
        <v>32529984</v>
      </c>
      <c r="AB336" s="6">
        <v>1518969</v>
      </c>
      <c r="AC336" s="7">
        <v>1.05</v>
      </c>
      <c r="AD336" s="2" t="s">
        <v>888</v>
      </c>
      <c r="AE336" s="2" t="s">
        <v>827</v>
      </c>
      <c r="AF336" s="2">
        <v>0.25317010000000001</v>
      </c>
      <c r="AG336" s="2">
        <v>0</v>
      </c>
      <c r="AH336" s="2">
        <v>0</v>
      </c>
      <c r="AI336" s="2">
        <v>0</v>
      </c>
      <c r="AJ336" s="2">
        <v>0</v>
      </c>
      <c r="AK336" s="2">
        <v>1</v>
      </c>
      <c r="AL336" s="2">
        <v>0</v>
      </c>
      <c r="AM336" s="2">
        <v>0</v>
      </c>
    </row>
    <row r="337" spans="1:39">
      <c r="A337" s="2" t="s">
        <v>99</v>
      </c>
      <c r="B337" s="2" t="s">
        <v>804</v>
      </c>
      <c r="C337" s="2" t="s">
        <v>805</v>
      </c>
      <c r="D337" s="2">
        <v>0</v>
      </c>
      <c r="E337" s="2" t="s">
        <v>100</v>
      </c>
      <c r="F337" s="2" t="s">
        <v>430</v>
      </c>
      <c r="G337" s="2" t="s">
        <v>428</v>
      </c>
      <c r="H337" s="2">
        <v>0</v>
      </c>
      <c r="I337" s="2">
        <v>0.4</v>
      </c>
      <c r="J337" s="6">
        <v>2149532</v>
      </c>
      <c r="K337" s="6">
        <v>22050492</v>
      </c>
      <c r="L337" s="6">
        <v>-19900960</v>
      </c>
      <c r="M337" s="6">
        <v>21348238</v>
      </c>
      <c r="N337" s="6">
        <v>842519</v>
      </c>
      <c r="O337" s="6">
        <v>320682</v>
      </c>
      <c r="P337" s="6">
        <v>521837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-298941</v>
      </c>
      <c r="W337" s="2">
        <v>0</v>
      </c>
      <c r="X337" s="6">
        <v>7298</v>
      </c>
      <c r="Y337" s="6">
        <v>-11914</v>
      </c>
      <c r="Z337" s="6">
        <v>21872604</v>
      </c>
      <c r="AA337" s="6">
        <v>1971644</v>
      </c>
      <c r="AB337" s="6">
        <v>-177888</v>
      </c>
      <c r="AC337" s="7">
        <v>0.92</v>
      </c>
      <c r="AD337" s="2" t="s">
        <v>892</v>
      </c>
      <c r="AE337" s="2" t="s">
        <v>811</v>
      </c>
      <c r="AF337" s="2">
        <v>9.7096000000000005E-3</v>
      </c>
      <c r="AG337" s="2">
        <v>0</v>
      </c>
      <c r="AH337" s="2">
        <v>1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</row>
    <row r="338" spans="1:39">
      <c r="A338" s="2" t="s">
        <v>97</v>
      </c>
      <c r="B338" s="2" t="s">
        <v>821</v>
      </c>
      <c r="C338" s="2" t="s">
        <v>822</v>
      </c>
      <c r="D338" s="2">
        <v>0</v>
      </c>
      <c r="E338" s="2" t="s">
        <v>98</v>
      </c>
      <c r="F338" s="2" t="s">
        <v>806</v>
      </c>
      <c r="G338" s="2" t="s">
        <v>274</v>
      </c>
      <c r="H338" s="2">
        <v>0</v>
      </c>
      <c r="I338" s="2">
        <v>0.49</v>
      </c>
      <c r="J338" s="6">
        <v>30388551</v>
      </c>
      <c r="K338" s="6">
        <v>16329701</v>
      </c>
      <c r="L338" s="6">
        <v>14058850</v>
      </c>
      <c r="M338" s="6">
        <v>14924501</v>
      </c>
      <c r="N338" s="6">
        <v>1628200</v>
      </c>
      <c r="O338" s="6">
        <v>224188</v>
      </c>
      <c r="P338" s="6">
        <v>1392580</v>
      </c>
      <c r="Q338" s="6">
        <v>6363</v>
      </c>
      <c r="R338" s="6">
        <v>0</v>
      </c>
      <c r="S338" s="6">
        <v>5069</v>
      </c>
      <c r="T338" s="6">
        <v>0</v>
      </c>
      <c r="U338" s="6">
        <v>0</v>
      </c>
      <c r="V338" s="6">
        <v>211184</v>
      </c>
      <c r="W338" s="2">
        <v>0</v>
      </c>
      <c r="X338" s="2">
        <v>0</v>
      </c>
      <c r="Y338" s="6">
        <v>-50746</v>
      </c>
      <c r="Z338" s="6">
        <v>16713140</v>
      </c>
      <c r="AA338" s="6">
        <v>30771990</v>
      </c>
      <c r="AB338" s="6">
        <v>383439</v>
      </c>
      <c r="AC338" s="7">
        <v>1.01</v>
      </c>
      <c r="AD338" s="2" t="s">
        <v>847</v>
      </c>
      <c r="AE338" s="2" t="s">
        <v>811</v>
      </c>
      <c r="AF338" s="2">
        <v>0.15280859999999999</v>
      </c>
      <c r="AG338" s="2">
        <v>0</v>
      </c>
      <c r="AH338" s="2">
        <v>0</v>
      </c>
      <c r="AI338" s="2">
        <v>0</v>
      </c>
      <c r="AJ338" s="2">
        <v>0</v>
      </c>
      <c r="AK338" s="2">
        <v>1</v>
      </c>
      <c r="AL338" s="2">
        <v>0</v>
      </c>
      <c r="AM338" s="2">
        <v>0</v>
      </c>
    </row>
    <row r="339" spans="1:39">
      <c r="A339" s="2" t="s">
        <v>95</v>
      </c>
      <c r="B339" s="2" t="s">
        <v>804</v>
      </c>
      <c r="C339" s="2" t="s">
        <v>822</v>
      </c>
      <c r="D339" s="2">
        <v>0</v>
      </c>
      <c r="E339" s="2" t="s">
        <v>96</v>
      </c>
      <c r="F339" s="2" t="s">
        <v>588</v>
      </c>
      <c r="G339" s="2" t="s">
        <v>274</v>
      </c>
      <c r="H339" s="2">
        <v>0</v>
      </c>
      <c r="I339" s="2">
        <v>0.4</v>
      </c>
      <c r="J339" s="6">
        <v>2223108</v>
      </c>
      <c r="K339" s="6">
        <v>4480999</v>
      </c>
      <c r="L339" s="6">
        <v>-2257892</v>
      </c>
      <c r="M339" s="6">
        <v>4217101</v>
      </c>
      <c r="N339" s="6">
        <v>823759</v>
      </c>
      <c r="O339" s="6">
        <v>74565</v>
      </c>
      <c r="P339" s="6">
        <v>729512</v>
      </c>
      <c r="Q339" s="2">
        <v>271</v>
      </c>
      <c r="R339" s="6">
        <v>0</v>
      </c>
      <c r="S339" s="6">
        <v>0</v>
      </c>
      <c r="T339" s="6">
        <v>19411</v>
      </c>
      <c r="U339" s="2">
        <v>0</v>
      </c>
      <c r="V339" s="6">
        <v>-33917</v>
      </c>
      <c r="W339" s="2">
        <v>0</v>
      </c>
      <c r="X339" s="2">
        <v>0</v>
      </c>
      <c r="Y339" s="6">
        <v>-525092</v>
      </c>
      <c r="Z339" s="6">
        <v>4481851</v>
      </c>
      <c r="AA339" s="6">
        <v>2223960</v>
      </c>
      <c r="AB339" s="2">
        <v>852</v>
      </c>
      <c r="AC339" s="7">
        <v>1</v>
      </c>
      <c r="AD339" s="2" t="s">
        <v>847</v>
      </c>
      <c r="AE339" s="2" t="s">
        <v>811</v>
      </c>
      <c r="AF339" s="2">
        <v>1.11789E-2</v>
      </c>
      <c r="AG339" s="2">
        <v>0</v>
      </c>
      <c r="AH339" s="2">
        <v>1</v>
      </c>
      <c r="AI339" s="2">
        <v>0</v>
      </c>
      <c r="AJ339" s="2">
        <v>0</v>
      </c>
      <c r="AK339" s="2">
        <v>0</v>
      </c>
      <c r="AL339" s="2">
        <v>0</v>
      </c>
      <c r="AM339" s="2">
        <v>0</v>
      </c>
    </row>
    <row r="340" spans="1:39">
      <c r="A340" s="2" t="s">
        <v>93</v>
      </c>
      <c r="B340" s="2" t="s">
        <v>924</v>
      </c>
      <c r="C340" s="2" t="s">
        <v>818</v>
      </c>
      <c r="D340" s="2">
        <v>0</v>
      </c>
      <c r="E340" s="2" t="s">
        <v>94</v>
      </c>
      <c r="F340" s="2" t="s">
        <v>514</v>
      </c>
      <c r="G340" s="2" t="s">
        <v>806</v>
      </c>
      <c r="H340" s="2">
        <v>0</v>
      </c>
      <c r="I340" s="2">
        <v>0.3</v>
      </c>
      <c r="J340" s="6">
        <v>104146647</v>
      </c>
      <c r="K340" s="6">
        <v>109774109</v>
      </c>
      <c r="L340" s="6">
        <v>-5627462</v>
      </c>
      <c r="M340" s="6">
        <v>134613664</v>
      </c>
      <c r="N340" s="6">
        <v>3243979</v>
      </c>
      <c r="O340" s="6">
        <v>2022094</v>
      </c>
      <c r="P340" s="6">
        <v>1047046</v>
      </c>
      <c r="Q340" s="6">
        <v>0</v>
      </c>
      <c r="R340" s="6">
        <v>164304</v>
      </c>
      <c r="S340" s="6">
        <v>1400</v>
      </c>
      <c r="T340" s="6">
        <v>0</v>
      </c>
      <c r="U340" s="6">
        <v>9135</v>
      </c>
      <c r="V340" s="6">
        <v>-84533</v>
      </c>
      <c r="W340" s="2">
        <v>0</v>
      </c>
      <c r="X340" s="6">
        <v>1348548</v>
      </c>
      <c r="Y340" s="6">
        <v>-394098</v>
      </c>
      <c r="Z340" s="6">
        <v>136030464</v>
      </c>
      <c r="AA340" s="6">
        <v>130403002</v>
      </c>
      <c r="AB340" s="6">
        <v>26256356</v>
      </c>
      <c r="AC340" s="7">
        <v>1.25</v>
      </c>
      <c r="AD340" s="2">
        <v>0</v>
      </c>
      <c r="AE340" s="2" t="s">
        <v>807</v>
      </c>
      <c r="AF340" s="2">
        <v>1</v>
      </c>
      <c r="AG340" s="2">
        <v>0</v>
      </c>
      <c r="AH340" s="2">
        <v>0</v>
      </c>
      <c r="AI340" s="2">
        <v>0</v>
      </c>
      <c r="AJ340" s="2">
        <v>0</v>
      </c>
      <c r="AK340" s="2">
        <v>0</v>
      </c>
      <c r="AL340" s="2">
        <v>1</v>
      </c>
      <c r="AM340" s="2">
        <v>0</v>
      </c>
    </row>
    <row r="341" spans="1:39">
      <c r="A341" s="2" t="s">
        <v>91</v>
      </c>
      <c r="B341" s="2" t="s">
        <v>926</v>
      </c>
      <c r="C341" s="2" t="s">
        <v>808</v>
      </c>
      <c r="D341" s="2" t="s">
        <v>947</v>
      </c>
      <c r="E341" s="2" t="s">
        <v>92</v>
      </c>
      <c r="F341" s="2" t="s">
        <v>806</v>
      </c>
      <c r="G341" s="2" t="s">
        <v>502</v>
      </c>
      <c r="H341" s="2">
        <v>0</v>
      </c>
      <c r="I341" s="2">
        <v>0.49</v>
      </c>
      <c r="J341" s="6">
        <v>34009719</v>
      </c>
      <c r="K341" s="6">
        <v>69422643</v>
      </c>
      <c r="L341" s="6">
        <v>-35412924</v>
      </c>
      <c r="M341" s="6">
        <v>74567316</v>
      </c>
      <c r="N341" s="6">
        <v>2723090</v>
      </c>
      <c r="O341" s="6">
        <v>1120650</v>
      </c>
      <c r="P341" s="6">
        <v>1602440</v>
      </c>
      <c r="Q341" s="2">
        <v>0</v>
      </c>
      <c r="R341" s="6">
        <v>0</v>
      </c>
      <c r="S341" s="6">
        <v>0</v>
      </c>
      <c r="T341" s="6">
        <v>0</v>
      </c>
      <c r="U341" s="6">
        <v>0</v>
      </c>
      <c r="V341" s="6">
        <v>-531954</v>
      </c>
      <c r="W341" s="2">
        <v>0</v>
      </c>
      <c r="X341" s="2">
        <v>0</v>
      </c>
      <c r="Y341" s="6">
        <v>-634232</v>
      </c>
      <c r="Z341" s="6">
        <v>76124220</v>
      </c>
      <c r="AA341" s="6">
        <v>40711296</v>
      </c>
      <c r="AB341" s="6">
        <v>6701577</v>
      </c>
      <c r="AC341" s="7">
        <v>1.2</v>
      </c>
      <c r="AD341" s="2" t="s">
        <v>948</v>
      </c>
      <c r="AE341" s="2" t="s">
        <v>811</v>
      </c>
      <c r="AF341" s="2">
        <v>4.6190599999999998E-2</v>
      </c>
      <c r="AG341" s="2">
        <v>0</v>
      </c>
      <c r="AH341" s="2">
        <v>0</v>
      </c>
      <c r="AI341" s="2">
        <v>0</v>
      </c>
      <c r="AJ341" s="2">
        <v>0</v>
      </c>
      <c r="AK341" s="2">
        <v>0</v>
      </c>
      <c r="AL341" s="2">
        <v>0</v>
      </c>
      <c r="AM341" s="2">
        <v>1</v>
      </c>
    </row>
    <row r="342" spans="1:39">
      <c r="A342" s="2" t="s">
        <v>89</v>
      </c>
      <c r="B342" s="2" t="s">
        <v>804</v>
      </c>
      <c r="C342" s="2" t="s">
        <v>805</v>
      </c>
      <c r="D342" s="2">
        <v>0</v>
      </c>
      <c r="E342" s="2" t="s">
        <v>90</v>
      </c>
      <c r="F342" s="2" t="s">
        <v>430</v>
      </c>
      <c r="G342" s="2" t="s">
        <v>428</v>
      </c>
      <c r="H342" s="2">
        <v>0</v>
      </c>
      <c r="I342" s="2">
        <v>0.4</v>
      </c>
      <c r="J342" s="6">
        <v>2217640</v>
      </c>
      <c r="K342" s="6">
        <v>19647567</v>
      </c>
      <c r="L342" s="6">
        <v>-17429926</v>
      </c>
      <c r="M342" s="6">
        <v>21793270</v>
      </c>
      <c r="N342" s="6">
        <v>938148</v>
      </c>
      <c r="O342" s="6">
        <v>327367</v>
      </c>
      <c r="P342" s="6">
        <v>602319</v>
      </c>
      <c r="Q342" s="6">
        <v>832</v>
      </c>
      <c r="R342" s="6">
        <v>0</v>
      </c>
      <c r="S342" s="6">
        <v>7630</v>
      </c>
      <c r="T342" s="6">
        <v>0</v>
      </c>
      <c r="U342" s="6">
        <v>0</v>
      </c>
      <c r="V342" s="6">
        <v>-261823</v>
      </c>
      <c r="W342" s="2">
        <v>0</v>
      </c>
      <c r="X342" s="6">
        <v>7529</v>
      </c>
      <c r="Y342" s="6">
        <v>-103059</v>
      </c>
      <c r="Z342" s="6">
        <v>22359008</v>
      </c>
      <c r="AA342" s="6">
        <v>4929081</v>
      </c>
      <c r="AB342" s="6">
        <v>2711441</v>
      </c>
      <c r="AC342" s="7">
        <v>2.2200000000000002</v>
      </c>
      <c r="AD342" s="2" t="s">
        <v>892</v>
      </c>
      <c r="AE342" s="2" t="s">
        <v>811</v>
      </c>
      <c r="AF342" s="2">
        <v>1.00172E-2</v>
      </c>
      <c r="AG342" s="2">
        <v>0</v>
      </c>
      <c r="AH342" s="2">
        <v>1</v>
      </c>
      <c r="AI342" s="2">
        <v>0</v>
      </c>
      <c r="AJ342" s="2">
        <v>0</v>
      </c>
      <c r="AK342" s="2">
        <v>0</v>
      </c>
      <c r="AL342" s="2">
        <v>0</v>
      </c>
      <c r="AM342" s="2">
        <v>0</v>
      </c>
    </row>
    <row r="343" spans="1:39">
      <c r="A343" s="2" t="s">
        <v>87</v>
      </c>
      <c r="B343" s="2" t="s">
        <v>921</v>
      </c>
      <c r="C343" s="2">
        <v>0</v>
      </c>
      <c r="D343" s="2">
        <v>0</v>
      </c>
      <c r="E343" s="2" t="s">
        <v>88</v>
      </c>
      <c r="F343" s="2">
        <v>0</v>
      </c>
      <c r="G343" s="2">
        <v>0</v>
      </c>
      <c r="H343" s="2" t="s">
        <v>814</v>
      </c>
      <c r="I343" s="2">
        <v>0.01</v>
      </c>
      <c r="J343" s="6">
        <v>14517199</v>
      </c>
      <c r="K343" s="6">
        <v>3817827</v>
      </c>
      <c r="L343" s="6">
        <v>10699372</v>
      </c>
      <c r="M343" s="6">
        <v>3930216</v>
      </c>
      <c r="N343" s="6">
        <v>202513</v>
      </c>
      <c r="O343" s="6">
        <v>59038</v>
      </c>
      <c r="P343" s="6">
        <v>141438</v>
      </c>
      <c r="Q343" s="2">
        <v>324</v>
      </c>
      <c r="R343" s="6">
        <v>0</v>
      </c>
      <c r="S343" s="6">
        <v>1615</v>
      </c>
      <c r="T343" s="6">
        <v>98</v>
      </c>
      <c r="U343" s="6">
        <v>0</v>
      </c>
      <c r="V343" s="6">
        <v>160720</v>
      </c>
      <c r="W343" s="2">
        <v>0</v>
      </c>
      <c r="X343" s="2">
        <v>0</v>
      </c>
      <c r="Y343" s="6">
        <v>-249021</v>
      </c>
      <c r="Z343" s="6">
        <v>4044428</v>
      </c>
      <c r="AA343" s="6">
        <v>14743800</v>
      </c>
      <c r="AB343" s="6">
        <v>226601</v>
      </c>
      <c r="AC343" s="7">
        <v>1.02</v>
      </c>
      <c r="AD343" s="2">
        <v>0</v>
      </c>
      <c r="AE343" s="2" t="s">
        <v>807</v>
      </c>
      <c r="AF343" s="2">
        <v>1</v>
      </c>
      <c r="AG343" s="2">
        <v>0</v>
      </c>
      <c r="AH343" s="2">
        <v>0</v>
      </c>
      <c r="AI343" s="2">
        <v>0</v>
      </c>
      <c r="AJ343" s="2">
        <v>1</v>
      </c>
      <c r="AK343" s="2">
        <v>0</v>
      </c>
      <c r="AL343" s="2">
        <v>0</v>
      </c>
      <c r="AM343" s="2">
        <v>0</v>
      </c>
    </row>
    <row r="344" spans="1:39">
      <c r="A344" s="2" t="s">
        <v>85</v>
      </c>
      <c r="B344" s="2" t="s">
        <v>804</v>
      </c>
      <c r="C344" s="2" t="s">
        <v>815</v>
      </c>
      <c r="D344" s="2">
        <v>0</v>
      </c>
      <c r="E344" s="2" t="s">
        <v>86</v>
      </c>
      <c r="F344" s="2" t="s">
        <v>534</v>
      </c>
      <c r="G344" s="2" t="s">
        <v>532</v>
      </c>
      <c r="H344" s="2">
        <v>0</v>
      </c>
      <c r="I344" s="2">
        <v>0.4</v>
      </c>
      <c r="J344" s="6">
        <v>1449623</v>
      </c>
      <c r="K344" s="6">
        <v>15880963</v>
      </c>
      <c r="L344" s="6">
        <v>-14431339</v>
      </c>
      <c r="M344" s="6">
        <v>16744045</v>
      </c>
      <c r="N344" s="6">
        <v>830594</v>
      </c>
      <c r="O344" s="6">
        <v>253570</v>
      </c>
      <c r="P344" s="6">
        <v>558469</v>
      </c>
      <c r="Q344" s="6">
        <v>3993</v>
      </c>
      <c r="R344" s="6">
        <v>0</v>
      </c>
      <c r="S344" s="6">
        <v>0</v>
      </c>
      <c r="T344" s="6">
        <v>13343</v>
      </c>
      <c r="U344" s="6">
        <v>1219</v>
      </c>
      <c r="V344" s="6">
        <v>-216780</v>
      </c>
      <c r="W344" s="2">
        <v>0</v>
      </c>
      <c r="X344" s="2">
        <v>0</v>
      </c>
      <c r="Y344" s="6">
        <v>-1371735</v>
      </c>
      <c r="Z344" s="6">
        <v>15986124</v>
      </c>
      <c r="AA344" s="6">
        <v>1554785</v>
      </c>
      <c r="AB344" s="6">
        <v>105162</v>
      </c>
      <c r="AC344" s="7">
        <v>1.07</v>
      </c>
      <c r="AD344" s="2" t="s">
        <v>908</v>
      </c>
      <c r="AE344" s="2" t="s">
        <v>811</v>
      </c>
      <c r="AF344" s="2">
        <v>7.1171999999999997E-3</v>
      </c>
      <c r="AG344" s="2">
        <v>0</v>
      </c>
      <c r="AH344" s="2">
        <v>1</v>
      </c>
      <c r="AI344" s="2">
        <v>0</v>
      </c>
      <c r="AJ344" s="2">
        <v>0</v>
      </c>
      <c r="AK344" s="2">
        <v>0</v>
      </c>
      <c r="AL344" s="2">
        <v>0</v>
      </c>
      <c r="AM344" s="2">
        <v>0</v>
      </c>
    </row>
    <row r="345" spans="1:39">
      <c r="A345" s="2" t="s">
        <v>83</v>
      </c>
      <c r="B345" s="2" t="s">
        <v>804</v>
      </c>
      <c r="C345" s="2" t="s">
        <v>805</v>
      </c>
      <c r="D345" s="2">
        <v>0</v>
      </c>
      <c r="E345" s="2" t="s">
        <v>84</v>
      </c>
      <c r="F345" s="2" t="s">
        <v>290</v>
      </c>
      <c r="G345" s="2" t="s">
        <v>806</v>
      </c>
      <c r="H345" s="2">
        <v>0</v>
      </c>
      <c r="I345" s="2">
        <v>0.4</v>
      </c>
      <c r="J345" s="6">
        <v>2213310</v>
      </c>
      <c r="K345" s="6">
        <v>21612363</v>
      </c>
      <c r="L345" s="6">
        <v>-19399053</v>
      </c>
      <c r="M345" s="6">
        <v>20987441</v>
      </c>
      <c r="N345" s="6">
        <v>841555</v>
      </c>
      <c r="O345" s="6">
        <v>341010</v>
      </c>
      <c r="P345" s="6">
        <v>490751</v>
      </c>
      <c r="Q345" s="2">
        <v>0</v>
      </c>
      <c r="R345" s="6">
        <v>0</v>
      </c>
      <c r="S345" s="6">
        <v>0</v>
      </c>
      <c r="T345" s="6">
        <v>9794</v>
      </c>
      <c r="U345" s="6">
        <v>0</v>
      </c>
      <c r="V345" s="6">
        <v>-291402</v>
      </c>
      <c r="W345" s="6">
        <v>202459</v>
      </c>
      <c r="X345" s="2">
        <v>0</v>
      </c>
      <c r="Y345" s="6">
        <v>-1039363</v>
      </c>
      <c r="Z345" s="6">
        <v>20700690</v>
      </c>
      <c r="AA345" s="6">
        <v>1301636</v>
      </c>
      <c r="AB345" s="6">
        <v>-911674</v>
      </c>
      <c r="AC345" s="7">
        <v>0.59</v>
      </c>
      <c r="AD345" s="2">
        <v>0</v>
      </c>
      <c r="AE345" s="2" t="s">
        <v>807</v>
      </c>
      <c r="AF345" s="2">
        <v>1</v>
      </c>
      <c r="AG345" s="2">
        <v>0</v>
      </c>
      <c r="AH345" s="2">
        <v>1</v>
      </c>
      <c r="AI345" s="2">
        <v>0</v>
      </c>
      <c r="AJ345" s="2">
        <v>0</v>
      </c>
      <c r="AK345" s="2">
        <v>0</v>
      </c>
      <c r="AL345" s="2">
        <v>0</v>
      </c>
      <c r="AM345" s="2">
        <v>0</v>
      </c>
    </row>
    <row r="346" spans="1:39">
      <c r="A346" s="2" t="s">
        <v>81</v>
      </c>
      <c r="B346" s="2" t="s">
        <v>926</v>
      </c>
      <c r="C346" s="2" t="s">
        <v>820</v>
      </c>
      <c r="D346" s="2">
        <v>0</v>
      </c>
      <c r="E346" s="2" t="s">
        <v>82</v>
      </c>
      <c r="F346" s="2" t="s">
        <v>806</v>
      </c>
      <c r="G346" s="2" t="s">
        <v>37</v>
      </c>
      <c r="H346" s="2">
        <v>0</v>
      </c>
      <c r="I346" s="2">
        <v>0.49</v>
      </c>
      <c r="J346" s="6">
        <v>67364373</v>
      </c>
      <c r="K346" s="6">
        <v>53707776</v>
      </c>
      <c r="L346" s="6">
        <v>13656597</v>
      </c>
      <c r="M346" s="6">
        <v>56763285</v>
      </c>
      <c r="N346" s="6">
        <v>3375298</v>
      </c>
      <c r="O346" s="6">
        <v>860826</v>
      </c>
      <c r="P346" s="6">
        <v>2504436</v>
      </c>
      <c r="Q346" s="6">
        <v>4973</v>
      </c>
      <c r="R346" s="6">
        <v>0</v>
      </c>
      <c r="S346" s="6">
        <v>1813</v>
      </c>
      <c r="T346" s="6">
        <v>3250</v>
      </c>
      <c r="U346" s="6">
        <v>0</v>
      </c>
      <c r="V346" s="6">
        <v>205142</v>
      </c>
      <c r="W346" s="2">
        <v>0</v>
      </c>
      <c r="X346" s="2">
        <v>0</v>
      </c>
      <c r="Y346" s="6">
        <v>-3265949</v>
      </c>
      <c r="Z346" s="6">
        <v>57077776</v>
      </c>
      <c r="AA346" s="6">
        <v>70734372</v>
      </c>
      <c r="AB346" s="6">
        <v>3369999</v>
      </c>
      <c r="AC346" s="7">
        <v>1.05</v>
      </c>
      <c r="AD346" s="2" t="s">
        <v>830</v>
      </c>
      <c r="AE346" s="2" t="s">
        <v>811</v>
      </c>
      <c r="AF346" s="2">
        <v>0.1373914</v>
      </c>
      <c r="AG346" s="2">
        <v>1</v>
      </c>
      <c r="AH346" s="2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0</v>
      </c>
    </row>
    <row r="347" spans="1:39">
      <c r="A347" s="2" t="s">
        <v>79</v>
      </c>
      <c r="B347" s="2" t="s">
        <v>926</v>
      </c>
      <c r="C347" s="2" t="s">
        <v>825</v>
      </c>
      <c r="D347" s="2" t="s">
        <v>945</v>
      </c>
      <c r="E347" s="2" t="s">
        <v>80</v>
      </c>
      <c r="F347" s="2" t="s">
        <v>806</v>
      </c>
      <c r="G347" s="2" t="s">
        <v>45</v>
      </c>
      <c r="H347" s="2">
        <v>0</v>
      </c>
      <c r="I347" s="2">
        <v>0.49</v>
      </c>
      <c r="J347" s="6">
        <v>69817609</v>
      </c>
      <c r="K347" s="6">
        <v>34487788</v>
      </c>
      <c r="L347" s="6">
        <v>35329822</v>
      </c>
      <c r="M347" s="6">
        <v>35780325</v>
      </c>
      <c r="N347" s="6">
        <v>2544991</v>
      </c>
      <c r="O347" s="6">
        <v>537571</v>
      </c>
      <c r="P347" s="6">
        <v>1983598</v>
      </c>
      <c r="Q347" s="6">
        <v>21830</v>
      </c>
      <c r="R347" s="6">
        <v>0</v>
      </c>
      <c r="S347" s="6">
        <v>1991</v>
      </c>
      <c r="T347" s="6">
        <v>0</v>
      </c>
      <c r="U347" s="6">
        <v>0</v>
      </c>
      <c r="V347" s="6">
        <v>530705</v>
      </c>
      <c r="W347" s="2">
        <v>0</v>
      </c>
      <c r="X347" s="2">
        <v>0</v>
      </c>
      <c r="Y347" s="6">
        <v>-670464</v>
      </c>
      <c r="Z347" s="6">
        <v>38185557</v>
      </c>
      <c r="AA347" s="6">
        <v>73515379</v>
      </c>
      <c r="AB347" s="6">
        <v>3697769</v>
      </c>
      <c r="AC347" s="7">
        <v>1.05</v>
      </c>
      <c r="AD347" s="2">
        <v>0</v>
      </c>
      <c r="AE347" s="2" t="s">
        <v>807</v>
      </c>
      <c r="AF347" s="2">
        <v>1</v>
      </c>
      <c r="AG347" s="2">
        <v>0</v>
      </c>
      <c r="AH347" s="2">
        <v>0</v>
      </c>
      <c r="AI347" s="2">
        <v>0</v>
      </c>
      <c r="AJ347" s="2">
        <v>0</v>
      </c>
      <c r="AK347" s="2">
        <v>0</v>
      </c>
      <c r="AL347" s="2">
        <v>0</v>
      </c>
      <c r="AM347" s="2">
        <v>1</v>
      </c>
    </row>
    <row r="348" spans="1:39">
      <c r="A348" s="2" t="s">
        <v>77</v>
      </c>
      <c r="B348" s="2" t="s">
        <v>924</v>
      </c>
      <c r="C348" s="2" t="s">
        <v>818</v>
      </c>
      <c r="D348" s="2">
        <v>0</v>
      </c>
      <c r="E348" s="2" t="s">
        <v>78</v>
      </c>
      <c r="F348" s="2" t="s">
        <v>514</v>
      </c>
      <c r="G348" s="2" t="s">
        <v>806</v>
      </c>
      <c r="H348" s="2">
        <v>0</v>
      </c>
      <c r="I348" s="2">
        <v>0.3</v>
      </c>
      <c r="J348" s="6">
        <v>65516520</v>
      </c>
      <c r="K348" s="6">
        <v>20281345</v>
      </c>
      <c r="L348" s="6">
        <v>45235175</v>
      </c>
      <c r="M348" s="6">
        <v>18901418</v>
      </c>
      <c r="N348" s="6">
        <v>1344237</v>
      </c>
      <c r="O348" s="6">
        <v>283927</v>
      </c>
      <c r="P348" s="6">
        <v>1051429</v>
      </c>
      <c r="Q348" s="2">
        <v>442</v>
      </c>
      <c r="R348" s="6">
        <v>8075</v>
      </c>
      <c r="S348" s="6">
        <v>364</v>
      </c>
      <c r="T348" s="6">
        <v>0</v>
      </c>
      <c r="U348" s="6">
        <v>0</v>
      </c>
      <c r="V348" s="6">
        <v>679498</v>
      </c>
      <c r="W348" s="2">
        <v>0</v>
      </c>
      <c r="X348" s="2">
        <v>0</v>
      </c>
      <c r="Y348" s="6">
        <v>-1060039</v>
      </c>
      <c r="Z348" s="6">
        <v>19865114</v>
      </c>
      <c r="AA348" s="6">
        <v>65100289</v>
      </c>
      <c r="AB348" s="6">
        <v>-416230</v>
      </c>
      <c r="AC348" s="7">
        <v>0.99</v>
      </c>
      <c r="AD348" s="2">
        <v>0</v>
      </c>
      <c r="AE348" s="2" t="s">
        <v>807</v>
      </c>
      <c r="AF348" s="2">
        <v>1</v>
      </c>
      <c r="AG348" s="2">
        <v>0</v>
      </c>
      <c r="AH348" s="2">
        <v>0</v>
      </c>
      <c r="AI348" s="2">
        <v>0</v>
      </c>
      <c r="AJ348" s="2">
        <v>0</v>
      </c>
      <c r="AK348" s="2">
        <v>0</v>
      </c>
      <c r="AL348" s="2">
        <v>1</v>
      </c>
      <c r="AM348" s="2">
        <v>0</v>
      </c>
    </row>
    <row r="349" spans="1:39">
      <c r="A349" s="2" t="s">
        <v>75</v>
      </c>
      <c r="B349" s="2" t="s">
        <v>924</v>
      </c>
      <c r="C349" s="2" t="s">
        <v>818</v>
      </c>
      <c r="D349" s="2">
        <v>0</v>
      </c>
      <c r="E349" s="2" t="s">
        <v>76</v>
      </c>
      <c r="F349" s="2" t="s">
        <v>514</v>
      </c>
      <c r="G349" s="2" t="s">
        <v>806</v>
      </c>
      <c r="H349" s="2">
        <v>0</v>
      </c>
      <c r="I349" s="2">
        <v>0.3</v>
      </c>
      <c r="J349" s="6">
        <v>69023066</v>
      </c>
      <c r="K349" s="6">
        <v>34479956</v>
      </c>
      <c r="L349" s="6">
        <v>34543111</v>
      </c>
      <c r="M349" s="6">
        <v>34217286</v>
      </c>
      <c r="N349" s="6">
        <v>1512452</v>
      </c>
      <c r="O349" s="6">
        <v>513994</v>
      </c>
      <c r="P349" s="6">
        <v>972756</v>
      </c>
      <c r="Q349" s="6">
        <v>9703</v>
      </c>
      <c r="R349" s="6">
        <v>0</v>
      </c>
      <c r="S349" s="6">
        <v>15999</v>
      </c>
      <c r="T349" s="6">
        <v>0</v>
      </c>
      <c r="U349" s="6">
        <v>0</v>
      </c>
      <c r="V349" s="6">
        <v>518888</v>
      </c>
      <c r="W349" s="2">
        <v>0</v>
      </c>
      <c r="X349" s="2">
        <v>0</v>
      </c>
      <c r="Y349" s="6">
        <v>-1815185</v>
      </c>
      <c r="Z349" s="6">
        <v>34433441</v>
      </c>
      <c r="AA349" s="6">
        <v>68976551</v>
      </c>
      <c r="AB349" s="6">
        <v>-46515</v>
      </c>
      <c r="AC349" s="7">
        <v>1</v>
      </c>
      <c r="AD349" s="2">
        <v>0</v>
      </c>
      <c r="AE349" s="2" t="s">
        <v>807</v>
      </c>
      <c r="AF349" s="2">
        <v>1</v>
      </c>
      <c r="AG349" s="2">
        <v>0</v>
      </c>
      <c r="AH349" s="2">
        <v>0</v>
      </c>
      <c r="AI349" s="2">
        <v>0</v>
      </c>
      <c r="AJ349" s="2">
        <v>0</v>
      </c>
      <c r="AK349" s="2">
        <v>0</v>
      </c>
      <c r="AL349" s="2">
        <v>1</v>
      </c>
      <c r="AM349" s="2">
        <v>0</v>
      </c>
    </row>
    <row r="350" spans="1:39">
      <c r="A350" s="2" t="s">
        <v>73</v>
      </c>
      <c r="B350" s="2" t="s">
        <v>821</v>
      </c>
      <c r="C350" s="2" t="s">
        <v>808</v>
      </c>
      <c r="D350" s="2">
        <v>0</v>
      </c>
      <c r="E350" s="2" t="s">
        <v>74</v>
      </c>
      <c r="F350" s="2" t="s">
        <v>806</v>
      </c>
      <c r="G350" s="2" t="s">
        <v>642</v>
      </c>
      <c r="H350" s="2">
        <v>0</v>
      </c>
      <c r="I350" s="2">
        <v>0.49</v>
      </c>
      <c r="J350" s="6">
        <v>29258268</v>
      </c>
      <c r="K350" s="6">
        <v>45170663</v>
      </c>
      <c r="L350" s="6">
        <v>-15912395</v>
      </c>
      <c r="M350" s="6">
        <v>50371110</v>
      </c>
      <c r="N350" s="6">
        <v>1813398</v>
      </c>
      <c r="O350" s="6">
        <v>772652</v>
      </c>
      <c r="P350" s="6">
        <v>1040201</v>
      </c>
      <c r="Q350" s="2">
        <v>0</v>
      </c>
      <c r="R350" s="6">
        <v>0</v>
      </c>
      <c r="S350" s="6">
        <v>0</v>
      </c>
      <c r="T350" s="6">
        <v>545</v>
      </c>
      <c r="U350" s="6">
        <v>0</v>
      </c>
      <c r="V350" s="6">
        <v>-239027</v>
      </c>
      <c r="W350" s="2">
        <v>0</v>
      </c>
      <c r="X350" s="2">
        <v>0</v>
      </c>
      <c r="Y350" s="6">
        <v>-4002579</v>
      </c>
      <c r="Z350" s="6">
        <v>47942901</v>
      </c>
      <c r="AA350" s="6">
        <v>32030506</v>
      </c>
      <c r="AB350" s="6">
        <v>2772238</v>
      </c>
      <c r="AC350" s="7">
        <v>1.0900000000000001</v>
      </c>
      <c r="AD350" s="2" t="s">
        <v>935</v>
      </c>
      <c r="AE350" s="2" t="s">
        <v>827</v>
      </c>
      <c r="AF350" s="2">
        <v>0.27566170000000001</v>
      </c>
      <c r="AG350" s="2">
        <v>0</v>
      </c>
      <c r="AH350" s="2">
        <v>0</v>
      </c>
      <c r="AI350" s="2">
        <v>0</v>
      </c>
      <c r="AJ350" s="2">
        <v>0</v>
      </c>
      <c r="AK350" s="2">
        <v>1</v>
      </c>
      <c r="AL350" s="2">
        <v>0</v>
      </c>
      <c r="AM350" s="2">
        <v>0</v>
      </c>
    </row>
    <row r="351" spans="1:39">
      <c r="A351" s="2" t="s">
        <v>71</v>
      </c>
      <c r="B351" s="2" t="s">
        <v>804</v>
      </c>
      <c r="C351" s="2" t="s">
        <v>825</v>
      </c>
      <c r="D351" s="2">
        <v>0</v>
      </c>
      <c r="E351" s="2" t="s">
        <v>72</v>
      </c>
      <c r="F351" s="2" t="s">
        <v>69</v>
      </c>
      <c r="G351" s="2" t="s">
        <v>806</v>
      </c>
      <c r="H351" s="2">
        <v>0</v>
      </c>
      <c r="I351" s="2">
        <v>0.4</v>
      </c>
      <c r="J351" s="6">
        <v>3218920</v>
      </c>
      <c r="K351" s="6">
        <v>24732009</v>
      </c>
      <c r="L351" s="6">
        <v>-21513089</v>
      </c>
      <c r="M351" s="6">
        <v>24494902</v>
      </c>
      <c r="N351" s="6">
        <v>1519228</v>
      </c>
      <c r="O351" s="6">
        <v>368077</v>
      </c>
      <c r="P351" s="6">
        <v>1146535</v>
      </c>
      <c r="Q351" s="6">
        <v>0</v>
      </c>
      <c r="R351" s="6">
        <v>0</v>
      </c>
      <c r="S351" s="6">
        <v>0</v>
      </c>
      <c r="T351" s="6">
        <v>4616</v>
      </c>
      <c r="U351" s="6">
        <v>0</v>
      </c>
      <c r="V351" s="6">
        <v>-323158</v>
      </c>
      <c r="W351" s="2">
        <v>0</v>
      </c>
      <c r="X351" s="6">
        <v>32634</v>
      </c>
      <c r="Y351" s="6">
        <v>1107905</v>
      </c>
      <c r="Z351" s="6">
        <v>26766243</v>
      </c>
      <c r="AA351" s="6">
        <v>5253153</v>
      </c>
      <c r="AB351" s="6">
        <v>2034233</v>
      </c>
      <c r="AC351" s="7">
        <v>1.63</v>
      </c>
      <c r="AD351" s="2" t="s">
        <v>843</v>
      </c>
      <c r="AE351" s="2" t="s">
        <v>811</v>
      </c>
      <c r="AF351" s="2">
        <v>2.1691499999999999E-2</v>
      </c>
      <c r="AG351" s="2">
        <v>0</v>
      </c>
      <c r="AH351" s="2">
        <v>1</v>
      </c>
      <c r="AI351" s="2">
        <v>0</v>
      </c>
      <c r="AJ351" s="2">
        <v>0</v>
      </c>
      <c r="AK351" s="2">
        <v>0</v>
      </c>
      <c r="AL351" s="2">
        <v>0</v>
      </c>
      <c r="AM351" s="2">
        <v>0</v>
      </c>
    </row>
    <row r="352" spans="1:39">
      <c r="A352" s="2" t="s">
        <v>69</v>
      </c>
      <c r="B352" s="2" t="s">
        <v>928</v>
      </c>
      <c r="C352" s="2" t="s">
        <v>825</v>
      </c>
      <c r="D352" s="2">
        <v>0</v>
      </c>
      <c r="E352" s="2" t="s">
        <v>70</v>
      </c>
      <c r="F352" s="2">
        <v>0</v>
      </c>
      <c r="G352" s="2">
        <v>0</v>
      </c>
      <c r="H352" s="2" t="s">
        <v>929</v>
      </c>
      <c r="I352" s="2">
        <v>0.1</v>
      </c>
      <c r="J352" s="6">
        <v>59857192</v>
      </c>
      <c r="K352" s="6">
        <v>21999308</v>
      </c>
      <c r="L352" s="6">
        <v>37857885</v>
      </c>
      <c r="M352" s="6">
        <v>23498342</v>
      </c>
      <c r="N352" s="6">
        <v>1284183</v>
      </c>
      <c r="O352" s="6">
        <v>352979</v>
      </c>
      <c r="P352" s="6">
        <v>897895</v>
      </c>
      <c r="Q352" s="6">
        <v>26429</v>
      </c>
      <c r="R352" s="6">
        <v>19</v>
      </c>
      <c r="S352" s="6">
        <v>1202</v>
      </c>
      <c r="T352" s="6">
        <v>5202</v>
      </c>
      <c r="U352" s="6">
        <v>457</v>
      </c>
      <c r="V352" s="6">
        <v>568681</v>
      </c>
      <c r="W352" s="2">
        <v>0</v>
      </c>
      <c r="X352" s="6">
        <v>606842</v>
      </c>
      <c r="Y352" s="6">
        <v>207008</v>
      </c>
      <c r="Z352" s="6">
        <v>24951371</v>
      </c>
      <c r="AA352" s="6">
        <v>62809256</v>
      </c>
      <c r="AB352" s="6">
        <v>2952063</v>
      </c>
      <c r="AC352" s="7">
        <v>1.05</v>
      </c>
      <c r="AD352" s="2" t="s">
        <v>843</v>
      </c>
      <c r="AE352" s="2" t="s">
        <v>827</v>
      </c>
      <c r="AF352" s="2">
        <v>0.40336280000000002</v>
      </c>
      <c r="AG352" s="2">
        <v>0</v>
      </c>
      <c r="AH352" s="2">
        <v>0</v>
      </c>
      <c r="AI352" s="2">
        <v>1</v>
      </c>
      <c r="AJ352" s="2">
        <v>0</v>
      </c>
      <c r="AK352" s="2">
        <v>0</v>
      </c>
      <c r="AL352" s="2">
        <v>0</v>
      </c>
      <c r="AM352" s="2">
        <v>0</v>
      </c>
    </row>
    <row r="353" spans="1:39">
      <c r="A353" s="2" t="s">
        <v>67</v>
      </c>
      <c r="B353" s="2" t="s">
        <v>804</v>
      </c>
      <c r="C353" s="2" t="s">
        <v>815</v>
      </c>
      <c r="D353" s="2">
        <v>0</v>
      </c>
      <c r="E353" s="2" t="s">
        <v>68</v>
      </c>
      <c r="F353" s="2" t="s">
        <v>460</v>
      </c>
      <c r="G353" s="2" t="s">
        <v>806</v>
      </c>
      <c r="H353" s="2">
        <v>0</v>
      </c>
      <c r="I353" s="2">
        <v>0.4</v>
      </c>
      <c r="J353" s="6">
        <v>2651367</v>
      </c>
      <c r="K353" s="6">
        <v>24840628</v>
      </c>
      <c r="L353" s="6">
        <v>-22189262</v>
      </c>
      <c r="M353" s="6">
        <v>23943394</v>
      </c>
      <c r="N353" s="6">
        <v>838589</v>
      </c>
      <c r="O353" s="6">
        <v>359665</v>
      </c>
      <c r="P353" s="6">
        <v>426163</v>
      </c>
      <c r="Q353" s="6">
        <v>6595</v>
      </c>
      <c r="R353" s="6">
        <v>0</v>
      </c>
      <c r="S353" s="6">
        <v>46166</v>
      </c>
      <c r="T353" s="6">
        <v>0</v>
      </c>
      <c r="U353" s="6">
        <v>0</v>
      </c>
      <c r="V353" s="6">
        <v>-333315</v>
      </c>
      <c r="W353" s="6">
        <v>161650</v>
      </c>
      <c r="X353" s="2">
        <v>0</v>
      </c>
      <c r="Y353" s="6">
        <v>-539027</v>
      </c>
      <c r="Z353" s="6">
        <v>24071291</v>
      </c>
      <c r="AA353" s="6">
        <v>1882029</v>
      </c>
      <c r="AB353" s="6">
        <v>-769337</v>
      </c>
      <c r="AC353" s="7">
        <v>0.71</v>
      </c>
      <c r="AD353" s="2">
        <v>0</v>
      </c>
      <c r="AE353" s="2" t="s">
        <v>807</v>
      </c>
      <c r="AF353" s="2">
        <v>1</v>
      </c>
      <c r="AG353" s="2">
        <v>0</v>
      </c>
      <c r="AH353" s="2">
        <v>1</v>
      </c>
      <c r="AI353" s="2">
        <v>0</v>
      </c>
      <c r="AJ353" s="2">
        <v>0</v>
      </c>
      <c r="AK353" s="2">
        <v>0</v>
      </c>
      <c r="AL353" s="2">
        <v>0</v>
      </c>
      <c r="AM353" s="2">
        <v>0</v>
      </c>
    </row>
    <row r="354" spans="1:39">
      <c r="A354" s="2" t="s">
        <v>65</v>
      </c>
      <c r="B354" s="2" t="s">
        <v>804</v>
      </c>
      <c r="C354" s="2" t="s">
        <v>815</v>
      </c>
      <c r="D354" s="2">
        <v>0</v>
      </c>
      <c r="E354" s="2" t="s">
        <v>66</v>
      </c>
      <c r="F354" s="2" t="s">
        <v>139</v>
      </c>
      <c r="G354" s="2" t="s">
        <v>806</v>
      </c>
      <c r="H354" s="2">
        <v>0</v>
      </c>
      <c r="I354" s="2">
        <v>0.4</v>
      </c>
      <c r="J354" s="6">
        <v>3776626</v>
      </c>
      <c r="K354" s="6">
        <v>10726669</v>
      </c>
      <c r="L354" s="6">
        <v>-6950043</v>
      </c>
      <c r="M354" s="6">
        <v>10619169</v>
      </c>
      <c r="N354" s="6">
        <v>989701</v>
      </c>
      <c r="O354" s="6">
        <v>168667</v>
      </c>
      <c r="P354" s="6">
        <v>811060</v>
      </c>
      <c r="Q354" s="2">
        <v>0</v>
      </c>
      <c r="R354" s="6">
        <v>0</v>
      </c>
      <c r="S354" s="6">
        <v>4206</v>
      </c>
      <c r="T354" s="6">
        <v>5768</v>
      </c>
      <c r="U354" s="6">
        <v>0</v>
      </c>
      <c r="V354" s="6">
        <v>-104400</v>
      </c>
      <c r="W354" s="2">
        <v>0</v>
      </c>
      <c r="X354" s="2">
        <v>184</v>
      </c>
      <c r="Y354" s="6">
        <v>-966062</v>
      </c>
      <c r="Z354" s="6">
        <v>10538224</v>
      </c>
      <c r="AA354" s="6">
        <v>3588181</v>
      </c>
      <c r="AB354" s="6">
        <v>-188445</v>
      </c>
      <c r="AC354" s="7">
        <v>0.95</v>
      </c>
      <c r="AD354" s="2" t="s">
        <v>816</v>
      </c>
      <c r="AE354" s="2" t="s">
        <v>811</v>
      </c>
      <c r="AF354" s="2">
        <v>3.2898999999999998E-2</v>
      </c>
      <c r="AG354" s="2">
        <v>0</v>
      </c>
      <c r="AH354" s="2">
        <v>1</v>
      </c>
      <c r="AI354" s="2">
        <v>0</v>
      </c>
      <c r="AJ354" s="2">
        <v>0</v>
      </c>
      <c r="AK354" s="2">
        <v>0</v>
      </c>
      <c r="AL354" s="2">
        <v>0</v>
      </c>
      <c r="AM354" s="2">
        <v>0</v>
      </c>
    </row>
    <row r="355" spans="1:39">
      <c r="A355" s="2" t="s">
        <v>63</v>
      </c>
      <c r="B355" s="2" t="s">
        <v>804</v>
      </c>
      <c r="C355" s="2" t="s">
        <v>805</v>
      </c>
      <c r="D355" s="2">
        <v>0</v>
      </c>
      <c r="E355" s="2" t="s">
        <v>64</v>
      </c>
      <c r="F355" s="2" t="s">
        <v>133</v>
      </c>
      <c r="G355" s="2" t="s">
        <v>806</v>
      </c>
      <c r="H355" s="2">
        <v>0</v>
      </c>
      <c r="I355" s="2">
        <v>0.4</v>
      </c>
      <c r="J355" s="6">
        <v>1870205</v>
      </c>
      <c r="K355" s="6">
        <v>15320114</v>
      </c>
      <c r="L355" s="6">
        <v>-13449909</v>
      </c>
      <c r="M355" s="6">
        <v>15158253</v>
      </c>
      <c r="N355" s="6">
        <v>891937</v>
      </c>
      <c r="O355" s="6">
        <v>227699</v>
      </c>
      <c r="P355" s="6">
        <v>661458</v>
      </c>
      <c r="Q355" s="6">
        <v>0</v>
      </c>
      <c r="R355" s="6">
        <v>0</v>
      </c>
      <c r="S355" s="6">
        <v>0</v>
      </c>
      <c r="T355" s="6">
        <v>2171</v>
      </c>
      <c r="U355" s="6">
        <v>609</v>
      </c>
      <c r="V355" s="6">
        <v>-202037</v>
      </c>
      <c r="W355" s="2">
        <v>0</v>
      </c>
      <c r="X355" s="6">
        <v>212196</v>
      </c>
      <c r="Y355" s="6">
        <v>-943932</v>
      </c>
      <c r="Z355" s="6">
        <v>14692025</v>
      </c>
      <c r="AA355" s="6">
        <v>1242115</v>
      </c>
      <c r="AB355" s="6">
        <v>-628090</v>
      </c>
      <c r="AC355" s="7">
        <v>0.66</v>
      </c>
      <c r="AD355" s="2">
        <v>0</v>
      </c>
      <c r="AE355" s="2" t="s">
        <v>807</v>
      </c>
      <c r="AF355" s="2">
        <v>1</v>
      </c>
      <c r="AG355" s="2">
        <v>0</v>
      </c>
      <c r="AH355" s="2">
        <v>1</v>
      </c>
      <c r="AI355" s="2">
        <v>0</v>
      </c>
      <c r="AJ355" s="2">
        <v>0</v>
      </c>
      <c r="AK355" s="2">
        <v>0</v>
      </c>
      <c r="AL355" s="2">
        <v>0</v>
      </c>
      <c r="AM355" s="2">
        <v>0</v>
      </c>
    </row>
    <row r="356" spans="1:39">
      <c r="A356" s="2" t="s">
        <v>61</v>
      </c>
      <c r="B356" s="2" t="s">
        <v>804</v>
      </c>
      <c r="C356" s="2" t="s">
        <v>805</v>
      </c>
      <c r="D356" s="2">
        <v>0</v>
      </c>
      <c r="E356" s="2" t="s">
        <v>62</v>
      </c>
      <c r="F356" s="2" t="s">
        <v>554</v>
      </c>
      <c r="G356" s="2" t="s">
        <v>552</v>
      </c>
      <c r="H356" s="2">
        <v>0</v>
      </c>
      <c r="I356" s="2">
        <v>0.4</v>
      </c>
      <c r="J356" s="6">
        <v>2757594</v>
      </c>
      <c r="K356" s="6">
        <v>12011226</v>
      </c>
      <c r="L356" s="6">
        <v>-9253631</v>
      </c>
      <c r="M356" s="6">
        <v>10647340</v>
      </c>
      <c r="N356" s="6">
        <v>1545535</v>
      </c>
      <c r="O356" s="6">
        <v>162269</v>
      </c>
      <c r="P356" s="6">
        <v>1356599</v>
      </c>
      <c r="Q356" s="6">
        <v>10781</v>
      </c>
      <c r="R356" s="6">
        <v>0</v>
      </c>
      <c r="S356" s="6">
        <v>1545</v>
      </c>
      <c r="T356" s="6">
        <v>14341</v>
      </c>
      <c r="U356" s="6">
        <v>0</v>
      </c>
      <c r="V356" s="6">
        <v>-139003</v>
      </c>
      <c r="W356" s="2">
        <v>0</v>
      </c>
      <c r="X356" s="6">
        <v>6039</v>
      </c>
      <c r="Y356" s="6">
        <v>-382162</v>
      </c>
      <c r="Z356" s="6">
        <v>11665671</v>
      </c>
      <c r="AA356" s="6">
        <v>2412040</v>
      </c>
      <c r="AB356" s="6">
        <v>-345554</v>
      </c>
      <c r="AC356" s="7">
        <v>0.87</v>
      </c>
      <c r="AD356" s="2">
        <v>0</v>
      </c>
      <c r="AE356" s="2" t="s">
        <v>807</v>
      </c>
      <c r="AF356" s="2">
        <v>1</v>
      </c>
      <c r="AG356" s="2">
        <v>0</v>
      </c>
      <c r="AH356" s="2">
        <v>1</v>
      </c>
      <c r="AI356" s="2">
        <v>0</v>
      </c>
      <c r="AJ356" s="2">
        <v>0</v>
      </c>
      <c r="AK356" s="2">
        <v>0</v>
      </c>
      <c r="AL356" s="2">
        <v>0</v>
      </c>
      <c r="AM356" s="2">
        <v>0</v>
      </c>
    </row>
    <row r="357" spans="1:39">
      <c r="A357" s="2" t="s">
        <v>59</v>
      </c>
      <c r="B357" s="2" t="s">
        <v>804</v>
      </c>
      <c r="C357" s="2" t="s">
        <v>809</v>
      </c>
      <c r="D357" s="2">
        <v>0</v>
      </c>
      <c r="E357" s="2" t="s">
        <v>60</v>
      </c>
      <c r="F357" s="2" t="s">
        <v>310</v>
      </c>
      <c r="G357" s="2" t="s">
        <v>806</v>
      </c>
      <c r="H357" s="2">
        <v>0</v>
      </c>
      <c r="I357" s="2">
        <v>0.4</v>
      </c>
      <c r="J357" s="6">
        <v>2260390</v>
      </c>
      <c r="K357" s="6">
        <v>9836701</v>
      </c>
      <c r="L357" s="6">
        <v>-7576310</v>
      </c>
      <c r="M357" s="6">
        <v>11164147</v>
      </c>
      <c r="N357" s="6">
        <v>864157</v>
      </c>
      <c r="O357" s="6">
        <v>168157</v>
      </c>
      <c r="P357" s="6">
        <v>696000</v>
      </c>
      <c r="Q357" s="2">
        <v>0</v>
      </c>
      <c r="R357" s="6">
        <v>0</v>
      </c>
      <c r="S357" s="6">
        <v>0</v>
      </c>
      <c r="T357" s="6">
        <v>0</v>
      </c>
      <c r="U357" s="6">
        <v>0</v>
      </c>
      <c r="V357" s="6">
        <v>-113807</v>
      </c>
      <c r="W357" s="2">
        <v>0</v>
      </c>
      <c r="X357" s="2">
        <v>0</v>
      </c>
      <c r="Y357" s="6">
        <v>-1049851</v>
      </c>
      <c r="Z357" s="6">
        <v>10864646</v>
      </c>
      <c r="AA357" s="6">
        <v>3288336</v>
      </c>
      <c r="AB357" s="6">
        <v>1027945</v>
      </c>
      <c r="AC357" s="7">
        <v>1.45</v>
      </c>
      <c r="AD357" s="2" t="s">
        <v>842</v>
      </c>
      <c r="AE357" s="2" t="s">
        <v>811</v>
      </c>
      <c r="AF357" s="2">
        <v>2.2944800000000001E-2</v>
      </c>
      <c r="AG357" s="2">
        <v>0</v>
      </c>
      <c r="AH357" s="2">
        <v>1</v>
      </c>
      <c r="AI357" s="2">
        <v>0</v>
      </c>
      <c r="AJ357" s="2">
        <v>0</v>
      </c>
      <c r="AK357" s="2">
        <v>0</v>
      </c>
      <c r="AL357" s="2">
        <v>0</v>
      </c>
      <c r="AM357" s="2">
        <v>0</v>
      </c>
    </row>
    <row r="358" spans="1:39">
      <c r="A358" s="2" t="s">
        <v>57</v>
      </c>
      <c r="B358" s="2" t="s">
        <v>804</v>
      </c>
      <c r="C358" s="2" t="s">
        <v>815</v>
      </c>
      <c r="D358" s="2">
        <v>0</v>
      </c>
      <c r="E358" s="2" t="s">
        <v>58</v>
      </c>
      <c r="F358" s="2" t="s">
        <v>460</v>
      </c>
      <c r="G358" s="2" t="s">
        <v>806</v>
      </c>
      <c r="H358" s="2">
        <v>0</v>
      </c>
      <c r="I358" s="2">
        <v>0.4</v>
      </c>
      <c r="J358" s="6">
        <v>2718411</v>
      </c>
      <c r="K358" s="6">
        <v>21726417</v>
      </c>
      <c r="L358" s="6">
        <v>-19008006</v>
      </c>
      <c r="M358" s="6">
        <v>23427505</v>
      </c>
      <c r="N358" s="6">
        <v>697298</v>
      </c>
      <c r="O358" s="6">
        <v>351915</v>
      </c>
      <c r="P358" s="6">
        <v>337529</v>
      </c>
      <c r="Q358" s="6">
        <v>0</v>
      </c>
      <c r="R358" s="6">
        <v>0</v>
      </c>
      <c r="S358" s="6">
        <v>7245</v>
      </c>
      <c r="T358" s="6">
        <v>0</v>
      </c>
      <c r="U358" s="6">
        <v>609</v>
      </c>
      <c r="V358" s="6">
        <v>-285528</v>
      </c>
      <c r="W358" s="2">
        <v>0</v>
      </c>
      <c r="X358" s="6">
        <v>945971</v>
      </c>
      <c r="Y358" s="6">
        <v>-634468</v>
      </c>
      <c r="Z358" s="6">
        <v>22258836</v>
      </c>
      <c r="AA358" s="6">
        <v>3250830</v>
      </c>
      <c r="AB358" s="6">
        <v>532419</v>
      </c>
      <c r="AC358" s="7">
        <v>1.2</v>
      </c>
      <c r="AD358" s="2">
        <v>0</v>
      </c>
      <c r="AE358" s="2" t="s">
        <v>807</v>
      </c>
      <c r="AF358" s="2">
        <v>1</v>
      </c>
      <c r="AG358" s="2">
        <v>0</v>
      </c>
      <c r="AH358" s="2">
        <v>1</v>
      </c>
      <c r="AI358" s="2">
        <v>0</v>
      </c>
      <c r="AJ358" s="2">
        <v>0</v>
      </c>
      <c r="AK358" s="2">
        <v>0</v>
      </c>
      <c r="AL358" s="2">
        <v>0</v>
      </c>
      <c r="AM358" s="2">
        <v>0</v>
      </c>
    </row>
    <row r="359" spans="1:39">
      <c r="A359" s="2" t="s">
        <v>55</v>
      </c>
      <c r="B359" s="2" t="s">
        <v>821</v>
      </c>
      <c r="C359" s="2" t="s">
        <v>805</v>
      </c>
      <c r="D359" s="2">
        <v>0</v>
      </c>
      <c r="E359" s="2" t="s">
        <v>56</v>
      </c>
      <c r="F359" s="2" t="s">
        <v>806</v>
      </c>
      <c r="G359" s="2" t="s">
        <v>726</v>
      </c>
      <c r="H359" s="2">
        <v>0</v>
      </c>
      <c r="I359" s="2">
        <v>0.49</v>
      </c>
      <c r="J359" s="6">
        <v>16903793</v>
      </c>
      <c r="K359" s="6">
        <v>37315228</v>
      </c>
      <c r="L359" s="6">
        <v>-20411435</v>
      </c>
      <c r="M359" s="6">
        <v>41851422</v>
      </c>
      <c r="N359" s="6">
        <v>1462116</v>
      </c>
      <c r="O359" s="6">
        <v>628669</v>
      </c>
      <c r="P359" s="6">
        <v>825632</v>
      </c>
      <c r="Q359" s="6">
        <v>7815</v>
      </c>
      <c r="R359" s="6">
        <v>0</v>
      </c>
      <c r="S359" s="6">
        <v>0</v>
      </c>
      <c r="T359" s="6">
        <v>0</v>
      </c>
      <c r="U359" s="6">
        <v>0</v>
      </c>
      <c r="V359" s="6">
        <v>-306610</v>
      </c>
      <c r="W359" s="2">
        <v>0</v>
      </c>
      <c r="X359" s="6">
        <v>2500524</v>
      </c>
      <c r="Y359" s="6">
        <v>-605164</v>
      </c>
      <c r="Z359" s="6">
        <v>39901241</v>
      </c>
      <c r="AA359" s="6">
        <v>19489806</v>
      </c>
      <c r="AB359" s="6">
        <v>2586013</v>
      </c>
      <c r="AC359" s="7">
        <v>1.1499999999999999</v>
      </c>
      <c r="AD359" s="2">
        <v>0</v>
      </c>
      <c r="AE359" s="2" t="s">
        <v>807</v>
      </c>
      <c r="AF359" s="2">
        <v>1</v>
      </c>
      <c r="AG359" s="2">
        <v>0</v>
      </c>
      <c r="AH359" s="2">
        <v>0</v>
      </c>
      <c r="AI359" s="2">
        <v>0</v>
      </c>
      <c r="AJ359" s="2">
        <v>0</v>
      </c>
      <c r="AK359" s="2">
        <v>1</v>
      </c>
      <c r="AL359" s="2">
        <v>0</v>
      </c>
      <c r="AM359" s="2">
        <v>0</v>
      </c>
    </row>
    <row r="360" spans="1:39">
      <c r="A360" s="2" t="s">
        <v>53</v>
      </c>
      <c r="B360" s="2" t="s">
        <v>804</v>
      </c>
      <c r="C360" s="2" t="s">
        <v>822</v>
      </c>
      <c r="D360" s="2">
        <v>0</v>
      </c>
      <c r="E360" s="2" t="s">
        <v>54</v>
      </c>
      <c r="F360" s="2" t="s">
        <v>588</v>
      </c>
      <c r="G360" s="2" t="s">
        <v>274</v>
      </c>
      <c r="H360" s="2">
        <v>0</v>
      </c>
      <c r="I360" s="2">
        <v>0.4</v>
      </c>
      <c r="J360" s="6">
        <v>1538973</v>
      </c>
      <c r="K360" s="6">
        <v>4556041</v>
      </c>
      <c r="L360" s="6">
        <v>-3017068</v>
      </c>
      <c r="M360" s="6">
        <v>4099194</v>
      </c>
      <c r="N360" s="6">
        <v>530685</v>
      </c>
      <c r="O360" s="6">
        <v>61576</v>
      </c>
      <c r="P360" s="6">
        <v>450134</v>
      </c>
      <c r="Q360" s="2">
        <v>0</v>
      </c>
      <c r="R360" s="6">
        <v>812</v>
      </c>
      <c r="S360" s="6">
        <v>0</v>
      </c>
      <c r="T360" s="6">
        <v>18163</v>
      </c>
      <c r="U360" s="6">
        <v>0</v>
      </c>
      <c r="V360" s="6">
        <v>-45321</v>
      </c>
      <c r="W360" s="2">
        <v>0</v>
      </c>
      <c r="X360" s="2">
        <v>0</v>
      </c>
      <c r="Y360" s="6">
        <v>13862</v>
      </c>
      <c r="Z360" s="6">
        <v>4598420</v>
      </c>
      <c r="AA360" s="6">
        <v>1581352</v>
      </c>
      <c r="AB360" s="6">
        <v>42379</v>
      </c>
      <c r="AC360" s="7">
        <v>1.03</v>
      </c>
      <c r="AD360" s="2" t="s">
        <v>847</v>
      </c>
      <c r="AE360" s="2" t="s">
        <v>811</v>
      </c>
      <c r="AF360" s="2">
        <v>7.7387000000000003E-3</v>
      </c>
      <c r="AG360" s="2">
        <v>0</v>
      </c>
      <c r="AH360" s="2">
        <v>1</v>
      </c>
      <c r="AI360" s="2">
        <v>0</v>
      </c>
      <c r="AJ360" s="2">
        <v>0</v>
      </c>
      <c r="AK360" s="2">
        <v>0</v>
      </c>
      <c r="AL360" s="2">
        <v>0</v>
      </c>
      <c r="AM360" s="2">
        <v>0</v>
      </c>
    </row>
    <row r="361" spans="1:39">
      <c r="A361" s="2" t="s">
        <v>51</v>
      </c>
      <c r="B361" s="2" t="s">
        <v>804</v>
      </c>
      <c r="C361" s="2" t="s">
        <v>822</v>
      </c>
      <c r="D361" s="2">
        <v>0</v>
      </c>
      <c r="E361" s="2" t="s">
        <v>52</v>
      </c>
      <c r="F361" s="2" t="s">
        <v>584</v>
      </c>
      <c r="G361" s="2" t="s">
        <v>0</v>
      </c>
      <c r="H361" s="2">
        <v>0</v>
      </c>
      <c r="I361" s="2">
        <v>0.4</v>
      </c>
      <c r="J361" s="6">
        <v>2730295</v>
      </c>
      <c r="K361" s="6">
        <v>12477335</v>
      </c>
      <c r="L361" s="6">
        <v>-9747040</v>
      </c>
      <c r="M361" s="6">
        <v>11122618</v>
      </c>
      <c r="N361" s="6">
        <v>1341270</v>
      </c>
      <c r="O361" s="6">
        <v>168526</v>
      </c>
      <c r="P361" s="6">
        <v>1049864</v>
      </c>
      <c r="Q361" s="6">
        <v>4339</v>
      </c>
      <c r="R361" s="6">
        <v>100964</v>
      </c>
      <c r="S361" s="6">
        <v>3141</v>
      </c>
      <c r="T361" s="6">
        <v>14436</v>
      </c>
      <c r="U361" s="6">
        <v>0</v>
      </c>
      <c r="V361" s="6">
        <v>-146415</v>
      </c>
      <c r="W361" s="6">
        <v>29300</v>
      </c>
      <c r="X361" s="2">
        <v>0</v>
      </c>
      <c r="Y361" s="2">
        <v>0</v>
      </c>
      <c r="Z361" s="6">
        <v>12346773</v>
      </c>
      <c r="AA361" s="6">
        <v>2599733</v>
      </c>
      <c r="AB361" s="6">
        <v>-130562</v>
      </c>
      <c r="AC361" s="7">
        <v>0.95</v>
      </c>
      <c r="AD361" s="2">
        <v>0</v>
      </c>
      <c r="AE361" s="2" t="s">
        <v>807</v>
      </c>
      <c r="AF361" s="2">
        <v>1</v>
      </c>
      <c r="AG361" s="2">
        <v>0</v>
      </c>
      <c r="AH361" s="2">
        <v>1</v>
      </c>
      <c r="AI361" s="2">
        <v>0</v>
      </c>
      <c r="AJ361" s="2">
        <v>0</v>
      </c>
      <c r="AK361" s="2">
        <v>0</v>
      </c>
      <c r="AL361" s="2">
        <v>0</v>
      </c>
      <c r="AM361" s="2">
        <v>0</v>
      </c>
    </row>
    <row r="362" spans="1:39">
      <c r="A362" s="2" t="s">
        <v>49</v>
      </c>
      <c r="B362" s="2" t="s">
        <v>804</v>
      </c>
      <c r="C362" s="2" t="s">
        <v>808</v>
      </c>
      <c r="D362" s="2">
        <v>0</v>
      </c>
      <c r="E362" s="2" t="s">
        <v>50</v>
      </c>
      <c r="F362" s="2" t="s">
        <v>412</v>
      </c>
      <c r="G362" s="2" t="s">
        <v>410</v>
      </c>
      <c r="H362" s="2">
        <v>0</v>
      </c>
      <c r="I362" s="2">
        <v>0.4</v>
      </c>
      <c r="J362" s="6">
        <v>3095523</v>
      </c>
      <c r="K362" s="6">
        <v>11218639</v>
      </c>
      <c r="L362" s="6">
        <v>-8123116</v>
      </c>
      <c r="M362" s="6">
        <v>11719649</v>
      </c>
      <c r="N362" s="6">
        <v>742700</v>
      </c>
      <c r="O362" s="6">
        <v>176046</v>
      </c>
      <c r="P362" s="6">
        <v>562225</v>
      </c>
      <c r="Q362" s="6">
        <v>4429</v>
      </c>
      <c r="R362" s="6">
        <v>0</v>
      </c>
      <c r="S362" s="6">
        <v>0</v>
      </c>
      <c r="T362" s="6">
        <v>0</v>
      </c>
      <c r="U362" s="6">
        <v>0</v>
      </c>
      <c r="V362" s="6">
        <v>-122021</v>
      </c>
      <c r="W362" s="2">
        <v>0</v>
      </c>
      <c r="X362" s="2">
        <v>0</v>
      </c>
      <c r="Y362" s="6">
        <v>-1066667</v>
      </c>
      <c r="Z362" s="6">
        <v>11273661</v>
      </c>
      <c r="AA362" s="6">
        <v>3150545</v>
      </c>
      <c r="AB362" s="6">
        <v>55022</v>
      </c>
      <c r="AC362" s="7">
        <v>1.02</v>
      </c>
      <c r="AD362" s="2" t="s">
        <v>930</v>
      </c>
      <c r="AE362" s="2" t="s">
        <v>811</v>
      </c>
      <c r="AF362" s="2">
        <v>1.5443800000000001E-2</v>
      </c>
      <c r="AG362" s="2">
        <v>0</v>
      </c>
      <c r="AH362" s="2">
        <v>1</v>
      </c>
      <c r="AI362" s="2">
        <v>0</v>
      </c>
      <c r="AJ362" s="2">
        <v>0</v>
      </c>
      <c r="AK362" s="2">
        <v>0</v>
      </c>
      <c r="AL362" s="2">
        <v>0</v>
      </c>
      <c r="AM362" s="2">
        <v>0</v>
      </c>
    </row>
    <row r="363" spans="1:39">
      <c r="A363" s="2" t="s">
        <v>47</v>
      </c>
      <c r="B363" s="2" t="s">
        <v>804</v>
      </c>
      <c r="C363" s="2" t="s">
        <v>809</v>
      </c>
      <c r="D363" s="2">
        <v>0</v>
      </c>
      <c r="E363" s="2" t="s">
        <v>48</v>
      </c>
      <c r="F363" s="2" t="s">
        <v>390</v>
      </c>
      <c r="G363" s="2" t="s">
        <v>806</v>
      </c>
      <c r="H363" s="2">
        <v>0</v>
      </c>
      <c r="I363" s="2">
        <v>0.4</v>
      </c>
      <c r="J363" s="6">
        <v>2822796</v>
      </c>
      <c r="K363" s="6">
        <v>6168463</v>
      </c>
      <c r="L363" s="6">
        <v>-3345667</v>
      </c>
      <c r="M363" s="6">
        <v>6547603</v>
      </c>
      <c r="N363" s="6">
        <v>583844</v>
      </c>
      <c r="O363" s="6">
        <v>98723</v>
      </c>
      <c r="P363" s="6">
        <v>460135</v>
      </c>
      <c r="Q363" s="6">
        <v>3672</v>
      </c>
      <c r="R363" s="6">
        <v>5121</v>
      </c>
      <c r="S363" s="6">
        <v>1662</v>
      </c>
      <c r="T363" s="6">
        <v>13313</v>
      </c>
      <c r="U363" s="6">
        <v>1218</v>
      </c>
      <c r="V363" s="6">
        <v>-50257</v>
      </c>
      <c r="W363" s="2">
        <v>0</v>
      </c>
      <c r="X363" s="2">
        <v>0</v>
      </c>
      <c r="Y363" s="6">
        <v>-185401</v>
      </c>
      <c r="Z363" s="6">
        <v>6895789</v>
      </c>
      <c r="AA363" s="6">
        <v>3550122</v>
      </c>
      <c r="AB363" s="6">
        <v>727326</v>
      </c>
      <c r="AC363" s="7">
        <v>1.26</v>
      </c>
      <c r="AD363" s="2" t="s">
        <v>863</v>
      </c>
      <c r="AE363" s="2" t="s">
        <v>811</v>
      </c>
      <c r="AF363" s="2">
        <v>2.2567899999999998E-2</v>
      </c>
      <c r="AG363" s="2">
        <v>0</v>
      </c>
      <c r="AH363" s="2">
        <v>1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</row>
    <row r="364" spans="1:39">
      <c r="A364" s="2" t="s">
        <v>45</v>
      </c>
      <c r="B364" s="2" t="s">
        <v>921</v>
      </c>
      <c r="C364" s="2">
        <v>0</v>
      </c>
      <c r="D364" s="2">
        <v>0</v>
      </c>
      <c r="E364" s="2" t="s">
        <v>46</v>
      </c>
      <c r="F364" s="2">
        <v>0</v>
      </c>
      <c r="G364" s="2">
        <v>0</v>
      </c>
      <c r="H364" s="2" t="s">
        <v>814</v>
      </c>
      <c r="I364" s="2">
        <v>0.01</v>
      </c>
      <c r="J364" s="6">
        <v>31501203</v>
      </c>
      <c r="K364" s="6">
        <v>9194955</v>
      </c>
      <c r="L364" s="6">
        <v>22306248</v>
      </c>
      <c r="M364" s="6">
        <v>9524253</v>
      </c>
      <c r="N364" s="6">
        <v>553214</v>
      </c>
      <c r="O364" s="6">
        <v>143069</v>
      </c>
      <c r="P364" s="6">
        <v>404568</v>
      </c>
      <c r="Q364" s="2">
        <v>956</v>
      </c>
      <c r="R364" s="6">
        <v>3509</v>
      </c>
      <c r="S364" s="6">
        <v>1007</v>
      </c>
      <c r="T364" s="6">
        <v>14</v>
      </c>
      <c r="U364" s="6">
        <v>91</v>
      </c>
      <c r="V364" s="6">
        <v>335072</v>
      </c>
      <c r="W364" s="2">
        <v>0</v>
      </c>
      <c r="X364" s="2">
        <v>0</v>
      </c>
      <c r="Y364" s="6">
        <v>-474527</v>
      </c>
      <c r="Z364" s="6">
        <v>9938013</v>
      </c>
      <c r="AA364" s="6">
        <v>32244261</v>
      </c>
      <c r="AB364" s="6">
        <v>743058</v>
      </c>
      <c r="AC364" s="7">
        <v>1.02</v>
      </c>
      <c r="AD364" s="2">
        <v>0</v>
      </c>
      <c r="AE364" s="2" t="s">
        <v>807</v>
      </c>
      <c r="AF364" s="2">
        <v>1</v>
      </c>
      <c r="AG364" s="2">
        <v>0</v>
      </c>
      <c r="AH364" s="2">
        <v>0</v>
      </c>
      <c r="AI364" s="2">
        <v>0</v>
      </c>
      <c r="AJ364" s="2">
        <v>1</v>
      </c>
      <c r="AK364" s="2">
        <v>0</v>
      </c>
      <c r="AL364" s="2">
        <v>0</v>
      </c>
      <c r="AM364" s="2">
        <v>0</v>
      </c>
    </row>
    <row r="365" spans="1:39">
      <c r="A365" s="2" t="s">
        <v>43</v>
      </c>
      <c r="B365" s="2" t="s">
        <v>804</v>
      </c>
      <c r="C365" s="2" t="s">
        <v>805</v>
      </c>
      <c r="D365" s="2">
        <v>0</v>
      </c>
      <c r="E365" s="2" t="s">
        <v>44</v>
      </c>
      <c r="F365" s="2" t="s">
        <v>290</v>
      </c>
      <c r="G365" s="2" t="s">
        <v>806</v>
      </c>
      <c r="H365" s="2">
        <v>0</v>
      </c>
      <c r="I365" s="2">
        <v>0.4</v>
      </c>
      <c r="J365" s="6">
        <v>2004145</v>
      </c>
      <c r="K365" s="6">
        <v>13243301</v>
      </c>
      <c r="L365" s="6">
        <v>-11239156</v>
      </c>
      <c r="M365" s="6">
        <v>15023566</v>
      </c>
      <c r="N365" s="6">
        <v>796112</v>
      </c>
      <c r="O365" s="6">
        <v>228303</v>
      </c>
      <c r="P365" s="6">
        <v>547729</v>
      </c>
      <c r="Q365" s="6">
        <v>7162</v>
      </c>
      <c r="R365" s="6">
        <v>0</v>
      </c>
      <c r="S365" s="6">
        <v>0</v>
      </c>
      <c r="T365" s="6">
        <v>12918</v>
      </c>
      <c r="U365" s="6">
        <v>0</v>
      </c>
      <c r="V365" s="6">
        <v>-168829</v>
      </c>
      <c r="W365" s="2">
        <v>0</v>
      </c>
      <c r="X365" s="6">
        <v>1660</v>
      </c>
      <c r="Y365" s="6">
        <v>-80350</v>
      </c>
      <c r="Z365" s="6">
        <v>15568839</v>
      </c>
      <c r="AA365" s="6">
        <v>4329683</v>
      </c>
      <c r="AB365" s="6">
        <v>2325538</v>
      </c>
      <c r="AC365" s="7">
        <v>2.16</v>
      </c>
      <c r="AD365" s="2" t="s">
        <v>931</v>
      </c>
      <c r="AE365" s="2" t="s">
        <v>811</v>
      </c>
      <c r="AF365" s="2">
        <v>2.7541699999999999E-2</v>
      </c>
      <c r="AG365" s="2">
        <v>0</v>
      </c>
      <c r="AH365" s="2">
        <v>1</v>
      </c>
      <c r="AI365" s="2">
        <v>0</v>
      </c>
      <c r="AJ365" s="2">
        <v>0</v>
      </c>
      <c r="AK365" s="2">
        <v>0</v>
      </c>
      <c r="AL365" s="2">
        <v>0</v>
      </c>
      <c r="AM365" s="2">
        <v>0</v>
      </c>
    </row>
    <row r="366" spans="1:39">
      <c r="A366" s="2" t="s">
        <v>41</v>
      </c>
      <c r="B366" s="2" t="s">
        <v>804</v>
      </c>
      <c r="C366" s="2" t="s">
        <v>822</v>
      </c>
      <c r="D366" s="2">
        <v>0</v>
      </c>
      <c r="E366" s="2" t="s">
        <v>42</v>
      </c>
      <c r="F366" s="2" t="s">
        <v>207</v>
      </c>
      <c r="G366" s="2" t="s">
        <v>274</v>
      </c>
      <c r="H366" s="2">
        <v>0</v>
      </c>
      <c r="I366" s="2">
        <v>0.4</v>
      </c>
      <c r="J366" s="6">
        <v>1123166</v>
      </c>
      <c r="K366" s="6">
        <v>5893327</v>
      </c>
      <c r="L366" s="6">
        <v>-4770161</v>
      </c>
      <c r="M366" s="6">
        <v>6620078</v>
      </c>
      <c r="N366" s="6">
        <v>464122</v>
      </c>
      <c r="O366" s="6">
        <v>100194</v>
      </c>
      <c r="P366" s="6">
        <v>340345</v>
      </c>
      <c r="Q366" s="2">
        <v>0</v>
      </c>
      <c r="R366" s="6">
        <v>0</v>
      </c>
      <c r="S366" s="6">
        <v>0</v>
      </c>
      <c r="T366" s="6">
        <v>22955</v>
      </c>
      <c r="U366" s="6">
        <v>628</v>
      </c>
      <c r="V366" s="6">
        <v>-71655</v>
      </c>
      <c r="W366" s="6">
        <v>98095</v>
      </c>
      <c r="X366" s="2">
        <v>0</v>
      </c>
      <c r="Y366" s="6">
        <v>480635</v>
      </c>
      <c r="Z366" s="6">
        <v>7591276</v>
      </c>
      <c r="AA366" s="6">
        <v>2821114</v>
      </c>
      <c r="AB366" s="6">
        <v>1697948</v>
      </c>
      <c r="AC366" s="7">
        <v>2.5099999999999998</v>
      </c>
      <c r="AD366" s="2">
        <v>0</v>
      </c>
      <c r="AE366" s="2" t="s">
        <v>807</v>
      </c>
      <c r="AF366" s="2">
        <v>1</v>
      </c>
      <c r="AG366" s="2">
        <v>0</v>
      </c>
      <c r="AH366" s="2">
        <v>1</v>
      </c>
      <c r="AI366" s="2">
        <v>0</v>
      </c>
      <c r="AJ366" s="2">
        <v>0</v>
      </c>
      <c r="AK366" s="2">
        <v>0</v>
      </c>
      <c r="AL366" s="2">
        <v>0</v>
      </c>
      <c r="AM366" s="2">
        <v>0</v>
      </c>
    </row>
    <row r="367" spans="1:39">
      <c r="A367" s="2" t="s">
        <v>39</v>
      </c>
      <c r="B367" s="2" t="s">
        <v>928</v>
      </c>
      <c r="C367" s="2" t="s">
        <v>805</v>
      </c>
      <c r="D367" s="2">
        <v>0</v>
      </c>
      <c r="E367" s="2" t="s">
        <v>40</v>
      </c>
      <c r="F367" s="2">
        <v>0</v>
      </c>
      <c r="G367" s="2">
        <v>0</v>
      </c>
      <c r="H367" s="2" t="s">
        <v>929</v>
      </c>
      <c r="I367" s="2">
        <v>0.1</v>
      </c>
      <c r="J367" s="6">
        <v>74015403</v>
      </c>
      <c r="K367" s="6">
        <v>31251849</v>
      </c>
      <c r="L367" s="6">
        <v>42763554</v>
      </c>
      <c r="M367" s="6">
        <v>33314890</v>
      </c>
      <c r="N367" s="6">
        <v>1683866</v>
      </c>
      <c r="O367" s="6">
        <v>500691</v>
      </c>
      <c r="P367" s="6">
        <v>1147885</v>
      </c>
      <c r="Q367" s="6">
        <v>4401</v>
      </c>
      <c r="R367" s="6">
        <v>18670</v>
      </c>
      <c r="S367" s="6">
        <v>4701</v>
      </c>
      <c r="T367" s="6">
        <v>6908</v>
      </c>
      <c r="U367" s="6">
        <v>610</v>
      </c>
      <c r="V367" s="6">
        <v>642371</v>
      </c>
      <c r="W367" s="2">
        <v>0</v>
      </c>
      <c r="X367" s="2">
        <v>0</v>
      </c>
      <c r="Y367" s="6">
        <v>-1117341</v>
      </c>
      <c r="Z367" s="6">
        <v>34523786</v>
      </c>
      <c r="AA367" s="6">
        <v>77287340</v>
      </c>
      <c r="AB367" s="6">
        <v>3271937</v>
      </c>
      <c r="AC367" s="7">
        <v>1.04</v>
      </c>
      <c r="AD367" s="2" t="s">
        <v>903</v>
      </c>
      <c r="AE367" s="2" t="s">
        <v>827</v>
      </c>
      <c r="AF367" s="2">
        <v>0.88419639999999999</v>
      </c>
      <c r="AG367" s="2">
        <v>0</v>
      </c>
      <c r="AH367" s="2">
        <v>0</v>
      </c>
      <c r="AI367" s="2">
        <v>1</v>
      </c>
      <c r="AJ367" s="2">
        <v>0</v>
      </c>
      <c r="AK367" s="2">
        <v>0</v>
      </c>
      <c r="AL367" s="2">
        <v>0</v>
      </c>
      <c r="AM367" s="2">
        <v>0</v>
      </c>
    </row>
    <row r="368" spans="1:39">
      <c r="A368" s="2" t="s">
        <v>37</v>
      </c>
      <c r="B368" s="2" t="s">
        <v>921</v>
      </c>
      <c r="C368" s="2">
        <v>0</v>
      </c>
      <c r="D368" s="2">
        <v>0</v>
      </c>
      <c r="E368" s="2" t="s">
        <v>38</v>
      </c>
      <c r="F368" s="2">
        <v>0</v>
      </c>
      <c r="G368" s="2">
        <v>0</v>
      </c>
      <c r="H368" s="2" t="s">
        <v>814</v>
      </c>
      <c r="I368" s="2">
        <v>0.01</v>
      </c>
      <c r="J368" s="6">
        <v>23100041</v>
      </c>
      <c r="K368" s="6">
        <v>7297592</v>
      </c>
      <c r="L368" s="6">
        <v>15802449</v>
      </c>
      <c r="M368" s="6">
        <v>7578831</v>
      </c>
      <c r="N368" s="6">
        <v>540060</v>
      </c>
      <c r="O368" s="6">
        <v>113845</v>
      </c>
      <c r="P368" s="6">
        <v>424043</v>
      </c>
      <c r="Q368" s="6">
        <v>1098</v>
      </c>
      <c r="R368" s="6">
        <v>78</v>
      </c>
      <c r="S368" s="6">
        <v>740</v>
      </c>
      <c r="T368" s="6">
        <v>241</v>
      </c>
      <c r="U368" s="6">
        <v>15</v>
      </c>
      <c r="V368" s="6">
        <v>237376</v>
      </c>
      <c r="W368" s="2">
        <v>0</v>
      </c>
      <c r="X368" s="2">
        <v>0</v>
      </c>
      <c r="Y368" s="6">
        <v>-732806</v>
      </c>
      <c r="Z368" s="6">
        <v>7623461</v>
      </c>
      <c r="AA368" s="6">
        <v>23425910</v>
      </c>
      <c r="AB368" s="6">
        <v>325869</v>
      </c>
      <c r="AC368" s="7">
        <v>1.01</v>
      </c>
      <c r="AD368" s="2">
        <v>0</v>
      </c>
      <c r="AE368" s="2" t="s">
        <v>807</v>
      </c>
      <c r="AF368" s="2">
        <v>1</v>
      </c>
      <c r="AG368" s="2">
        <v>0</v>
      </c>
      <c r="AH368" s="2">
        <v>0</v>
      </c>
      <c r="AI368" s="2">
        <v>0</v>
      </c>
      <c r="AJ368" s="2">
        <v>1</v>
      </c>
      <c r="AK368" s="2">
        <v>0</v>
      </c>
      <c r="AL368" s="2">
        <v>0</v>
      </c>
      <c r="AM368" s="2">
        <v>0</v>
      </c>
    </row>
    <row r="369" spans="1:39">
      <c r="A369" s="2" t="s">
        <v>35</v>
      </c>
      <c r="B369" s="2" t="s">
        <v>924</v>
      </c>
      <c r="C369" s="2" t="s">
        <v>818</v>
      </c>
      <c r="D369" s="2">
        <v>0</v>
      </c>
      <c r="E369" s="2" t="s">
        <v>36</v>
      </c>
      <c r="F369" s="2" t="s">
        <v>514</v>
      </c>
      <c r="G369" s="2" t="s">
        <v>806</v>
      </c>
      <c r="H369" s="2">
        <v>0</v>
      </c>
      <c r="I369" s="2">
        <v>0.3</v>
      </c>
      <c r="J369" s="6">
        <v>84405185</v>
      </c>
      <c r="K369" s="6">
        <v>628493162</v>
      </c>
      <c r="L369" s="6">
        <v>-544087977</v>
      </c>
      <c r="M369" s="6">
        <v>615877179</v>
      </c>
      <c r="N369" s="6">
        <v>9842717</v>
      </c>
      <c r="O369" s="6">
        <v>9251374</v>
      </c>
      <c r="P369" s="6">
        <v>510853</v>
      </c>
      <c r="Q369" s="2">
        <v>0</v>
      </c>
      <c r="R369" s="6">
        <v>71544</v>
      </c>
      <c r="S369" s="6">
        <v>8946</v>
      </c>
      <c r="T369" s="6">
        <v>0</v>
      </c>
      <c r="U369" s="6">
        <v>0</v>
      </c>
      <c r="V369" s="6">
        <v>-8172995</v>
      </c>
      <c r="W369" s="6">
        <v>66618</v>
      </c>
      <c r="X369" s="2">
        <v>0</v>
      </c>
      <c r="Y369" s="6">
        <v>-45306163</v>
      </c>
      <c r="Z369" s="6">
        <v>572307355</v>
      </c>
      <c r="AA369" s="6">
        <v>28219378</v>
      </c>
      <c r="AB369" s="6">
        <v>-56185807</v>
      </c>
      <c r="AC369" s="7">
        <v>0.33</v>
      </c>
      <c r="AD369" s="2">
        <v>0</v>
      </c>
      <c r="AE369" s="2" t="s">
        <v>807</v>
      </c>
      <c r="AF369" s="2">
        <v>1</v>
      </c>
      <c r="AG369" s="2">
        <v>0</v>
      </c>
      <c r="AH369" s="2">
        <v>0</v>
      </c>
      <c r="AI369" s="2">
        <v>0</v>
      </c>
      <c r="AJ369" s="2">
        <v>0</v>
      </c>
      <c r="AK369" s="2">
        <v>0</v>
      </c>
      <c r="AL369" s="2">
        <v>1</v>
      </c>
      <c r="AM369" s="2">
        <v>0</v>
      </c>
    </row>
    <row r="370" spans="1:39">
      <c r="A370" s="2" t="s">
        <v>33</v>
      </c>
      <c r="B370" s="2" t="s">
        <v>804</v>
      </c>
      <c r="C370" s="2" t="s">
        <v>822</v>
      </c>
      <c r="D370" s="2">
        <v>0</v>
      </c>
      <c r="E370" s="2" t="s">
        <v>34</v>
      </c>
      <c r="F370" s="2" t="s">
        <v>584</v>
      </c>
      <c r="G370" s="2" t="s">
        <v>0</v>
      </c>
      <c r="H370" s="2">
        <v>0</v>
      </c>
      <c r="I370" s="2">
        <v>0.4</v>
      </c>
      <c r="J370" s="6">
        <v>1904358</v>
      </c>
      <c r="K370" s="6">
        <v>6453078</v>
      </c>
      <c r="L370" s="6">
        <v>-4548720</v>
      </c>
      <c r="M370" s="6">
        <v>5865241</v>
      </c>
      <c r="N370" s="6">
        <v>509518</v>
      </c>
      <c r="O370" s="6">
        <v>88104</v>
      </c>
      <c r="P370" s="6">
        <v>420316</v>
      </c>
      <c r="Q370" s="6">
        <v>1098</v>
      </c>
      <c r="R370" s="6">
        <v>0</v>
      </c>
      <c r="S370" s="6">
        <v>0</v>
      </c>
      <c r="T370" s="6">
        <v>0</v>
      </c>
      <c r="U370" s="6">
        <v>0</v>
      </c>
      <c r="V370" s="6">
        <v>-68328</v>
      </c>
      <c r="W370" s="6">
        <v>41493</v>
      </c>
      <c r="X370" s="2">
        <v>0</v>
      </c>
      <c r="Y370" s="6">
        <v>72612</v>
      </c>
      <c r="Z370" s="6">
        <v>6420535</v>
      </c>
      <c r="AA370" s="6">
        <v>1871816</v>
      </c>
      <c r="AB370" s="6">
        <v>-32542</v>
      </c>
      <c r="AC370" s="7">
        <v>0.98</v>
      </c>
      <c r="AD370" s="2">
        <v>0</v>
      </c>
      <c r="AE370" s="2" t="s">
        <v>807</v>
      </c>
      <c r="AF370" s="2">
        <v>1</v>
      </c>
      <c r="AG370" s="2">
        <v>0</v>
      </c>
      <c r="AH370" s="2">
        <v>1</v>
      </c>
      <c r="AI370" s="2">
        <v>0</v>
      </c>
      <c r="AJ370" s="2">
        <v>0</v>
      </c>
      <c r="AK370" s="2">
        <v>0</v>
      </c>
      <c r="AL370" s="2">
        <v>0</v>
      </c>
      <c r="AM370" s="2">
        <v>0</v>
      </c>
    </row>
    <row r="371" spans="1:39">
      <c r="A371" s="2" t="s">
        <v>31</v>
      </c>
      <c r="B371" s="2" t="s">
        <v>926</v>
      </c>
      <c r="C371" s="2" t="s">
        <v>808</v>
      </c>
      <c r="D371" s="2" t="s">
        <v>947</v>
      </c>
      <c r="E371" s="2" t="s">
        <v>32</v>
      </c>
      <c r="F371" s="2" t="s">
        <v>806</v>
      </c>
      <c r="G371" s="2" t="s">
        <v>502</v>
      </c>
      <c r="H371" s="2">
        <v>0</v>
      </c>
      <c r="I371" s="2">
        <v>0.49</v>
      </c>
      <c r="J371" s="6">
        <v>65924844</v>
      </c>
      <c r="K371" s="6">
        <v>35443403</v>
      </c>
      <c r="L371" s="6">
        <v>30481441</v>
      </c>
      <c r="M371" s="6">
        <v>35734498</v>
      </c>
      <c r="N371" s="6">
        <v>3021993</v>
      </c>
      <c r="O371" s="6">
        <v>536784</v>
      </c>
      <c r="P371" s="6">
        <v>2355461</v>
      </c>
      <c r="Q371" s="6">
        <v>4817</v>
      </c>
      <c r="R371" s="6">
        <v>117579</v>
      </c>
      <c r="S371" s="6">
        <v>7352</v>
      </c>
      <c r="T371" s="6">
        <v>0</v>
      </c>
      <c r="U371" s="6">
        <v>0</v>
      </c>
      <c r="V371" s="6">
        <v>457876</v>
      </c>
      <c r="W371" s="2">
        <v>0</v>
      </c>
      <c r="X371" s="2">
        <v>0</v>
      </c>
      <c r="Y371" s="6">
        <v>-3367286</v>
      </c>
      <c r="Z371" s="6">
        <v>35847081</v>
      </c>
      <c r="AA371" s="6">
        <v>66328522</v>
      </c>
      <c r="AB371" s="6">
        <v>403678</v>
      </c>
      <c r="AC371" s="7">
        <v>1.01</v>
      </c>
      <c r="AD371" s="2" t="s">
        <v>948</v>
      </c>
      <c r="AE371" s="2" t="s">
        <v>811</v>
      </c>
      <c r="AF371" s="2">
        <v>8.9536400000000002E-2</v>
      </c>
      <c r="AG371" s="2">
        <v>0</v>
      </c>
      <c r="AH371" s="2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1</v>
      </c>
    </row>
    <row r="372" spans="1:39">
      <c r="A372" s="2" t="s">
        <v>29</v>
      </c>
      <c r="B372" s="2" t="s">
        <v>821</v>
      </c>
      <c r="C372" s="2" t="s">
        <v>822</v>
      </c>
      <c r="D372" s="2">
        <v>0</v>
      </c>
      <c r="E372" s="2" t="s">
        <v>30</v>
      </c>
      <c r="F372" s="2" t="s">
        <v>806</v>
      </c>
      <c r="G372" s="2" t="s">
        <v>0</v>
      </c>
      <c r="H372" s="2">
        <v>0</v>
      </c>
      <c r="I372" s="2">
        <v>0.49</v>
      </c>
      <c r="J372" s="6">
        <v>54061287</v>
      </c>
      <c r="K372" s="6">
        <v>67422815</v>
      </c>
      <c r="L372" s="6">
        <v>-13361528</v>
      </c>
      <c r="M372" s="6">
        <v>71993471</v>
      </c>
      <c r="N372" s="6">
        <v>4689941</v>
      </c>
      <c r="O372" s="6">
        <v>1093429</v>
      </c>
      <c r="P372" s="6">
        <v>3368850</v>
      </c>
      <c r="Q372" s="6">
        <v>37840</v>
      </c>
      <c r="R372" s="6">
        <v>46441</v>
      </c>
      <c r="S372" s="6">
        <v>10936</v>
      </c>
      <c r="T372" s="6">
        <v>124984</v>
      </c>
      <c r="U372" s="6">
        <v>7461</v>
      </c>
      <c r="V372" s="6">
        <v>-200710</v>
      </c>
      <c r="W372" s="2">
        <v>0</v>
      </c>
      <c r="X372" s="6">
        <v>1576694</v>
      </c>
      <c r="Y372" s="6">
        <v>3067863</v>
      </c>
      <c r="Z372" s="6">
        <v>77973872</v>
      </c>
      <c r="AA372" s="6">
        <v>64612344</v>
      </c>
      <c r="AB372" s="6">
        <v>10551057</v>
      </c>
      <c r="AC372" s="7">
        <v>1.2</v>
      </c>
      <c r="AD372" s="2">
        <v>0</v>
      </c>
      <c r="AE372" s="2" t="s">
        <v>807</v>
      </c>
      <c r="AF372" s="2">
        <v>1</v>
      </c>
      <c r="AG372" s="2">
        <v>0</v>
      </c>
      <c r="AH372" s="2">
        <v>0</v>
      </c>
      <c r="AI372" s="2">
        <v>0</v>
      </c>
      <c r="AJ372" s="2">
        <v>0</v>
      </c>
      <c r="AK372" s="2">
        <v>1</v>
      </c>
      <c r="AL372" s="2">
        <v>0</v>
      </c>
      <c r="AM372" s="2">
        <v>0</v>
      </c>
    </row>
    <row r="373" spans="1:39">
      <c r="A373" s="2" t="s">
        <v>27</v>
      </c>
      <c r="B373" s="2" t="s">
        <v>804</v>
      </c>
      <c r="C373" s="2" t="s">
        <v>805</v>
      </c>
      <c r="D373" s="2">
        <v>0</v>
      </c>
      <c r="E373" s="2" t="s">
        <v>28</v>
      </c>
      <c r="F373" s="2" t="s">
        <v>488</v>
      </c>
      <c r="G373" s="2" t="s">
        <v>486</v>
      </c>
      <c r="H373" s="2">
        <v>0</v>
      </c>
      <c r="I373" s="2">
        <v>0.4</v>
      </c>
      <c r="J373" s="6">
        <v>2082566</v>
      </c>
      <c r="K373" s="6">
        <v>21160572</v>
      </c>
      <c r="L373" s="6">
        <v>-19078006</v>
      </c>
      <c r="M373" s="6">
        <v>23310404</v>
      </c>
      <c r="N373" s="6">
        <v>1063195</v>
      </c>
      <c r="O373" s="6">
        <v>354437</v>
      </c>
      <c r="P373" s="6">
        <v>696171</v>
      </c>
      <c r="Q373" s="6">
        <v>8120</v>
      </c>
      <c r="R373" s="6">
        <v>0</v>
      </c>
      <c r="S373" s="6">
        <v>0</v>
      </c>
      <c r="T373" s="6">
        <v>3248</v>
      </c>
      <c r="U373" s="6">
        <v>1219</v>
      </c>
      <c r="V373" s="6">
        <v>-286579</v>
      </c>
      <c r="W373" s="2">
        <v>0</v>
      </c>
      <c r="X373" s="6">
        <v>1430724</v>
      </c>
      <c r="Y373" s="6">
        <v>595602</v>
      </c>
      <c r="Z373" s="6">
        <v>23251898</v>
      </c>
      <c r="AA373" s="6">
        <v>4173892</v>
      </c>
      <c r="AB373" s="6">
        <v>2091326</v>
      </c>
      <c r="AC373" s="7">
        <v>2</v>
      </c>
      <c r="AD373" s="2">
        <v>0</v>
      </c>
      <c r="AE373" s="2" t="s">
        <v>807</v>
      </c>
      <c r="AF373" s="2">
        <v>1</v>
      </c>
      <c r="AG373" s="2">
        <v>0</v>
      </c>
      <c r="AH373" s="2">
        <v>1</v>
      </c>
      <c r="AI373" s="2">
        <v>0</v>
      </c>
      <c r="AJ373" s="2">
        <v>0</v>
      </c>
      <c r="AK373" s="2">
        <v>0</v>
      </c>
      <c r="AL373" s="2">
        <v>0</v>
      </c>
      <c r="AM373" s="2">
        <v>0</v>
      </c>
    </row>
    <row r="374" spans="1:39">
      <c r="A374" s="2" t="s">
        <v>25</v>
      </c>
      <c r="B374" s="2" t="s">
        <v>821</v>
      </c>
      <c r="C374" s="2" t="s">
        <v>805</v>
      </c>
      <c r="D374" s="2">
        <v>0</v>
      </c>
      <c r="E374" s="2" t="s">
        <v>26</v>
      </c>
      <c r="F374" s="2" t="s">
        <v>806</v>
      </c>
      <c r="G374" s="2" t="s">
        <v>726</v>
      </c>
      <c r="H374" s="2">
        <v>0</v>
      </c>
      <c r="I374" s="2">
        <v>0.49</v>
      </c>
      <c r="J374" s="6">
        <v>11885934</v>
      </c>
      <c r="K374" s="6">
        <v>40648891</v>
      </c>
      <c r="L374" s="6">
        <v>-28762957</v>
      </c>
      <c r="M374" s="6">
        <v>45325795</v>
      </c>
      <c r="N374" s="6">
        <v>1378197</v>
      </c>
      <c r="O374" s="6">
        <v>680999</v>
      </c>
      <c r="P374" s="6">
        <v>684248</v>
      </c>
      <c r="Q374" s="6">
        <v>0</v>
      </c>
      <c r="R374" s="6">
        <v>0</v>
      </c>
      <c r="S374" s="6">
        <v>9017</v>
      </c>
      <c r="T374" s="6">
        <v>3187</v>
      </c>
      <c r="U374" s="6">
        <v>746</v>
      </c>
      <c r="V374" s="6">
        <v>-432062</v>
      </c>
      <c r="W374" s="2">
        <v>0</v>
      </c>
      <c r="X374" s="6">
        <v>1704387</v>
      </c>
      <c r="Y374" s="6">
        <v>-1001341</v>
      </c>
      <c r="Z374" s="6">
        <v>43566202</v>
      </c>
      <c r="AA374" s="6">
        <v>14803245</v>
      </c>
      <c r="AB374" s="6">
        <v>2917311</v>
      </c>
      <c r="AC374" s="7">
        <v>1.25</v>
      </c>
      <c r="AD374" s="2">
        <v>0</v>
      </c>
      <c r="AE374" s="2" t="s">
        <v>807</v>
      </c>
      <c r="AF374" s="2">
        <v>1</v>
      </c>
      <c r="AG374" s="2">
        <v>0</v>
      </c>
      <c r="AH374" s="2">
        <v>0</v>
      </c>
      <c r="AI374" s="2">
        <v>0</v>
      </c>
      <c r="AJ374" s="2">
        <v>0</v>
      </c>
      <c r="AK374" s="2">
        <v>1</v>
      </c>
      <c r="AL374" s="2">
        <v>0</v>
      </c>
      <c r="AM374" s="2">
        <v>0</v>
      </c>
    </row>
    <row r="375" spans="1:39">
      <c r="A375" s="2" t="s">
        <v>23</v>
      </c>
      <c r="B375" s="2" t="s">
        <v>926</v>
      </c>
      <c r="C375" s="2" t="s">
        <v>808</v>
      </c>
      <c r="D375" s="2" t="s">
        <v>951</v>
      </c>
      <c r="E375" s="2" t="s">
        <v>24</v>
      </c>
      <c r="F375" s="2" t="s">
        <v>806</v>
      </c>
      <c r="G375" s="2" t="s">
        <v>368</v>
      </c>
      <c r="H375" s="2">
        <v>0</v>
      </c>
      <c r="I375" s="2">
        <v>0.49</v>
      </c>
      <c r="J375" s="6">
        <v>76072990</v>
      </c>
      <c r="K375" s="6">
        <v>30491427</v>
      </c>
      <c r="L375" s="6">
        <v>45581563</v>
      </c>
      <c r="M375" s="6">
        <v>33602957</v>
      </c>
      <c r="N375" s="6">
        <v>2798749</v>
      </c>
      <c r="O375" s="6">
        <v>506465</v>
      </c>
      <c r="P375" s="6">
        <v>2275836</v>
      </c>
      <c r="Q375" s="6">
        <v>8898</v>
      </c>
      <c r="R375" s="6">
        <v>0</v>
      </c>
      <c r="S375" s="6">
        <v>4565</v>
      </c>
      <c r="T375" s="6">
        <v>0</v>
      </c>
      <c r="U375" s="6">
        <v>2984</v>
      </c>
      <c r="V375" s="6">
        <v>684702</v>
      </c>
      <c r="W375" s="2">
        <v>0</v>
      </c>
      <c r="X375" s="2">
        <v>0</v>
      </c>
      <c r="Y375" s="6">
        <v>722193</v>
      </c>
      <c r="Z375" s="6">
        <v>37808601</v>
      </c>
      <c r="AA375" s="6">
        <v>83390164</v>
      </c>
      <c r="AB375" s="6">
        <v>7317174</v>
      </c>
      <c r="AC375" s="7">
        <v>1.1000000000000001</v>
      </c>
      <c r="AD375" s="2">
        <v>0</v>
      </c>
      <c r="AE375" s="2" t="s">
        <v>807</v>
      </c>
      <c r="AF375" s="2">
        <v>1</v>
      </c>
      <c r="AG375" s="2">
        <v>0</v>
      </c>
      <c r="AH375" s="2">
        <v>0</v>
      </c>
      <c r="AI375" s="2">
        <v>0</v>
      </c>
      <c r="AJ375" s="2">
        <v>0</v>
      </c>
      <c r="AK375" s="2">
        <v>0</v>
      </c>
      <c r="AL375" s="2">
        <v>0</v>
      </c>
      <c r="AM375" s="2">
        <v>1</v>
      </c>
    </row>
    <row r="376" spans="1:39">
      <c r="A376" s="2" t="s">
        <v>21</v>
      </c>
      <c r="B376" s="2" t="s">
        <v>804</v>
      </c>
      <c r="C376" s="2" t="s">
        <v>805</v>
      </c>
      <c r="D376" s="2">
        <v>0</v>
      </c>
      <c r="E376" s="2" t="s">
        <v>22</v>
      </c>
      <c r="F376" s="2" t="s">
        <v>133</v>
      </c>
      <c r="G376" s="2" t="s">
        <v>806</v>
      </c>
      <c r="H376" s="2">
        <v>0</v>
      </c>
      <c r="I376" s="2">
        <v>0.4</v>
      </c>
      <c r="J376" s="6">
        <v>1993458</v>
      </c>
      <c r="K376" s="6">
        <v>17324557</v>
      </c>
      <c r="L376" s="6">
        <v>-15331100</v>
      </c>
      <c r="M376" s="6">
        <v>18809627</v>
      </c>
      <c r="N376" s="6">
        <v>622303</v>
      </c>
      <c r="O376" s="6">
        <v>282548</v>
      </c>
      <c r="P376" s="6">
        <v>339755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-230295</v>
      </c>
      <c r="W376" s="2">
        <v>0</v>
      </c>
      <c r="X376" s="6">
        <v>985394</v>
      </c>
      <c r="Y376" s="6">
        <v>1836312</v>
      </c>
      <c r="Z376" s="6">
        <v>20052552</v>
      </c>
      <c r="AA376" s="6">
        <v>4721453</v>
      </c>
      <c r="AB376" s="6">
        <v>2727995</v>
      </c>
      <c r="AC376" s="7">
        <v>2.37</v>
      </c>
      <c r="AD376" s="2">
        <v>0</v>
      </c>
      <c r="AE376" s="2" t="s">
        <v>807</v>
      </c>
      <c r="AF376" s="2">
        <v>1</v>
      </c>
      <c r="AG376" s="2">
        <v>0</v>
      </c>
      <c r="AH376" s="2">
        <v>1</v>
      </c>
      <c r="AI376" s="2">
        <v>0</v>
      </c>
      <c r="AJ376" s="2">
        <v>0</v>
      </c>
      <c r="AK376" s="2">
        <v>0</v>
      </c>
      <c r="AL376" s="2">
        <v>0</v>
      </c>
      <c r="AM376" s="2">
        <v>0</v>
      </c>
    </row>
    <row r="377" spans="1:39">
      <c r="A377" s="2" t="s">
        <v>19</v>
      </c>
      <c r="B377" s="2" t="s">
        <v>821</v>
      </c>
      <c r="C377" s="2" t="s">
        <v>805</v>
      </c>
      <c r="D377" s="2">
        <v>0</v>
      </c>
      <c r="E377" s="2" t="s">
        <v>20</v>
      </c>
      <c r="F377" s="2" t="s">
        <v>806</v>
      </c>
      <c r="G377" s="2" t="s">
        <v>726</v>
      </c>
      <c r="H377" s="2">
        <v>0</v>
      </c>
      <c r="I377" s="2">
        <v>0.49</v>
      </c>
      <c r="J377" s="6">
        <v>13187486</v>
      </c>
      <c r="K377" s="6">
        <v>31362505</v>
      </c>
      <c r="L377" s="6">
        <v>-18175019</v>
      </c>
      <c r="M377" s="6">
        <v>30038894</v>
      </c>
      <c r="N377" s="6">
        <v>1155481</v>
      </c>
      <c r="O377" s="6">
        <v>451495</v>
      </c>
      <c r="P377" s="6">
        <v>642841</v>
      </c>
      <c r="Q377" s="6">
        <v>249</v>
      </c>
      <c r="R377" s="6">
        <v>56199</v>
      </c>
      <c r="S377" s="6">
        <v>1785</v>
      </c>
      <c r="T377" s="6">
        <v>2912</v>
      </c>
      <c r="U377" s="6">
        <v>0</v>
      </c>
      <c r="V377" s="6">
        <v>-273015</v>
      </c>
      <c r="W377" s="2">
        <v>0</v>
      </c>
      <c r="X377" s="6">
        <v>242529</v>
      </c>
      <c r="Y377" s="6">
        <v>551516</v>
      </c>
      <c r="Z377" s="6">
        <v>31230347</v>
      </c>
      <c r="AA377" s="6">
        <v>13055328</v>
      </c>
      <c r="AB377" s="6">
        <v>-132158</v>
      </c>
      <c r="AC377" s="7">
        <v>0.99</v>
      </c>
      <c r="AD377" s="2">
        <v>0</v>
      </c>
      <c r="AE377" s="2" t="s">
        <v>807</v>
      </c>
      <c r="AF377" s="2">
        <v>1</v>
      </c>
      <c r="AG377" s="2">
        <v>0</v>
      </c>
      <c r="AH377" s="2">
        <v>0</v>
      </c>
      <c r="AI377" s="2">
        <v>0</v>
      </c>
      <c r="AJ377" s="2">
        <v>0</v>
      </c>
      <c r="AK377" s="2">
        <v>1</v>
      </c>
      <c r="AL377" s="2">
        <v>0</v>
      </c>
      <c r="AM377" s="2">
        <v>0</v>
      </c>
    </row>
    <row r="378" spans="1:39">
      <c r="A378" s="2" t="s">
        <v>17</v>
      </c>
      <c r="B378" s="2" t="s">
        <v>926</v>
      </c>
      <c r="C378" s="2" t="s">
        <v>825</v>
      </c>
      <c r="D378" s="2" t="s">
        <v>945</v>
      </c>
      <c r="E378" s="2" t="s">
        <v>18</v>
      </c>
      <c r="F378" s="2" t="s">
        <v>806</v>
      </c>
      <c r="G378" s="2" t="s">
        <v>45</v>
      </c>
      <c r="H378" s="2">
        <v>0</v>
      </c>
      <c r="I378" s="2">
        <v>0.49</v>
      </c>
      <c r="J378" s="6">
        <v>74405325</v>
      </c>
      <c r="K378" s="6">
        <v>34934763</v>
      </c>
      <c r="L378" s="6">
        <v>39470562</v>
      </c>
      <c r="M378" s="6">
        <v>34873893</v>
      </c>
      <c r="N378" s="6">
        <v>2380622</v>
      </c>
      <c r="O378" s="6">
        <v>524300</v>
      </c>
      <c r="P378" s="6">
        <v>1828552</v>
      </c>
      <c r="Q378" s="6">
        <v>6772</v>
      </c>
      <c r="R378" s="6">
        <v>0</v>
      </c>
      <c r="S378" s="6">
        <v>20998</v>
      </c>
      <c r="T378" s="6">
        <v>0</v>
      </c>
      <c r="U378" s="6">
        <v>0</v>
      </c>
      <c r="V378" s="6">
        <v>592905</v>
      </c>
      <c r="W378" s="2">
        <v>0</v>
      </c>
      <c r="X378" s="2">
        <v>0</v>
      </c>
      <c r="Y378" s="6">
        <v>-4235510</v>
      </c>
      <c r="Z378" s="6">
        <v>33611910</v>
      </c>
      <c r="AA378" s="6">
        <v>73082472</v>
      </c>
      <c r="AB378" s="6">
        <v>-1322853</v>
      </c>
      <c r="AC378" s="7">
        <v>0.98</v>
      </c>
      <c r="AD378" s="2">
        <v>0</v>
      </c>
      <c r="AE378" s="2" t="s">
        <v>807</v>
      </c>
      <c r="AF378" s="2">
        <v>1</v>
      </c>
      <c r="AG378" s="2">
        <v>0</v>
      </c>
      <c r="AH378" s="2">
        <v>0</v>
      </c>
      <c r="AI378" s="2">
        <v>0</v>
      </c>
      <c r="AJ378" s="2">
        <v>0</v>
      </c>
      <c r="AK378" s="2">
        <v>0</v>
      </c>
      <c r="AL378" s="2">
        <v>0</v>
      </c>
      <c r="AM378" s="2">
        <v>1</v>
      </c>
    </row>
    <row r="379" spans="1:39">
      <c r="A379" s="2" t="s">
        <v>15</v>
      </c>
      <c r="B379" s="2" t="s">
        <v>804</v>
      </c>
      <c r="C379" s="2" t="s">
        <v>825</v>
      </c>
      <c r="D379" s="2">
        <v>0</v>
      </c>
      <c r="E379" s="2" t="s">
        <v>16</v>
      </c>
      <c r="F379" s="2" t="s">
        <v>13</v>
      </c>
      <c r="G379" s="2" t="s">
        <v>464</v>
      </c>
      <c r="H379" s="2">
        <v>0</v>
      </c>
      <c r="I379" s="2">
        <v>0.4</v>
      </c>
      <c r="J379" s="6">
        <v>2442226</v>
      </c>
      <c r="K379" s="6">
        <v>14926774</v>
      </c>
      <c r="L379" s="6">
        <v>-12484548</v>
      </c>
      <c r="M379" s="6">
        <v>15314292</v>
      </c>
      <c r="N379" s="6">
        <v>749318</v>
      </c>
      <c r="O379" s="6">
        <v>230043</v>
      </c>
      <c r="P379" s="6">
        <v>511407</v>
      </c>
      <c r="Q379" s="6">
        <v>2480</v>
      </c>
      <c r="R379" s="6">
        <v>0</v>
      </c>
      <c r="S379" s="6">
        <v>4779</v>
      </c>
      <c r="T379" s="6">
        <v>0</v>
      </c>
      <c r="U379" s="6">
        <v>609</v>
      </c>
      <c r="V379" s="6">
        <v>-187536</v>
      </c>
      <c r="W379" s="2">
        <v>0</v>
      </c>
      <c r="X379" s="2">
        <v>0</v>
      </c>
      <c r="Y379" s="6">
        <v>335894</v>
      </c>
      <c r="Z379" s="6">
        <v>16211967</v>
      </c>
      <c r="AA379" s="6">
        <v>3727419</v>
      </c>
      <c r="AB379" s="6">
        <v>1285193</v>
      </c>
      <c r="AC379" s="7">
        <v>1.53</v>
      </c>
      <c r="AD379" s="2" t="s">
        <v>864</v>
      </c>
      <c r="AE379" s="2" t="s">
        <v>811</v>
      </c>
      <c r="AF379" s="2">
        <v>3.6525200000000001E-2</v>
      </c>
      <c r="AG379" s="2">
        <v>0</v>
      </c>
      <c r="AH379" s="2">
        <v>1</v>
      </c>
      <c r="AI379" s="2">
        <v>0</v>
      </c>
      <c r="AJ379" s="2">
        <v>0</v>
      </c>
      <c r="AK379" s="2">
        <v>0</v>
      </c>
      <c r="AL379" s="2">
        <v>0</v>
      </c>
      <c r="AM379" s="2">
        <v>0</v>
      </c>
    </row>
    <row r="380" spans="1:39">
      <c r="A380" s="2" t="s">
        <v>13</v>
      </c>
      <c r="B380" s="2" t="s">
        <v>928</v>
      </c>
      <c r="C380" s="2" t="s">
        <v>825</v>
      </c>
      <c r="D380" s="2">
        <v>0</v>
      </c>
      <c r="E380" s="2" t="s">
        <v>14</v>
      </c>
      <c r="F380" s="2">
        <v>0</v>
      </c>
      <c r="G380" s="2">
        <v>0</v>
      </c>
      <c r="H380" s="2" t="s">
        <v>929</v>
      </c>
      <c r="I380" s="2">
        <v>0.09</v>
      </c>
      <c r="J380" s="6">
        <v>59289860</v>
      </c>
      <c r="K380" s="6">
        <v>15470615</v>
      </c>
      <c r="L380" s="6">
        <v>43819245</v>
      </c>
      <c r="M380" s="6">
        <v>15519484</v>
      </c>
      <c r="N380" s="6">
        <v>1075805</v>
      </c>
      <c r="O380" s="6">
        <v>233126</v>
      </c>
      <c r="P380" s="6">
        <v>826334</v>
      </c>
      <c r="Q380" s="2">
        <v>558</v>
      </c>
      <c r="R380" s="6">
        <v>2297</v>
      </c>
      <c r="S380" s="6">
        <v>2910</v>
      </c>
      <c r="T380" s="6">
        <v>10032</v>
      </c>
      <c r="U380" s="6">
        <v>548</v>
      </c>
      <c r="V380" s="6">
        <v>658229</v>
      </c>
      <c r="W380" s="2">
        <v>0</v>
      </c>
      <c r="X380" s="2">
        <v>0</v>
      </c>
      <c r="Y380" s="6">
        <v>132866</v>
      </c>
      <c r="Z380" s="6">
        <v>17386384</v>
      </c>
      <c r="AA380" s="6">
        <v>61205629</v>
      </c>
      <c r="AB380" s="6">
        <v>1915769</v>
      </c>
      <c r="AC380" s="7">
        <v>1.03</v>
      </c>
      <c r="AD380" s="2" t="s">
        <v>864</v>
      </c>
      <c r="AE380" s="2" t="s">
        <v>827</v>
      </c>
      <c r="AF380" s="2">
        <v>0.8867216</v>
      </c>
      <c r="AG380" s="2">
        <v>0</v>
      </c>
      <c r="AH380" s="2">
        <v>0</v>
      </c>
      <c r="AI380" s="2">
        <v>1</v>
      </c>
      <c r="AJ380" s="2">
        <v>0</v>
      </c>
      <c r="AK380" s="2">
        <v>0</v>
      </c>
      <c r="AL380" s="2">
        <v>0</v>
      </c>
      <c r="AM380" s="2">
        <v>0</v>
      </c>
    </row>
    <row r="381" spans="1:39">
      <c r="A381" s="2" t="s">
        <v>11</v>
      </c>
      <c r="B381" s="2" t="s">
        <v>804</v>
      </c>
      <c r="C381" s="2" t="s">
        <v>805</v>
      </c>
      <c r="D381" s="2">
        <v>0</v>
      </c>
      <c r="E381" s="2" t="s">
        <v>12</v>
      </c>
      <c r="F381" s="2" t="s">
        <v>39</v>
      </c>
      <c r="G381" s="2" t="s">
        <v>806</v>
      </c>
      <c r="H381" s="2">
        <v>0</v>
      </c>
      <c r="I381" s="2">
        <v>0.4</v>
      </c>
      <c r="J381" s="6">
        <v>2514488</v>
      </c>
      <c r="K381" s="6">
        <v>12066074</v>
      </c>
      <c r="L381" s="6">
        <v>-9551586</v>
      </c>
      <c r="M381" s="6">
        <v>12481350</v>
      </c>
      <c r="N381" s="6">
        <v>780328</v>
      </c>
      <c r="O381" s="6">
        <v>187488</v>
      </c>
      <c r="P381" s="6">
        <v>592840</v>
      </c>
      <c r="Q381" s="2">
        <v>0</v>
      </c>
      <c r="R381" s="6">
        <v>0</v>
      </c>
      <c r="S381" s="6">
        <v>0</v>
      </c>
      <c r="T381" s="6">
        <v>0</v>
      </c>
      <c r="U381" s="6">
        <v>0</v>
      </c>
      <c r="V381" s="6">
        <v>-143479</v>
      </c>
      <c r="W381" s="2">
        <v>0</v>
      </c>
      <c r="X381" s="2">
        <v>0</v>
      </c>
      <c r="Y381" s="6">
        <v>26010</v>
      </c>
      <c r="Z381" s="6">
        <v>13144209</v>
      </c>
      <c r="AA381" s="6">
        <v>3592623</v>
      </c>
      <c r="AB381" s="6">
        <v>1078135</v>
      </c>
      <c r="AC381" s="7">
        <v>1.43</v>
      </c>
      <c r="AD381" s="2" t="s">
        <v>903</v>
      </c>
      <c r="AE381" s="2" t="s">
        <v>811</v>
      </c>
      <c r="AF381" s="2">
        <v>3.00384E-2</v>
      </c>
      <c r="AG381" s="2">
        <v>0</v>
      </c>
      <c r="AH381" s="2">
        <v>1</v>
      </c>
      <c r="AI381" s="2">
        <v>0</v>
      </c>
      <c r="AJ381" s="2">
        <v>0</v>
      </c>
      <c r="AK381" s="2">
        <v>0</v>
      </c>
      <c r="AL381" s="2">
        <v>0</v>
      </c>
      <c r="AM381" s="2">
        <v>0</v>
      </c>
    </row>
    <row r="382" spans="1:39">
      <c r="A382" s="2" t="s">
        <v>9</v>
      </c>
      <c r="B382" s="2" t="s">
        <v>804</v>
      </c>
      <c r="C382" s="2" t="s">
        <v>825</v>
      </c>
      <c r="D382" s="2">
        <v>0</v>
      </c>
      <c r="E382" s="2" t="s">
        <v>10</v>
      </c>
      <c r="F382" s="2" t="s">
        <v>13</v>
      </c>
      <c r="G382" s="2" t="s">
        <v>464</v>
      </c>
      <c r="H382" s="2">
        <v>0</v>
      </c>
      <c r="I382" s="2">
        <v>0.4</v>
      </c>
      <c r="J382" s="6">
        <v>2476854</v>
      </c>
      <c r="K382" s="6">
        <v>14983808</v>
      </c>
      <c r="L382" s="6">
        <v>-12506953</v>
      </c>
      <c r="M382" s="6">
        <v>15477461</v>
      </c>
      <c r="N382" s="6">
        <v>1100039</v>
      </c>
      <c r="O382" s="6">
        <v>235570</v>
      </c>
      <c r="P382" s="6">
        <v>839569</v>
      </c>
      <c r="Q382" s="2">
        <v>0</v>
      </c>
      <c r="R382" s="6">
        <v>0</v>
      </c>
      <c r="S382" s="6">
        <v>4303</v>
      </c>
      <c r="T382" s="6">
        <v>20597</v>
      </c>
      <c r="U382" s="6">
        <v>0</v>
      </c>
      <c r="V382" s="6">
        <v>-187873</v>
      </c>
      <c r="W382" s="2">
        <v>0</v>
      </c>
      <c r="X382" s="2">
        <v>0</v>
      </c>
      <c r="Y382" s="6">
        <v>300063</v>
      </c>
      <c r="Z382" s="6">
        <v>16689691</v>
      </c>
      <c r="AA382" s="6">
        <v>4182737</v>
      </c>
      <c r="AB382" s="6">
        <v>1705883</v>
      </c>
      <c r="AC382" s="7">
        <v>1.69</v>
      </c>
      <c r="AD382" s="2" t="s">
        <v>864</v>
      </c>
      <c r="AE382" s="2" t="s">
        <v>811</v>
      </c>
      <c r="AF382" s="2">
        <v>3.7043100000000002E-2</v>
      </c>
      <c r="AG382" s="2">
        <v>0</v>
      </c>
      <c r="AH382" s="2">
        <v>1</v>
      </c>
      <c r="AI382" s="2">
        <v>0</v>
      </c>
      <c r="AJ382" s="2">
        <v>0</v>
      </c>
      <c r="AK382" s="2">
        <v>0</v>
      </c>
      <c r="AL382" s="2">
        <v>0</v>
      </c>
      <c r="AM382" s="2">
        <v>0</v>
      </c>
    </row>
    <row r="383" spans="1:39">
      <c r="A383" s="2" t="s">
        <v>7</v>
      </c>
      <c r="B383" s="2" t="s">
        <v>804</v>
      </c>
      <c r="C383" s="2" t="s">
        <v>805</v>
      </c>
      <c r="D383" s="2">
        <v>0</v>
      </c>
      <c r="E383" s="2" t="s">
        <v>8</v>
      </c>
      <c r="F383" s="2" t="s">
        <v>680</v>
      </c>
      <c r="G383" s="2" t="s">
        <v>678</v>
      </c>
      <c r="H383" s="2">
        <v>0</v>
      </c>
      <c r="I383" s="2">
        <v>0.4</v>
      </c>
      <c r="J383" s="6">
        <v>3124928</v>
      </c>
      <c r="K383" s="6">
        <v>26687996</v>
      </c>
      <c r="L383" s="6">
        <v>-23563068</v>
      </c>
      <c r="M383" s="6">
        <v>27750452</v>
      </c>
      <c r="N383" s="6">
        <v>1141605</v>
      </c>
      <c r="O383" s="6">
        <v>416852</v>
      </c>
      <c r="P383" s="6">
        <v>698336</v>
      </c>
      <c r="Q383" s="6">
        <v>5148</v>
      </c>
      <c r="R383" s="6">
        <v>0</v>
      </c>
      <c r="S383" s="6">
        <v>14969</v>
      </c>
      <c r="T383" s="6">
        <v>5691</v>
      </c>
      <c r="U383" s="6">
        <v>609</v>
      </c>
      <c r="V383" s="6">
        <v>-353952</v>
      </c>
      <c r="W383" s="2">
        <v>0</v>
      </c>
      <c r="X383" s="6">
        <v>857763</v>
      </c>
      <c r="Y383" s="6">
        <v>-1526435</v>
      </c>
      <c r="Z383" s="6">
        <v>26153908</v>
      </c>
      <c r="AA383" s="6">
        <v>2590839</v>
      </c>
      <c r="AB383" s="6">
        <v>-534088</v>
      </c>
      <c r="AC383" s="7">
        <v>0.83</v>
      </c>
      <c r="AD383" s="2">
        <v>0</v>
      </c>
      <c r="AE383" s="2" t="s">
        <v>807</v>
      </c>
      <c r="AF383" s="2">
        <v>1</v>
      </c>
      <c r="AG383" s="2">
        <v>0</v>
      </c>
      <c r="AH383" s="2">
        <v>1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</row>
    <row r="384" spans="1:39">
      <c r="A384" s="2" t="s">
        <v>5</v>
      </c>
      <c r="B384" s="2" t="s">
        <v>804</v>
      </c>
      <c r="C384" s="2" t="s">
        <v>808</v>
      </c>
      <c r="D384" s="2">
        <v>0</v>
      </c>
      <c r="E384" s="2" t="s">
        <v>6</v>
      </c>
      <c r="F384" s="2" t="s">
        <v>412</v>
      </c>
      <c r="G384" s="2" t="s">
        <v>410</v>
      </c>
      <c r="H384" s="2">
        <v>0</v>
      </c>
      <c r="I384" s="2">
        <v>0.4</v>
      </c>
      <c r="J384" s="6">
        <v>3183802</v>
      </c>
      <c r="K384" s="6">
        <v>9569131</v>
      </c>
      <c r="L384" s="6">
        <v>-6385329</v>
      </c>
      <c r="M384" s="6">
        <v>9767946</v>
      </c>
      <c r="N384" s="6">
        <v>963042</v>
      </c>
      <c r="O384" s="6">
        <v>146729</v>
      </c>
      <c r="P384" s="6">
        <v>802425</v>
      </c>
      <c r="Q384" s="6">
        <v>13888</v>
      </c>
      <c r="R384" s="6">
        <v>0</v>
      </c>
      <c r="S384" s="6">
        <v>0</v>
      </c>
      <c r="T384" s="6">
        <v>0</v>
      </c>
      <c r="U384" s="6">
        <v>0</v>
      </c>
      <c r="V384" s="6">
        <v>-95917</v>
      </c>
      <c r="W384" s="2">
        <v>0</v>
      </c>
      <c r="X384" s="2">
        <v>0</v>
      </c>
      <c r="Y384" s="6">
        <v>-1480210</v>
      </c>
      <c r="Z384" s="6">
        <v>9154861</v>
      </c>
      <c r="AA384" s="6">
        <v>2769531</v>
      </c>
      <c r="AB384" s="6">
        <v>-414270</v>
      </c>
      <c r="AC384" s="7">
        <v>0.87</v>
      </c>
      <c r="AD384" s="2" t="s">
        <v>930</v>
      </c>
      <c r="AE384" s="2" t="s">
        <v>811</v>
      </c>
      <c r="AF384" s="2">
        <v>1.5884300000000001E-2</v>
      </c>
      <c r="AG384" s="2">
        <v>0</v>
      </c>
      <c r="AH384" s="2">
        <v>1</v>
      </c>
      <c r="AI384" s="2">
        <v>0</v>
      </c>
      <c r="AJ384" s="2">
        <v>0</v>
      </c>
      <c r="AK384" s="2">
        <v>0</v>
      </c>
      <c r="AL384" s="2">
        <v>0</v>
      </c>
      <c r="AM384" s="2">
        <v>0</v>
      </c>
    </row>
    <row r="385" spans="1:39">
      <c r="A385" s="2" t="s">
        <v>3</v>
      </c>
      <c r="B385" s="2" t="s">
        <v>804</v>
      </c>
      <c r="C385" s="2" t="s">
        <v>825</v>
      </c>
      <c r="D385" s="2">
        <v>0</v>
      </c>
      <c r="E385" s="2" t="s">
        <v>4</v>
      </c>
      <c r="F385" s="2" t="s">
        <v>13</v>
      </c>
      <c r="G385" s="2" t="s">
        <v>464</v>
      </c>
      <c r="H385" s="2">
        <v>0</v>
      </c>
      <c r="I385" s="2">
        <v>0.4</v>
      </c>
      <c r="J385" s="6">
        <v>2655183</v>
      </c>
      <c r="K385" s="6">
        <v>10574241</v>
      </c>
      <c r="L385" s="6">
        <v>-7919057</v>
      </c>
      <c r="M385" s="6">
        <v>10512826</v>
      </c>
      <c r="N385" s="6">
        <v>757583</v>
      </c>
      <c r="O385" s="6">
        <v>157918</v>
      </c>
      <c r="P385" s="6">
        <v>591860</v>
      </c>
      <c r="Q385" s="2">
        <v>0</v>
      </c>
      <c r="R385" s="6">
        <v>0</v>
      </c>
      <c r="S385" s="6">
        <v>3856</v>
      </c>
      <c r="T385" s="6">
        <v>3949</v>
      </c>
      <c r="U385" s="6">
        <v>0</v>
      </c>
      <c r="V385" s="6">
        <v>-118956</v>
      </c>
      <c r="W385" s="2">
        <v>0</v>
      </c>
      <c r="X385" s="2">
        <v>0</v>
      </c>
      <c r="Y385" s="6">
        <v>745397</v>
      </c>
      <c r="Z385" s="6">
        <v>11896851</v>
      </c>
      <c r="AA385" s="6">
        <v>3977793</v>
      </c>
      <c r="AB385" s="6">
        <v>1322610</v>
      </c>
      <c r="AC385" s="7">
        <v>1.5</v>
      </c>
      <c r="AD385" s="2" t="s">
        <v>864</v>
      </c>
      <c r="AE385" s="2" t="s">
        <v>811</v>
      </c>
      <c r="AF385" s="2">
        <v>3.9710099999999998E-2</v>
      </c>
      <c r="AG385" s="2">
        <v>0</v>
      </c>
      <c r="AH385" s="2">
        <v>1</v>
      </c>
      <c r="AI385" s="2">
        <v>0</v>
      </c>
      <c r="AJ385" s="2">
        <v>0</v>
      </c>
      <c r="AK385" s="2">
        <v>0</v>
      </c>
      <c r="AL385" s="2">
        <v>0</v>
      </c>
      <c r="AM385" s="2">
        <v>0</v>
      </c>
    </row>
    <row r="386" spans="1:39">
      <c r="A386" s="2" t="s">
        <v>1</v>
      </c>
      <c r="B386" s="2" t="s">
        <v>821</v>
      </c>
      <c r="C386" s="2" t="s">
        <v>820</v>
      </c>
      <c r="D386" s="2">
        <v>0</v>
      </c>
      <c r="E386" s="2" t="s">
        <v>2</v>
      </c>
      <c r="F386" s="2" t="s">
        <v>806</v>
      </c>
      <c r="G386" s="2" t="s">
        <v>314</v>
      </c>
      <c r="H386" s="2">
        <v>0</v>
      </c>
      <c r="I386" s="2">
        <v>0.49</v>
      </c>
      <c r="J386" s="6">
        <v>24798879</v>
      </c>
      <c r="K386" s="6">
        <v>44929484</v>
      </c>
      <c r="L386" s="6">
        <v>-20130604</v>
      </c>
      <c r="M386" s="6">
        <v>49174912</v>
      </c>
      <c r="N386" s="6">
        <v>1969458</v>
      </c>
      <c r="O386" s="6">
        <v>746427</v>
      </c>
      <c r="P386" s="6">
        <v>1140857</v>
      </c>
      <c r="Q386" s="2">
        <v>0</v>
      </c>
      <c r="R386" s="6">
        <v>24868</v>
      </c>
      <c r="S386" s="6">
        <v>52223</v>
      </c>
      <c r="T386" s="6">
        <v>4337</v>
      </c>
      <c r="U386" s="6">
        <v>746</v>
      </c>
      <c r="V386" s="6">
        <v>-302391</v>
      </c>
      <c r="W386" s="2">
        <v>0</v>
      </c>
      <c r="X386" s="2">
        <v>0</v>
      </c>
      <c r="Y386" s="6">
        <v>-1444015</v>
      </c>
      <c r="Z386" s="6">
        <v>49397964</v>
      </c>
      <c r="AA386" s="6">
        <v>29267360</v>
      </c>
      <c r="AB386" s="6">
        <v>4468480</v>
      </c>
      <c r="AC386" s="7">
        <v>1.18</v>
      </c>
      <c r="AD386" s="2" t="s">
        <v>830</v>
      </c>
      <c r="AE386" s="2" t="s">
        <v>811</v>
      </c>
      <c r="AF386" s="2">
        <v>5.0577999999999998E-2</v>
      </c>
      <c r="AG386" s="2">
        <v>0</v>
      </c>
      <c r="AH386" s="2">
        <v>0</v>
      </c>
      <c r="AI386" s="2">
        <v>0</v>
      </c>
      <c r="AJ386" s="2">
        <v>0</v>
      </c>
      <c r="AK386" s="2">
        <v>1</v>
      </c>
      <c r="AL386" s="2">
        <v>0</v>
      </c>
      <c r="AM386" s="2">
        <v>0</v>
      </c>
    </row>
    <row r="387" spans="1:39">
      <c r="A387" s="2" t="s">
        <v>944</v>
      </c>
      <c r="B387" s="2">
        <v>0</v>
      </c>
      <c r="D387" s="2" t="s">
        <v>952</v>
      </c>
      <c r="E387" s="2" t="s">
        <v>953</v>
      </c>
      <c r="F387" s="2">
        <v>0</v>
      </c>
      <c r="G387" s="2">
        <v>0</v>
      </c>
      <c r="H387" s="2" t="s">
        <v>929</v>
      </c>
      <c r="I387" s="2">
        <v>0.05</v>
      </c>
      <c r="Y387" s="2">
        <v>0</v>
      </c>
      <c r="Z387" s="2">
        <v>0</v>
      </c>
      <c r="AA387" s="2">
        <v>0</v>
      </c>
      <c r="AB387" s="2">
        <v>0</v>
      </c>
      <c r="AD387" s="2">
        <v>0</v>
      </c>
      <c r="AE387" s="2" t="s">
        <v>807</v>
      </c>
      <c r="AF387" s="2">
        <v>1</v>
      </c>
      <c r="AG387" s="2">
        <v>0</v>
      </c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1</v>
      </c>
    </row>
    <row r="388" spans="1:39">
      <c r="A388" s="2" t="s">
        <v>954</v>
      </c>
      <c r="B388" s="2">
        <v>0</v>
      </c>
      <c r="D388" s="2" t="s">
        <v>952</v>
      </c>
      <c r="E388" s="2" t="s">
        <v>955</v>
      </c>
      <c r="F388" s="2">
        <v>0</v>
      </c>
      <c r="G388" s="2">
        <v>0</v>
      </c>
      <c r="H388" s="2" t="s">
        <v>956</v>
      </c>
      <c r="I388" s="2">
        <v>0</v>
      </c>
      <c r="Y388" s="2">
        <v>0</v>
      </c>
      <c r="Z388" s="2">
        <v>0</v>
      </c>
      <c r="AA388" s="2">
        <v>0</v>
      </c>
      <c r="AB388" s="2">
        <v>0</v>
      </c>
      <c r="AD388" s="2" t="e">
        <v>#N/A</v>
      </c>
      <c r="AE388" s="2" t="e">
        <v>#N/A</v>
      </c>
      <c r="AF388" s="2" t="e">
        <v>#N/A</v>
      </c>
      <c r="AG388" s="2">
        <v>0</v>
      </c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1</v>
      </c>
    </row>
    <row r="389" spans="1:39">
      <c r="A389" s="2" t="s">
        <v>1038</v>
      </c>
      <c r="E389" s="2" t="s">
        <v>1014</v>
      </c>
      <c r="J389" s="6">
        <v>11650633867</v>
      </c>
      <c r="K389" s="6">
        <v>11461247061</v>
      </c>
      <c r="L389" s="6">
        <v>189386806</v>
      </c>
      <c r="M389" s="6">
        <v>11957382296</v>
      </c>
      <c r="N389" s="6">
        <v>579990418</v>
      </c>
      <c r="O389" s="6">
        <v>180990025</v>
      </c>
      <c r="P389" s="6">
        <v>389967601</v>
      </c>
      <c r="Q389" s="6">
        <v>1447312</v>
      </c>
      <c r="R389" s="6">
        <v>2954942</v>
      </c>
      <c r="S389" s="6">
        <v>2108118</v>
      </c>
      <c r="T389" s="6">
        <v>2354325</v>
      </c>
      <c r="U389" s="6">
        <v>168095</v>
      </c>
      <c r="V389" s="9">
        <v>2844866</v>
      </c>
      <c r="W389" s="6">
        <v>11318893</v>
      </c>
      <c r="X389" s="6">
        <v>110930175</v>
      </c>
      <c r="Y389" s="6">
        <v>-249929817</v>
      </c>
      <c r="Z389" s="6">
        <v>12190676482</v>
      </c>
      <c r="AA389" s="6">
        <v>12380063288</v>
      </c>
      <c r="AB389" s="6">
        <v>729429421</v>
      </c>
      <c r="AC389" s="6">
        <v>1.06</v>
      </c>
      <c r="AD389" s="9"/>
      <c r="AG389" s="2">
        <v>14</v>
      </c>
      <c r="AH389" s="2">
        <v>201</v>
      </c>
      <c r="AI389" s="2">
        <v>27</v>
      </c>
      <c r="AJ389" s="2">
        <v>29</v>
      </c>
      <c r="AK389" s="2">
        <v>51</v>
      </c>
      <c r="AL389" s="2">
        <v>33</v>
      </c>
      <c r="AM389" s="2">
        <v>30</v>
      </c>
    </row>
    <row r="390" spans="1:39">
      <c r="A390" s="2" t="s">
        <v>926</v>
      </c>
      <c r="E390" s="2" t="s">
        <v>1050</v>
      </c>
      <c r="J390" s="6">
        <v>2884269639</v>
      </c>
      <c r="K390" s="6">
        <v>1852912745</v>
      </c>
      <c r="L390" s="6">
        <v>1031356894</v>
      </c>
      <c r="M390" s="6">
        <v>1918274554</v>
      </c>
      <c r="N390" s="6">
        <v>117727219</v>
      </c>
      <c r="O390" s="6">
        <v>28944610</v>
      </c>
      <c r="P390" s="6">
        <v>87524543</v>
      </c>
      <c r="Q390" s="6">
        <v>266321</v>
      </c>
      <c r="R390" s="6">
        <v>571846</v>
      </c>
      <c r="S390" s="6">
        <v>369858</v>
      </c>
      <c r="T390" s="6">
        <v>35862</v>
      </c>
      <c r="U390" s="6">
        <v>14178</v>
      </c>
      <c r="V390" s="6">
        <v>15492486</v>
      </c>
      <c r="W390" s="2">
        <v>0</v>
      </c>
      <c r="X390" s="6">
        <v>765588</v>
      </c>
      <c r="Y390" s="6">
        <v>-83654507</v>
      </c>
      <c r="Z390" s="6">
        <v>1967074163</v>
      </c>
      <c r="AA390" s="6">
        <v>2998431057</v>
      </c>
      <c r="AB390" s="6">
        <v>114161418</v>
      </c>
      <c r="AC390" s="7">
        <v>1.04</v>
      </c>
    </row>
    <row r="391" spans="1:39">
      <c r="A391" s="2" t="s">
        <v>804</v>
      </c>
      <c r="E391" s="2" t="s">
        <v>1051</v>
      </c>
      <c r="J391" s="6">
        <v>535355546</v>
      </c>
      <c r="K391" s="6">
        <v>2852794440</v>
      </c>
      <c r="L391" s="6">
        <v>-2317438895</v>
      </c>
      <c r="M391" s="6">
        <v>2987738938</v>
      </c>
      <c r="N391" s="6">
        <v>180993866</v>
      </c>
      <c r="O391" s="6">
        <v>45500990</v>
      </c>
      <c r="P391" s="6">
        <v>132159073</v>
      </c>
      <c r="Q391" s="6">
        <v>581509</v>
      </c>
      <c r="R391" s="6">
        <v>821216</v>
      </c>
      <c r="S391" s="6">
        <v>469790</v>
      </c>
      <c r="T391" s="6">
        <v>1399880</v>
      </c>
      <c r="U391" s="6">
        <v>61408</v>
      </c>
      <c r="V391" s="6">
        <v>-34811314</v>
      </c>
      <c r="W391" s="6">
        <v>8854069</v>
      </c>
      <c r="X391" s="6">
        <v>32529163</v>
      </c>
      <c r="Y391" s="6">
        <v>-59738886</v>
      </c>
      <c r="Z391" s="6">
        <v>3050507510</v>
      </c>
      <c r="AA391" s="6">
        <v>733068615</v>
      </c>
      <c r="AB391" s="6">
        <v>197713070</v>
      </c>
      <c r="AC391" s="7">
        <v>1.37</v>
      </c>
    </row>
    <row r="392" spans="1:39">
      <c r="A392" s="2" t="s">
        <v>928</v>
      </c>
      <c r="E392" s="2" t="s">
        <v>1026</v>
      </c>
      <c r="J392" s="6">
        <v>2490291637</v>
      </c>
      <c r="K392" s="6">
        <v>672700223</v>
      </c>
      <c r="L392" s="6">
        <v>1817591414</v>
      </c>
      <c r="M392" s="6">
        <v>704754327</v>
      </c>
      <c r="N392" s="6">
        <v>42274973</v>
      </c>
      <c r="O392" s="6">
        <v>10620440</v>
      </c>
      <c r="P392" s="6">
        <v>30872677</v>
      </c>
      <c r="Q392" s="6">
        <v>132431</v>
      </c>
      <c r="R392" s="6">
        <v>192432</v>
      </c>
      <c r="S392" s="6">
        <v>111618</v>
      </c>
      <c r="T392" s="6">
        <v>330860</v>
      </c>
      <c r="U392" s="6">
        <v>14515</v>
      </c>
      <c r="V392" s="6">
        <v>27302875</v>
      </c>
      <c r="W392" s="2">
        <v>0</v>
      </c>
      <c r="X392" s="6">
        <v>2141574</v>
      </c>
      <c r="Y392" s="6">
        <v>-14083041</v>
      </c>
      <c r="Z392" s="6">
        <v>758107560</v>
      </c>
      <c r="AA392" s="6">
        <v>2575698974</v>
      </c>
      <c r="AB392" s="6">
        <v>85407337</v>
      </c>
      <c r="AC392" s="7">
        <v>1.03</v>
      </c>
    </row>
    <row r="393" spans="1:39">
      <c r="A393" s="2" t="s">
        <v>814</v>
      </c>
      <c r="E393" s="2" t="s">
        <v>1027</v>
      </c>
      <c r="J393" s="6">
        <v>341680647</v>
      </c>
      <c r="K393" s="6">
        <v>119622469</v>
      </c>
      <c r="L393" s="6">
        <v>222058178</v>
      </c>
      <c r="M393" s="6">
        <v>124287962</v>
      </c>
      <c r="N393" s="6">
        <v>7366289</v>
      </c>
      <c r="O393" s="6">
        <v>1867552</v>
      </c>
      <c r="P393" s="6">
        <v>5386645</v>
      </c>
      <c r="Q393" s="6">
        <v>20392</v>
      </c>
      <c r="R393" s="6">
        <v>33317</v>
      </c>
      <c r="S393" s="6">
        <v>28027</v>
      </c>
      <c r="T393" s="6">
        <v>28415</v>
      </c>
      <c r="U393" s="6">
        <v>1941</v>
      </c>
      <c r="V393" s="6">
        <v>3335638</v>
      </c>
      <c r="W393" s="2">
        <v>0</v>
      </c>
      <c r="X393" s="6">
        <v>90908</v>
      </c>
      <c r="Y393" s="6">
        <v>-2969631</v>
      </c>
      <c r="Z393" s="6">
        <v>131929350</v>
      </c>
      <c r="AA393" s="6">
        <v>353987528</v>
      </c>
      <c r="AB393" s="6">
        <v>12306881</v>
      </c>
      <c r="AC393" s="7">
        <v>1.04</v>
      </c>
    </row>
    <row r="394" spans="1:39">
      <c r="A394" s="2" t="s">
        <v>821</v>
      </c>
      <c r="E394" s="2" t="s">
        <v>1052</v>
      </c>
      <c r="J394" s="6">
        <v>2325727013</v>
      </c>
      <c r="K394" s="6">
        <v>2150661991</v>
      </c>
      <c r="L394" s="6">
        <v>175065023</v>
      </c>
      <c r="M394" s="6">
        <v>2231916450</v>
      </c>
      <c r="N394" s="6">
        <v>125072057</v>
      </c>
      <c r="O394" s="6">
        <v>33937619</v>
      </c>
      <c r="P394" s="6">
        <v>88906097</v>
      </c>
      <c r="Q394" s="6">
        <v>413726</v>
      </c>
      <c r="R394" s="6">
        <v>438547</v>
      </c>
      <c r="S394" s="6">
        <v>759738</v>
      </c>
      <c r="T394" s="6">
        <v>559308</v>
      </c>
      <c r="U394" s="6">
        <v>57022</v>
      </c>
      <c r="V394" s="6">
        <v>2629732</v>
      </c>
      <c r="W394" s="6">
        <v>1594095</v>
      </c>
      <c r="X394" s="6">
        <v>19979295</v>
      </c>
      <c r="Y394" s="6">
        <v>-20837910</v>
      </c>
      <c r="Z394" s="6">
        <v>2320395129</v>
      </c>
      <c r="AA394" s="6">
        <v>2495460151</v>
      </c>
      <c r="AB394" s="6">
        <v>169733138</v>
      </c>
      <c r="AC394" s="7">
        <v>1.07</v>
      </c>
    </row>
    <row r="395" spans="1:39">
      <c r="A395" s="2" t="s">
        <v>924</v>
      </c>
      <c r="E395" s="2" t="s">
        <v>1053</v>
      </c>
      <c r="J395" s="6">
        <v>2064693586</v>
      </c>
      <c r="K395" s="6">
        <v>2281489696</v>
      </c>
      <c r="L395" s="6">
        <v>-216796109</v>
      </c>
      <c r="M395" s="6">
        <v>2394246039</v>
      </c>
      <c r="N395" s="6">
        <v>64045400</v>
      </c>
      <c r="O395" s="6">
        <v>36142102</v>
      </c>
      <c r="P395" s="6">
        <v>27111359</v>
      </c>
      <c r="Q395" s="6">
        <v>20517</v>
      </c>
      <c r="R395" s="6">
        <v>538550</v>
      </c>
      <c r="S395" s="6">
        <v>221454</v>
      </c>
      <c r="T395" s="2">
        <v>0</v>
      </c>
      <c r="U395" s="6">
        <v>11418</v>
      </c>
      <c r="V395" s="6">
        <v>-3256594</v>
      </c>
      <c r="W395" s="6">
        <v>870729</v>
      </c>
      <c r="X395" s="6">
        <v>33641384</v>
      </c>
      <c r="Y395" s="6">
        <v>-41187505</v>
      </c>
      <c r="Z395" s="6">
        <v>2381076686</v>
      </c>
      <c r="AA395" s="6">
        <v>2164280576</v>
      </c>
      <c r="AB395" s="6">
        <v>99586990</v>
      </c>
      <c r="AC395" s="7">
        <v>1.05</v>
      </c>
    </row>
    <row r="396" spans="1:39">
      <c r="A396" s="2" t="s">
        <v>853</v>
      </c>
      <c r="E396" s="2" t="s">
        <v>515</v>
      </c>
      <c r="J396" s="6">
        <v>1008615799</v>
      </c>
      <c r="K396" s="6">
        <v>1531065497</v>
      </c>
      <c r="L396" s="6">
        <v>-522449698</v>
      </c>
      <c r="M396" s="6">
        <v>1596164026</v>
      </c>
      <c r="N396" s="6">
        <v>42510615</v>
      </c>
      <c r="O396" s="6">
        <v>23976712</v>
      </c>
      <c r="P396" s="6">
        <v>18007208</v>
      </c>
      <c r="Q396" s="6">
        <v>12416</v>
      </c>
      <c r="R396" s="6">
        <v>359034</v>
      </c>
      <c r="S396" s="6">
        <v>147632</v>
      </c>
      <c r="T396" s="6">
        <v>0</v>
      </c>
      <c r="U396" s="6">
        <v>7613</v>
      </c>
      <c r="V396" s="6">
        <v>-7847957</v>
      </c>
      <c r="W396" s="2">
        <v>0</v>
      </c>
      <c r="X396" s="6">
        <v>21782263</v>
      </c>
      <c r="Y396" s="6">
        <v>-27458337</v>
      </c>
      <c r="Z396" s="6">
        <v>1581586084</v>
      </c>
      <c r="AA396" s="6">
        <v>1059136386</v>
      </c>
      <c r="AB396" s="6">
        <v>50520587</v>
      </c>
      <c r="AC396" s="7">
        <v>1.05</v>
      </c>
    </row>
    <row r="398" spans="1:39">
      <c r="J398" s="6">
        <v>11650633867</v>
      </c>
      <c r="K398" s="6">
        <v>11461247061</v>
      </c>
      <c r="L398" s="6">
        <v>189386806</v>
      </c>
      <c r="M398" s="6">
        <v>11957382296</v>
      </c>
      <c r="N398" s="6">
        <v>579990418</v>
      </c>
      <c r="O398" s="6">
        <v>180990025</v>
      </c>
      <c r="P398" s="6">
        <v>389967601</v>
      </c>
      <c r="Q398" s="6">
        <v>1447312</v>
      </c>
      <c r="R398" s="6">
        <v>2954942</v>
      </c>
      <c r="S398" s="6">
        <v>2108118</v>
      </c>
      <c r="T398" s="6">
        <v>2354325</v>
      </c>
      <c r="U398" s="6">
        <v>168095</v>
      </c>
      <c r="V398" s="6">
        <v>2844866</v>
      </c>
      <c r="W398" s="6">
        <v>11318893</v>
      </c>
      <c r="X398" s="6">
        <v>110930175</v>
      </c>
      <c r="Y398" s="6">
        <v>-249929817</v>
      </c>
      <c r="Z398" s="6">
        <v>12190676482</v>
      </c>
      <c r="AA398" s="6">
        <v>12380063288</v>
      </c>
      <c r="AB398" s="6">
        <v>729429421</v>
      </c>
    </row>
    <row r="399" spans="1:39">
      <c r="N399" s="6">
        <v>579990418</v>
      </c>
      <c r="Y399" s="6">
        <v>-249929817</v>
      </c>
    </row>
    <row r="400" spans="1:39">
      <c r="N400" s="2" t="b">
        <v>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2"/>
  <sheetViews>
    <sheetView zoomScale="60" zoomScaleNormal="60" workbookViewId="0">
      <pane xSplit="5" ySplit="3" topLeftCell="M290" activePane="bottomRight" state="frozen"/>
      <selection pane="topRight" activeCell="F1" sqref="F1"/>
      <selection pane="bottomLeft" activeCell="A4" sqref="A4"/>
      <selection pane="bottomRight" activeCell="AC339" sqref="AC339"/>
    </sheetView>
  </sheetViews>
  <sheetFormatPr defaultRowHeight="15"/>
  <cols>
    <col min="1" max="1" width="8.88671875" style="2"/>
    <col min="2" max="2" width="5.6640625" style="2" customWidth="1"/>
    <col min="3" max="3" width="6.88671875" style="2" customWidth="1"/>
    <col min="4" max="4" width="7" style="2" customWidth="1"/>
    <col min="5" max="5" width="20.33203125" style="2" customWidth="1"/>
    <col min="6" max="7" width="8.88671875" style="2"/>
    <col min="8" max="9" width="9" style="2" bestFit="1" customWidth="1"/>
    <col min="10" max="10" width="12.88671875" style="2" customWidth="1"/>
    <col min="11" max="11" width="13.88671875" style="2" customWidth="1"/>
    <col min="12" max="12" width="13.44140625" style="2" customWidth="1"/>
    <col min="13" max="13" width="13.33203125" style="2" customWidth="1"/>
    <col min="14" max="14" width="13.109375" style="2" customWidth="1"/>
    <col min="15" max="15" width="12" style="2" customWidth="1"/>
    <col min="16" max="16" width="10.77734375" style="2" customWidth="1"/>
    <col min="17" max="17" width="9" style="2" bestFit="1" customWidth="1"/>
    <col min="18" max="18" width="12.77734375" style="2" customWidth="1"/>
    <col min="19" max="19" width="11" style="2" bestFit="1" customWidth="1"/>
    <col min="20" max="20" width="16.88671875" style="2" customWidth="1"/>
    <col min="21" max="22" width="11.88671875" style="2" bestFit="1" customWidth="1"/>
    <col min="23" max="23" width="11.44140625" style="2" customWidth="1"/>
    <col min="24" max="24" width="8.88671875" style="2"/>
    <col min="25" max="25" width="11" style="2" bestFit="1" customWidth="1"/>
    <col min="26" max="26" width="9.77734375" style="2" customWidth="1"/>
    <col min="27" max="27" width="12.5546875" style="2" customWidth="1"/>
    <col min="28" max="28" width="13" style="2" customWidth="1"/>
    <col min="29" max="29" width="11.77734375" style="2" customWidth="1"/>
    <col min="30" max="30" width="13" style="2" customWidth="1"/>
    <col min="31" max="16384" width="8.88671875" style="2"/>
  </cols>
  <sheetData>
    <row r="1" spans="1:42">
      <c r="AC1" s="6">
        <v>2377752135</v>
      </c>
    </row>
    <row r="2" spans="1:42">
      <c r="U2" s="5"/>
      <c r="V2" s="5"/>
      <c r="AC2" s="11">
        <v>2377752150</v>
      </c>
      <c r="AD2" s="11">
        <v>2102736911</v>
      </c>
      <c r="AE2" s="11"/>
    </row>
    <row r="3" spans="1:42" s="4" customFormat="1" ht="120">
      <c r="A3" s="4" t="s">
        <v>782</v>
      </c>
      <c r="B3" s="4" t="s">
        <v>783</v>
      </c>
      <c r="C3" s="4" t="s">
        <v>784</v>
      </c>
      <c r="D3" s="4" t="s">
        <v>785</v>
      </c>
      <c r="E3" s="4" t="s">
        <v>786</v>
      </c>
      <c r="F3" s="4" t="s">
        <v>787</v>
      </c>
      <c r="G3" s="4" t="s">
        <v>788</v>
      </c>
      <c r="H3" s="4" t="s">
        <v>783</v>
      </c>
      <c r="I3" s="4" t="s">
        <v>789</v>
      </c>
      <c r="J3" s="4" t="s">
        <v>958</v>
      </c>
      <c r="K3" s="4" t="s">
        <v>791</v>
      </c>
      <c r="L3" s="4" t="s">
        <v>959</v>
      </c>
      <c r="M3" s="4" t="s">
        <v>960</v>
      </c>
      <c r="N3" s="4" t="s">
        <v>961</v>
      </c>
      <c r="O3" s="4" t="s">
        <v>900</v>
      </c>
      <c r="P3" s="4" t="s">
        <v>1016</v>
      </c>
      <c r="Q3" s="4" t="s">
        <v>1017</v>
      </c>
      <c r="R3" s="4" t="s">
        <v>1018</v>
      </c>
      <c r="S3" s="4" t="s">
        <v>1019</v>
      </c>
      <c r="T3" s="4" t="s">
        <v>1020</v>
      </c>
      <c r="U3" s="4" t="s">
        <v>1021</v>
      </c>
      <c r="V3" s="4" t="s">
        <v>1022</v>
      </c>
      <c r="W3" s="4" t="s">
        <v>884</v>
      </c>
      <c r="X3" s="4" t="s">
        <v>795</v>
      </c>
      <c r="Y3" s="4" t="s">
        <v>796</v>
      </c>
      <c r="Z3" s="4" t="s">
        <v>1058</v>
      </c>
      <c r="AA3" s="4" t="s">
        <v>1041</v>
      </c>
      <c r="AB3" s="4" t="s">
        <v>962</v>
      </c>
      <c r="AC3" s="4" t="s">
        <v>799</v>
      </c>
      <c r="AD3" s="4" t="s">
        <v>800</v>
      </c>
      <c r="AE3" s="4" t="s">
        <v>963</v>
      </c>
      <c r="AF3" s="4" t="s">
        <v>802</v>
      </c>
      <c r="AG3" s="4" t="s">
        <v>1059</v>
      </c>
      <c r="AH3" s="4" t="s">
        <v>1060</v>
      </c>
      <c r="AI3" s="4" t="s">
        <v>1061</v>
      </c>
      <c r="AJ3" s="4" t="s">
        <v>1054</v>
      </c>
      <c r="AK3" s="4" t="s">
        <v>1055</v>
      </c>
      <c r="AL3" s="4" t="s">
        <v>998</v>
      </c>
      <c r="AM3" s="4" t="s">
        <v>999</v>
      </c>
      <c r="AN3" s="4" t="s">
        <v>1000</v>
      </c>
      <c r="AO3" s="4" t="s">
        <v>1056</v>
      </c>
      <c r="AP3" s="4" t="s">
        <v>1057</v>
      </c>
    </row>
    <row r="4" spans="1:42">
      <c r="A4" s="2" t="s">
        <v>764</v>
      </c>
      <c r="B4" s="2" t="s">
        <v>804</v>
      </c>
      <c r="C4" s="2" t="s">
        <v>805</v>
      </c>
      <c r="D4" s="2">
        <v>0</v>
      </c>
      <c r="E4" s="2" t="s">
        <v>765</v>
      </c>
      <c r="F4" s="2" t="s">
        <v>39</v>
      </c>
      <c r="G4" s="2" t="s">
        <v>806</v>
      </c>
      <c r="H4" s="2">
        <v>0</v>
      </c>
      <c r="I4" s="2">
        <v>0.4</v>
      </c>
      <c r="J4" s="6">
        <v>1699867</v>
      </c>
      <c r="K4" s="6">
        <v>6630452</v>
      </c>
      <c r="L4" s="6">
        <v>-4930585</v>
      </c>
      <c r="M4" s="6">
        <v>7306406</v>
      </c>
      <c r="N4" s="6">
        <v>742181</v>
      </c>
      <c r="O4" s="6">
        <v>167438</v>
      </c>
      <c r="P4" s="6">
        <v>574743</v>
      </c>
      <c r="Q4" s="2">
        <v>0</v>
      </c>
      <c r="R4" s="6">
        <v>0</v>
      </c>
      <c r="S4" s="6">
        <v>0</v>
      </c>
      <c r="T4" s="6">
        <v>0</v>
      </c>
      <c r="U4" s="6">
        <v>0</v>
      </c>
      <c r="V4" s="7">
        <v>0</v>
      </c>
      <c r="W4" s="6">
        <v>-112993</v>
      </c>
      <c r="X4" s="6">
        <v>0</v>
      </c>
      <c r="Y4" s="6">
        <v>0</v>
      </c>
      <c r="Z4" s="2">
        <v>45532</v>
      </c>
      <c r="AA4" s="6">
        <v>7981126</v>
      </c>
      <c r="AB4" s="6">
        <v>3050542</v>
      </c>
      <c r="AC4" s="6">
        <v>1350675</v>
      </c>
      <c r="AD4" s="6">
        <v>2</v>
      </c>
      <c r="AE4" s="7" t="s">
        <v>903</v>
      </c>
      <c r="AF4" s="2" t="s">
        <v>811</v>
      </c>
      <c r="AG4" s="6">
        <v>1699867</v>
      </c>
      <c r="AH4" s="6">
        <v>1.9714523000000001E-2</v>
      </c>
      <c r="AI4" s="11">
        <v>0</v>
      </c>
      <c r="AJ4" s="2" t="s">
        <v>1062</v>
      </c>
      <c r="AK4" s="2">
        <v>1</v>
      </c>
      <c r="AL4" s="2">
        <v>0</v>
      </c>
      <c r="AM4" s="2">
        <v>0</v>
      </c>
      <c r="AN4" s="2" t="s">
        <v>1062</v>
      </c>
      <c r="AO4" s="2">
        <v>0</v>
      </c>
      <c r="AP4" s="2" t="s">
        <v>1062</v>
      </c>
    </row>
    <row r="5" spans="1:42">
      <c r="A5" s="2" t="s">
        <v>762</v>
      </c>
      <c r="B5" s="2" t="s">
        <v>804</v>
      </c>
      <c r="C5" s="2" t="s">
        <v>808</v>
      </c>
      <c r="D5" s="2">
        <v>0</v>
      </c>
      <c r="E5" s="2" t="s">
        <v>763</v>
      </c>
      <c r="F5" s="2" t="s">
        <v>606</v>
      </c>
      <c r="G5" s="2" t="s">
        <v>806</v>
      </c>
      <c r="H5" s="2">
        <v>0</v>
      </c>
      <c r="I5" s="2">
        <v>0.4</v>
      </c>
      <c r="J5" s="6">
        <v>3516412</v>
      </c>
      <c r="K5" s="6">
        <v>10651630</v>
      </c>
      <c r="L5" s="6">
        <v>-7135219</v>
      </c>
      <c r="M5" s="6">
        <v>11075148</v>
      </c>
      <c r="N5" s="6">
        <v>1722212</v>
      </c>
      <c r="O5" s="6">
        <v>264773</v>
      </c>
      <c r="P5" s="6">
        <v>1325146</v>
      </c>
      <c r="Q5" s="6">
        <v>7185</v>
      </c>
      <c r="R5" s="6">
        <v>17858</v>
      </c>
      <c r="S5" s="6">
        <v>0</v>
      </c>
      <c r="T5" s="6">
        <v>11058</v>
      </c>
      <c r="U5" s="6">
        <v>70786</v>
      </c>
      <c r="V5" s="7">
        <v>25406</v>
      </c>
      <c r="W5" s="6">
        <v>-163515</v>
      </c>
      <c r="X5" s="6">
        <v>0</v>
      </c>
      <c r="Y5" s="6">
        <v>0</v>
      </c>
      <c r="Z5" s="2">
        <v>-563595</v>
      </c>
      <c r="AA5" s="6">
        <v>12070250</v>
      </c>
      <c r="AB5" s="6">
        <v>4935031</v>
      </c>
      <c r="AC5" s="6">
        <v>1418619</v>
      </c>
      <c r="AD5" s="6">
        <v>1</v>
      </c>
      <c r="AE5" s="7" t="s">
        <v>887</v>
      </c>
      <c r="AF5" s="2" t="s">
        <v>811</v>
      </c>
      <c r="AG5" s="6">
        <v>3516412</v>
      </c>
      <c r="AH5" s="6">
        <v>3.4664709000000002E-2</v>
      </c>
      <c r="AI5" s="11">
        <v>0</v>
      </c>
      <c r="AJ5" s="2" t="s">
        <v>1062</v>
      </c>
      <c r="AK5" s="2">
        <v>1</v>
      </c>
      <c r="AL5" s="2">
        <v>0</v>
      </c>
      <c r="AM5" s="2">
        <v>0</v>
      </c>
      <c r="AN5" s="2" t="s">
        <v>1062</v>
      </c>
      <c r="AO5" s="2">
        <v>0</v>
      </c>
      <c r="AP5" s="2" t="s">
        <v>1062</v>
      </c>
    </row>
    <row r="6" spans="1:42">
      <c r="A6" s="2" t="s">
        <v>760</v>
      </c>
      <c r="B6" s="2" t="s">
        <v>804</v>
      </c>
      <c r="C6" s="2" t="s">
        <v>809</v>
      </c>
      <c r="D6" s="2" t="s">
        <v>964</v>
      </c>
      <c r="E6" s="2" t="s">
        <v>761</v>
      </c>
      <c r="F6" s="2" t="s">
        <v>594</v>
      </c>
      <c r="G6" s="2" t="s">
        <v>590</v>
      </c>
      <c r="H6" s="2">
        <v>0</v>
      </c>
      <c r="I6" s="2">
        <v>0.5</v>
      </c>
      <c r="J6" s="6">
        <v>3567297</v>
      </c>
      <c r="K6" s="6">
        <v>15030536</v>
      </c>
      <c r="L6" s="6">
        <v>-11463239</v>
      </c>
      <c r="M6" s="6">
        <v>14810852</v>
      </c>
      <c r="N6" s="6">
        <v>1884975</v>
      </c>
      <c r="O6" s="6">
        <v>339631</v>
      </c>
      <c r="P6" s="6">
        <v>1481144</v>
      </c>
      <c r="Q6" s="2">
        <v>0</v>
      </c>
      <c r="R6" s="6">
        <v>7226</v>
      </c>
      <c r="S6" s="6">
        <v>0</v>
      </c>
      <c r="T6" s="6">
        <v>21884</v>
      </c>
      <c r="U6" s="6">
        <v>13073</v>
      </c>
      <c r="V6" s="7">
        <v>22017</v>
      </c>
      <c r="W6" s="6">
        <v>-273416</v>
      </c>
      <c r="X6" s="6">
        <v>0</v>
      </c>
      <c r="Y6" s="6">
        <v>0</v>
      </c>
      <c r="Z6" s="2">
        <v>223118</v>
      </c>
      <c r="AA6" s="6">
        <v>16645529</v>
      </c>
      <c r="AB6" s="6">
        <v>5182290</v>
      </c>
      <c r="AC6" s="6">
        <v>1614993</v>
      </c>
      <c r="AD6" s="6">
        <v>1</v>
      </c>
      <c r="AE6" s="7" t="s">
        <v>965</v>
      </c>
      <c r="AF6" s="2" t="s">
        <v>811</v>
      </c>
      <c r="AG6" s="6">
        <v>3099644</v>
      </c>
      <c r="AH6" s="6">
        <v>1.4205321E-2</v>
      </c>
      <c r="AI6" s="11">
        <v>0</v>
      </c>
      <c r="AJ6" s="2" t="s">
        <v>1062</v>
      </c>
      <c r="AK6" s="2" t="s">
        <v>1062</v>
      </c>
      <c r="AL6" s="2">
        <v>0</v>
      </c>
      <c r="AM6" s="2">
        <v>0</v>
      </c>
      <c r="AN6" s="2" t="s">
        <v>1062</v>
      </c>
      <c r="AO6" s="2">
        <v>0</v>
      </c>
      <c r="AP6" s="2">
        <v>1</v>
      </c>
    </row>
    <row r="7" spans="1:42">
      <c r="A7" s="2" t="s">
        <v>758</v>
      </c>
      <c r="B7" s="2" t="s">
        <v>804</v>
      </c>
      <c r="C7" s="2" t="s">
        <v>805</v>
      </c>
      <c r="D7" s="2">
        <v>0</v>
      </c>
      <c r="E7" s="2" t="s">
        <v>759</v>
      </c>
      <c r="F7" s="2" t="s">
        <v>39</v>
      </c>
      <c r="G7" s="2" t="s">
        <v>806</v>
      </c>
      <c r="H7" s="2">
        <v>0</v>
      </c>
      <c r="I7" s="2">
        <v>0.4</v>
      </c>
      <c r="J7" s="6">
        <v>3529002</v>
      </c>
      <c r="K7" s="6">
        <v>12227493</v>
      </c>
      <c r="L7" s="6">
        <v>-8698491</v>
      </c>
      <c r="M7" s="6">
        <v>14703964</v>
      </c>
      <c r="N7" s="6">
        <v>1913576</v>
      </c>
      <c r="O7" s="6">
        <v>336966</v>
      </c>
      <c r="P7" s="6">
        <v>1448139</v>
      </c>
      <c r="Q7" s="6">
        <v>11450</v>
      </c>
      <c r="R7" s="6">
        <v>1004</v>
      </c>
      <c r="S7" s="6">
        <v>0</v>
      </c>
      <c r="T7" s="6">
        <v>17542</v>
      </c>
      <c r="U7" s="6">
        <v>71470</v>
      </c>
      <c r="V7" s="7">
        <v>27005</v>
      </c>
      <c r="W7" s="6">
        <v>-199340</v>
      </c>
      <c r="X7" s="6">
        <v>0</v>
      </c>
      <c r="Y7" s="6">
        <v>0</v>
      </c>
      <c r="Z7" s="2">
        <v>-28930</v>
      </c>
      <c r="AA7" s="6">
        <v>16389270</v>
      </c>
      <c r="AB7" s="6">
        <v>7690778</v>
      </c>
      <c r="AC7" s="6">
        <v>4161776</v>
      </c>
      <c r="AD7" s="6">
        <v>2</v>
      </c>
      <c r="AE7" s="7" t="s">
        <v>903</v>
      </c>
      <c r="AF7" s="2" t="s">
        <v>811</v>
      </c>
      <c r="AG7" s="6">
        <v>3529002</v>
      </c>
      <c r="AH7" s="6">
        <v>4.0928253999999997E-2</v>
      </c>
      <c r="AI7" s="11">
        <v>0</v>
      </c>
      <c r="AJ7" s="2" t="s">
        <v>1062</v>
      </c>
      <c r="AK7" s="2">
        <v>1</v>
      </c>
      <c r="AL7" s="2">
        <v>0</v>
      </c>
      <c r="AM7" s="2">
        <v>0</v>
      </c>
      <c r="AN7" s="2" t="s">
        <v>1062</v>
      </c>
      <c r="AO7" s="2">
        <v>0</v>
      </c>
      <c r="AP7" s="2" t="s">
        <v>1062</v>
      </c>
    </row>
    <row r="8" spans="1:42">
      <c r="A8" s="2" t="s">
        <v>756</v>
      </c>
      <c r="B8" s="2" t="s">
        <v>804</v>
      </c>
      <c r="C8" s="2" t="s">
        <v>809</v>
      </c>
      <c r="D8" s="2">
        <v>0</v>
      </c>
      <c r="E8" s="2" t="s">
        <v>757</v>
      </c>
      <c r="F8" s="2" t="s">
        <v>302</v>
      </c>
      <c r="G8" s="2" t="s">
        <v>300</v>
      </c>
      <c r="H8" s="2">
        <v>0</v>
      </c>
      <c r="I8" s="2">
        <v>0.4</v>
      </c>
      <c r="J8" s="6">
        <v>3737281</v>
      </c>
      <c r="K8" s="6">
        <v>13150624</v>
      </c>
      <c r="L8" s="6">
        <v>-9413343</v>
      </c>
      <c r="M8" s="6">
        <v>15015396</v>
      </c>
      <c r="N8" s="6">
        <v>1238621</v>
      </c>
      <c r="O8" s="6">
        <v>344103</v>
      </c>
      <c r="P8" s="6">
        <v>829695</v>
      </c>
      <c r="Q8" s="2">
        <v>0</v>
      </c>
      <c r="R8" s="6">
        <v>6931</v>
      </c>
      <c r="S8" s="6">
        <v>0</v>
      </c>
      <c r="T8" s="6">
        <v>6025</v>
      </c>
      <c r="U8" s="6">
        <v>38365</v>
      </c>
      <c r="V8" s="7">
        <v>13502</v>
      </c>
      <c r="W8" s="6">
        <v>-215722</v>
      </c>
      <c r="X8" s="6">
        <v>0</v>
      </c>
      <c r="Y8" s="6">
        <v>0</v>
      </c>
      <c r="Z8" s="2">
        <v>-71959</v>
      </c>
      <c r="AA8" s="6">
        <v>15966336</v>
      </c>
      <c r="AB8" s="6">
        <v>6552992</v>
      </c>
      <c r="AC8" s="6">
        <v>2815712</v>
      </c>
      <c r="AD8" s="6">
        <v>2</v>
      </c>
      <c r="AE8" s="7" t="s">
        <v>810</v>
      </c>
      <c r="AF8" s="2" t="s">
        <v>811</v>
      </c>
      <c r="AG8" s="6">
        <v>3737281</v>
      </c>
      <c r="AH8" s="6">
        <v>2.9298485999999999E-2</v>
      </c>
      <c r="AI8" s="11">
        <v>0</v>
      </c>
      <c r="AJ8" s="2" t="s">
        <v>1062</v>
      </c>
      <c r="AK8" s="2">
        <v>1</v>
      </c>
      <c r="AL8" s="2">
        <v>0</v>
      </c>
      <c r="AM8" s="2">
        <v>0</v>
      </c>
      <c r="AN8" s="2" t="s">
        <v>1062</v>
      </c>
      <c r="AO8" s="2">
        <v>0</v>
      </c>
      <c r="AP8" s="2" t="s">
        <v>1062</v>
      </c>
    </row>
    <row r="9" spans="1:42">
      <c r="A9" s="2" t="s">
        <v>754</v>
      </c>
      <c r="B9" s="2" t="s">
        <v>804</v>
      </c>
      <c r="C9" s="2" t="s">
        <v>805</v>
      </c>
      <c r="D9" s="2" t="s">
        <v>966</v>
      </c>
      <c r="E9" s="2" t="s">
        <v>755</v>
      </c>
      <c r="F9" s="2" t="s">
        <v>430</v>
      </c>
      <c r="G9" s="2" t="s">
        <v>428</v>
      </c>
      <c r="H9" s="2">
        <v>0</v>
      </c>
      <c r="I9" s="2">
        <v>0.4</v>
      </c>
      <c r="J9" s="6">
        <v>3064016</v>
      </c>
      <c r="K9" s="6">
        <v>18272546</v>
      </c>
      <c r="L9" s="6">
        <v>-15208529</v>
      </c>
      <c r="M9" s="6">
        <v>19532485</v>
      </c>
      <c r="N9" s="6">
        <v>1857624</v>
      </c>
      <c r="O9" s="6">
        <v>449403</v>
      </c>
      <c r="P9" s="6">
        <v>1291793</v>
      </c>
      <c r="Q9" s="6">
        <v>1512</v>
      </c>
      <c r="R9" s="6">
        <v>4391</v>
      </c>
      <c r="S9" s="6">
        <v>0</v>
      </c>
      <c r="T9" s="6">
        <v>12275</v>
      </c>
      <c r="U9" s="6">
        <v>69608</v>
      </c>
      <c r="V9" s="7">
        <v>28642</v>
      </c>
      <c r="W9" s="6">
        <v>-355311</v>
      </c>
      <c r="X9" s="6">
        <v>0</v>
      </c>
      <c r="Y9" s="6">
        <v>0</v>
      </c>
      <c r="Z9" s="2">
        <v>-122914</v>
      </c>
      <c r="AA9" s="6">
        <v>20911884</v>
      </c>
      <c r="AB9" s="6">
        <v>5703354</v>
      </c>
      <c r="AC9" s="6">
        <v>2639338</v>
      </c>
      <c r="AD9" s="6">
        <v>2</v>
      </c>
      <c r="AE9" s="7" t="s">
        <v>967</v>
      </c>
      <c r="AF9" s="2" t="s">
        <v>811</v>
      </c>
      <c r="AG9" s="6">
        <v>2768059</v>
      </c>
      <c r="AH9" s="6">
        <v>8.9859769999999992E-3</v>
      </c>
      <c r="AI9" s="11">
        <v>0</v>
      </c>
      <c r="AJ9" s="2" t="s">
        <v>1062</v>
      </c>
      <c r="AK9" s="2" t="s">
        <v>1062</v>
      </c>
      <c r="AL9" s="2">
        <v>0</v>
      </c>
      <c r="AM9" s="2">
        <v>0</v>
      </c>
      <c r="AN9" s="2" t="s">
        <v>1062</v>
      </c>
      <c r="AO9" s="2">
        <v>0</v>
      </c>
      <c r="AP9" s="2">
        <v>1</v>
      </c>
    </row>
    <row r="10" spans="1:42">
      <c r="A10" s="2" t="s">
        <v>750</v>
      </c>
      <c r="B10" s="2" t="s">
        <v>804</v>
      </c>
      <c r="C10" s="2" t="s">
        <v>805</v>
      </c>
      <c r="D10" s="2">
        <v>0</v>
      </c>
      <c r="E10" s="2" t="s">
        <v>751</v>
      </c>
      <c r="F10" s="2" t="s">
        <v>680</v>
      </c>
      <c r="G10" s="2" t="s">
        <v>678</v>
      </c>
      <c r="H10" s="2">
        <v>0</v>
      </c>
      <c r="I10" s="2">
        <v>0.4</v>
      </c>
      <c r="J10" s="6">
        <v>3831311</v>
      </c>
      <c r="K10" s="6">
        <v>19798562</v>
      </c>
      <c r="L10" s="6">
        <v>-15967251</v>
      </c>
      <c r="M10" s="6">
        <v>21536169</v>
      </c>
      <c r="N10" s="6">
        <v>2224025</v>
      </c>
      <c r="O10" s="6">
        <v>504772</v>
      </c>
      <c r="P10" s="6">
        <v>1555146</v>
      </c>
      <c r="Q10" s="6">
        <v>7382</v>
      </c>
      <c r="R10" s="6">
        <v>22366</v>
      </c>
      <c r="S10" s="6">
        <v>614</v>
      </c>
      <c r="T10" s="6">
        <v>15756</v>
      </c>
      <c r="U10" s="6">
        <v>85516</v>
      </c>
      <c r="V10" s="7">
        <v>32473</v>
      </c>
      <c r="W10" s="6">
        <v>-365916</v>
      </c>
      <c r="X10" s="6">
        <v>0</v>
      </c>
      <c r="Y10" s="6">
        <v>45334.624400000001</v>
      </c>
      <c r="Z10" s="2">
        <v>840278</v>
      </c>
      <c r="AA10" s="6">
        <v>24189221</v>
      </c>
      <c r="AB10" s="6">
        <v>8221971</v>
      </c>
      <c r="AC10" s="6">
        <v>4390659</v>
      </c>
      <c r="AD10" s="6">
        <v>2</v>
      </c>
      <c r="AE10" s="7" t="s">
        <v>922</v>
      </c>
      <c r="AF10" s="2" t="s">
        <v>827</v>
      </c>
      <c r="AG10" s="6">
        <v>3831311</v>
      </c>
      <c r="AH10" s="6">
        <v>7.0827604000000002E-2</v>
      </c>
      <c r="AI10" s="11">
        <v>0</v>
      </c>
      <c r="AJ10" s="2" t="s">
        <v>1062</v>
      </c>
      <c r="AK10" s="2">
        <v>1</v>
      </c>
      <c r="AL10" s="2">
        <v>0</v>
      </c>
      <c r="AM10" s="2">
        <v>0</v>
      </c>
      <c r="AN10" s="2" t="s">
        <v>1062</v>
      </c>
      <c r="AO10" s="2">
        <v>0</v>
      </c>
      <c r="AP10" s="2" t="s">
        <v>1062</v>
      </c>
    </row>
    <row r="11" spans="1:42">
      <c r="A11" s="2" t="s">
        <v>748</v>
      </c>
      <c r="B11" s="2" t="s">
        <v>804</v>
      </c>
      <c r="C11" s="2" t="s">
        <v>815</v>
      </c>
      <c r="D11" s="2" t="s">
        <v>968</v>
      </c>
      <c r="E11" s="2" t="s">
        <v>749</v>
      </c>
      <c r="F11" s="2" t="s">
        <v>139</v>
      </c>
      <c r="G11" s="2" t="s">
        <v>806</v>
      </c>
      <c r="H11" s="2">
        <v>0</v>
      </c>
      <c r="I11" s="2">
        <v>0.8</v>
      </c>
      <c r="J11" s="6">
        <v>2488127</v>
      </c>
      <c r="K11" s="6">
        <v>17956981</v>
      </c>
      <c r="L11" s="6">
        <v>-15468854</v>
      </c>
      <c r="M11" s="6">
        <v>18488782</v>
      </c>
      <c r="N11" s="6">
        <v>2561763</v>
      </c>
      <c r="O11" s="6">
        <v>423728</v>
      </c>
      <c r="P11" s="6">
        <v>1941974</v>
      </c>
      <c r="Q11" s="6">
        <v>14999</v>
      </c>
      <c r="R11" s="6">
        <v>58386</v>
      </c>
      <c r="S11" s="6">
        <v>0</v>
      </c>
      <c r="T11" s="6">
        <v>10802</v>
      </c>
      <c r="U11" s="6">
        <v>70377</v>
      </c>
      <c r="V11" s="7">
        <v>41497</v>
      </c>
      <c r="W11" s="6">
        <v>-364369</v>
      </c>
      <c r="X11" s="6">
        <v>0</v>
      </c>
      <c r="Y11" s="6">
        <v>0</v>
      </c>
      <c r="Z11" s="2">
        <v>-1256212</v>
      </c>
      <c r="AA11" s="6">
        <v>19429964</v>
      </c>
      <c r="AB11" s="6">
        <v>3961110</v>
      </c>
      <c r="AC11" s="6">
        <v>1472984</v>
      </c>
      <c r="AD11" s="6">
        <v>2</v>
      </c>
      <c r="AE11" s="7" t="s">
        <v>969</v>
      </c>
      <c r="AF11" s="2" t="s">
        <v>811</v>
      </c>
      <c r="AG11" s="6">
        <v>2057264</v>
      </c>
      <c r="AH11" s="6">
        <v>1.6179810999999999E-2</v>
      </c>
      <c r="AI11" s="11">
        <v>0</v>
      </c>
      <c r="AJ11" s="2" t="s">
        <v>1062</v>
      </c>
      <c r="AK11" s="2" t="s">
        <v>1062</v>
      </c>
      <c r="AL11" s="2">
        <v>0</v>
      </c>
      <c r="AM11" s="2">
        <v>0</v>
      </c>
      <c r="AN11" s="2" t="s">
        <v>1062</v>
      </c>
      <c r="AO11" s="2">
        <v>0</v>
      </c>
      <c r="AP11" s="2">
        <v>1</v>
      </c>
    </row>
    <row r="12" spans="1:42">
      <c r="A12" s="2" t="s">
        <v>746</v>
      </c>
      <c r="B12" s="2" t="s">
        <v>817</v>
      </c>
      <c r="C12" s="2" t="s">
        <v>818</v>
      </c>
      <c r="D12" s="2" t="s">
        <v>970</v>
      </c>
      <c r="E12" s="2" t="s">
        <v>747</v>
      </c>
      <c r="F12" s="2" t="s">
        <v>514</v>
      </c>
      <c r="G12" s="2" t="s">
        <v>806</v>
      </c>
      <c r="H12" s="2">
        <v>0</v>
      </c>
      <c r="I12" s="2">
        <v>0.64</v>
      </c>
      <c r="J12" s="6">
        <v>78793496</v>
      </c>
      <c r="K12" s="6">
        <v>38705452</v>
      </c>
      <c r="L12" s="6">
        <v>40088044</v>
      </c>
      <c r="M12" s="6">
        <v>38977211</v>
      </c>
      <c r="N12" s="6">
        <v>3327443</v>
      </c>
      <c r="O12" s="6">
        <v>893228</v>
      </c>
      <c r="P12" s="6">
        <v>2237291</v>
      </c>
      <c r="Q12" s="6">
        <v>7549</v>
      </c>
      <c r="R12" s="6">
        <v>0</v>
      </c>
      <c r="S12" s="6">
        <v>0</v>
      </c>
      <c r="T12" s="6">
        <v>14188</v>
      </c>
      <c r="U12" s="6">
        <v>168641</v>
      </c>
      <c r="V12" s="7">
        <v>6546</v>
      </c>
      <c r="W12" s="6">
        <v>384918</v>
      </c>
      <c r="X12" s="6">
        <v>0</v>
      </c>
      <c r="Y12" s="6">
        <v>0</v>
      </c>
      <c r="Z12" s="2">
        <v>447776</v>
      </c>
      <c r="AA12" s="6">
        <v>43137348</v>
      </c>
      <c r="AB12" s="6">
        <v>83225393</v>
      </c>
      <c r="AC12" s="6">
        <v>4431896</v>
      </c>
      <c r="AD12" s="6">
        <v>1</v>
      </c>
      <c r="AE12" s="7" t="s">
        <v>971</v>
      </c>
      <c r="AF12" s="2" t="s">
        <v>811</v>
      </c>
      <c r="AG12" s="6">
        <v>55501888</v>
      </c>
      <c r="AH12" s="6">
        <v>1.5594643E-2</v>
      </c>
      <c r="AI12" s="11">
        <v>0</v>
      </c>
      <c r="AJ12" s="2" t="s">
        <v>1062</v>
      </c>
      <c r="AK12" s="2" t="s">
        <v>1062</v>
      </c>
      <c r="AL12" s="2">
        <v>0</v>
      </c>
      <c r="AM12" s="2">
        <v>0</v>
      </c>
      <c r="AN12" s="2" t="s">
        <v>1062</v>
      </c>
      <c r="AO12" s="2">
        <v>0</v>
      </c>
      <c r="AP12" s="2">
        <v>1</v>
      </c>
    </row>
    <row r="13" spans="1:42">
      <c r="A13" s="2" t="s">
        <v>744</v>
      </c>
      <c r="B13" s="2" t="s">
        <v>817</v>
      </c>
      <c r="C13" s="2" t="s">
        <v>818</v>
      </c>
      <c r="D13" s="2" t="s">
        <v>970</v>
      </c>
      <c r="E13" s="2" t="s">
        <v>745</v>
      </c>
      <c r="F13" s="2" t="s">
        <v>514</v>
      </c>
      <c r="G13" s="2" t="s">
        <v>806</v>
      </c>
      <c r="H13" s="2">
        <v>0</v>
      </c>
      <c r="I13" s="2">
        <v>0.64</v>
      </c>
      <c r="J13" s="6">
        <v>71359390</v>
      </c>
      <c r="K13" s="6">
        <v>80031334</v>
      </c>
      <c r="L13" s="6">
        <v>-8671944</v>
      </c>
      <c r="M13" s="6">
        <v>74409498</v>
      </c>
      <c r="N13" s="6">
        <v>5840756</v>
      </c>
      <c r="O13" s="6">
        <v>1705218</v>
      </c>
      <c r="P13" s="6">
        <v>3584092</v>
      </c>
      <c r="Q13" s="2">
        <v>0</v>
      </c>
      <c r="R13" s="6">
        <v>0</v>
      </c>
      <c r="S13" s="6">
        <v>0</v>
      </c>
      <c r="T13" s="6">
        <v>95824</v>
      </c>
      <c r="U13" s="6">
        <v>439936</v>
      </c>
      <c r="V13" s="7">
        <v>15686</v>
      </c>
      <c r="W13" s="6">
        <v>-539383</v>
      </c>
      <c r="X13" s="6">
        <v>0</v>
      </c>
      <c r="Y13" s="6">
        <v>0</v>
      </c>
      <c r="Z13" s="2">
        <v>-1543240</v>
      </c>
      <c r="AA13" s="6">
        <v>78167631</v>
      </c>
      <c r="AB13" s="6">
        <v>69495686</v>
      </c>
      <c r="AC13" s="6">
        <v>-1863703</v>
      </c>
      <c r="AD13" s="6">
        <v>1</v>
      </c>
      <c r="AE13" s="7" t="s">
        <v>971</v>
      </c>
      <c r="AF13" s="2" t="s">
        <v>811</v>
      </c>
      <c r="AG13" s="6">
        <v>56494611</v>
      </c>
      <c r="AH13" s="6">
        <v>1.4123301E-2</v>
      </c>
      <c r="AI13" s="11">
        <v>0</v>
      </c>
      <c r="AJ13" s="2" t="s">
        <v>1062</v>
      </c>
      <c r="AK13" s="2" t="s">
        <v>1062</v>
      </c>
      <c r="AL13" s="2">
        <v>0</v>
      </c>
      <c r="AM13" s="2">
        <v>0</v>
      </c>
      <c r="AN13" s="2" t="s">
        <v>1062</v>
      </c>
      <c r="AO13" s="2">
        <v>0</v>
      </c>
      <c r="AP13" s="2">
        <v>1</v>
      </c>
    </row>
    <row r="14" spans="1:42">
      <c r="A14" s="2" t="s">
        <v>742</v>
      </c>
      <c r="B14" s="2" t="s">
        <v>819</v>
      </c>
      <c r="C14" s="2" t="s">
        <v>820</v>
      </c>
      <c r="D14" s="2">
        <v>0</v>
      </c>
      <c r="E14" s="2" t="s">
        <v>743</v>
      </c>
      <c r="F14" s="2" t="s">
        <v>806</v>
      </c>
      <c r="G14" s="2" t="s">
        <v>175</v>
      </c>
      <c r="H14" s="2">
        <v>0</v>
      </c>
      <c r="I14" s="2">
        <v>0.49</v>
      </c>
      <c r="J14" s="6">
        <v>54766788</v>
      </c>
      <c r="K14" s="6">
        <v>23278171</v>
      </c>
      <c r="L14" s="6">
        <v>31488617</v>
      </c>
      <c r="M14" s="6">
        <v>22294001</v>
      </c>
      <c r="N14" s="6">
        <v>3079167</v>
      </c>
      <c r="O14" s="6">
        <v>530647</v>
      </c>
      <c r="P14" s="6">
        <v>2427028</v>
      </c>
      <c r="Q14" s="2">
        <v>0</v>
      </c>
      <c r="R14" s="6">
        <v>1791</v>
      </c>
      <c r="S14" s="6">
        <v>774</v>
      </c>
      <c r="T14" s="6">
        <v>4648</v>
      </c>
      <c r="U14" s="6">
        <v>67164</v>
      </c>
      <c r="V14" s="7">
        <v>47115</v>
      </c>
      <c r="W14" s="6">
        <v>721614</v>
      </c>
      <c r="X14" s="6">
        <v>0</v>
      </c>
      <c r="Y14" s="6">
        <v>0</v>
      </c>
      <c r="Z14" s="2">
        <v>-30249</v>
      </c>
      <c r="AA14" s="6">
        <v>26064533</v>
      </c>
      <c r="AB14" s="6">
        <v>57553151</v>
      </c>
      <c r="AC14" s="6">
        <v>2786362</v>
      </c>
      <c r="AD14" s="6">
        <v>1</v>
      </c>
      <c r="AE14" s="7">
        <v>0</v>
      </c>
      <c r="AF14" s="2" t="s">
        <v>807</v>
      </c>
      <c r="AG14" s="6">
        <v>54766788</v>
      </c>
      <c r="AH14" s="6">
        <v>1.3783652E-2</v>
      </c>
      <c r="AI14" s="11">
        <v>0</v>
      </c>
      <c r="AJ14" s="2">
        <v>1</v>
      </c>
      <c r="AK14" s="2" t="s">
        <v>1062</v>
      </c>
      <c r="AL14" s="2">
        <v>0</v>
      </c>
      <c r="AM14" s="2">
        <v>0</v>
      </c>
      <c r="AN14" s="2" t="s">
        <v>1062</v>
      </c>
      <c r="AO14" s="2">
        <v>0</v>
      </c>
      <c r="AP14" s="2" t="s">
        <v>1062</v>
      </c>
    </row>
    <row r="15" spans="1:42">
      <c r="A15" s="2" t="s">
        <v>740</v>
      </c>
      <c r="B15" s="2" t="s">
        <v>804</v>
      </c>
      <c r="C15" s="2" t="s">
        <v>808</v>
      </c>
      <c r="D15" s="2">
        <v>0</v>
      </c>
      <c r="E15" s="2" t="s">
        <v>741</v>
      </c>
      <c r="F15" s="2" t="s">
        <v>606</v>
      </c>
      <c r="G15" s="2" t="s">
        <v>806</v>
      </c>
      <c r="H15" s="2">
        <v>0</v>
      </c>
      <c r="I15" s="2">
        <v>0.4</v>
      </c>
      <c r="J15" s="6">
        <v>3010316</v>
      </c>
      <c r="K15" s="6">
        <v>7984356</v>
      </c>
      <c r="L15" s="6">
        <v>-4974039</v>
      </c>
      <c r="M15" s="6">
        <v>8287619</v>
      </c>
      <c r="N15" s="6">
        <v>758085</v>
      </c>
      <c r="O15" s="6">
        <v>193641</v>
      </c>
      <c r="P15" s="6">
        <v>538486</v>
      </c>
      <c r="Q15" s="2">
        <v>0</v>
      </c>
      <c r="R15" s="6">
        <v>0</v>
      </c>
      <c r="S15" s="6">
        <v>614</v>
      </c>
      <c r="T15" s="6">
        <v>1090</v>
      </c>
      <c r="U15" s="6">
        <v>10719</v>
      </c>
      <c r="V15" s="7">
        <v>13535</v>
      </c>
      <c r="W15" s="6">
        <v>-113988</v>
      </c>
      <c r="X15" s="6">
        <v>0</v>
      </c>
      <c r="Y15" s="6">
        <v>0</v>
      </c>
      <c r="Z15" s="2">
        <v>-162449</v>
      </c>
      <c r="AA15" s="6">
        <v>8769267</v>
      </c>
      <c r="AB15" s="6">
        <v>3795227</v>
      </c>
      <c r="AC15" s="6">
        <v>784911</v>
      </c>
      <c r="AD15" s="6">
        <v>1</v>
      </c>
      <c r="AE15" s="7" t="s">
        <v>887</v>
      </c>
      <c r="AF15" s="2" t="s">
        <v>811</v>
      </c>
      <c r="AG15" s="6">
        <v>3010316</v>
      </c>
      <c r="AH15" s="6">
        <v>2.9675631000000001E-2</v>
      </c>
      <c r="AI15" s="11">
        <v>0</v>
      </c>
      <c r="AJ15" s="2" t="s">
        <v>1062</v>
      </c>
      <c r="AK15" s="2">
        <v>1</v>
      </c>
      <c r="AL15" s="2">
        <v>0</v>
      </c>
      <c r="AM15" s="2">
        <v>0</v>
      </c>
      <c r="AN15" s="2" t="s">
        <v>1062</v>
      </c>
      <c r="AO15" s="2">
        <v>0</v>
      </c>
      <c r="AP15" s="2" t="s">
        <v>1062</v>
      </c>
    </row>
    <row r="16" spans="1:42">
      <c r="A16" s="2" t="s">
        <v>738</v>
      </c>
      <c r="B16" s="2" t="s">
        <v>804</v>
      </c>
      <c r="C16" s="2" t="s">
        <v>815</v>
      </c>
      <c r="D16" s="2">
        <v>0</v>
      </c>
      <c r="E16" s="2" t="s">
        <v>739</v>
      </c>
      <c r="F16" s="2" t="s">
        <v>534</v>
      </c>
      <c r="G16" s="2" t="s">
        <v>532</v>
      </c>
      <c r="H16" s="2">
        <v>0</v>
      </c>
      <c r="I16" s="2">
        <v>0.4</v>
      </c>
      <c r="J16" s="6">
        <v>5484381</v>
      </c>
      <c r="K16" s="6">
        <v>30176835</v>
      </c>
      <c r="L16" s="6">
        <v>-24692454</v>
      </c>
      <c r="M16" s="6">
        <v>32012718</v>
      </c>
      <c r="N16" s="6">
        <v>2307919</v>
      </c>
      <c r="O16" s="6">
        <v>733625</v>
      </c>
      <c r="P16" s="6">
        <v>1509585</v>
      </c>
      <c r="Q16" s="2">
        <v>0</v>
      </c>
      <c r="R16" s="6">
        <v>676</v>
      </c>
      <c r="S16" s="6">
        <v>0</v>
      </c>
      <c r="T16" s="6">
        <v>8517</v>
      </c>
      <c r="U16" s="6">
        <v>51834</v>
      </c>
      <c r="V16" s="7">
        <v>3682</v>
      </c>
      <c r="W16" s="6">
        <v>-565869</v>
      </c>
      <c r="X16" s="6">
        <v>0</v>
      </c>
      <c r="Y16" s="6">
        <v>3629.5042760000001</v>
      </c>
      <c r="Z16" s="2">
        <v>3793546</v>
      </c>
      <c r="AA16" s="6">
        <v>37544685</v>
      </c>
      <c r="AB16" s="6">
        <v>12852230</v>
      </c>
      <c r="AC16" s="6">
        <v>7367850</v>
      </c>
      <c r="AD16" s="6">
        <v>2</v>
      </c>
      <c r="AE16" s="7" t="s">
        <v>908</v>
      </c>
      <c r="AF16" s="2" t="s">
        <v>811</v>
      </c>
      <c r="AG16" s="6">
        <v>5484381</v>
      </c>
      <c r="AH16" s="6">
        <v>2.1464291E-2</v>
      </c>
      <c r="AI16" s="11">
        <v>0</v>
      </c>
      <c r="AJ16" s="2" t="s">
        <v>1062</v>
      </c>
      <c r="AK16" s="2">
        <v>1</v>
      </c>
      <c r="AL16" s="2">
        <v>0</v>
      </c>
      <c r="AM16" s="2">
        <v>0</v>
      </c>
      <c r="AN16" s="2" t="s">
        <v>1062</v>
      </c>
      <c r="AO16" s="2">
        <v>0</v>
      </c>
      <c r="AP16" s="2" t="s">
        <v>1062</v>
      </c>
    </row>
    <row r="17" spans="1:42">
      <c r="A17" s="2" t="s">
        <v>736</v>
      </c>
      <c r="B17" s="2" t="s">
        <v>804</v>
      </c>
      <c r="C17" s="2" t="s">
        <v>805</v>
      </c>
      <c r="D17" s="2">
        <v>0</v>
      </c>
      <c r="E17" s="2" t="s">
        <v>737</v>
      </c>
      <c r="F17" s="2" t="s">
        <v>488</v>
      </c>
      <c r="G17" s="2" t="s">
        <v>486</v>
      </c>
      <c r="H17" s="2">
        <v>0</v>
      </c>
      <c r="I17" s="2">
        <v>0.4</v>
      </c>
      <c r="J17" s="6">
        <v>2935963</v>
      </c>
      <c r="K17" s="6">
        <v>29300543</v>
      </c>
      <c r="L17" s="6">
        <v>-26364581</v>
      </c>
      <c r="M17" s="6">
        <v>28870709</v>
      </c>
      <c r="N17" s="6">
        <v>1675251</v>
      </c>
      <c r="O17" s="6">
        <v>669547</v>
      </c>
      <c r="P17" s="6">
        <v>837674</v>
      </c>
      <c r="Q17" s="6">
        <v>16219</v>
      </c>
      <c r="R17" s="6">
        <v>10188</v>
      </c>
      <c r="S17" s="6">
        <v>614</v>
      </c>
      <c r="T17" s="6">
        <v>11512</v>
      </c>
      <c r="U17" s="6">
        <v>100855</v>
      </c>
      <c r="V17" s="7">
        <v>28642</v>
      </c>
      <c r="W17" s="6">
        <v>-604188</v>
      </c>
      <c r="X17" s="6">
        <v>0</v>
      </c>
      <c r="Y17" s="6">
        <v>248387</v>
      </c>
      <c r="Z17" s="2">
        <v>-394428</v>
      </c>
      <c r="AA17" s="6">
        <v>29298957</v>
      </c>
      <c r="AB17" s="6">
        <v>2934376</v>
      </c>
      <c r="AC17" s="6">
        <v>-1587</v>
      </c>
      <c r="AD17" s="6">
        <v>1</v>
      </c>
      <c r="AE17" s="7">
        <v>0</v>
      </c>
      <c r="AF17" s="2" t="s">
        <v>807</v>
      </c>
      <c r="AG17" s="6">
        <v>2935963</v>
      </c>
      <c r="AH17" s="6">
        <v>7.3892000000000001E-4</v>
      </c>
      <c r="AI17" s="11">
        <v>0</v>
      </c>
      <c r="AJ17" s="2" t="s">
        <v>1062</v>
      </c>
      <c r="AK17" s="2">
        <v>1</v>
      </c>
      <c r="AL17" s="2">
        <v>0</v>
      </c>
      <c r="AM17" s="2">
        <v>0</v>
      </c>
      <c r="AN17" s="2" t="s">
        <v>1062</v>
      </c>
      <c r="AO17" s="2">
        <v>0</v>
      </c>
      <c r="AP17" s="2" t="s">
        <v>1062</v>
      </c>
    </row>
    <row r="18" spans="1:42">
      <c r="A18" s="2" t="s">
        <v>734</v>
      </c>
      <c r="B18" s="2" t="s">
        <v>804</v>
      </c>
      <c r="C18" s="2" t="s">
        <v>809</v>
      </c>
      <c r="D18" s="2">
        <v>0</v>
      </c>
      <c r="E18" s="2" t="s">
        <v>735</v>
      </c>
      <c r="F18" s="2" t="s">
        <v>302</v>
      </c>
      <c r="G18" s="2" t="s">
        <v>300</v>
      </c>
      <c r="H18" s="2">
        <v>0</v>
      </c>
      <c r="I18" s="2">
        <v>0.4</v>
      </c>
      <c r="J18" s="6">
        <v>3901786</v>
      </c>
      <c r="K18" s="6">
        <v>16216075</v>
      </c>
      <c r="L18" s="6">
        <v>-12314290</v>
      </c>
      <c r="M18" s="6">
        <v>16813721</v>
      </c>
      <c r="N18" s="6">
        <v>1587545</v>
      </c>
      <c r="O18" s="6">
        <v>398652</v>
      </c>
      <c r="P18" s="6">
        <v>1078243</v>
      </c>
      <c r="Q18" s="6">
        <v>6179</v>
      </c>
      <c r="R18" s="6">
        <v>13993</v>
      </c>
      <c r="S18" s="6">
        <v>614</v>
      </c>
      <c r="T18" s="6">
        <v>7365</v>
      </c>
      <c r="U18" s="6">
        <v>55903</v>
      </c>
      <c r="V18" s="7">
        <v>26596</v>
      </c>
      <c r="W18" s="6">
        <v>-282202</v>
      </c>
      <c r="X18" s="6">
        <v>0</v>
      </c>
      <c r="Y18" s="6">
        <v>0</v>
      </c>
      <c r="Z18" s="2">
        <v>-705270</v>
      </c>
      <c r="AA18" s="6">
        <v>17413794</v>
      </c>
      <c r="AB18" s="6">
        <v>5099504</v>
      </c>
      <c r="AC18" s="6">
        <v>1197718</v>
      </c>
      <c r="AD18" s="6">
        <v>1</v>
      </c>
      <c r="AE18" s="7" t="s">
        <v>810</v>
      </c>
      <c r="AF18" s="2" t="s">
        <v>811</v>
      </c>
      <c r="AG18" s="6">
        <v>3901786</v>
      </c>
      <c r="AH18" s="6">
        <v>3.0588125000000001E-2</v>
      </c>
      <c r="AI18" s="11">
        <v>0</v>
      </c>
      <c r="AJ18" s="2" t="s">
        <v>1062</v>
      </c>
      <c r="AK18" s="2">
        <v>1</v>
      </c>
      <c r="AL18" s="2">
        <v>0</v>
      </c>
      <c r="AM18" s="2">
        <v>0</v>
      </c>
      <c r="AN18" s="2" t="s">
        <v>1062</v>
      </c>
      <c r="AO18" s="2">
        <v>0</v>
      </c>
      <c r="AP18" s="2" t="s">
        <v>1062</v>
      </c>
    </row>
    <row r="19" spans="1:42">
      <c r="A19" s="2" t="s">
        <v>732</v>
      </c>
      <c r="B19" s="2" t="s">
        <v>821</v>
      </c>
      <c r="C19" s="2" t="s">
        <v>822</v>
      </c>
      <c r="D19" s="2" t="s">
        <v>943</v>
      </c>
      <c r="E19" s="2" t="s">
        <v>733</v>
      </c>
      <c r="F19" s="2" t="s">
        <v>944</v>
      </c>
      <c r="G19" s="2" t="s">
        <v>752</v>
      </c>
      <c r="H19" s="2">
        <v>0</v>
      </c>
      <c r="I19" s="2">
        <v>0.94</v>
      </c>
      <c r="J19" s="6">
        <v>27170503</v>
      </c>
      <c r="K19" s="6">
        <v>61369877</v>
      </c>
      <c r="L19" s="6">
        <v>-34199374</v>
      </c>
      <c r="M19" s="6">
        <v>61878990</v>
      </c>
      <c r="N19" s="6">
        <v>5987114</v>
      </c>
      <c r="O19" s="6">
        <v>1426660</v>
      </c>
      <c r="P19" s="6">
        <v>4303795</v>
      </c>
      <c r="Q19" s="6">
        <v>5546</v>
      </c>
      <c r="R19" s="6">
        <v>18131</v>
      </c>
      <c r="S19" s="6">
        <v>1442</v>
      </c>
      <c r="T19" s="6">
        <v>10386</v>
      </c>
      <c r="U19" s="6">
        <v>182692</v>
      </c>
      <c r="V19" s="7">
        <v>38462</v>
      </c>
      <c r="W19" s="6">
        <v>-884198</v>
      </c>
      <c r="X19" s="6">
        <v>0</v>
      </c>
      <c r="Y19" s="6">
        <v>0</v>
      </c>
      <c r="Z19" s="2">
        <v>-1731034</v>
      </c>
      <c r="AA19" s="6">
        <v>65250872</v>
      </c>
      <c r="AB19" s="6">
        <v>31051498</v>
      </c>
      <c r="AC19" s="6">
        <v>3880996</v>
      </c>
      <c r="AD19" s="6">
        <v>1</v>
      </c>
      <c r="AE19" s="7">
        <v>0</v>
      </c>
      <c r="AF19" s="2" t="s">
        <v>807</v>
      </c>
      <c r="AG19" s="6">
        <v>22786707</v>
      </c>
      <c r="AH19" s="6">
        <v>6.8382460000000001E-3</v>
      </c>
      <c r="AI19" s="11">
        <v>0</v>
      </c>
      <c r="AJ19" s="2" t="s">
        <v>1062</v>
      </c>
      <c r="AK19" s="2" t="s">
        <v>1062</v>
      </c>
      <c r="AL19" s="2">
        <v>0</v>
      </c>
      <c r="AM19" s="2">
        <v>0</v>
      </c>
      <c r="AN19" s="2" t="s">
        <v>1062</v>
      </c>
      <c r="AO19" s="2">
        <v>0</v>
      </c>
      <c r="AP19" s="2">
        <v>1</v>
      </c>
    </row>
    <row r="20" spans="1:42">
      <c r="A20" s="2" t="s">
        <v>730</v>
      </c>
      <c r="B20" s="2" t="s">
        <v>821</v>
      </c>
      <c r="C20" s="2" t="s">
        <v>815</v>
      </c>
      <c r="D20" s="2">
        <v>0</v>
      </c>
      <c r="E20" s="2" t="s">
        <v>731</v>
      </c>
      <c r="F20" s="2" t="s">
        <v>806</v>
      </c>
      <c r="G20" s="2" t="s">
        <v>728</v>
      </c>
      <c r="H20" s="2">
        <v>0</v>
      </c>
      <c r="I20" s="2">
        <v>0.49</v>
      </c>
      <c r="J20" s="6">
        <v>30915557</v>
      </c>
      <c r="K20" s="6">
        <v>28532995</v>
      </c>
      <c r="L20" s="6">
        <v>2382562</v>
      </c>
      <c r="M20" s="6">
        <v>30128991</v>
      </c>
      <c r="N20" s="6">
        <v>2656448</v>
      </c>
      <c r="O20" s="6">
        <v>703887</v>
      </c>
      <c r="P20" s="6">
        <v>1847694</v>
      </c>
      <c r="Q20" s="6">
        <v>5818</v>
      </c>
      <c r="R20" s="6">
        <v>17061</v>
      </c>
      <c r="S20" s="6">
        <v>752</v>
      </c>
      <c r="T20" s="6">
        <v>6051</v>
      </c>
      <c r="U20" s="6">
        <v>52629</v>
      </c>
      <c r="V20" s="7">
        <v>22556</v>
      </c>
      <c r="W20" s="6">
        <v>54600</v>
      </c>
      <c r="X20" s="6">
        <v>0</v>
      </c>
      <c r="Y20" s="6">
        <v>0</v>
      </c>
      <c r="Z20" s="2">
        <v>-850139</v>
      </c>
      <c r="AA20" s="6">
        <v>31989900</v>
      </c>
      <c r="AB20" s="6">
        <v>34372463</v>
      </c>
      <c r="AC20" s="6">
        <v>3456905</v>
      </c>
      <c r="AD20" s="6">
        <v>1</v>
      </c>
      <c r="AE20" s="7">
        <v>0</v>
      </c>
      <c r="AF20" s="2" t="s">
        <v>807</v>
      </c>
      <c r="AG20" s="6">
        <v>30915557</v>
      </c>
      <c r="AH20" s="6">
        <v>7.7807969999999999E-3</v>
      </c>
      <c r="AI20" s="11">
        <v>0</v>
      </c>
      <c r="AJ20" s="2" t="s">
        <v>1062</v>
      </c>
      <c r="AK20" s="2" t="s">
        <v>1062</v>
      </c>
      <c r="AL20" s="2">
        <v>0</v>
      </c>
      <c r="AM20" s="2">
        <v>0</v>
      </c>
      <c r="AN20" s="2">
        <v>1</v>
      </c>
      <c r="AO20" s="2">
        <v>0</v>
      </c>
      <c r="AP20" s="2" t="s">
        <v>1062</v>
      </c>
    </row>
    <row r="21" spans="1:42">
      <c r="A21" s="2" t="s">
        <v>724</v>
      </c>
      <c r="B21" s="2" t="s">
        <v>817</v>
      </c>
      <c r="C21" s="2" t="s">
        <v>818</v>
      </c>
      <c r="D21" s="2" t="s">
        <v>970</v>
      </c>
      <c r="E21" s="2" t="s">
        <v>725</v>
      </c>
      <c r="F21" s="2" t="s">
        <v>514</v>
      </c>
      <c r="G21" s="2" t="s">
        <v>806</v>
      </c>
      <c r="H21" s="2">
        <v>0</v>
      </c>
      <c r="I21" s="2">
        <v>0.64</v>
      </c>
      <c r="J21" s="6">
        <v>43782906</v>
      </c>
      <c r="K21" s="6">
        <v>40750618</v>
      </c>
      <c r="L21" s="6">
        <v>3032287</v>
      </c>
      <c r="M21" s="6">
        <v>46291233</v>
      </c>
      <c r="N21" s="6">
        <v>4007132</v>
      </c>
      <c r="O21" s="6">
        <v>1060841</v>
      </c>
      <c r="P21" s="6">
        <v>2891498</v>
      </c>
      <c r="Q21" s="2">
        <v>0</v>
      </c>
      <c r="R21" s="6">
        <v>0</v>
      </c>
      <c r="S21" s="6">
        <v>0</v>
      </c>
      <c r="T21" s="6">
        <v>26643</v>
      </c>
      <c r="U21" s="6">
        <v>0</v>
      </c>
      <c r="V21" s="7">
        <v>28150</v>
      </c>
      <c r="W21" s="6">
        <v>-125912</v>
      </c>
      <c r="X21" s="6">
        <v>0</v>
      </c>
      <c r="Y21" s="6">
        <v>0</v>
      </c>
      <c r="Z21" s="2">
        <v>-1952400</v>
      </c>
      <c r="AA21" s="6">
        <v>48220053</v>
      </c>
      <c r="AB21" s="6">
        <v>51252340</v>
      </c>
      <c r="AC21" s="6">
        <v>7469435</v>
      </c>
      <c r="AD21" s="6">
        <v>1</v>
      </c>
      <c r="AE21" s="7" t="s">
        <v>971</v>
      </c>
      <c r="AF21" s="2" t="s">
        <v>811</v>
      </c>
      <c r="AG21" s="6">
        <v>35256272</v>
      </c>
      <c r="AH21" s="6">
        <v>8.6654209999999995E-3</v>
      </c>
      <c r="AI21" s="11">
        <v>0</v>
      </c>
      <c r="AJ21" s="2" t="s">
        <v>1062</v>
      </c>
      <c r="AK21" s="2" t="s">
        <v>1062</v>
      </c>
      <c r="AL21" s="2">
        <v>0</v>
      </c>
      <c r="AM21" s="2">
        <v>0</v>
      </c>
      <c r="AN21" s="2" t="s">
        <v>1062</v>
      </c>
      <c r="AO21" s="2">
        <v>0</v>
      </c>
      <c r="AP21" s="2">
        <v>1</v>
      </c>
    </row>
    <row r="22" spans="1:42">
      <c r="A22" s="2" t="s">
        <v>722</v>
      </c>
      <c r="B22" s="2" t="s">
        <v>819</v>
      </c>
      <c r="C22" s="2" t="s">
        <v>825</v>
      </c>
      <c r="D22" s="2" t="s">
        <v>945</v>
      </c>
      <c r="E22" s="2" t="s">
        <v>723</v>
      </c>
      <c r="F22" s="2" t="s">
        <v>806</v>
      </c>
      <c r="G22" s="2" t="s">
        <v>45</v>
      </c>
      <c r="H22" s="2">
        <v>0</v>
      </c>
      <c r="I22" s="2">
        <v>0.99</v>
      </c>
      <c r="J22" s="6">
        <v>488564793</v>
      </c>
      <c r="K22" s="6">
        <v>398629943</v>
      </c>
      <c r="L22" s="6">
        <v>89934850</v>
      </c>
      <c r="M22" s="6">
        <v>418063805</v>
      </c>
      <c r="N22" s="6">
        <v>37102891</v>
      </c>
      <c r="O22" s="6">
        <v>9642136</v>
      </c>
      <c r="P22" s="6">
        <v>25442659</v>
      </c>
      <c r="Q22" s="2">
        <v>0</v>
      </c>
      <c r="R22" s="6">
        <v>0</v>
      </c>
      <c r="S22" s="6">
        <v>0</v>
      </c>
      <c r="T22" s="6">
        <v>530192</v>
      </c>
      <c r="U22" s="6">
        <v>1292149</v>
      </c>
      <c r="V22" s="7">
        <v>195755</v>
      </c>
      <c r="W22" s="6">
        <v>-1238803</v>
      </c>
      <c r="X22" s="6">
        <v>0</v>
      </c>
      <c r="Y22" s="6">
        <v>0</v>
      </c>
      <c r="Z22" s="2">
        <v>16116305</v>
      </c>
      <c r="AA22" s="6">
        <v>470044198</v>
      </c>
      <c r="AB22" s="6">
        <v>559979048</v>
      </c>
      <c r="AC22" s="6">
        <v>71414255</v>
      </c>
      <c r="AD22" s="6">
        <v>1</v>
      </c>
      <c r="AE22" s="7" t="s">
        <v>889</v>
      </c>
      <c r="AF22" s="2" t="s">
        <v>827</v>
      </c>
      <c r="AG22" s="6">
        <v>344573063</v>
      </c>
      <c r="AH22" s="6">
        <v>0.90653009900000003</v>
      </c>
      <c r="AI22" s="11">
        <v>1</v>
      </c>
      <c r="AJ22" s="2" t="s">
        <v>1062</v>
      </c>
      <c r="AK22" s="2" t="s">
        <v>1062</v>
      </c>
      <c r="AL22" s="2">
        <v>0</v>
      </c>
      <c r="AM22" s="2">
        <v>0</v>
      </c>
      <c r="AN22" s="2" t="s">
        <v>1062</v>
      </c>
      <c r="AO22" s="2">
        <v>0</v>
      </c>
      <c r="AP22" s="2">
        <v>1</v>
      </c>
    </row>
    <row r="23" spans="1:42">
      <c r="A23" s="2" t="s">
        <v>720</v>
      </c>
      <c r="B23" s="2" t="s">
        <v>804</v>
      </c>
      <c r="C23" s="2" t="s">
        <v>809</v>
      </c>
      <c r="D23" s="2">
        <v>0</v>
      </c>
      <c r="E23" s="2" t="s">
        <v>721</v>
      </c>
      <c r="F23" s="2" t="s">
        <v>402</v>
      </c>
      <c r="G23" s="2" t="s">
        <v>400</v>
      </c>
      <c r="H23" s="2">
        <v>0</v>
      </c>
      <c r="I23" s="2">
        <v>0.4</v>
      </c>
      <c r="J23" s="6">
        <v>2145320</v>
      </c>
      <c r="K23" s="6">
        <v>16120963</v>
      </c>
      <c r="L23" s="6">
        <v>-13975643</v>
      </c>
      <c r="M23" s="6">
        <v>19089477</v>
      </c>
      <c r="N23" s="6">
        <v>1068499</v>
      </c>
      <c r="O23" s="6">
        <v>437467</v>
      </c>
      <c r="P23" s="6">
        <v>576924</v>
      </c>
      <c r="Q23" s="2">
        <v>0</v>
      </c>
      <c r="R23" s="6">
        <v>0</v>
      </c>
      <c r="S23" s="6">
        <v>0</v>
      </c>
      <c r="T23" s="6">
        <v>3928</v>
      </c>
      <c r="U23" s="6">
        <v>37496</v>
      </c>
      <c r="V23" s="7">
        <v>12684</v>
      </c>
      <c r="W23" s="6">
        <v>-320275</v>
      </c>
      <c r="X23" s="6">
        <v>0</v>
      </c>
      <c r="Y23" s="6">
        <v>0</v>
      </c>
      <c r="Z23" s="2">
        <v>-668614</v>
      </c>
      <c r="AA23" s="6">
        <v>19169087</v>
      </c>
      <c r="AB23" s="6">
        <v>5193444</v>
      </c>
      <c r="AC23" s="6">
        <v>3048124</v>
      </c>
      <c r="AD23" s="6">
        <v>2</v>
      </c>
      <c r="AE23" s="7" t="s">
        <v>906</v>
      </c>
      <c r="AF23" s="2" t="s">
        <v>811</v>
      </c>
      <c r="AG23" s="6">
        <v>2145320</v>
      </c>
      <c r="AH23" s="6">
        <v>1.1839382000000001E-2</v>
      </c>
      <c r="AI23" s="11">
        <v>0</v>
      </c>
      <c r="AJ23" s="2" t="s">
        <v>1062</v>
      </c>
      <c r="AK23" s="2">
        <v>1</v>
      </c>
      <c r="AL23" s="2">
        <v>0</v>
      </c>
      <c r="AM23" s="2">
        <v>0</v>
      </c>
      <c r="AN23" s="2" t="s">
        <v>1062</v>
      </c>
      <c r="AO23" s="2">
        <v>0</v>
      </c>
      <c r="AP23" s="2" t="s">
        <v>1062</v>
      </c>
    </row>
    <row r="24" spans="1:42">
      <c r="A24" s="2" t="s">
        <v>718</v>
      </c>
      <c r="B24" s="2" t="s">
        <v>821</v>
      </c>
      <c r="C24" s="2" t="s">
        <v>808</v>
      </c>
      <c r="D24" s="2">
        <v>0</v>
      </c>
      <c r="E24" s="2" t="s">
        <v>719</v>
      </c>
      <c r="F24" s="2" t="s">
        <v>806</v>
      </c>
      <c r="G24" s="2" t="s">
        <v>410</v>
      </c>
      <c r="H24" s="2">
        <v>0</v>
      </c>
      <c r="I24" s="2">
        <v>0.49</v>
      </c>
      <c r="J24" s="6">
        <v>42869271</v>
      </c>
      <c r="K24" s="6">
        <v>19518162</v>
      </c>
      <c r="L24" s="6">
        <v>23351110</v>
      </c>
      <c r="M24" s="6">
        <v>19678716</v>
      </c>
      <c r="N24" s="6">
        <v>2859675</v>
      </c>
      <c r="O24" s="6">
        <v>450971</v>
      </c>
      <c r="P24" s="6">
        <v>2301645</v>
      </c>
      <c r="Q24" s="6">
        <v>12530</v>
      </c>
      <c r="R24" s="6">
        <v>1503</v>
      </c>
      <c r="S24" s="6">
        <v>0</v>
      </c>
      <c r="T24" s="6">
        <v>10024</v>
      </c>
      <c r="U24" s="6">
        <v>42903</v>
      </c>
      <c r="V24" s="7">
        <v>40099</v>
      </c>
      <c r="W24" s="6">
        <v>535130</v>
      </c>
      <c r="X24" s="6">
        <v>0</v>
      </c>
      <c r="Y24" s="6">
        <v>0</v>
      </c>
      <c r="Z24" s="2">
        <v>220593</v>
      </c>
      <c r="AA24" s="6">
        <v>23294114</v>
      </c>
      <c r="AB24" s="6">
        <v>46645223</v>
      </c>
      <c r="AC24" s="6">
        <v>3775952</v>
      </c>
      <c r="AD24" s="6">
        <v>1</v>
      </c>
      <c r="AE24" s="7">
        <v>0</v>
      </c>
      <c r="AF24" s="2" t="s">
        <v>807</v>
      </c>
      <c r="AG24" s="6">
        <v>42869271</v>
      </c>
      <c r="AH24" s="6">
        <v>1.0789296E-2</v>
      </c>
      <c r="AI24" s="11">
        <v>0</v>
      </c>
      <c r="AJ24" s="2" t="s">
        <v>1062</v>
      </c>
      <c r="AK24" s="2" t="s">
        <v>1062</v>
      </c>
      <c r="AL24" s="2">
        <v>0</v>
      </c>
      <c r="AM24" s="2">
        <v>0</v>
      </c>
      <c r="AN24" s="2">
        <v>1</v>
      </c>
      <c r="AO24" s="2">
        <v>0</v>
      </c>
      <c r="AP24" s="2" t="s">
        <v>1062</v>
      </c>
    </row>
    <row r="25" spans="1:42">
      <c r="A25" s="2" t="s">
        <v>716</v>
      </c>
      <c r="B25" s="2" t="s">
        <v>821</v>
      </c>
      <c r="C25" s="2" t="s">
        <v>808</v>
      </c>
      <c r="D25" s="2">
        <v>0</v>
      </c>
      <c r="E25" s="2" t="s">
        <v>717</v>
      </c>
      <c r="F25" s="2" t="s">
        <v>806</v>
      </c>
      <c r="G25" s="2" t="s">
        <v>410</v>
      </c>
      <c r="H25" s="2">
        <v>0</v>
      </c>
      <c r="I25" s="2">
        <v>0.49</v>
      </c>
      <c r="J25" s="6">
        <v>46467342</v>
      </c>
      <c r="K25" s="6">
        <v>22930967</v>
      </c>
      <c r="L25" s="6">
        <v>23536375</v>
      </c>
      <c r="M25" s="6">
        <v>19735351</v>
      </c>
      <c r="N25" s="6">
        <v>3499765</v>
      </c>
      <c r="O25" s="6">
        <v>462877</v>
      </c>
      <c r="P25" s="6">
        <v>2956319</v>
      </c>
      <c r="Q25" s="6">
        <v>2285</v>
      </c>
      <c r="R25" s="6">
        <v>0</v>
      </c>
      <c r="S25" s="6">
        <v>0</v>
      </c>
      <c r="T25" s="6">
        <v>7109</v>
      </c>
      <c r="U25" s="6">
        <v>55637</v>
      </c>
      <c r="V25" s="7">
        <v>15538</v>
      </c>
      <c r="W25" s="6">
        <v>539375</v>
      </c>
      <c r="X25" s="6">
        <v>0</v>
      </c>
      <c r="Y25" s="6">
        <v>0</v>
      </c>
      <c r="Z25" s="2">
        <v>223382</v>
      </c>
      <c r="AA25" s="6">
        <v>23997873</v>
      </c>
      <c r="AB25" s="6">
        <v>47534248</v>
      </c>
      <c r="AC25" s="6">
        <v>1066906</v>
      </c>
      <c r="AD25" s="6">
        <v>1</v>
      </c>
      <c r="AE25" s="7">
        <v>0</v>
      </c>
      <c r="AF25" s="2" t="s">
        <v>807</v>
      </c>
      <c r="AG25" s="6">
        <v>46467342</v>
      </c>
      <c r="AH25" s="6">
        <v>1.1694855000000001E-2</v>
      </c>
      <c r="AI25" s="11">
        <v>0</v>
      </c>
      <c r="AJ25" s="2" t="s">
        <v>1062</v>
      </c>
      <c r="AK25" s="2" t="s">
        <v>1062</v>
      </c>
      <c r="AL25" s="2">
        <v>0</v>
      </c>
      <c r="AM25" s="2">
        <v>0</v>
      </c>
      <c r="AN25" s="2">
        <v>1</v>
      </c>
      <c r="AO25" s="2">
        <v>0</v>
      </c>
      <c r="AP25" s="2" t="s">
        <v>1062</v>
      </c>
    </row>
    <row r="26" spans="1:42">
      <c r="A26" s="2" t="s">
        <v>714</v>
      </c>
      <c r="B26" s="2" t="s">
        <v>804</v>
      </c>
      <c r="C26" s="2" t="s">
        <v>809</v>
      </c>
      <c r="D26" s="2" t="s">
        <v>964</v>
      </c>
      <c r="E26" s="2" t="s">
        <v>715</v>
      </c>
      <c r="F26" s="2" t="s">
        <v>594</v>
      </c>
      <c r="G26" s="2" t="s">
        <v>590</v>
      </c>
      <c r="H26" s="2">
        <v>0</v>
      </c>
      <c r="I26" s="2">
        <v>0.5</v>
      </c>
      <c r="J26" s="6">
        <v>4372882</v>
      </c>
      <c r="K26" s="6">
        <v>10365565</v>
      </c>
      <c r="L26" s="6">
        <v>-5992683</v>
      </c>
      <c r="M26" s="6">
        <v>12860352</v>
      </c>
      <c r="N26" s="6">
        <v>988821</v>
      </c>
      <c r="O26" s="6">
        <v>296043</v>
      </c>
      <c r="P26" s="6">
        <v>617127</v>
      </c>
      <c r="Q26" s="6">
        <v>3888</v>
      </c>
      <c r="R26" s="6">
        <v>4338</v>
      </c>
      <c r="S26" s="6">
        <v>0</v>
      </c>
      <c r="T26" s="6">
        <v>4196</v>
      </c>
      <c r="U26" s="6">
        <v>55202</v>
      </c>
      <c r="V26" s="7">
        <v>8027</v>
      </c>
      <c r="W26" s="6">
        <v>-173034</v>
      </c>
      <c r="X26" s="6">
        <v>0</v>
      </c>
      <c r="Y26" s="6">
        <v>0</v>
      </c>
      <c r="Z26" s="2">
        <v>141652</v>
      </c>
      <c r="AA26" s="6">
        <v>13817791</v>
      </c>
      <c r="AB26" s="6">
        <v>7825107</v>
      </c>
      <c r="AC26" s="6">
        <v>3452226</v>
      </c>
      <c r="AD26" s="6">
        <v>2</v>
      </c>
      <c r="AE26" s="7" t="s">
        <v>965</v>
      </c>
      <c r="AF26" s="2" t="s">
        <v>811</v>
      </c>
      <c r="AG26" s="6">
        <v>2814983</v>
      </c>
      <c r="AH26" s="6">
        <v>1.7413237000000002E-2</v>
      </c>
      <c r="AI26" s="11">
        <v>0</v>
      </c>
      <c r="AJ26" s="2" t="s">
        <v>1062</v>
      </c>
      <c r="AK26" s="2" t="s">
        <v>1062</v>
      </c>
      <c r="AL26" s="2">
        <v>0</v>
      </c>
      <c r="AM26" s="2">
        <v>0</v>
      </c>
      <c r="AN26" s="2" t="s">
        <v>1062</v>
      </c>
      <c r="AO26" s="2">
        <v>0</v>
      </c>
      <c r="AP26" s="2">
        <v>1</v>
      </c>
    </row>
    <row r="27" spans="1:42">
      <c r="A27" s="2" t="s">
        <v>712</v>
      </c>
      <c r="B27" s="2" t="s">
        <v>819</v>
      </c>
      <c r="C27" s="2" t="s">
        <v>808</v>
      </c>
      <c r="D27" s="2" t="s">
        <v>947</v>
      </c>
      <c r="E27" s="2" t="s">
        <v>713</v>
      </c>
      <c r="F27" s="2" t="s">
        <v>806</v>
      </c>
      <c r="G27" s="2" t="s">
        <v>502</v>
      </c>
      <c r="H27" s="2">
        <v>0</v>
      </c>
      <c r="I27" s="2">
        <v>0.99</v>
      </c>
      <c r="J27" s="6">
        <v>110355448</v>
      </c>
      <c r="K27" s="6">
        <v>80562001</v>
      </c>
      <c r="L27" s="6">
        <v>29793447</v>
      </c>
      <c r="M27" s="6">
        <v>78575759</v>
      </c>
      <c r="N27" s="6">
        <v>9707729</v>
      </c>
      <c r="O27" s="6">
        <v>1800694</v>
      </c>
      <c r="P27" s="6">
        <v>7587865</v>
      </c>
      <c r="Q27" s="2">
        <v>0</v>
      </c>
      <c r="R27" s="6">
        <v>0</v>
      </c>
      <c r="S27" s="6">
        <v>1519</v>
      </c>
      <c r="T27" s="6">
        <v>30381</v>
      </c>
      <c r="U27" s="6">
        <v>206255</v>
      </c>
      <c r="V27" s="7">
        <v>81015</v>
      </c>
      <c r="W27" s="6">
        <v>-343724</v>
      </c>
      <c r="X27" s="6">
        <v>0</v>
      </c>
      <c r="Y27" s="6">
        <v>0</v>
      </c>
      <c r="Z27" s="2">
        <v>-1571264</v>
      </c>
      <c r="AA27" s="6">
        <v>86368500</v>
      </c>
      <c r="AB27" s="6">
        <v>116161947</v>
      </c>
      <c r="AC27" s="6">
        <v>5806499</v>
      </c>
      <c r="AD27" s="6">
        <v>1</v>
      </c>
      <c r="AE27" s="7" t="s">
        <v>907</v>
      </c>
      <c r="AF27" s="2" t="s">
        <v>811</v>
      </c>
      <c r="AG27" s="6">
        <v>65563124</v>
      </c>
      <c r="AH27" s="6">
        <v>9.0972104999999998E-2</v>
      </c>
      <c r="AI27" s="11">
        <v>0</v>
      </c>
      <c r="AJ27" s="2" t="s">
        <v>1062</v>
      </c>
      <c r="AK27" s="2" t="s">
        <v>1062</v>
      </c>
      <c r="AL27" s="2">
        <v>0</v>
      </c>
      <c r="AM27" s="2">
        <v>0</v>
      </c>
      <c r="AN27" s="2" t="s">
        <v>1062</v>
      </c>
      <c r="AO27" s="2">
        <v>0</v>
      </c>
      <c r="AP27" s="2">
        <v>1</v>
      </c>
    </row>
    <row r="28" spans="1:42">
      <c r="A28" s="2" t="s">
        <v>710</v>
      </c>
      <c r="B28" s="2" t="s">
        <v>804</v>
      </c>
      <c r="C28" s="2" t="s">
        <v>809</v>
      </c>
      <c r="D28" s="2" t="s">
        <v>972</v>
      </c>
      <c r="E28" s="2" t="s">
        <v>711</v>
      </c>
      <c r="F28" s="2" t="s">
        <v>390</v>
      </c>
      <c r="G28" s="2" t="s">
        <v>806</v>
      </c>
      <c r="H28" s="2">
        <v>0</v>
      </c>
      <c r="I28" s="2">
        <v>0.6</v>
      </c>
      <c r="J28" s="6">
        <v>3358295</v>
      </c>
      <c r="K28" s="6">
        <v>11317546</v>
      </c>
      <c r="L28" s="6">
        <v>-7959251</v>
      </c>
      <c r="M28" s="6">
        <v>11714473</v>
      </c>
      <c r="N28" s="6">
        <v>1304196</v>
      </c>
      <c r="O28" s="6">
        <v>273155</v>
      </c>
      <c r="P28" s="6">
        <v>963535</v>
      </c>
      <c r="Q28" s="6">
        <v>5998</v>
      </c>
      <c r="R28" s="6">
        <v>9918</v>
      </c>
      <c r="S28" s="6">
        <v>1841</v>
      </c>
      <c r="T28" s="6">
        <v>2468</v>
      </c>
      <c r="U28" s="6">
        <v>39705</v>
      </c>
      <c r="V28" s="7">
        <v>7576</v>
      </c>
      <c r="W28" s="6">
        <v>-199776</v>
      </c>
      <c r="X28" s="6">
        <v>0</v>
      </c>
      <c r="Y28" s="6">
        <v>0</v>
      </c>
      <c r="Z28" s="2">
        <v>-394780</v>
      </c>
      <c r="AA28" s="6">
        <v>12424113</v>
      </c>
      <c r="AB28" s="6">
        <v>4464863</v>
      </c>
      <c r="AC28" s="6">
        <v>1106568</v>
      </c>
      <c r="AD28" s="6">
        <v>1</v>
      </c>
      <c r="AE28" s="7" t="s">
        <v>973</v>
      </c>
      <c r="AF28" s="2" t="s">
        <v>811</v>
      </c>
      <c r="AG28" s="6">
        <v>2600059</v>
      </c>
      <c r="AH28" s="6">
        <v>1.5126181000000001E-2</v>
      </c>
      <c r="AI28" s="11">
        <v>0</v>
      </c>
      <c r="AJ28" s="2" t="s">
        <v>1062</v>
      </c>
      <c r="AK28" s="2" t="s">
        <v>1062</v>
      </c>
      <c r="AL28" s="2">
        <v>0</v>
      </c>
      <c r="AM28" s="2">
        <v>0</v>
      </c>
      <c r="AN28" s="2" t="s">
        <v>1062</v>
      </c>
      <c r="AO28" s="2">
        <v>0</v>
      </c>
      <c r="AP28" s="2">
        <v>1</v>
      </c>
    </row>
    <row r="29" spans="1:42">
      <c r="A29" s="2" t="s">
        <v>708</v>
      </c>
      <c r="B29" s="2" t="s">
        <v>821</v>
      </c>
      <c r="C29" s="2" t="s">
        <v>822</v>
      </c>
      <c r="D29" s="2">
        <v>0</v>
      </c>
      <c r="E29" s="2" t="s">
        <v>709</v>
      </c>
      <c r="F29" s="2" t="s">
        <v>806</v>
      </c>
      <c r="G29" s="2" t="s">
        <v>0</v>
      </c>
      <c r="H29" s="2">
        <v>0</v>
      </c>
      <c r="I29" s="2">
        <v>0.49</v>
      </c>
      <c r="J29" s="6">
        <v>30403533</v>
      </c>
      <c r="K29" s="6">
        <v>31435314</v>
      </c>
      <c r="L29" s="6">
        <v>-1031780</v>
      </c>
      <c r="M29" s="6">
        <v>30812241</v>
      </c>
      <c r="N29" s="6">
        <v>3234595</v>
      </c>
      <c r="O29" s="6">
        <v>706119</v>
      </c>
      <c r="P29" s="6">
        <v>2402561</v>
      </c>
      <c r="Q29" s="2">
        <v>0</v>
      </c>
      <c r="R29" s="6">
        <v>0</v>
      </c>
      <c r="S29" s="6">
        <v>0</v>
      </c>
      <c r="T29" s="6">
        <v>30866</v>
      </c>
      <c r="U29" s="6">
        <v>89034</v>
      </c>
      <c r="V29" s="7">
        <v>6015</v>
      </c>
      <c r="W29" s="6">
        <v>-23645</v>
      </c>
      <c r="X29" s="6">
        <v>0</v>
      </c>
      <c r="Y29" s="6">
        <v>60686</v>
      </c>
      <c r="Z29" s="2">
        <v>-2348463</v>
      </c>
      <c r="AA29" s="6">
        <v>31614042</v>
      </c>
      <c r="AB29" s="6">
        <v>30582262</v>
      </c>
      <c r="AC29" s="6">
        <v>178728</v>
      </c>
      <c r="AD29" s="6">
        <v>1</v>
      </c>
      <c r="AE29" s="7">
        <v>0</v>
      </c>
      <c r="AF29" s="2" t="s">
        <v>807</v>
      </c>
      <c r="AG29" s="6">
        <v>30403533</v>
      </c>
      <c r="AH29" s="6">
        <v>7.6519320000000002E-3</v>
      </c>
      <c r="AI29" s="11">
        <v>0</v>
      </c>
      <c r="AJ29" s="2" t="s">
        <v>1062</v>
      </c>
      <c r="AK29" s="2" t="s">
        <v>1062</v>
      </c>
      <c r="AL29" s="2">
        <v>0</v>
      </c>
      <c r="AM29" s="2">
        <v>0</v>
      </c>
      <c r="AN29" s="2">
        <v>1</v>
      </c>
      <c r="AO29" s="2">
        <v>0</v>
      </c>
      <c r="AP29" s="2" t="s">
        <v>1062</v>
      </c>
    </row>
    <row r="30" spans="1:42">
      <c r="A30" s="2" t="s">
        <v>706</v>
      </c>
      <c r="B30" s="2" t="s">
        <v>821</v>
      </c>
      <c r="C30" s="2" t="s">
        <v>805</v>
      </c>
      <c r="D30" s="2" t="s">
        <v>974</v>
      </c>
      <c r="E30" s="2" t="s">
        <v>707</v>
      </c>
      <c r="F30" s="2" t="s">
        <v>806</v>
      </c>
      <c r="G30" s="2" t="s">
        <v>726</v>
      </c>
      <c r="H30" s="2">
        <v>0</v>
      </c>
      <c r="I30" s="2">
        <v>0.99</v>
      </c>
      <c r="J30" s="6">
        <v>20635515</v>
      </c>
      <c r="K30" s="6">
        <v>51179273</v>
      </c>
      <c r="L30" s="6">
        <v>-30543757</v>
      </c>
      <c r="M30" s="6">
        <v>69034050</v>
      </c>
      <c r="N30" s="6">
        <v>2961466</v>
      </c>
      <c r="O30" s="6">
        <v>1582044</v>
      </c>
      <c r="P30" s="6">
        <v>1243329</v>
      </c>
      <c r="Q30" s="6">
        <v>2021</v>
      </c>
      <c r="R30" s="6">
        <v>0</v>
      </c>
      <c r="S30" s="6">
        <v>0</v>
      </c>
      <c r="T30" s="6">
        <v>22126</v>
      </c>
      <c r="U30" s="6">
        <v>87155</v>
      </c>
      <c r="V30" s="7">
        <v>24791</v>
      </c>
      <c r="W30" s="6">
        <v>-801814</v>
      </c>
      <c r="X30" s="6">
        <v>0</v>
      </c>
      <c r="Y30" s="6">
        <v>0</v>
      </c>
      <c r="Z30" s="2">
        <v>3045252</v>
      </c>
      <c r="AA30" s="6">
        <v>74238954</v>
      </c>
      <c r="AB30" s="6">
        <v>43695196</v>
      </c>
      <c r="AC30" s="6">
        <v>23059681</v>
      </c>
      <c r="AD30" s="6">
        <v>2</v>
      </c>
      <c r="AE30" s="7" t="s">
        <v>975</v>
      </c>
      <c r="AF30" s="2" t="s">
        <v>827</v>
      </c>
      <c r="AG30" s="6">
        <v>16191005</v>
      </c>
      <c r="AH30" s="6">
        <v>0.14836134600000001</v>
      </c>
      <c r="AI30" s="11">
        <v>0</v>
      </c>
      <c r="AJ30" s="2" t="s">
        <v>1062</v>
      </c>
      <c r="AK30" s="2" t="s">
        <v>1062</v>
      </c>
      <c r="AL30" s="2">
        <v>0</v>
      </c>
      <c r="AM30" s="2">
        <v>0</v>
      </c>
      <c r="AN30" s="2" t="s">
        <v>1062</v>
      </c>
      <c r="AO30" s="2">
        <v>0</v>
      </c>
      <c r="AP30" s="2">
        <v>1</v>
      </c>
    </row>
    <row r="31" spans="1:42">
      <c r="A31" s="2" t="s">
        <v>704</v>
      </c>
      <c r="B31" s="2" t="s">
        <v>819</v>
      </c>
      <c r="C31" s="2" t="s">
        <v>820</v>
      </c>
      <c r="D31" s="2" t="s">
        <v>976</v>
      </c>
      <c r="E31" s="2" t="s">
        <v>705</v>
      </c>
      <c r="F31" s="2" t="s">
        <v>806</v>
      </c>
      <c r="G31" s="2" t="s">
        <v>37</v>
      </c>
      <c r="H31" s="2">
        <v>0</v>
      </c>
      <c r="I31" s="2">
        <v>0.99</v>
      </c>
      <c r="J31" s="6">
        <v>182494130</v>
      </c>
      <c r="K31" s="6">
        <v>136040321</v>
      </c>
      <c r="L31" s="6">
        <v>46453809</v>
      </c>
      <c r="M31" s="6">
        <v>127370939</v>
      </c>
      <c r="N31" s="6">
        <v>19768192</v>
      </c>
      <c r="O31" s="6">
        <v>2918917</v>
      </c>
      <c r="P31" s="6">
        <v>16131705</v>
      </c>
      <c r="Q31" s="2">
        <v>0</v>
      </c>
      <c r="R31" s="6">
        <v>5984</v>
      </c>
      <c r="S31" s="6">
        <v>0</v>
      </c>
      <c r="T31" s="6">
        <v>46961</v>
      </c>
      <c r="U31" s="6">
        <v>490764</v>
      </c>
      <c r="V31" s="7">
        <v>173861</v>
      </c>
      <c r="W31" s="6">
        <v>-47784</v>
      </c>
      <c r="X31" s="6">
        <v>0</v>
      </c>
      <c r="Y31" s="6">
        <v>0</v>
      </c>
      <c r="Z31" s="2">
        <v>-677658</v>
      </c>
      <c r="AA31" s="6">
        <v>146413689</v>
      </c>
      <c r="AB31" s="6">
        <v>192867498</v>
      </c>
      <c r="AC31" s="6">
        <v>10373368</v>
      </c>
      <c r="AD31" s="6">
        <v>1</v>
      </c>
      <c r="AE31" s="7" t="s">
        <v>977</v>
      </c>
      <c r="AF31" s="2" t="s">
        <v>811</v>
      </c>
      <c r="AG31" s="6">
        <v>133955206</v>
      </c>
      <c r="AH31" s="6">
        <v>0.275500786</v>
      </c>
      <c r="AI31" s="11">
        <v>0</v>
      </c>
      <c r="AJ31" s="2" t="s">
        <v>1062</v>
      </c>
      <c r="AK31" s="2" t="s">
        <v>1062</v>
      </c>
      <c r="AL31" s="2">
        <v>0</v>
      </c>
      <c r="AM31" s="2">
        <v>0</v>
      </c>
      <c r="AN31" s="2" t="s">
        <v>1062</v>
      </c>
      <c r="AO31" s="2">
        <v>0</v>
      </c>
      <c r="AP31" s="2">
        <v>1</v>
      </c>
    </row>
    <row r="32" spans="1:42">
      <c r="A32" s="2" t="s">
        <v>702</v>
      </c>
      <c r="B32" s="2" t="s">
        <v>804</v>
      </c>
      <c r="C32" s="2" t="s">
        <v>815</v>
      </c>
      <c r="D32" s="2">
        <v>0</v>
      </c>
      <c r="E32" s="2" t="s">
        <v>703</v>
      </c>
      <c r="F32" s="2" t="s">
        <v>534</v>
      </c>
      <c r="G32" s="2" t="s">
        <v>532</v>
      </c>
      <c r="H32" s="2">
        <v>0</v>
      </c>
      <c r="I32" s="2">
        <v>0.4</v>
      </c>
      <c r="J32" s="6">
        <v>3354160</v>
      </c>
      <c r="K32" s="6">
        <v>16089813</v>
      </c>
      <c r="L32" s="6">
        <v>-12735653</v>
      </c>
      <c r="M32" s="6">
        <v>16756852</v>
      </c>
      <c r="N32" s="6">
        <v>1834772</v>
      </c>
      <c r="O32" s="6">
        <v>386236</v>
      </c>
      <c r="P32" s="6">
        <v>1354715</v>
      </c>
      <c r="Q32" s="2">
        <v>0</v>
      </c>
      <c r="R32" s="6">
        <v>3806</v>
      </c>
      <c r="S32" s="6">
        <v>614</v>
      </c>
      <c r="T32" s="6">
        <v>9042</v>
      </c>
      <c r="U32" s="6">
        <v>57037</v>
      </c>
      <c r="V32" s="7">
        <v>23322</v>
      </c>
      <c r="W32" s="6">
        <v>-291859</v>
      </c>
      <c r="X32" s="6">
        <v>0</v>
      </c>
      <c r="Y32" s="6">
        <v>2219.747253</v>
      </c>
      <c r="Z32" s="2">
        <v>725670</v>
      </c>
      <c r="AA32" s="6">
        <v>19023216</v>
      </c>
      <c r="AB32" s="6">
        <v>6287562</v>
      </c>
      <c r="AC32" s="6">
        <v>2933402</v>
      </c>
      <c r="AD32" s="6">
        <v>2</v>
      </c>
      <c r="AE32" s="7" t="s">
        <v>908</v>
      </c>
      <c r="AF32" s="2" t="s">
        <v>811</v>
      </c>
      <c r="AG32" s="6">
        <v>3354160</v>
      </c>
      <c r="AH32" s="6">
        <v>1.312722E-2</v>
      </c>
      <c r="AI32" s="11">
        <v>0</v>
      </c>
      <c r="AJ32" s="2" t="s">
        <v>1062</v>
      </c>
      <c r="AK32" s="2">
        <v>1</v>
      </c>
      <c r="AL32" s="2">
        <v>0</v>
      </c>
      <c r="AM32" s="2">
        <v>0</v>
      </c>
      <c r="AN32" s="2" t="s">
        <v>1062</v>
      </c>
      <c r="AO32" s="2">
        <v>0</v>
      </c>
      <c r="AP32" s="2" t="s">
        <v>1062</v>
      </c>
    </row>
    <row r="33" spans="1:42">
      <c r="A33" s="2" t="s">
        <v>700</v>
      </c>
      <c r="B33" s="2" t="s">
        <v>804</v>
      </c>
      <c r="C33" s="2" t="s">
        <v>815</v>
      </c>
      <c r="D33" s="2">
        <v>0</v>
      </c>
      <c r="E33" s="2" t="s">
        <v>701</v>
      </c>
      <c r="F33" s="2" t="s">
        <v>342</v>
      </c>
      <c r="G33" s="2" t="s">
        <v>806</v>
      </c>
      <c r="H33" s="2">
        <v>0</v>
      </c>
      <c r="I33" s="2">
        <v>0.4</v>
      </c>
      <c r="J33" s="6">
        <v>3808654</v>
      </c>
      <c r="K33" s="6">
        <v>11999652</v>
      </c>
      <c r="L33" s="6">
        <v>-8190998</v>
      </c>
      <c r="M33" s="6">
        <v>12813250</v>
      </c>
      <c r="N33" s="6">
        <v>1735056</v>
      </c>
      <c r="O33" s="6">
        <v>333520</v>
      </c>
      <c r="P33" s="6">
        <v>1285859</v>
      </c>
      <c r="Q33" s="2">
        <v>0</v>
      </c>
      <c r="R33" s="6">
        <v>24502</v>
      </c>
      <c r="S33" s="6">
        <v>1114</v>
      </c>
      <c r="T33" s="6">
        <v>15593</v>
      </c>
      <c r="U33" s="6">
        <v>63830</v>
      </c>
      <c r="V33" s="7">
        <v>10638</v>
      </c>
      <c r="W33" s="6">
        <v>-187710</v>
      </c>
      <c r="X33" s="6">
        <v>0</v>
      </c>
      <c r="Y33" s="6">
        <v>0</v>
      </c>
      <c r="Z33" s="2">
        <v>395780</v>
      </c>
      <c r="AA33" s="6">
        <v>14756376</v>
      </c>
      <c r="AB33" s="6">
        <v>6565378</v>
      </c>
      <c r="AC33" s="6">
        <v>2756723</v>
      </c>
      <c r="AD33" s="6">
        <v>2</v>
      </c>
      <c r="AE33" s="7" t="s">
        <v>831</v>
      </c>
      <c r="AF33" s="2" t="s">
        <v>811</v>
      </c>
      <c r="AG33" s="6">
        <v>3808654</v>
      </c>
      <c r="AH33" s="6">
        <v>2.1574988999999999E-2</v>
      </c>
      <c r="AI33" s="11">
        <v>0</v>
      </c>
      <c r="AJ33" s="2" t="s">
        <v>1062</v>
      </c>
      <c r="AK33" s="2">
        <v>1</v>
      </c>
      <c r="AL33" s="2">
        <v>0</v>
      </c>
      <c r="AM33" s="2">
        <v>0</v>
      </c>
      <c r="AN33" s="2" t="s">
        <v>1062</v>
      </c>
      <c r="AO33" s="2">
        <v>0</v>
      </c>
      <c r="AP33" s="2" t="s">
        <v>1062</v>
      </c>
    </row>
    <row r="34" spans="1:42">
      <c r="A34" s="2" t="s">
        <v>698</v>
      </c>
      <c r="B34" s="2" t="s">
        <v>817</v>
      </c>
      <c r="C34" s="2" t="s">
        <v>818</v>
      </c>
      <c r="D34" s="2" t="s">
        <v>970</v>
      </c>
      <c r="E34" s="2" t="s">
        <v>699</v>
      </c>
      <c r="F34" s="2" t="s">
        <v>514</v>
      </c>
      <c r="G34" s="2" t="s">
        <v>806</v>
      </c>
      <c r="H34" s="2">
        <v>0</v>
      </c>
      <c r="I34" s="2">
        <v>0.64</v>
      </c>
      <c r="J34" s="6">
        <v>118661241</v>
      </c>
      <c r="K34" s="6">
        <v>72472231</v>
      </c>
      <c r="L34" s="6">
        <v>46189010</v>
      </c>
      <c r="M34" s="6">
        <v>83573192</v>
      </c>
      <c r="N34" s="6">
        <v>6657378</v>
      </c>
      <c r="O34" s="6">
        <v>1915219</v>
      </c>
      <c r="P34" s="6">
        <v>4283322</v>
      </c>
      <c r="Q34" s="6">
        <v>2639</v>
      </c>
      <c r="R34" s="6">
        <v>0</v>
      </c>
      <c r="S34" s="6">
        <v>0</v>
      </c>
      <c r="T34" s="6">
        <v>83692</v>
      </c>
      <c r="U34" s="6">
        <v>348283</v>
      </c>
      <c r="V34" s="7">
        <v>24223</v>
      </c>
      <c r="W34" s="6">
        <v>286133</v>
      </c>
      <c r="X34" s="6">
        <v>0</v>
      </c>
      <c r="Y34" s="6">
        <v>0</v>
      </c>
      <c r="Z34" s="2">
        <v>69692</v>
      </c>
      <c r="AA34" s="6">
        <v>90586395</v>
      </c>
      <c r="AB34" s="6">
        <v>136775405</v>
      </c>
      <c r="AC34" s="6">
        <v>18114165</v>
      </c>
      <c r="AD34" s="6">
        <v>1</v>
      </c>
      <c r="AE34" s="7" t="s">
        <v>971</v>
      </c>
      <c r="AF34" s="2" t="s">
        <v>811</v>
      </c>
      <c r="AG34" s="6">
        <v>84958044</v>
      </c>
      <c r="AH34" s="6">
        <v>2.3485183999999999E-2</v>
      </c>
      <c r="AI34" s="11">
        <v>0</v>
      </c>
      <c r="AJ34" s="2" t="s">
        <v>1062</v>
      </c>
      <c r="AK34" s="2" t="s">
        <v>1062</v>
      </c>
      <c r="AL34" s="2">
        <v>0</v>
      </c>
      <c r="AM34" s="2">
        <v>0</v>
      </c>
      <c r="AN34" s="2" t="s">
        <v>1062</v>
      </c>
      <c r="AO34" s="2">
        <v>0</v>
      </c>
      <c r="AP34" s="2">
        <v>1</v>
      </c>
    </row>
    <row r="35" spans="1:42">
      <c r="A35" s="2" t="s">
        <v>696</v>
      </c>
      <c r="B35" s="2" t="s">
        <v>804</v>
      </c>
      <c r="C35" s="2" t="s">
        <v>815</v>
      </c>
      <c r="D35" s="2">
        <v>0</v>
      </c>
      <c r="E35" s="2" t="s">
        <v>697</v>
      </c>
      <c r="F35" s="2" t="s">
        <v>534</v>
      </c>
      <c r="G35" s="2" t="s">
        <v>532</v>
      </c>
      <c r="H35" s="2">
        <v>0</v>
      </c>
      <c r="I35" s="2">
        <v>0.4</v>
      </c>
      <c r="J35" s="6">
        <v>1596063</v>
      </c>
      <c r="K35" s="6">
        <v>11345602</v>
      </c>
      <c r="L35" s="6">
        <v>-9749539</v>
      </c>
      <c r="M35" s="6">
        <v>11458984</v>
      </c>
      <c r="N35" s="6">
        <v>995400</v>
      </c>
      <c r="O35" s="6">
        <v>262602</v>
      </c>
      <c r="P35" s="6">
        <v>697953</v>
      </c>
      <c r="Q35" s="2">
        <v>0</v>
      </c>
      <c r="R35" s="6">
        <v>0</v>
      </c>
      <c r="S35" s="6">
        <v>0</v>
      </c>
      <c r="T35" s="6">
        <v>2159</v>
      </c>
      <c r="U35" s="6">
        <v>24911</v>
      </c>
      <c r="V35" s="7">
        <v>7775</v>
      </c>
      <c r="W35" s="6">
        <v>-223427</v>
      </c>
      <c r="X35" s="6">
        <v>0</v>
      </c>
      <c r="Y35" s="6">
        <v>1056.257204</v>
      </c>
      <c r="Z35" s="2">
        <v>-300000</v>
      </c>
      <c r="AA35" s="6">
        <v>11929901</v>
      </c>
      <c r="AB35" s="6">
        <v>2180362</v>
      </c>
      <c r="AC35" s="6">
        <v>584299</v>
      </c>
      <c r="AD35" s="6">
        <v>1</v>
      </c>
      <c r="AE35" s="7" t="s">
        <v>908</v>
      </c>
      <c r="AF35" s="2" t="s">
        <v>811</v>
      </c>
      <c r="AG35" s="6">
        <v>1596063</v>
      </c>
      <c r="AH35" s="6">
        <v>6.2465309999999996E-3</v>
      </c>
      <c r="AI35" s="11">
        <v>0</v>
      </c>
      <c r="AJ35" s="2" t="s">
        <v>1062</v>
      </c>
      <c r="AK35" s="2">
        <v>1</v>
      </c>
      <c r="AL35" s="2">
        <v>0</v>
      </c>
      <c r="AM35" s="2">
        <v>0</v>
      </c>
      <c r="AN35" s="2" t="s">
        <v>1062</v>
      </c>
      <c r="AO35" s="2">
        <v>0</v>
      </c>
      <c r="AP35" s="2" t="s">
        <v>1062</v>
      </c>
    </row>
    <row r="36" spans="1:42">
      <c r="A36" s="2" t="s">
        <v>694</v>
      </c>
      <c r="B36" s="2" t="s">
        <v>821</v>
      </c>
      <c r="C36" s="2" t="s">
        <v>805</v>
      </c>
      <c r="D36" s="2">
        <v>0</v>
      </c>
      <c r="E36" s="2" t="s">
        <v>695</v>
      </c>
      <c r="F36" s="2" t="s">
        <v>806</v>
      </c>
      <c r="G36" s="2" t="s">
        <v>552</v>
      </c>
      <c r="H36" s="2">
        <v>0</v>
      </c>
      <c r="I36" s="2">
        <v>0.49</v>
      </c>
      <c r="J36" s="6">
        <v>56883569</v>
      </c>
      <c r="K36" s="6">
        <v>58022557</v>
      </c>
      <c r="L36" s="6">
        <v>-1138989</v>
      </c>
      <c r="M36" s="6">
        <v>57258472</v>
      </c>
      <c r="N36" s="6">
        <v>5509045</v>
      </c>
      <c r="O36" s="6">
        <v>1312173</v>
      </c>
      <c r="P36" s="6">
        <v>3739703</v>
      </c>
      <c r="Q36" s="6">
        <v>13092</v>
      </c>
      <c r="R36" s="6">
        <v>0</v>
      </c>
      <c r="S36" s="6">
        <v>0</v>
      </c>
      <c r="T36" s="6">
        <v>69836</v>
      </c>
      <c r="U36" s="6">
        <v>273494</v>
      </c>
      <c r="V36" s="7">
        <v>100747</v>
      </c>
      <c r="W36" s="6">
        <v>-26102</v>
      </c>
      <c r="X36" s="6">
        <v>0</v>
      </c>
      <c r="Y36" s="6">
        <v>65471</v>
      </c>
      <c r="Z36" s="2">
        <v>-1689520</v>
      </c>
      <c r="AA36" s="6">
        <v>60986424</v>
      </c>
      <c r="AB36" s="6">
        <v>59847436</v>
      </c>
      <c r="AC36" s="6">
        <v>2963867</v>
      </c>
      <c r="AD36" s="6">
        <v>1</v>
      </c>
      <c r="AE36" s="7">
        <v>0</v>
      </c>
      <c r="AF36" s="2" t="s">
        <v>807</v>
      </c>
      <c r="AG36" s="6">
        <v>56883569</v>
      </c>
      <c r="AH36" s="6">
        <v>1.4316400999999999E-2</v>
      </c>
      <c r="AI36" s="11">
        <v>0</v>
      </c>
      <c r="AJ36" s="2" t="s">
        <v>1062</v>
      </c>
      <c r="AK36" s="2" t="s">
        <v>1062</v>
      </c>
      <c r="AL36" s="2">
        <v>0</v>
      </c>
      <c r="AM36" s="2">
        <v>0</v>
      </c>
      <c r="AN36" s="2">
        <v>1</v>
      </c>
      <c r="AO36" s="2">
        <v>0</v>
      </c>
      <c r="AP36" s="2" t="s">
        <v>1062</v>
      </c>
    </row>
    <row r="37" spans="1:42">
      <c r="A37" s="2" t="s">
        <v>692</v>
      </c>
      <c r="B37" s="2" t="s">
        <v>821</v>
      </c>
      <c r="C37" s="2" t="s">
        <v>822</v>
      </c>
      <c r="D37" s="2" t="s">
        <v>943</v>
      </c>
      <c r="E37" s="2" t="s">
        <v>693</v>
      </c>
      <c r="F37" s="2" t="s">
        <v>944</v>
      </c>
      <c r="G37" s="2" t="s">
        <v>752</v>
      </c>
      <c r="H37" s="2">
        <v>0</v>
      </c>
      <c r="I37" s="2">
        <v>0.94</v>
      </c>
      <c r="J37" s="6">
        <v>127763959</v>
      </c>
      <c r="K37" s="6">
        <v>196389149</v>
      </c>
      <c r="L37" s="6">
        <v>-68625190</v>
      </c>
      <c r="M37" s="6">
        <v>197400637</v>
      </c>
      <c r="N37" s="6">
        <v>14578870</v>
      </c>
      <c r="O37" s="6">
        <v>4618745</v>
      </c>
      <c r="P37" s="6">
        <v>9271034</v>
      </c>
      <c r="Q37" s="6">
        <v>35398</v>
      </c>
      <c r="R37" s="6">
        <v>0</v>
      </c>
      <c r="S37" s="6">
        <v>0</v>
      </c>
      <c r="T37" s="6">
        <v>108184</v>
      </c>
      <c r="U37" s="6">
        <v>358333</v>
      </c>
      <c r="V37" s="7">
        <v>187176</v>
      </c>
      <c r="W37" s="6">
        <v>-2252118</v>
      </c>
      <c r="X37" s="6">
        <v>0</v>
      </c>
      <c r="Y37" s="6">
        <v>0</v>
      </c>
      <c r="Z37" s="2">
        <v>-6721110</v>
      </c>
      <c r="AA37" s="6">
        <v>203006279</v>
      </c>
      <c r="AB37" s="6">
        <v>134381090</v>
      </c>
      <c r="AC37" s="6">
        <v>6617130</v>
      </c>
      <c r="AD37" s="6">
        <v>1</v>
      </c>
      <c r="AE37" s="7">
        <v>0</v>
      </c>
      <c r="AF37" s="2" t="s">
        <v>807</v>
      </c>
      <c r="AG37" s="6">
        <v>98114919</v>
      </c>
      <c r="AH37" s="6">
        <v>3.2155508999999999E-2</v>
      </c>
      <c r="AI37" s="11">
        <v>0</v>
      </c>
      <c r="AJ37" s="2" t="s">
        <v>1062</v>
      </c>
      <c r="AK37" s="2" t="s">
        <v>1062</v>
      </c>
      <c r="AL37" s="2">
        <v>0</v>
      </c>
      <c r="AM37" s="2">
        <v>0</v>
      </c>
      <c r="AN37" s="2" t="s">
        <v>1062</v>
      </c>
      <c r="AO37" s="2">
        <v>0</v>
      </c>
      <c r="AP37" s="2">
        <v>1</v>
      </c>
    </row>
    <row r="38" spans="1:42">
      <c r="A38" s="2" t="s">
        <v>690</v>
      </c>
      <c r="B38" s="2" t="s">
        <v>804</v>
      </c>
      <c r="C38" s="2" t="s">
        <v>815</v>
      </c>
      <c r="D38" s="2">
        <v>0</v>
      </c>
      <c r="E38" s="2" t="s">
        <v>691</v>
      </c>
      <c r="F38" s="2" t="s">
        <v>342</v>
      </c>
      <c r="G38" s="2" t="s">
        <v>806</v>
      </c>
      <c r="H38" s="2">
        <v>0</v>
      </c>
      <c r="I38" s="2">
        <v>0.4</v>
      </c>
      <c r="J38" s="6">
        <v>2766059</v>
      </c>
      <c r="K38" s="6">
        <v>11419458</v>
      </c>
      <c r="L38" s="6">
        <v>-8653399</v>
      </c>
      <c r="M38" s="6">
        <v>11914734</v>
      </c>
      <c r="N38" s="6">
        <v>1433048</v>
      </c>
      <c r="O38" s="6">
        <v>276103</v>
      </c>
      <c r="P38" s="6">
        <v>1049733</v>
      </c>
      <c r="Q38" s="6">
        <v>4845</v>
      </c>
      <c r="R38" s="6">
        <v>18337</v>
      </c>
      <c r="S38" s="6">
        <v>0</v>
      </c>
      <c r="T38" s="6">
        <v>10381</v>
      </c>
      <c r="U38" s="6">
        <v>57283</v>
      </c>
      <c r="V38" s="7">
        <v>16366</v>
      </c>
      <c r="W38" s="6">
        <v>-198307</v>
      </c>
      <c r="X38" s="6">
        <v>0</v>
      </c>
      <c r="Y38" s="6">
        <v>0</v>
      </c>
      <c r="Z38" s="2">
        <v>-94641</v>
      </c>
      <c r="AA38" s="6">
        <v>13054834</v>
      </c>
      <c r="AB38" s="6">
        <v>4401435</v>
      </c>
      <c r="AC38" s="6">
        <v>1635376</v>
      </c>
      <c r="AD38" s="6">
        <v>2</v>
      </c>
      <c r="AE38" s="7" t="s">
        <v>831</v>
      </c>
      <c r="AF38" s="2" t="s">
        <v>811</v>
      </c>
      <c r="AG38" s="6">
        <v>2766059</v>
      </c>
      <c r="AH38" s="6">
        <v>1.5668972E-2</v>
      </c>
      <c r="AI38" s="11">
        <v>0</v>
      </c>
      <c r="AJ38" s="2" t="s">
        <v>1062</v>
      </c>
      <c r="AK38" s="2">
        <v>1</v>
      </c>
      <c r="AL38" s="2">
        <v>0</v>
      </c>
      <c r="AM38" s="2">
        <v>0</v>
      </c>
      <c r="AN38" s="2" t="s">
        <v>1062</v>
      </c>
      <c r="AO38" s="2">
        <v>0</v>
      </c>
      <c r="AP38" s="2" t="s">
        <v>1062</v>
      </c>
    </row>
    <row r="39" spans="1:42">
      <c r="A39" s="2" t="s">
        <v>688</v>
      </c>
      <c r="B39" s="2" t="s">
        <v>817</v>
      </c>
      <c r="C39" s="2" t="s">
        <v>818</v>
      </c>
      <c r="D39" s="2" t="s">
        <v>970</v>
      </c>
      <c r="E39" s="2" t="s">
        <v>689</v>
      </c>
      <c r="F39" s="2" t="s">
        <v>514</v>
      </c>
      <c r="G39" s="2" t="s">
        <v>806</v>
      </c>
      <c r="H39" s="2">
        <v>0</v>
      </c>
      <c r="I39" s="2">
        <v>0.64</v>
      </c>
      <c r="J39" s="6">
        <v>41353466</v>
      </c>
      <c r="K39" s="6">
        <v>59024377</v>
      </c>
      <c r="L39" s="6">
        <v>-17670912</v>
      </c>
      <c r="M39" s="6">
        <v>60650351</v>
      </c>
      <c r="N39" s="6">
        <v>5257215</v>
      </c>
      <c r="O39" s="6">
        <v>1389904</v>
      </c>
      <c r="P39" s="6">
        <v>3277743</v>
      </c>
      <c r="Q39" s="2">
        <v>0</v>
      </c>
      <c r="R39" s="6">
        <v>0</v>
      </c>
      <c r="S39" s="6">
        <v>0</v>
      </c>
      <c r="T39" s="6">
        <v>116244</v>
      </c>
      <c r="U39" s="6">
        <v>446482</v>
      </c>
      <c r="V39" s="7">
        <v>26842</v>
      </c>
      <c r="W39" s="6">
        <v>-504531</v>
      </c>
      <c r="X39" s="6">
        <v>0</v>
      </c>
      <c r="Y39" s="6">
        <v>0</v>
      </c>
      <c r="Z39" s="2">
        <v>-290683</v>
      </c>
      <c r="AA39" s="6">
        <v>65112352</v>
      </c>
      <c r="AB39" s="6">
        <v>47441440</v>
      </c>
      <c r="AC39" s="6">
        <v>6087975</v>
      </c>
      <c r="AD39" s="6">
        <v>1</v>
      </c>
      <c r="AE39" s="7" t="s">
        <v>971</v>
      </c>
      <c r="AF39" s="2" t="s">
        <v>811</v>
      </c>
      <c r="AG39" s="6">
        <v>37008471</v>
      </c>
      <c r="AH39" s="6">
        <v>8.1845909999999997E-3</v>
      </c>
      <c r="AI39" s="11">
        <v>0</v>
      </c>
      <c r="AJ39" s="2" t="s">
        <v>1062</v>
      </c>
      <c r="AK39" s="2" t="s">
        <v>1062</v>
      </c>
      <c r="AL39" s="2">
        <v>0</v>
      </c>
      <c r="AM39" s="2">
        <v>0</v>
      </c>
      <c r="AN39" s="2" t="s">
        <v>1062</v>
      </c>
      <c r="AO39" s="2">
        <v>0</v>
      </c>
      <c r="AP39" s="2">
        <v>1</v>
      </c>
    </row>
    <row r="40" spans="1:42">
      <c r="A40" s="2" t="s">
        <v>686</v>
      </c>
      <c r="B40" s="2" t="s">
        <v>804</v>
      </c>
      <c r="C40" s="2" t="s">
        <v>825</v>
      </c>
      <c r="D40" s="2">
        <v>0</v>
      </c>
      <c r="E40" s="2" t="s">
        <v>687</v>
      </c>
      <c r="F40" s="2" t="s">
        <v>13</v>
      </c>
      <c r="G40" s="2" t="s">
        <v>464</v>
      </c>
      <c r="H40" s="2">
        <v>0</v>
      </c>
      <c r="I40" s="2">
        <v>0.4</v>
      </c>
      <c r="J40" s="6">
        <v>1679686</v>
      </c>
      <c r="K40" s="6">
        <v>9628309</v>
      </c>
      <c r="L40" s="6">
        <v>-7948623</v>
      </c>
      <c r="M40" s="6">
        <v>9872800</v>
      </c>
      <c r="N40" s="6">
        <v>1309212</v>
      </c>
      <c r="O40" s="6">
        <v>226252</v>
      </c>
      <c r="P40" s="6">
        <v>1031780</v>
      </c>
      <c r="Q40" s="2">
        <v>0</v>
      </c>
      <c r="R40" s="6">
        <v>487</v>
      </c>
      <c r="S40" s="6">
        <v>0</v>
      </c>
      <c r="T40" s="6">
        <v>6995</v>
      </c>
      <c r="U40" s="6">
        <v>26596</v>
      </c>
      <c r="V40" s="7">
        <v>17102</v>
      </c>
      <c r="W40" s="6">
        <v>-182156</v>
      </c>
      <c r="X40" s="6">
        <v>0</v>
      </c>
      <c r="Y40" s="6">
        <v>0</v>
      </c>
      <c r="Z40" s="2">
        <v>1392734</v>
      </c>
      <c r="AA40" s="6">
        <v>12392590</v>
      </c>
      <c r="AB40" s="6">
        <v>4443967</v>
      </c>
      <c r="AC40" s="6">
        <v>2764281</v>
      </c>
      <c r="AD40" s="6">
        <v>3</v>
      </c>
      <c r="AE40" s="7" t="s">
        <v>889</v>
      </c>
      <c r="AF40" s="2" t="s">
        <v>811</v>
      </c>
      <c r="AG40" s="6">
        <v>1679686</v>
      </c>
      <c r="AH40" s="6">
        <v>3.1166520000000001E-3</v>
      </c>
      <c r="AI40" s="11">
        <v>0</v>
      </c>
      <c r="AJ40" s="2" t="s">
        <v>1062</v>
      </c>
      <c r="AK40" s="2">
        <v>1</v>
      </c>
      <c r="AL40" s="2">
        <v>0</v>
      </c>
      <c r="AM40" s="2">
        <v>0</v>
      </c>
      <c r="AN40" s="2" t="s">
        <v>1062</v>
      </c>
      <c r="AO40" s="2">
        <v>0</v>
      </c>
      <c r="AP40" s="2" t="s">
        <v>1062</v>
      </c>
    </row>
    <row r="41" spans="1:42">
      <c r="A41" s="2" t="s">
        <v>684</v>
      </c>
      <c r="B41" s="2" t="s">
        <v>804</v>
      </c>
      <c r="C41" s="2" t="s">
        <v>815</v>
      </c>
      <c r="D41" s="2">
        <v>0</v>
      </c>
      <c r="E41" s="2" t="s">
        <v>685</v>
      </c>
      <c r="F41" s="2" t="s">
        <v>460</v>
      </c>
      <c r="G41" s="2" t="s">
        <v>806</v>
      </c>
      <c r="H41" s="2">
        <v>0</v>
      </c>
      <c r="I41" s="2">
        <v>0.4</v>
      </c>
      <c r="J41" s="6">
        <v>2264486</v>
      </c>
      <c r="K41" s="6">
        <v>15358492</v>
      </c>
      <c r="L41" s="6">
        <v>-13094006</v>
      </c>
      <c r="M41" s="6">
        <v>16420235</v>
      </c>
      <c r="N41" s="6">
        <v>1206532</v>
      </c>
      <c r="O41" s="6">
        <v>376297</v>
      </c>
      <c r="P41" s="6">
        <v>805789</v>
      </c>
      <c r="Q41" s="2">
        <v>0</v>
      </c>
      <c r="R41" s="6">
        <v>0</v>
      </c>
      <c r="S41" s="6">
        <v>0</v>
      </c>
      <c r="T41" s="6">
        <v>8502</v>
      </c>
      <c r="U41" s="6">
        <v>6533</v>
      </c>
      <c r="V41" s="7">
        <v>9411</v>
      </c>
      <c r="W41" s="6">
        <v>-300071</v>
      </c>
      <c r="X41" s="6">
        <v>0</v>
      </c>
      <c r="Y41" s="6">
        <v>0</v>
      </c>
      <c r="Z41" s="2">
        <v>-897137</v>
      </c>
      <c r="AA41" s="6">
        <v>16429559</v>
      </c>
      <c r="AB41" s="6">
        <v>3335553</v>
      </c>
      <c r="AC41" s="6">
        <v>1071067</v>
      </c>
      <c r="AD41" s="6">
        <v>1</v>
      </c>
      <c r="AE41" s="7" t="s">
        <v>909</v>
      </c>
      <c r="AF41" s="2" t="s">
        <v>811</v>
      </c>
      <c r="AG41" s="6">
        <v>2264486</v>
      </c>
      <c r="AH41" s="6">
        <v>1.7212127000000001E-2</v>
      </c>
      <c r="AI41" s="11">
        <v>0</v>
      </c>
      <c r="AJ41" s="2" t="s">
        <v>1062</v>
      </c>
      <c r="AK41" s="2">
        <v>1</v>
      </c>
      <c r="AL41" s="2">
        <v>0</v>
      </c>
      <c r="AM41" s="2">
        <v>0</v>
      </c>
      <c r="AN41" s="2" t="s">
        <v>1062</v>
      </c>
      <c r="AO41" s="2">
        <v>0</v>
      </c>
      <c r="AP41" s="2" t="s">
        <v>1062</v>
      </c>
    </row>
    <row r="42" spans="1:42">
      <c r="A42" s="2" t="s">
        <v>682</v>
      </c>
      <c r="B42" s="2" t="s">
        <v>804</v>
      </c>
      <c r="C42" s="2" t="s">
        <v>809</v>
      </c>
      <c r="D42" s="2">
        <v>0</v>
      </c>
      <c r="E42" s="2" t="s">
        <v>683</v>
      </c>
      <c r="F42" s="2" t="s">
        <v>302</v>
      </c>
      <c r="G42" s="2" t="s">
        <v>300</v>
      </c>
      <c r="H42" s="2">
        <v>0</v>
      </c>
      <c r="I42" s="2">
        <v>0.4</v>
      </c>
      <c r="J42" s="6">
        <v>2787152</v>
      </c>
      <c r="K42" s="6">
        <v>10500397</v>
      </c>
      <c r="L42" s="6">
        <v>-7713246</v>
      </c>
      <c r="M42" s="6">
        <v>11197888</v>
      </c>
      <c r="N42" s="6">
        <v>1017490</v>
      </c>
      <c r="O42" s="6">
        <v>259139</v>
      </c>
      <c r="P42" s="6">
        <v>705266</v>
      </c>
      <c r="Q42" s="2">
        <v>0</v>
      </c>
      <c r="R42" s="6">
        <v>3927</v>
      </c>
      <c r="S42" s="6">
        <v>0</v>
      </c>
      <c r="T42" s="6">
        <v>3927</v>
      </c>
      <c r="U42" s="6">
        <v>30873</v>
      </c>
      <c r="V42" s="7">
        <v>14358</v>
      </c>
      <c r="W42" s="6">
        <v>-176762</v>
      </c>
      <c r="X42" s="6">
        <v>0</v>
      </c>
      <c r="Y42" s="6">
        <v>0</v>
      </c>
      <c r="Z42" s="2">
        <v>-720744</v>
      </c>
      <c r="AA42" s="6">
        <v>11317872</v>
      </c>
      <c r="AB42" s="6">
        <v>3604626</v>
      </c>
      <c r="AC42" s="6">
        <v>817475</v>
      </c>
      <c r="AD42" s="6">
        <v>1</v>
      </c>
      <c r="AE42" s="7" t="s">
        <v>810</v>
      </c>
      <c r="AF42" s="2" t="s">
        <v>811</v>
      </c>
      <c r="AG42" s="6">
        <v>2787152</v>
      </c>
      <c r="AH42" s="6">
        <v>2.184993E-2</v>
      </c>
      <c r="AI42" s="11">
        <v>0</v>
      </c>
      <c r="AJ42" s="2" t="s">
        <v>1062</v>
      </c>
      <c r="AK42" s="2">
        <v>1</v>
      </c>
      <c r="AL42" s="2">
        <v>0</v>
      </c>
      <c r="AM42" s="2">
        <v>0</v>
      </c>
      <c r="AN42" s="2" t="s">
        <v>1062</v>
      </c>
      <c r="AO42" s="2">
        <v>0</v>
      </c>
      <c r="AP42" s="2" t="s">
        <v>1062</v>
      </c>
    </row>
    <row r="43" spans="1:42">
      <c r="A43" s="2" t="s">
        <v>676</v>
      </c>
      <c r="B43" s="2" t="s">
        <v>804</v>
      </c>
      <c r="C43" s="2" t="s">
        <v>808</v>
      </c>
      <c r="D43" s="2">
        <v>0</v>
      </c>
      <c r="E43" s="2" t="s">
        <v>677</v>
      </c>
      <c r="F43" s="2" t="s">
        <v>412</v>
      </c>
      <c r="G43" s="2" t="s">
        <v>410</v>
      </c>
      <c r="H43" s="2">
        <v>0</v>
      </c>
      <c r="I43" s="2">
        <v>0.4</v>
      </c>
      <c r="J43" s="6">
        <v>4102120</v>
      </c>
      <c r="K43" s="6">
        <v>9915506</v>
      </c>
      <c r="L43" s="6">
        <v>-5813386</v>
      </c>
      <c r="M43" s="6">
        <v>10939343</v>
      </c>
      <c r="N43" s="6">
        <v>1276334</v>
      </c>
      <c r="O43" s="6">
        <v>256081</v>
      </c>
      <c r="P43" s="6">
        <v>980913</v>
      </c>
      <c r="Q43" s="6">
        <v>1728</v>
      </c>
      <c r="R43" s="6">
        <v>819</v>
      </c>
      <c r="S43" s="6">
        <v>1227</v>
      </c>
      <c r="T43" s="6">
        <v>4500</v>
      </c>
      <c r="U43" s="6">
        <v>17972</v>
      </c>
      <c r="V43" s="7">
        <v>13094</v>
      </c>
      <c r="W43" s="6">
        <v>-133223</v>
      </c>
      <c r="X43" s="6">
        <v>0</v>
      </c>
      <c r="Y43" s="6">
        <v>0</v>
      </c>
      <c r="Z43" s="2">
        <v>517370</v>
      </c>
      <c r="AA43" s="6">
        <v>12599824</v>
      </c>
      <c r="AB43" s="6">
        <v>6786438</v>
      </c>
      <c r="AC43" s="6">
        <v>2684318</v>
      </c>
      <c r="AD43" s="6">
        <v>2</v>
      </c>
      <c r="AE43" s="7" t="s">
        <v>930</v>
      </c>
      <c r="AF43" s="2" t="s">
        <v>811</v>
      </c>
      <c r="AG43" s="6">
        <v>4102120</v>
      </c>
      <c r="AH43" s="6">
        <v>1.9481815E-2</v>
      </c>
      <c r="AI43" s="11">
        <v>0</v>
      </c>
      <c r="AJ43" s="2" t="s">
        <v>1062</v>
      </c>
      <c r="AK43" s="2">
        <v>1</v>
      </c>
      <c r="AL43" s="2">
        <v>0</v>
      </c>
      <c r="AM43" s="2">
        <v>0</v>
      </c>
      <c r="AN43" s="2" t="s">
        <v>1062</v>
      </c>
      <c r="AO43" s="2">
        <v>0</v>
      </c>
      <c r="AP43" s="2" t="s">
        <v>1062</v>
      </c>
    </row>
    <row r="44" spans="1:42">
      <c r="A44" s="2" t="s">
        <v>674</v>
      </c>
      <c r="B44" s="2" t="s">
        <v>819</v>
      </c>
      <c r="C44" s="2" t="s">
        <v>808</v>
      </c>
      <c r="D44" s="2" t="s">
        <v>947</v>
      </c>
      <c r="E44" s="2" t="s">
        <v>675</v>
      </c>
      <c r="F44" s="2" t="s">
        <v>806</v>
      </c>
      <c r="G44" s="2" t="s">
        <v>502</v>
      </c>
      <c r="H44" s="2">
        <v>0</v>
      </c>
      <c r="I44" s="2">
        <v>0.99</v>
      </c>
      <c r="J44" s="6">
        <v>57049236</v>
      </c>
      <c r="K44" s="6">
        <v>48911232</v>
      </c>
      <c r="L44" s="6">
        <v>8138004</v>
      </c>
      <c r="M44" s="6">
        <v>46484711</v>
      </c>
      <c r="N44" s="6">
        <v>6421259</v>
      </c>
      <c r="O44" s="6">
        <v>1065275</v>
      </c>
      <c r="P44" s="6">
        <v>5068989</v>
      </c>
      <c r="Q44" s="2">
        <v>0</v>
      </c>
      <c r="R44" s="6">
        <v>1573</v>
      </c>
      <c r="S44" s="6">
        <v>0</v>
      </c>
      <c r="T44" s="6">
        <v>14230</v>
      </c>
      <c r="U44" s="6">
        <v>186335</v>
      </c>
      <c r="V44" s="7">
        <v>84857</v>
      </c>
      <c r="W44" s="6">
        <v>-327098</v>
      </c>
      <c r="X44" s="6">
        <v>0</v>
      </c>
      <c r="Y44" s="6">
        <v>0</v>
      </c>
      <c r="Z44" s="2">
        <v>-2386487</v>
      </c>
      <c r="AA44" s="6">
        <v>50192385</v>
      </c>
      <c r="AB44" s="6">
        <v>58330389</v>
      </c>
      <c r="AC44" s="6">
        <v>1281153</v>
      </c>
      <c r="AD44" s="6">
        <v>1</v>
      </c>
      <c r="AE44" s="7" t="s">
        <v>907</v>
      </c>
      <c r="AF44" s="2" t="s">
        <v>811</v>
      </c>
      <c r="AG44" s="6">
        <v>34637860</v>
      </c>
      <c r="AH44" s="6">
        <v>4.7028844E-2</v>
      </c>
      <c r="AI44" s="11">
        <v>0</v>
      </c>
      <c r="AJ44" s="2" t="s">
        <v>1062</v>
      </c>
      <c r="AK44" s="2" t="s">
        <v>1062</v>
      </c>
      <c r="AL44" s="2">
        <v>0</v>
      </c>
      <c r="AM44" s="2">
        <v>0</v>
      </c>
      <c r="AN44" s="2" t="s">
        <v>1062</v>
      </c>
      <c r="AO44" s="2">
        <v>0</v>
      </c>
      <c r="AP44" s="2">
        <v>1</v>
      </c>
    </row>
    <row r="45" spans="1:42">
      <c r="A45" s="2" t="s">
        <v>672</v>
      </c>
      <c r="B45" s="2" t="s">
        <v>819</v>
      </c>
      <c r="C45" s="2" t="s">
        <v>820</v>
      </c>
      <c r="D45" s="2" t="s">
        <v>976</v>
      </c>
      <c r="E45" s="2" t="s">
        <v>673</v>
      </c>
      <c r="F45" s="2" t="s">
        <v>806</v>
      </c>
      <c r="G45" s="2" t="s">
        <v>37</v>
      </c>
      <c r="H45" s="2">
        <v>0</v>
      </c>
      <c r="I45" s="2">
        <v>0.99</v>
      </c>
      <c r="J45" s="6">
        <v>52977712</v>
      </c>
      <c r="K45" s="6">
        <v>55673779</v>
      </c>
      <c r="L45" s="6">
        <v>-2696067</v>
      </c>
      <c r="M45" s="6">
        <v>53511923</v>
      </c>
      <c r="N45" s="6">
        <v>8296442</v>
      </c>
      <c r="O45" s="6">
        <v>1231101</v>
      </c>
      <c r="P45" s="6">
        <v>6781003</v>
      </c>
      <c r="Q45" s="2">
        <v>0</v>
      </c>
      <c r="R45" s="6">
        <v>3456</v>
      </c>
      <c r="S45" s="6">
        <v>0</v>
      </c>
      <c r="T45" s="6">
        <v>25317</v>
      </c>
      <c r="U45" s="6">
        <v>155943</v>
      </c>
      <c r="V45" s="7">
        <v>99622</v>
      </c>
      <c r="W45" s="6">
        <v>-344968</v>
      </c>
      <c r="X45" s="6">
        <v>0</v>
      </c>
      <c r="Y45" s="6">
        <v>0</v>
      </c>
      <c r="Z45" s="2">
        <v>-593770</v>
      </c>
      <c r="AA45" s="6">
        <v>60869627</v>
      </c>
      <c r="AB45" s="6">
        <v>58173560</v>
      </c>
      <c r="AC45" s="6">
        <v>5195848</v>
      </c>
      <c r="AD45" s="6">
        <v>1</v>
      </c>
      <c r="AE45" s="7" t="s">
        <v>977</v>
      </c>
      <c r="AF45" s="2" t="s">
        <v>811</v>
      </c>
      <c r="AG45" s="6">
        <v>40620626</v>
      </c>
      <c r="AH45" s="6">
        <v>7.9977374000000004E-2</v>
      </c>
      <c r="AI45" s="11">
        <v>0</v>
      </c>
      <c r="AJ45" s="2" t="s">
        <v>1062</v>
      </c>
      <c r="AK45" s="2" t="s">
        <v>1062</v>
      </c>
      <c r="AL45" s="2">
        <v>0</v>
      </c>
      <c r="AM45" s="2">
        <v>0</v>
      </c>
      <c r="AN45" s="2" t="s">
        <v>1062</v>
      </c>
      <c r="AO45" s="2">
        <v>0</v>
      </c>
      <c r="AP45" s="2">
        <v>1</v>
      </c>
    </row>
    <row r="46" spans="1:42">
      <c r="A46" s="2" t="s">
        <v>670</v>
      </c>
      <c r="B46" s="2" t="s">
        <v>804</v>
      </c>
      <c r="C46" s="2" t="s">
        <v>815</v>
      </c>
      <c r="D46" s="2">
        <v>0</v>
      </c>
      <c r="E46" s="2" t="s">
        <v>671</v>
      </c>
      <c r="F46" s="2" t="s">
        <v>668</v>
      </c>
      <c r="G46" s="2" t="s">
        <v>666</v>
      </c>
      <c r="H46" s="2">
        <v>0</v>
      </c>
      <c r="I46" s="2">
        <v>0.4</v>
      </c>
      <c r="J46" s="6">
        <v>4109127</v>
      </c>
      <c r="K46" s="6">
        <v>39952215</v>
      </c>
      <c r="L46" s="6">
        <v>-35843088</v>
      </c>
      <c r="M46" s="6">
        <v>42809697</v>
      </c>
      <c r="N46" s="6">
        <v>1989644</v>
      </c>
      <c r="O46" s="6">
        <v>981056</v>
      </c>
      <c r="P46" s="6">
        <v>881450</v>
      </c>
      <c r="Q46" s="6">
        <v>12275</v>
      </c>
      <c r="R46" s="6">
        <v>0</v>
      </c>
      <c r="S46" s="6">
        <v>0</v>
      </c>
      <c r="T46" s="6">
        <v>4092</v>
      </c>
      <c r="U46" s="6">
        <v>87449</v>
      </c>
      <c r="V46" s="7">
        <v>23322</v>
      </c>
      <c r="W46" s="6">
        <v>-821404</v>
      </c>
      <c r="X46" s="6">
        <v>0</v>
      </c>
      <c r="Y46" s="6">
        <v>1920460</v>
      </c>
      <c r="Z46" s="2">
        <v>-426172</v>
      </c>
      <c r="AA46" s="6">
        <v>41631305</v>
      </c>
      <c r="AB46" s="6">
        <v>5788217</v>
      </c>
      <c r="AC46" s="6">
        <v>1679090</v>
      </c>
      <c r="AD46" s="6">
        <v>1</v>
      </c>
      <c r="AE46" s="7">
        <v>0</v>
      </c>
      <c r="AF46" s="2" t="s">
        <v>807</v>
      </c>
      <c r="AG46" s="6">
        <v>4109127</v>
      </c>
      <c r="AH46" s="6">
        <v>1.0341809999999999E-3</v>
      </c>
      <c r="AI46" s="11">
        <v>0</v>
      </c>
      <c r="AJ46" s="2" t="s">
        <v>1062</v>
      </c>
      <c r="AK46" s="2">
        <v>1</v>
      </c>
      <c r="AL46" s="2">
        <v>0</v>
      </c>
      <c r="AM46" s="2">
        <v>0</v>
      </c>
      <c r="AN46" s="2" t="s">
        <v>1062</v>
      </c>
      <c r="AO46" s="2">
        <v>0</v>
      </c>
      <c r="AP46" s="2" t="s">
        <v>1062</v>
      </c>
    </row>
    <row r="47" spans="1:42">
      <c r="A47" s="2" t="s">
        <v>664</v>
      </c>
      <c r="B47" s="2" t="s">
        <v>836</v>
      </c>
      <c r="C47" s="2" t="s">
        <v>818</v>
      </c>
      <c r="D47" s="2" t="s">
        <v>970</v>
      </c>
      <c r="E47" s="2" t="s">
        <v>665</v>
      </c>
      <c r="F47" s="2" t="s">
        <v>514</v>
      </c>
      <c r="G47" s="2" t="s">
        <v>806</v>
      </c>
      <c r="H47" s="2">
        <v>0</v>
      </c>
      <c r="I47" s="2">
        <v>0.64</v>
      </c>
      <c r="J47" s="6">
        <v>119877281</v>
      </c>
      <c r="K47" s="6">
        <v>389677036</v>
      </c>
      <c r="L47" s="6">
        <v>-269799755</v>
      </c>
      <c r="M47" s="6">
        <v>410880000</v>
      </c>
      <c r="N47" s="6">
        <v>13885922</v>
      </c>
      <c r="O47" s="6">
        <v>9416000</v>
      </c>
      <c r="P47" s="6">
        <v>2483470</v>
      </c>
      <c r="Q47" s="2">
        <v>0</v>
      </c>
      <c r="R47" s="6">
        <v>0</v>
      </c>
      <c r="S47" s="6">
        <v>1964</v>
      </c>
      <c r="T47" s="6">
        <v>120724</v>
      </c>
      <c r="U47" s="6">
        <v>1790441</v>
      </c>
      <c r="V47" s="7">
        <v>73323</v>
      </c>
      <c r="W47" s="6">
        <v>-6913360</v>
      </c>
      <c r="X47" s="6">
        <v>0</v>
      </c>
      <c r="Y47" s="6">
        <v>0</v>
      </c>
      <c r="Z47" s="2">
        <v>-10012460</v>
      </c>
      <c r="AA47" s="6">
        <v>407840102</v>
      </c>
      <c r="AB47" s="6">
        <v>138040347</v>
      </c>
      <c r="AC47" s="6">
        <v>18163066</v>
      </c>
      <c r="AD47" s="6">
        <v>1</v>
      </c>
      <c r="AE47" s="7" t="s">
        <v>971</v>
      </c>
      <c r="AF47" s="2" t="s">
        <v>811</v>
      </c>
      <c r="AG47" s="6">
        <v>88003133</v>
      </c>
      <c r="AH47" s="6">
        <v>2.3725860000000001E-2</v>
      </c>
      <c r="AI47" s="11">
        <v>0</v>
      </c>
      <c r="AJ47" s="2" t="s">
        <v>1062</v>
      </c>
      <c r="AK47" s="2" t="s">
        <v>1062</v>
      </c>
      <c r="AL47" s="2">
        <v>0</v>
      </c>
      <c r="AM47" s="2">
        <v>0</v>
      </c>
      <c r="AN47" s="2" t="s">
        <v>1062</v>
      </c>
      <c r="AO47" s="2">
        <v>0</v>
      </c>
      <c r="AP47" s="2">
        <v>1</v>
      </c>
    </row>
    <row r="48" spans="1:42">
      <c r="A48" s="2" t="s">
        <v>662</v>
      </c>
      <c r="B48" s="2" t="s">
        <v>804</v>
      </c>
      <c r="C48" s="2" t="s">
        <v>825</v>
      </c>
      <c r="D48" s="2">
        <v>0</v>
      </c>
      <c r="E48" s="2" t="s">
        <v>663</v>
      </c>
      <c r="F48" s="2" t="s">
        <v>157</v>
      </c>
      <c r="G48" s="2" t="s">
        <v>155</v>
      </c>
      <c r="H48" s="2">
        <v>0</v>
      </c>
      <c r="I48" s="2">
        <v>0.4</v>
      </c>
      <c r="J48" s="6">
        <v>2929604</v>
      </c>
      <c r="K48" s="6">
        <v>12044205</v>
      </c>
      <c r="L48" s="6">
        <v>-9114601</v>
      </c>
      <c r="M48" s="6">
        <v>12638808</v>
      </c>
      <c r="N48" s="6">
        <v>1522647</v>
      </c>
      <c r="O48" s="6">
        <v>289639</v>
      </c>
      <c r="P48" s="6">
        <v>1186420</v>
      </c>
      <c r="Q48" s="2">
        <v>0</v>
      </c>
      <c r="R48" s="6">
        <v>0</v>
      </c>
      <c r="S48" s="6">
        <v>614</v>
      </c>
      <c r="T48" s="6">
        <v>2604</v>
      </c>
      <c r="U48" s="6">
        <v>26186</v>
      </c>
      <c r="V48" s="7">
        <v>17184</v>
      </c>
      <c r="W48" s="6">
        <v>-208876</v>
      </c>
      <c r="X48" s="6">
        <v>0</v>
      </c>
      <c r="Y48" s="6">
        <v>0</v>
      </c>
      <c r="Z48" s="2">
        <v>-119090</v>
      </c>
      <c r="AA48" s="6">
        <v>13833489</v>
      </c>
      <c r="AB48" s="6">
        <v>4718888</v>
      </c>
      <c r="AC48" s="6">
        <v>1789284</v>
      </c>
      <c r="AD48" s="6">
        <v>2</v>
      </c>
      <c r="AE48" s="7" t="s">
        <v>889</v>
      </c>
      <c r="AF48" s="2" t="s">
        <v>811</v>
      </c>
      <c r="AG48" s="6">
        <v>2929604</v>
      </c>
      <c r="AH48" s="6">
        <v>5.4358690000000003E-3</v>
      </c>
      <c r="AI48" s="11">
        <v>0</v>
      </c>
      <c r="AJ48" s="2" t="s">
        <v>1062</v>
      </c>
      <c r="AK48" s="2">
        <v>1</v>
      </c>
      <c r="AL48" s="2">
        <v>0</v>
      </c>
      <c r="AM48" s="2">
        <v>0</v>
      </c>
      <c r="AN48" s="2" t="s">
        <v>1062</v>
      </c>
      <c r="AO48" s="2">
        <v>0</v>
      </c>
      <c r="AP48" s="2" t="s">
        <v>1062</v>
      </c>
    </row>
    <row r="49" spans="1:42">
      <c r="A49" s="2" t="s">
        <v>660</v>
      </c>
      <c r="B49" s="2" t="s">
        <v>804</v>
      </c>
      <c r="C49" s="2" t="s">
        <v>805</v>
      </c>
      <c r="D49" s="2" t="s">
        <v>966</v>
      </c>
      <c r="E49" s="2" t="s">
        <v>661</v>
      </c>
      <c r="F49" s="2" t="s">
        <v>430</v>
      </c>
      <c r="G49" s="2" t="s">
        <v>428</v>
      </c>
      <c r="H49" s="2">
        <v>0</v>
      </c>
      <c r="I49" s="2">
        <v>0.4</v>
      </c>
      <c r="J49" s="6">
        <v>4889054</v>
      </c>
      <c r="K49" s="6">
        <v>20432972</v>
      </c>
      <c r="L49" s="6">
        <v>-15543918</v>
      </c>
      <c r="M49" s="6">
        <v>19982841</v>
      </c>
      <c r="N49" s="6">
        <v>2129935</v>
      </c>
      <c r="O49" s="6">
        <v>465371</v>
      </c>
      <c r="P49" s="6">
        <v>1480791</v>
      </c>
      <c r="Q49" s="6">
        <v>2526</v>
      </c>
      <c r="R49" s="6">
        <v>34976</v>
      </c>
      <c r="S49" s="6">
        <v>0</v>
      </c>
      <c r="T49" s="6">
        <v>34976</v>
      </c>
      <c r="U49" s="6">
        <v>84289</v>
      </c>
      <c r="V49" s="7">
        <v>27006</v>
      </c>
      <c r="W49" s="6">
        <v>-364927</v>
      </c>
      <c r="X49" s="6">
        <v>0</v>
      </c>
      <c r="Y49" s="6">
        <v>0</v>
      </c>
      <c r="Z49" s="2">
        <v>-30542</v>
      </c>
      <c r="AA49" s="6">
        <v>21717307</v>
      </c>
      <c r="AB49" s="6">
        <v>6173389</v>
      </c>
      <c r="AC49" s="6">
        <v>1284335</v>
      </c>
      <c r="AD49" s="6">
        <v>1</v>
      </c>
      <c r="AE49" s="7" t="s">
        <v>967</v>
      </c>
      <c r="AF49" s="2" t="s">
        <v>811</v>
      </c>
      <c r="AG49" s="6">
        <v>4508873</v>
      </c>
      <c r="AH49" s="6">
        <v>1.4338343999999999E-2</v>
      </c>
      <c r="AI49" s="11">
        <v>0</v>
      </c>
      <c r="AJ49" s="2" t="s">
        <v>1062</v>
      </c>
      <c r="AK49" s="2" t="s">
        <v>1062</v>
      </c>
      <c r="AL49" s="2">
        <v>0</v>
      </c>
      <c r="AM49" s="2">
        <v>0</v>
      </c>
      <c r="AN49" s="2" t="s">
        <v>1062</v>
      </c>
      <c r="AO49" s="2">
        <v>0</v>
      </c>
      <c r="AP49" s="2">
        <v>1</v>
      </c>
    </row>
    <row r="50" spans="1:42">
      <c r="A50" s="2" t="s">
        <v>658</v>
      </c>
      <c r="B50" s="2" t="s">
        <v>804</v>
      </c>
      <c r="C50" s="2" t="s">
        <v>808</v>
      </c>
      <c r="D50" s="2">
        <v>0</v>
      </c>
      <c r="E50" s="2" t="s">
        <v>659</v>
      </c>
      <c r="F50" s="2" t="s">
        <v>606</v>
      </c>
      <c r="G50" s="2" t="s">
        <v>806</v>
      </c>
      <c r="H50" s="2">
        <v>0</v>
      </c>
      <c r="I50" s="2">
        <v>0.4</v>
      </c>
      <c r="J50" s="6">
        <v>3208187</v>
      </c>
      <c r="K50" s="6">
        <v>15298461</v>
      </c>
      <c r="L50" s="6">
        <v>-12090274</v>
      </c>
      <c r="M50" s="6">
        <v>16305689</v>
      </c>
      <c r="N50" s="6">
        <v>1612527</v>
      </c>
      <c r="O50" s="6">
        <v>379848</v>
      </c>
      <c r="P50" s="6">
        <v>1152555</v>
      </c>
      <c r="Q50" s="6">
        <v>7316</v>
      </c>
      <c r="R50" s="6">
        <v>10221</v>
      </c>
      <c r="S50" s="6">
        <v>614</v>
      </c>
      <c r="T50" s="6">
        <v>5917</v>
      </c>
      <c r="U50" s="6">
        <v>39280</v>
      </c>
      <c r="V50" s="7">
        <v>16776</v>
      </c>
      <c r="W50" s="6">
        <v>-277069</v>
      </c>
      <c r="X50" s="6">
        <v>0</v>
      </c>
      <c r="Y50" s="6">
        <v>0</v>
      </c>
      <c r="Z50" s="2">
        <v>-835515</v>
      </c>
      <c r="AA50" s="6">
        <v>16805632</v>
      </c>
      <c r="AB50" s="6">
        <v>4715359</v>
      </c>
      <c r="AC50" s="6">
        <v>1507171</v>
      </c>
      <c r="AD50" s="6">
        <v>1</v>
      </c>
      <c r="AE50" s="7" t="s">
        <v>887</v>
      </c>
      <c r="AF50" s="2" t="s">
        <v>811</v>
      </c>
      <c r="AG50" s="6">
        <v>3208187</v>
      </c>
      <c r="AH50" s="6">
        <v>3.162624E-2</v>
      </c>
      <c r="AI50" s="11">
        <v>0</v>
      </c>
      <c r="AJ50" s="2" t="s">
        <v>1062</v>
      </c>
      <c r="AK50" s="2">
        <v>1</v>
      </c>
      <c r="AL50" s="2">
        <v>0</v>
      </c>
      <c r="AM50" s="2">
        <v>0</v>
      </c>
      <c r="AN50" s="2" t="s">
        <v>1062</v>
      </c>
      <c r="AO50" s="2">
        <v>0</v>
      </c>
      <c r="AP50" s="2" t="s">
        <v>1062</v>
      </c>
    </row>
    <row r="51" spans="1:42">
      <c r="A51" s="2" t="s">
        <v>656</v>
      </c>
      <c r="B51" s="2" t="s">
        <v>804</v>
      </c>
      <c r="C51" s="2" t="s">
        <v>815</v>
      </c>
      <c r="D51" s="2">
        <v>0</v>
      </c>
      <c r="E51" s="2" t="s">
        <v>657</v>
      </c>
      <c r="F51" s="2" t="s">
        <v>534</v>
      </c>
      <c r="G51" s="2" t="s">
        <v>532</v>
      </c>
      <c r="H51" s="2">
        <v>0</v>
      </c>
      <c r="I51" s="2">
        <v>0.4</v>
      </c>
      <c r="J51" s="6">
        <v>2177060</v>
      </c>
      <c r="K51" s="6">
        <v>5893025</v>
      </c>
      <c r="L51" s="6">
        <v>-3715964</v>
      </c>
      <c r="M51" s="6">
        <v>5580092</v>
      </c>
      <c r="N51" s="6">
        <v>1024064</v>
      </c>
      <c r="O51" s="6">
        <v>127877</v>
      </c>
      <c r="P51" s="6">
        <v>875612</v>
      </c>
      <c r="Q51" s="6">
        <v>1331</v>
      </c>
      <c r="R51" s="6">
        <v>0</v>
      </c>
      <c r="S51" s="6">
        <v>0</v>
      </c>
      <c r="T51" s="6">
        <v>3696</v>
      </c>
      <c r="U51" s="6">
        <v>12275</v>
      </c>
      <c r="V51" s="7">
        <v>3273</v>
      </c>
      <c r="W51" s="6">
        <v>-85158</v>
      </c>
      <c r="X51" s="6">
        <v>0</v>
      </c>
      <c r="Y51" s="6">
        <v>1440.7552049999999</v>
      </c>
      <c r="Z51" s="2">
        <v>-110301</v>
      </c>
      <c r="AA51" s="6">
        <v>6407257</v>
      </c>
      <c r="AB51" s="6">
        <v>2691292</v>
      </c>
      <c r="AC51" s="6">
        <v>514232</v>
      </c>
      <c r="AD51" s="6">
        <v>1</v>
      </c>
      <c r="AE51" s="7" t="s">
        <v>908</v>
      </c>
      <c r="AF51" s="2" t="s">
        <v>811</v>
      </c>
      <c r="AG51" s="6">
        <v>2177060</v>
      </c>
      <c r="AH51" s="6">
        <v>8.5203889999999997E-3</v>
      </c>
      <c r="AI51" s="11">
        <v>0</v>
      </c>
      <c r="AJ51" s="2" t="s">
        <v>1062</v>
      </c>
      <c r="AK51" s="2">
        <v>1</v>
      </c>
      <c r="AL51" s="2">
        <v>0</v>
      </c>
      <c r="AM51" s="2">
        <v>0</v>
      </c>
      <c r="AN51" s="2" t="s">
        <v>1062</v>
      </c>
      <c r="AO51" s="2">
        <v>0</v>
      </c>
      <c r="AP51" s="2" t="s">
        <v>1062</v>
      </c>
    </row>
    <row r="52" spans="1:42">
      <c r="A52" s="2" t="s">
        <v>654</v>
      </c>
      <c r="B52" s="2" t="s">
        <v>821</v>
      </c>
      <c r="C52" s="2" t="s">
        <v>815</v>
      </c>
      <c r="D52" s="2">
        <v>0</v>
      </c>
      <c r="E52" s="2" t="s">
        <v>655</v>
      </c>
      <c r="F52" s="2" t="s">
        <v>806</v>
      </c>
      <c r="G52" s="2" t="s">
        <v>728</v>
      </c>
      <c r="H52" s="2">
        <v>0</v>
      </c>
      <c r="I52" s="2">
        <v>0.49</v>
      </c>
      <c r="J52" s="6">
        <v>30948055</v>
      </c>
      <c r="K52" s="6">
        <v>37584965</v>
      </c>
      <c r="L52" s="6">
        <v>-6636910</v>
      </c>
      <c r="M52" s="6">
        <v>42217220</v>
      </c>
      <c r="N52" s="6">
        <v>4041944</v>
      </c>
      <c r="O52" s="6">
        <v>976184</v>
      </c>
      <c r="P52" s="6">
        <v>2902954</v>
      </c>
      <c r="Q52" s="2">
        <v>0</v>
      </c>
      <c r="R52" s="6">
        <v>0</v>
      </c>
      <c r="S52" s="6">
        <v>0</v>
      </c>
      <c r="T52" s="6">
        <v>8968</v>
      </c>
      <c r="U52" s="6">
        <v>89180</v>
      </c>
      <c r="V52" s="7">
        <v>64658</v>
      </c>
      <c r="W52" s="6">
        <v>-152096</v>
      </c>
      <c r="X52" s="6">
        <v>0</v>
      </c>
      <c r="Y52" s="6">
        <v>1347226</v>
      </c>
      <c r="Z52" s="2">
        <v>-944230</v>
      </c>
      <c r="AA52" s="6">
        <v>43815612</v>
      </c>
      <c r="AB52" s="6">
        <v>37178702</v>
      </c>
      <c r="AC52" s="6">
        <v>6230647</v>
      </c>
      <c r="AD52" s="6">
        <v>1</v>
      </c>
      <c r="AE52" s="7">
        <v>0</v>
      </c>
      <c r="AF52" s="2" t="s">
        <v>807</v>
      </c>
      <c r="AG52" s="6">
        <v>30948055</v>
      </c>
      <c r="AH52" s="6">
        <v>7.7889760000000004E-3</v>
      </c>
      <c r="AI52" s="11">
        <v>0</v>
      </c>
      <c r="AJ52" s="2" t="s">
        <v>1062</v>
      </c>
      <c r="AK52" s="2" t="s">
        <v>1062</v>
      </c>
      <c r="AL52" s="2">
        <v>0</v>
      </c>
      <c r="AM52" s="2">
        <v>0</v>
      </c>
      <c r="AN52" s="2">
        <v>1</v>
      </c>
      <c r="AO52" s="2">
        <v>0</v>
      </c>
      <c r="AP52" s="2" t="s">
        <v>1062</v>
      </c>
    </row>
    <row r="53" spans="1:42">
      <c r="A53" s="2" t="s">
        <v>652</v>
      </c>
      <c r="B53" s="2" t="s">
        <v>804</v>
      </c>
      <c r="C53" s="2" t="s">
        <v>809</v>
      </c>
      <c r="D53" s="2">
        <v>0</v>
      </c>
      <c r="E53" s="2" t="s">
        <v>653</v>
      </c>
      <c r="F53" s="2" t="s">
        <v>402</v>
      </c>
      <c r="G53" s="2" t="s">
        <v>400</v>
      </c>
      <c r="H53" s="2">
        <v>0</v>
      </c>
      <c r="I53" s="2">
        <v>0.4</v>
      </c>
      <c r="J53" s="6">
        <v>4129310</v>
      </c>
      <c r="K53" s="6">
        <v>18915482</v>
      </c>
      <c r="L53" s="6">
        <v>-14786173</v>
      </c>
      <c r="M53" s="6">
        <v>18354324</v>
      </c>
      <c r="N53" s="6">
        <v>2103262</v>
      </c>
      <c r="O53" s="6">
        <v>429313</v>
      </c>
      <c r="P53" s="6">
        <v>1535264</v>
      </c>
      <c r="Q53" s="6">
        <v>1896</v>
      </c>
      <c r="R53" s="6">
        <v>797</v>
      </c>
      <c r="S53" s="6">
        <v>614</v>
      </c>
      <c r="T53" s="6">
        <v>20876</v>
      </c>
      <c r="U53" s="6">
        <v>90017</v>
      </c>
      <c r="V53" s="7">
        <v>24485</v>
      </c>
      <c r="W53" s="6">
        <v>-338850</v>
      </c>
      <c r="X53" s="6">
        <v>0</v>
      </c>
      <c r="Y53" s="6">
        <v>0</v>
      </c>
      <c r="Z53" s="2">
        <v>-310592</v>
      </c>
      <c r="AA53" s="6">
        <v>19808144</v>
      </c>
      <c r="AB53" s="6">
        <v>5021971</v>
      </c>
      <c r="AC53" s="6">
        <v>892662</v>
      </c>
      <c r="AD53" s="6">
        <v>1</v>
      </c>
      <c r="AE53" s="7" t="s">
        <v>906</v>
      </c>
      <c r="AF53" s="2" t="s">
        <v>811</v>
      </c>
      <c r="AG53" s="6">
        <v>4129310</v>
      </c>
      <c r="AH53" s="6">
        <v>2.2788432000000001E-2</v>
      </c>
      <c r="AI53" s="11">
        <v>0</v>
      </c>
      <c r="AJ53" s="2" t="s">
        <v>1062</v>
      </c>
      <c r="AK53" s="2">
        <v>1</v>
      </c>
      <c r="AL53" s="2">
        <v>0</v>
      </c>
      <c r="AM53" s="2">
        <v>0</v>
      </c>
      <c r="AN53" s="2" t="s">
        <v>1062</v>
      </c>
      <c r="AO53" s="2">
        <v>0</v>
      </c>
      <c r="AP53" s="2" t="s">
        <v>1062</v>
      </c>
    </row>
    <row r="54" spans="1:42">
      <c r="A54" s="2" t="s">
        <v>650</v>
      </c>
      <c r="B54" s="2" t="s">
        <v>804</v>
      </c>
      <c r="C54" s="2" t="s">
        <v>815</v>
      </c>
      <c r="D54" s="2">
        <v>0</v>
      </c>
      <c r="E54" s="2" t="s">
        <v>651</v>
      </c>
      <c r="F54" s="2" t="s">
        <v>534</v>
      </c>
      <c r="G54" s="2" t="s">
        <v>532</v>
      </c>
      <c r="H54" s="2">
        <v>0</v>
      </c>
      <c r="I54" s="2">
        <v>0.4</v>
      </c>
      <c r="J54" s="6">
        <v>3278367</v>
      </c>
      <c r="K54" s="6">
        <v>29739854</v>
      </c>
      <c r="L54" s="6">
        <v>-26461487</v>
      </c>
      <c r="M54" s="6">
        <v>31196362</v>
      </c>
      <c r="N54" s="6">
        <v>2291135</v>
      </c>
      <c r="O54" s="6">
        <v>714917</v>
      </c>
      <c r="P54" s="6">
        <v>1473061</v>
      </c>
      <c r="Q54" s="2">
        <v>0</v>
      </c>
      <c r="R54" s="6">
        <v>2022</v>
      </c>
      <c r="S54" s="6">
        <v>614</v>
      </c>
      <c r="T54" s="6">
        <v>13787</v>
      </c>
      <c r="U54" s="6">
        <v>54000</v>
      </c>
      <c r="V54" s="7">
        <v>32734</v>
      </c>
      <c r="W54" s="6">
        <v>-606409</v>
      </c>
      <c r="X54" s="6">
        <v>0</v>
      </c>
      <c r="Y54" s="6">
        <v>2169.5878170000001</v>
      </c>
      <c r="Z54" s="2">
        <v>-329307</v>
      </c>
      <c r="AA54" s="6">
        <v>32549611</v>
      </c>
      <c r="AB54" s="6">
        <v>6088124</v>
      </c>
      <c r="AC54" s="6">
        <v>2809758</v>
      </c>
      <c r="AD54" s="6">
        <v>2</v>
      </c>
      <c r="AE54" s="7" t="s">
        <v>908</v>
      </c>
      <c r="AF54" s="2" t="s">
        <v>811</v>
      </c>
      <c r="AG54" s="6">
        <v>3278367</v>
      </c>
      <c r="AH54" s="6">
        <v>1.2830585E-2</v>
      </c>
      <c r="AI54" s="11">
        <v>0</v>
      </c>
      <c r="AJ54" s="2" t="s">
        <v>1062</v>
      </c>
      <c r="AK54" s="2">
        <v>1</v>
      </c>
      <c r="AL54" s="2">
        <v>0</v>
      </c>
      <c r="AM54" s="2">
        <v>0</v>
      </c>
      <c r="AN54" s="2" t="s">
        <v>1062</v>
      </c>
      <c r="AO54" s="2">
        <v>0</v>
      </c>
      <c r="AP54" s="2" t="s">
        <v>1062</v>
      </c>
    </row>
    <row r="55" spans="1:42">
      <c r="A55" s="2" t="s">
        <v>648</v>
      </c>
      <c r="B55" s="2" t="s">
        <v>804</v>
      </c>
      <c r="C55" s="2" t="s">
        <v>822</v>
      </c>
      <c r="D55" s="2" t="s">
        <v>978</v>
      </c>
      <c r="E55" s="2" t="s">
        <v>649</v>
      </c>
      <c r="F55" s="2" t="s">
        <v>510</v>
      </c>
      <c r="G55" s="2" t="s">
        <v>806</v>
      </c>
      <c r="H55" s="2">
        <v>0</v>
      </c>
      <c r="I55" s="2">
        <v>0.5</v>
      </c>
      <c r="J55" s="6">
        <v>2835551</v>
      </c>
      <c r="K55" s="6">
        <v>26556722</v>
      </c>
      <c r="L55" s="6">
        <v>-23721171</v>
      </c>
      <c r="M55" s="6">
        <v>27178479</v>
      </c>
      <c r="N55" s="6">
        <v>2031424</v>
      </c>
      <c r="O55" s="6">
        <v>622840</v>
      </c>
      <c r="P55" s="6">
        <v>1316221</v>
      </c>
      <c r="Q55" s="2">
        <v>0</v>
      </c>
      <c r="R55" s="6">
        <v>0</v>
      </c>
      <c r="S55" s="6">
        <v>767</v>
      </c>
      <c r="T55" s="6">
        <v>7455</v>
      </c>
      <c r="U55" s="6">
        <v>67263</v>
      </c>
      <c r="V55" s="7">
        <v>16878</v>
      </c>
      <c r="W55" s="6">
        <v>-545955</v>
      </c>
      <c r="X55" s="6">
        <v>0</v>
      </c>
      <c r="Y55" s="6">
        <v>0</v>
      </c>
      <c r="Z55" s="2">
        <v>-745710</v>
      </c>
      <c r="AA55" s="6">
        <v>27918238</v>
      </c>
      <c r="AB55" s="6">
        <v>4197067</v>
      </c>
      <c r="AC55" s="6">
        <v>1361516</v>
      </c>
      <c r="AD55" s="6">
        <v>1</v>
      </c>
      <c r="AE55" s="7" t="s">
        <v>979</v>
      </c>
      <c r="AF55" s="2" t="s">
        <v>811</v>
      </c>
      <c r="AG55" s="6">
        <v>2733252</v>
      </c>
      <c r="AH55" s="6">
        <v>2.595341E-2</v>
      </c>
      <c r="AI55" s="11">
        <v>0</v>
      </c>
      <c r="AJ55" s="2" t="s">
        <v>1062</v>
      </c>
      <c r="AK55" s="2" t="s">
        <v>1062</v>
      </c>
      <c r="AL55" s="2">
        <v>0</v>
      </c>
      <c r="AM55" s="2">
        <v>0</v>
      </c>
      <c r="AN55" s="2" t="s">
        <v>1062</v>
      </c>
      <c r="AO55" s="2">
        <v>0</v>
      </c>
      <c r="AP55" s="2">
        <v>1</v>
      </c>
    </row>
    <row r="56" spans="1:42">
      <c r="A56" s="2" t="s">
        <v>646</v>
      </c>
      <c r="B56" s="2" t="s">
        <v>804</v>
      </c>
      <c r="C56" s="2" t="s">
        <v>805</v>
      </c>
      <c r="D56" s="2">
        <v>0</v>
      </c>
      <c r="E56" s="2" t="s">
        <v>647</v>
      </c>
      <c r="F56" s="2" t="s">
        <v>290</v>
      </c>
      <c r="G56" s="2" t="s">
        <v>806</v>
      </c>
      <c r="H56" s="2">
        <v>0</v>
      </c>
      <c r="I56" s="2">
        <v>0.4</v>
      </c>
      <c r="J56" s="6">
        <v>3673433</v>
      </c>
      <c r="K56" s="6">
        <v>31638685</v>
      </c>
      <c r="L56" s="6">
        <v>-27965251</v>
      </c>
      <c r="M56" s="6">
        <v>37028575</v>
      </c>
      <c r="N56" s="6">
        <v>2163556</v>
      </c>
      <c r="O56" s="6">
        <v>854338</v>
      </c>
      <c r="P56" s="6">
        <v>1091866</v>
      </c>
      <c r="Q56" s="6">
        <v>1139</v>
      </c>
      <c r="R56" s="6">
        <v>22617</v>
      </c>
      <c r="S56" s="6">
        <v>614</v>
      </c>
      <c r="T56" s="6">
        <v>21750</v>
      </c>
      <c r="U56" s="6">
        <v>143208</v>
      </c>
      <c r="V56" s="7">
        <v>28024</v>
      </c>
      <c r="W56" s="6">
        <v>-640870</v>
      </c>
      <c r="X56" s="6">
        <v>0</v>
      </c>
      <c r="Y56" s="6">
        <v>4666.6135720000002</v>
      </c>
      <c r="Z56" s="2">
        <v>223306</v>
      </c>
      <c r="AA56" s="6">
        <v>38769900</v>
      </c>
      <c r="AB56" s="6">
        <v>10804649</v>
      </c>
      <c r="AC56" s="6">
        <v>7131215</v>
      </c>
      <c r="AD56" s="6">
        <v>3</v>
      </c>
      <c r="AE56" s="7" t="s">
        <v>890</v>
      </c>
      <c r="AF56" s="2" t="s">
        <v>827</v>
      </c>
      <c r="AG56" s="6">
        <v>3673433</v>
      </c>
      <c r="AH56" s="6">
        <v>4.9009269000000001E-2</v>
      </c>
      <c r="AI56" s="11">
        <v>0</v>
      </c>
      <c r="AJ56" s="2" t="s">
        <v>1062</v>
      </c>
      <c r="AK56" s="2">
        <v>1</v>
      </c>
      <c r="AL56" s="2">
        <v>0</v>
      </c>
      <c r="AM56" s="2">
        <v>0</v>
      </c>
      <c r="AN56" s="2" t="s">
        <v>1062</v>
      </c>
      <c r="AO56" s="2">
        <v>0</v>
      </c>
      <c r="AP56" s="2" t="s">
        <v>1062</v>
      </c>
    </row>
    <row r="57" spans="1:42">
      <c r="A57" s="2" t="s">
        <v>644</v>
      </c>
      <c r="B57" s="2" t="s">
        <v>821</v>
      </c>
      <c r="C57" s="2" t="s">
        <v>808</v>
      </c>
      <c r="D57" s="2">
        <v>0</v>
      </c>
      <c r="E57" s="2" t="s">
        <v>645</v>
      </c>
      <c r="F57" s="2" t="s">
        <v>806</v>
      </c>
      <c r="G57" s="2" t="s">
        <v>642</v>
      </c>
      <c r="H57" s="2">
        <v>0</v>
      </c>
      <c r="I57" s="2">
        <v>0.49</v>
      </c>
      <c r="J57" s="6">
        <v>40916775</v>
      </c>
      <c r="K57" s="6">
        <v>64629822</v>
      </c>
      <c r="L57" s="6">
        <v>-23713046</v>
      </c>
      <c r="M57" s="6">
        <v>66524162</v>
      </c>
      <c r="N57" s="6">
        <v>6668677</v>
      </c>
      <c r="O57" s="6">
        <v>1539411</v>
      </c>
      <c r="P57" s="6">
        <v>4785592</v>
      </c>
      <c r="Q57" s="6">
        <v>27302</v>
      </c>
      <c r="R57" s="6">
        <v>7402</v>
      </c>
      <c r="S57" s="6">
        <v>752</v>
      </c>
      <c r="T57" s="6">
        <v>32648</v>
      </c>
      <c r="U57" s="6">
        <v>184183</v>
      </c>
      <c r="V57" s="7">
        <v>91387</v>
      </c>
      <c r="W57" s="6">
        <v>-543424</v>
      </c>
      <c r="X57" s="6">
        <v>0</v>
      </c>
      <c r="Y57" s="6">
        <v>0</v>
      </c>
      <c r="Z57" s="2">
        <v>305675</v>
      </c>
      <c r="AA57" s="6">
        <v>72955090</v>
      </c>
      <c r="AB57" s="6">
        <v>49242044</v>
      </c>
      <c r="AC57" s="6">
        <v>8325268</v>
      </c>
      <c r="AD57" s="6">
        <v>1</v>
      </c>
      <c r="AE57" s="7" t="s">
        <v>907</v>
      </c>
      <c r="AF57" s="2" t="s">
        <v>811</v>
      </c>
      <c r="AG57" s="6">
        <v>40916775</v>
      </c>
      <c r="AH57" s="6">
        <v>3.3729963000000002E-2</v>
      </c>
      <c r="AI57" s="11">
        <v>0</v>
      </c>
      <c r="AJ57" s="2" t="s">
        <v>1062</v>
      </c>
      <c r="AK57" s="2" t="s">
        <v>1062</v>
      </c>
      <c r="AL57" s="2">
        <v>0</v>
      </c>
      <c r="AM57" s="2">
        <v>0</v>
      </c>
      <c r="AN57" s="2">
        <v>1</v>
      </c>
      <c r="AO57" s="2">
        <v>0</v>
      </c>
      <c r="AP57" s="2" t="s">
        <v>1062</v>
      </c>
    </row>
    <row r="58" spans="1:42">
      <c r="A58" s="2" t="s">
        <v>640</v>
      </c>
      <c r="B58" s="2" t="s">
        <v>821</v>
      </c>
      <c r="C58" s="2" t="s">
        <v>808</v>
      </c>
      <c r="D58" s="2">
        <v>0</v>
      </c>
      <c r="E58" s="2" t="s">
        <v>641</v>
      </c>
      <c r="F58" s="2" t="s">
        <v>806</v>
      </c>
      <c r="G58" s="2" t="s">
        <v>642</v>
      </c>
      <c r="H58" s="2">
        <v>0</v>
      </c>
      <c r="I58" s="2">
        <v>0.49</v>
      </c>
      <c r="J58" s="6">
        <v>50936509</v>
      </c>
      <c r="K58" s="6">
        <v>68237885</v>
      </c>
      <c r="L58" s="6">
        <v>-17301376</v>
      </c>
      <c r="M58" s="6">
        <v>68355177</v>
      </c>
      <c r="N58" s="6">
        <v>5627321</v>
      </c>
      <c r="O58" s="6">
        <v>1579409</v>
      </c>
      <c r="P58" s="6">
        <v>3705637</v>
      </c>
      <c r="Q58" s="6">
        <v>21553</v>
      </c>
      <c r="R58" s="2">
        <v>0</v>
      </c>
      <c r="S58" s="6">
        <v>1003</v>
      </c>
      <c r="T58" s="6">
        <v>25062</v>
      </c>
      <c r="U58" s="6">
        <v>219974</v>
      </c>
      <c r="V58" s="7">
        <v>74683</v>
      </c>
      <c r="W58" s="6">
        <v>-396490</v>
      </c>
      <c r="X58" s="6">
        <v>0</v>
      </c>
      <c r="Y58" s="6">
        <v>0</v>
      </c>
      <c r="Z58" s="2">
        <v>0</v>
      </c>
      <c r="AA58" s="6">
        <v>73586008</v>
      </c>
      <c r="AB58" s="6">
        <v>56284632</v>
      </c>
      <c r="AC58" s="6">
        <v>5348123</v>
      </c>
      <c r="AD58" s="6">
        <v>1</v>
      </c>
      <c r="AE58" s="7" t="s">
        <v>907</v>
      </c>
      <c r="AF58" s="2" t="s">
        <v>811</v>
      </c>
      <c r="AG58" s="6">
        <v>50936509</v>
      </c>
      <c r="AH58" s="6">
        <v>4.1989785000000002E-2</v>
      </c>
      <c r="AI58" s="11">
        <v>0</v>
      </c>
      <c r="AJ58" s="2" t="s">
        <v>1062</v>
      </c>
      <c r="AK58" s="2" t="s">
        <v>1062</v>
      </c>
      <c r="AL58" s="2">
        <v>0</v>
      </c>
      <c r="AM58" s="2">
        <v>0</v>
      </c>
      <c r="AN58" s="2">
        <v>1</v>
      </c>
      <c r="AO58" s="2">
        <v>0</v>
      </c>
      <c r="AP58" s="2" t="s">
        <v>1062</v>
      </c>
    </row>
    <row r="59" spans="1:42">
      <c r="A59" s="2" t="s">
        <v>638</v>
      </c>
      <c r="B59" s="2" t="s">
        <v>804</v>
      </c>
      <c r="C59" s="2" t="s">
        <v>809</v>
      </c>
      <c r="D59" s="2" t="s">
        <v>964</v>
      </c>
      <c r="E59" s="2" t="s">
        <v>639</v>
      </c>
      <c r="F59" s="2" t="s">
        <v>594</v>
      </c>
      <c r="G59" s="2" t="s">
        <v>590</v>
      </c>
      <c r="H59" s="2">
        <v>0</v>
      </c>
      <c r="I59" s="2">
        <v>0.5</v>
      </c>
      <c r="J59" s="6">
        <v>4104263</v>
      </c>
      <c r="K59" s="6">
        <v>17842755</v>
      </c>
      <c r="L59" s="6">
        <v>-13738492</v>
      </c>
      <c r="M59" s="6">
        <v>18114224</v>
      </c>
      <c r="N59" s="6">
        <v>2079577</v>
      </c>
      <c r="O59" s="6">
        <v>450291</v>
      </c>
      <c r="P59" s="6">
        <v>1512344</v>
      </c>
      <c r="Q59" s="6">
        <v>3806</v>
      </c>
      <c r="R59" s="6">
        <v>384</v>
      </c>
      <c r="S59" s="6">
        <v>767</v>
      </c>
      <c r="T59" s="6">
        <v>9182</v>
      </c>
      <c r="U59" s="6">
        <v>77741</v>
      </c>
      <c r="V59" s="7">
        <v>25062</v>
      </c>
      <c r="W59" s="6">
        <v>-334530</v>
      </c>
      <c r="X59" s="6">
        <v>0</v>
      </c>
      <c r="Y59" s="6">
        <v>0</v>
      </c>
      <c r="Z59" s="2">
        <v>-288036</v>
      </c>
      <c r="AA59" s="6">
        <v>19571235</v>
      </c>
      <c r="AB59" s="6">
        <v>5832742</v>
      </c>
      <c r="AC59" s="6">
        <v>1728479</v>
      </c>
      <c r="AD59" s="6">
        <v>1</v>
      </c>
      <c r="AE59" s="7" t="s">
        <v>965</v>
      </c>
      <c r="AF59" s="2" t="s">
        <v>811</v>
      </c>
      <c r="AG59" s="6">
        <v>3245070</v>
      </c>
      <c r="AH59" s="6">
        <v>1.6343570000000002E-2</v>
      </c>
      <c r="AI59" s="11">
        <v>0</v>
      </c>
      <c r="AJ59" s="2" t="s">
        <v>1062</v>
      </c>
      <c r="AK59" s="2" t="s">
        <v>1062</v>
      </c>
      <c r="AL59" s="2">
        <v>0</v>
      </c>
      <c r="AM59" s="2">
        <v>0</v>
      </c>
      <c r="AN59" s="2" t="s">
        <v>1062</v>
      </c>
      <c r="AO59" s="2">
        <v>0</v>
      </c>
      <c r="AP59" s="2">
        <v>1</v>
      </c>
    </row>
    <row r="60" spans="1:42">
      <c r="A60" s="2" t="s">
        <v>636</v>
      </c>
      <c r="B60" s="2" t="s">
        <v>804</v>
      </c>
      <c r="C60" s="2" t="s">
        <v>805</v>
      </c>
      <c r="D60" s="2">
        <v>0</v>
      </c>
      <c r="E60" s="2" t="s">
        <v>637</v>
      </c>
      <c r="F60" s="2" t="s">
        <v>39</v>
      </c>
      <c r="G60" s="2" t="s">
        <v>806</v>
      </c>
      <c r="H60" s="2">
        <v>0</v>
      </c>
      <c r="I60" s="2">
        <v>0.4</v>
      </c>
      <c r="J60" s="6">
        <v>2166160</v>
      </c>
      <c r="K60" s="6">
        <v>18836696</v>
      </c>
      <c r="L60" s="6">
        <v>-16670536</v>
      </c>
      <c r="M60" s="6">
        <v>19171310</v>
      </c>
      <c r="N60" s="6">
        <v>2111685</v>
      </c>
      <c r="O60" s="6">
        <v>441900</v>
      </c>
      <c r="P60" s="6">
        <v>1501082</v>
      </c>
      <c r="Q60" s="6">
        <v>9147</v>
      </c>
      <c r="R60" s="6">
        <v>9715</v>
      </c>
      <c r="S60" s="6">
        <v>917</v>
      </c>
      <c r="T60" s="6">
        <v>19640</v>
      </c>
      <c r="U60" s="6">
        <v>90004</v>
      </c>
      <c r="V60" s="7">
        <v>39280</v>
      </c>
      <c r="W60" s="6">
        <v>-382033</v>
      </c>
      <c r="X60" s="6">
        <v>0</v>
      </c>
      <c r="Y60" s="6">
        <v>0</v>
      </c>
      <c r="Z60" s="2">
        <v>-905767</v>
      </c>
      <c r="AA60" s="6">
        <v>19995195</v>
      </c>
      <c r="AB60" s="6">
        <v>3324659</v>
      </c>
      <c r="AC60" s="6">
        <v>1158499</v>
      </c>
      <c r="AD60" s="6">
        <v>2</v>
      </c>
      <c r="AE60" s="7" t="s">
        <v>903</v>
      </c>
      <c r="AF60" s="2" t="s">
        <v>811</v>
      </c>
      <c r="AG60" s="6">
        <v>2166160</v>
      </c>
      <c r="AH60" s="6">
        <v>2.5122443000000001E-2</v>
      </c>
      <c r="AI60" s="11">
        <v>0</v>
      </c>
      <c r="AJ60" s="2" t="s">
        <v>1062</v>
      </c>
      <c r="AK60" s="2">
        <v>1</v>
      </c>
      <c r="AL60" s="2">
        <v>0</v>
      </c>
      <c r="AM60" s="2">
        <v>0</v>
      </c>
      <c r="AN60" s="2" t="s">
        <v>1062</v>
      </c>
      <c r="AO60" s="2">
        <v>0</v>
      </c>
      <c r="AP60" s="2" t="s">
        <v>1062</v>
      </c>
    </row>
    <row r="61" spans="1:42">
      <c r="A61" s="2" t="s">
        <v>634</v>
      </c>
      <c r="B61" s="2" t="s">
        <v>804</v>
      </c>
      <c r="C61" s="2" t="s">
        <v>805</v>
      </c>
      <c r="D61" s="2">
        <v>0</v>
      </c>
      <c r="E61" s="2" t="s">
        <v>635</v>
      </c>
      <c r="F61" s="2" t="s">
        <v>680</v>
      </c>
      <c r="G61" s="2" t="s">
        <v>678</v>
      </c>
      <c r="H61" s="2">
        <v>0</v>
      </c>
      <c r="I61" s="2">
        <v>0.4</v>
      </c>
      <c r="J61" s="6">
        <v>1436348</v>
      </c>
      <c r="K61" s="6">
        <v>8633784</v>
      </c>
      <c r="L61" s="6">
        <v>-7197436</v>
      </c>
      <c r="M61" s="6">
        <v>8555927</v>
      </c>
      <c r="N61" s="6">
        <v>1086316</v>
      </c>
      <c r="O61" s="6">
        <v>196073</v>
      </c>
      <c r="P61" s="6">
        <v>826531</v>
      </c>
      <c r="Q61" s="2">
        <v>0</v>
      </c>
      <c r="R61" s="6">
        <v>0</v>
      </c>
      <c r="S61" s="6">
        <v>0</v>
      </c>
      <c r="T61" s="6">
        <v>8101</v>
      </c>
      <c r="U61" s="6">
        <v>38871</v>
      </c>
      <c r="V61" s="7">
        <v>16740</v>
      </c>
      <c r="W61" s="6">
        <v>-164941</v>
      </c>
      <c r="X61" s="6">
        <v>0</v>
      </c>
      <c r="Y61" s="6">
        <v>16995.830549999999</v>
      </c>
      <c r="Z61" s="2">
        <v>-295035</v>
      </c>
      <c r="AA61" s="6">
        <v>9165271</v>
      </c>
      <c r="AB61" s="6">
        <v>1967835</v>
      </c>
      <c r="AC61" s="6">
        <v>531487</v>
      </c>
      <c r="AD61" s="6">
        <v>1</v>
      </c>
      <c r="AE61" s="7" t="s">
        <v>922</v>
      </c>
      <c r="AF61" s="2" t="s">
        <v>811</v>
      </c>
      <c r="AG61" s="6">
        <v>1436348</v>
      </c>
      <c r="AH61" s="6">
        <v>2.6553080999999999E-2</v>
      </c>
      <c r="AI61" s="11">
        <v>0</v>
      </c>
      <c r="AJ61" s="2" t="s">
        <v>1062</v>
      </c>
      <c r="AK61" s="2">
        <v>1</v>
      </c>
      <c r="AL61" s="2">
        <v>0</v>
      </c>
      <c r="AM61" s="2">
        <v>0</v>
      </c>
      <c r="AN61" s="2" t="s">
        <v>1062</v>
      </c>
      <c r="AO61" s="2">
        <v>0</v>
      </c>
      <c r="AP61" s="2" t="s">
        <v>1062</v>
      </c>
    </row>
    <row r="62" spans="1:42">
      <c r="A62" s="2" t="s">
        <v>632</v>
      </c>
      <c r="B62" s="2" t="s">
        <v>804</v>
      </c>
      <c r="C62" s="2" t="s">
        <v>808</v>
      </c>
      <c r="D62" s="2">
        <v>0</v>
      </c>
      <c r="E62" s="2" t="s">
        <v>633</v>
      </c>
      <c r="F62" s="2" t="s">
        <v>412</v>
      </c>
      <c r="G62" s="2" t="s">
        <v>410</v>
      </c>
      <c r="H62" s="2">
        <v>0</v>
      </c>
      <c r="I62" s="2">
        <v>0.4</v>
      </c>
      <c r="J62" s="6">
        <v>2829066</v>
      </c>
      <c r="K62" s="6">
        <v>9084668</v>
      </c>
      <c r="L62" s="6">
        <v>-6255602</v>
      </c>
      <c r="M62" s="6">
        <v>9826308</v>
      </c>
      <c r="N62" s="6">
        <v>1242357</v>
      </c>
      <c r="O62" s="6">
        <v>225186</v>
      </c>
      <c r="P62" s="6">
        <v>958481</v>
      </c>
      <c r="Q62" s="2">
        <v>0</v>
      </c>
      <c r="R62" s="6">
        <v>2234</v>
      </c>
      <c r="S62" s="6">
        <v>0</v>
      </c>
      <c r="T62" s="6">
        <v>11136</v>
      </c>
      <c r="U62" s="6">
        <v>23634</v>
      </c>
      <c r="V62" s="7">
        <v>21686</v>
      </c>
      <c r="W62" s="6">
        <v>-143358</v>
      </c>
      <c r="X62" s="6">
        <v>0</v>
      </c>
      <c r="Y62" s="6">
        <v>0</v>
      </c>
      <c r="Z62" s="2">
        <v>-565838</v>
      </c>
      <c r="AA62" s="6">
        <v>10359469</v>
      </c>
      <c r="AB62" s="6">
        <v>4103867</v>
      </c>
      <c r="AC62" s="6">
        <v>1274801</v>
      </c>
      <c r="AD62" s="6">
        <v>1</v>
      </c>
      <c r="AE62" s="7" t="s">
        <v>930</v>
      </c>
      <c r="AF62" s="2" t="s">
        <v>811</v>
      </c>
      <c r="AG62" s="6">
        <v>2829066</v>
      </c>
      <c r="AH62" s="6">
        <v>1.3435819E-2</v>
      </c>
      <c r="AI62" s="11">
        <v>0</v>
      </c>
      <c r="AJ62" s="2" t="s">
        <v>1062</v>
      </c>
      <c r="AK62" s="2">
        <v>1</v>
      </c>
      <c r="AL62" s="2">
        <v>0</v>
      </c>
      <c r="AM62" s="2">
        <v>0</v>
      </c>
      <c r="AN62" s="2" t="s">
        <v>1062</v>
      </c>
      <c r="AO62" s="2">
        <v>0</v>
      </c>
      <c r="AP62" s="2" t="s">
        <v>1062</v>
      </c>
    </row>
    <row r="63" spans="1:42">
      <c r="A63" s="2" t="s">
        <v>630</v>
      </c>
      <c r="B63" s="2" t="s">
        <v>804</v>
      </c>
      <c r="C63" s="2" t="s">
        <v>822</v>
      </c>
      <c r="D63" s="2">
        <v>0</v>
      </c>
      <c r="E63" s="2" t="s">
        <v>631</v>
      </c>
      <c r="F63" s="2" t="s">
        <v>584</v>
      </c>
      <c r="G63" s="2" t="s">
        <v>0</v>
      </c>
      <c r="H63" s="2">
        <v>0</v>
      </c>
      <c r="I63" s="2">
        <v>0.4</v>
      </c>
      <c r="J63" s="6">
        <v>957568</v>
      </c>
      <c r="K63" s="6">
        <v>7464880</v>
      </c>
      <c r="L63" s="6">
        <v>-6507311</v>
      </c>
      <c r="M63" s="6">
        <v>8242228</v>
      </c>
      <c r="N63" s="6">
        <v>813510</v>
      </c>
      <c r="O63" s="6">
        <v>196178</v>
      </c>
      <c r="P63" s="6">
        <v>577689</v>
      </c>
      <c r="Q63" s="2">
        <v>0</v>
      </c>
      <c r="R63" s="6">
        <v>0</v>
      </c>
      <c r="S63" s="6">
        <v>0</v>
      </c>
      <c r="T63" s="6">
        <v>1346</v>
      </c>
      <c r="U63" s="6">
        <v>31751</v>
      </c>
      <c r="V63" s="7">
        <v>6546</v>
      </c>
      <c r="W63" s="6">
        <v>-149126</v>
      </c>
      <c r="X63" s="6">
        <v>0</v>
      </c>
      <c r="Y63" s="6">
        <v>690506</v>
      </c>
      <c r="Z63" s="2">
        <v>251970</v>
      </c>
      <c r="AA63" s="6">
        <v>8468076</v>
      </c>
      <c r="AB63" s="6">
        <v>1960765</v>
      </c>
      <c r="AC63" s="6">
        <v>1003197</v>
      </c>
      <c r="AD63" s="6">
        <v>2</v>
      </c>
      <c r="AE63" s="7">
        <v>0</v>
      </c>
      <c r="AF63" s="2" t="s">
        <v>807</v>
      </c>
      <c r="AG63" s="6">
        <v>957568</v>
      </c>
      <c r="AH63" s="6">
        <v>2.41E-4</v>
      </c>
      <c r="AI63" s="11">
        <v>0</v>
      </c>
      <c r="AJ63" s="2" t="s">
        <v>1062</v>
      </c>
      <c r="AK63" s="2">
        <v>1</v>
      </c>
      <c r="AL63" s="2">
        <v>0</v>
      </c>
      <c r="AM63" s="2">
        <v>0</v>
      </c>
      <c r="AN63" s="2" t="s">
        <v>1062</v>
      </c>
      <c r="AO63" s="2">
        <v>0</v>
      </c>
      <c r="AP63" s="2" t="s">
        <v>1062</v>
      </c>
    </row>
    <row r="64" spans="1:42">
      <c r="A64" s="2" t="s">
        <v>628</v>
      </c>
      <c r="B64" s="2" t="s">
        <v>836</v>
      </c>
      <c r="C64" s="2" t="s">
        <v>818</v>
      </c>
      <c r="D64" s="2" t="s">
        <v>970</v>
      </c>
      <c r="E64" s="2" t="s">
        <v>629</v>
      </c>
      <c r="F64" s="2" t="s">
        <v>514</v>
      </c>
      <c r="G64" s="2" t="s">
        <v>806</v>
      </c>
      <c r="H64" s="2">
        <v>0</v>
      </c>
      <c r="I64" s="2">
        <v>0.64</v>
      </c>
      <c r="J64" s="6">
        <v>23580465</v>
      </c>
      <c r="K64" s="6">
        <v>611130700</v>
      </c>
      <c r="L64" s="6">
        <v>-587550235</v>
      </c>
      <c r="M64" s="6">
        <v>727542649</v>
      </c>
      <c r="N64" s="6">
        <v>19106427</v>
      </c>
      <c r="O64" s="6">
        <v>16938800</v>
      </c>
      <c r="P64" s="6">
        <v>353866</v>
      </c>
      <c r="Q64" s="2">
        <v>0</v>
      </c>
      <c r="R64" s="6">
        <v>0</v>
      </c>
      <c r="S64" s="6">
        <v>0</v>
      </c>
      <c r="T64" s="6">
        <v>19530</v>
      </c>
      <c r="U64" s="6">
        <v>1761708</v>
      </c>
      <c r="V64" s="7">
        <v>32523</v>
      </c>
      <c r="W64" s="6">
        <v>-13336112</v>
      </c>
      <c r="X64" s="6">
        <v>0</v>
      </c>
      <c r="Y64" s="6">
        <v>0</v>
      </c>
      <c r="Z64" s="2">
        <v>6272453</v>
      </c>
      <c r="AA64" s="6">
        <v>739585417</v>
      </c>
      <c r="AB64" s="6">
        <v>152035182</v>
      </c>
      <c r="AC64" s="6">
        <v>128454717</v>
      </c>
      <c r="AD64" s="6">
        <v>6</v>
      </c>
      <c r="AE64" s="7" t="s">
        <v>971</v>
      </c>
      <c r="AF64" s="2" t="s">
        <v>827</v>
      </c>
      <c r="AG64" s="6">
        <v>16038951</v>
      </c>
      <c r="AH64" s="6">
        <v>4.6669959999999996E-3</v>
      </c>
      <c r="AI64" s="11">
        <v>0</v>
      </c>
      <c r="AJ64" s="2" t="s">
        <v>1062</v>
      </c>
      <c r="AK64" s="2" t="s">
        <v>1062</v>
      </c>
      <c r="AL64" s="2">
        <v>0</v>
      </c>
      <c r="AM64" s="2">
        <v>0</v>
      </c>
      <c r="AN64" s="2" t="s">
        <v>1062</v>
      </c>
      <c r="AO64" s="2">
        <v>0</v>
      </c>
      <c r="AP64" s="2">
        <v>1</v>
      </c>
    </row>
    <row r="65" spans="1:42">
      <c r="A65" s="2" t="s">
        <v>624</v>
      </c>
      <c r="B65" s="2" t="s">
        <v>804</v>
      </c>
      <c r="C65" s="2" t="s">
        <v>815</v>
      </c>
      <c r="D65" s="2">
        <v>0</v>
      </c>
      <c r="E65" s="2" t="s">
        <v>625</v>
      </c>
      <c r="F65" s="2" t="s">
        <v>534</v>
      </c>
      <c r="G65" s="2" t="s">
        <v>532</v>
      </c>
      <c r="H65" s="2">
        <v>0</v>
      </c>
      <c r="I65" s="2">
        <v>0.4</v>
      </c>
      <c r="J65" s="6">
        <v>4162158</v>
      </c>
      <c r="K65" s="6">
        <v>23438392</v>
      </c>
      <c r="L65" s="6">
        <v>-19276235</v>
      </c>
      <c r="M65" s="6">
        <v>24755551</v>
      </c>
      <c r="N65" s="6">
        <v>2323303</v>
      </c>
      <c r="O65" s="6">
        <v>567315</v>
      </c>
      <c r="P65" s="6">
        <v>1660306</v>
      </c>
      <c r="Q65" s="2">
        <v>0</v>
      </c>
      <c r="R65" s="6">
        <v>2164</v>
      </c>
      <c r="S65" s="6">
        <v>614</v>
      </c>
      <c r="T65" s="6">
        <v>6966</v>
      </c>
      <c r="U65" s="6">
        <v>59154</v>
      </c>
      <c r="V65" s="7">
        <v>26784</v>
      </c>
      <c r="W65" s="6">
        <v>-441747</v>
      </c>
      <c r="X65" s="6">
        <v>0</v>
      </c>
      <c r="Y65" s="6">
        <v>2754.4711820000002</v>
      </c>
      <c r="Z65" s="2">
        <v>597689</v>
      </c>
      <c r="AA65" s="6">
        <v>27232041</v>
      </c>
      <c r="AB65" s="6">
        <v>7955807</v>
      </c>
      <c r="AC65" s="6">
        <v>3793649</v>
      </c>
      <c r="AD65" s="6">
        <v>2</v>
      </c>
      <c r="AE65" s="7" t="s">
        <v>908</v>
      </c>
      <c r="AF65" s="2" t="s">
        <v>811</v>
      </c>
      <c r="AG65" s="6">
        <v>4162158</v>
      </c>
      <c r="AH65" s="6">
        <v>1.6289489000000001E-2</v>
      </c>
      <c r="AI65" s="11">
        <v>0</v>
      </c>
      <c r="AJ65" s="2" t="s">
        <v>1062</v>
      </c>
      <c r="AK65" s="2">
        <v>1</v>
      </c>
      <c r="AL65" s="2">
        <v>0</v>
      </c>
      <c r="AM65" s="2">
        <v>0</v>
      </c>
      <c r="AN65" s="2" t="s">
        <v>1062</v>
      </c>
      <c r="AO65" s="2">
        <v>0</v>
      </c>
      <c r="AP65" s="2" t="s">
        <v>1062</v>
      </c>
    </row>
    <row r="66" spans="1:42">
      <c r="A66" s="2" t="s">
        <v>622</v>
      </c>
      <c r="B66" s="2" t="s">
        <v>804</v>
      </c>
      <c r="C66" s="2" t="s">
        <v>808</v>
      </c>
      <c r="D66" s="2">
        <v>0</v>
      </c>
      <c r="E66" s="2" t="s">
        <v>623</v>
      </c>
      <c r="F66" s="2" t="s">
        <v>606</v>
      </c>
      <c r="G66" s="2" t="s">
        <v>806</v>
      </c>
      <c r="H66" s="2">
        <v>0</v>
      </c>
      <c r="I66" s="2">
        <v>0.4</v>
      </c>
      <c r="J66" s="6">
        <v>2425819</v>
      </c>
      <c r="K66" s="6">
        <v>13749785</v>
      </c>
      <c r="L66" s="6">
        <v>-11323966</v>
      </c>
      <c r="M66" s="6">
        <v>13987015</v>
      </c>
      <c r="N66" s="6">
        <v>954748</v>
      </c>
      <c r="O66" s="6">
        <v>321471</v>
      </c>
      <c r="P66" s="6">
        <v>557945</v>
      </c>
      <c r="Q66" s="2">
        <v>0</v>
      </c>
      <c r="R66" s="6">
        <v>7373</v>
      </c>
      <c r="S66" s="6">
        <v>614</v>
      </c>
      <c r="T66" s="6">
        <v>5826</v>
      </c>
      <c r="U66" s="6">
        <v>39689</v>
      </c>
      <c r="V66" s="7">
        <v>21830</v>
      </c>
      <c r="W66" s="6">
        <v>-259508</v>
      </c>
      <c r="X66" s="6">
        <v>0</v>
      </c>
      <c r="Y66" s="6">
        <v>0</v>
      </c>
      <c r="Z66" s="2">
        <v>1187254</v>
      </c>
      <c r="AA66" s="6">
        <v>15869509</v>
      </c>
      <c r="AB66" s="6">
        <v>4545543</v>
      </c>
      <c r="AC66" s="6">
        <v>2119724</v>
      </c>
      <c r="AD66" s="6">
        <v>2</v>
      </c>
      <c r="AE66" s="7" t="s">
        <v>887</v>
      </c>
      <c r="AF66" s="2" t="s">
        <v>811</v>
      </c>
      <c r="AG66" s="6">
        <v>2425819</v>
      </c>
      <c r="AH66" s="6">
        <v>2.3913667999999999E-2</v>
      </c>
      <c r="AI66" s="11">
        <v>0</v>
      </c>
      <c r="AJ66" s="2" t="s">
        <v>1062</v>
      </c>
      <c r="AK66" s="2">
        <v>1</v>
      </c>
      <c r="AL66" s="2">
        <v>0</v>
      </c>
      <c r="AM66" s="2">
        <v>0</v>
      </c>
      <c r="AN66" s="2" t="s">
        <v>1062</v>
      </c>
      <c r="AO66" s="2">
        <v>0</v>
      </c>
      <c r="AP66" s="2" t="s">
        <v>1062</v>
      </c>
    </row>
    <row r="67" spans="1:42">
      <c r="A67" s="2" t="s">
        <v>620</v>
      </c>
      <c r="B67" s="2" t="s">
        <v>804</v>
      </c>
      <c r="C67" s="2" t="s">
        <v>809</v>
      </c>
      <c r="D67" s="2">
        <v>0</v>
      </c>
      <c r="E67" s="2" t="s">
        <v>621</v>
      </c>
      <c r="F67" s="2" t="s">
        <v>310</v>
      </c>
      <c r="G67" s="2" t="s">
        <v>806</v>
      </c>
      <c r="H67" s="2">
        <v>0</v>
      </c>
      <c r="I67" s="2">
        <v>0.4</v>
      </c>
      <c r="J67" s="6">
        <v>2034016</v>
      </c>
      <c r="K67" s="6">
        <v>11928755</v>
      </c>
      <c r="L67" s="6">
        <v>-9894739</v>
      </c>
      <c r="M67" s="6">
        <v>13332335</v>
      </c>
      <c r="N67" s="6">
        <v>798223</v>
      </c>
      <c r="O67" s="6">
        <v>305533</v>
      </c>
      <c r="P67" s="6">
        <v>485734</v>
      </c>
      <c r="Q67" s="2">
        <v>0</v>
      </c>
      <c r="R67" s="6">
        <v>0</v>
      </c>
      <c r="S67" s="6">
        <v>0</v>
      </c>
      <c r="T67" s="6">
        <v>0</v>
      </c>
      <c r="U67" s="6">
        <v>3682</v>
      </c>
      <c r="V67" s="7">
        <v>3274</v>
      </c>
      <c r="W67" s="6">
        <v>-226754</v>
      </c>
      <c r="X67" s="6">
        <v>0</v>
      </c>
      <c r="Y67" s="6">
        <v>0</v>
      </c>
      <c r="Z67" s="2">
        <v>-2287049</v>
      </c>
      <c r="AA67" s="6">
        <v>11616755</v>
      </c>
      <c r="AB67" s="6">
        <v>1722016</v>
      </c>
      <c r="AC67" s="6">
        <v>-312000</v>
      </c>
      <c r="AD67" s="6">
        <v>1</v>
      </c>
      <c r="AE67" s="7" t="s">
        <v>842</v>
      </c>
      <c r="AF67" s="2" t="s">
        <v>811</v>
      </c>
      <c r="AG67" s="6">
        <v>2034016</v>
      </c>
      <c r="AH67" s="6">
        <v>2.0044745999999999E-2</v>
      </c>
      <c r="AI67" s="11">
        <v>0</v>
      </c>
      <c r="AJ67" s="2" t="s">
        <v>1062</v>
      </c>
      <c r="AK67" s="2">
        <v>1</v>
      </c>
      <c r="AL67" s="2">
        <v>0</v>
      </c>
      <c r="AM67" s="2">
        <v>0</v>
      </c>
      <c r="AN67" s="2" t="s">
        <v>1062</v>
      </c>
      <c r="AO67" s="2">
        <v>0</v>
      </c>
      <c r="AP67" s="2" t="s">
        <v>1062</v>
      </c>
    </row>
    <row r="68" spans="1:42">
      <c r="A68" s="2" t="s">
        <v>618</v>
      </c>
      <c r="B68" s="2" t="s">
        <v>821</v>
      </c>
      <c r="C68" s="2" t="s">
        <v>822</v>
      </c>
      <c r="D68" s="2" t="s">
        <v>949</v>
      </c>
      <c r="E68" s="2" t="s">
        <v>619</v>
      </c>
      <c r="F68" s="2" t="s">
        <v>806</v>
      </c>
      <c r="G68" s="2" t="s">
        <v>806</v>
      </c>
      <c r="H68" s="2">
        <v>0</v>
      </c>
      <c r="I68" s="2">
        <v>1</v>
      </c>
      <c r="J68" s="6">
        <v>166596536</v>
      </c>
      <c r="K68" s="6">
        <v>162552378</v>
      </c>
      <c r="L68" s="6">
        <v>4044158</v>
      </c>
      <c r="M68" s="6">
        <v>149867566</v>
      </c>
      <c r="N68" s="6">
        <v>29018544</v>
      </c>
      <c r="O68" s="6">
        <v>3476628</v>
      </c>
      <c r="P68" s="6">
        <v>24250137</v>
      </c>
      <c r="Q68" s="6">
        <v>37227</v>
      </c>
      <c r="R68" s="6">
        <v>173560</v>
      </c>
      <c r="S68" s="6">
        <v>6138</v>
      </c>
      <c r="T68" s="6">
        <v>51146</v>
      </c>
      <c r="U68" s="6">
        <v>788437</v>
      </c>
      <c r="V68" s="7">
        <v>235271</v>
      </c>
      <c r="W68" s="6">
        <v>-1253227</v>
      </c>
      <c r="X68" s="6">
        <v>0</v>
      </c>
      <c r="Y68" s="6">
        <v>0</v>
      </c>
      <c r="Z68" s="2">
        <v>5205893</v>
      </c>
      <c r="AA68" s="6">
        <v>182838776</v>
      </c>
      <c r="AB68" s="6">
        <v>186882934</v>
      </c>
      <c r="AC68" s="6">
        <v>20286398</v>
      </c>
      <c r="AD68" s="6">
        <v>1</v>
      </c>
      <c r="AE68" s="7">
        <v>0</v>
      </c>
      <c r="AF68" s="2" t="s">
        <v>807</v>
      </c>
      <c r="AG68" s="6">
        <v>107866091</v>
      </c>
      <c r="AH68" s="6">
        <v>4.1928854000000002E-2</v>
      </c>
      <c r="AI68" s="11">
        <v>0</v>
      </c>
      <c r="AJ68" s="2" t="s">
        <v>1062</v>
      </c>
      <c r="AK68" s="2" t="s">
        <v>1062</v>
      </c>
      <c r="AL68" s="2">
        <v>0</v>
      </c>
      <c r="AM68" s="2">
        <v>0</v>
      </c>
      <c r="AN68" s="2" t="s">
        <v>1062</v>
      </c>
      <c r="AO68" s="2">
        <v>0</v>
      </c>
      <c r="AP68" s="2">
        <v>1</v>
      </c>
    </row>
    <row r="69" spans="1:42">
      <c r="A69" s="2" t="s">
        <v>616</v>
      </c>
      <c r="B69" s="2" t="s">
        <v>804</v>
      </c>
      <c r="C69" s="2" t="s">
        <v>822</v>
      </c>
      <c r="D69" s="2" t="s">
        <v>978</v>
      </c>
      <c r="E69" s="2" t="s">
        <v>617</v>
      </c>
      <c r="F69" s="2" t="s">
        <v>510</v>
      </c>
      <c r="G69" s="2" t="s">
        <v>806</v>
      </c>
      <c r="H69" s="2">
        <v>0</v>
      </c>
      <c r="I69" s="2">
        <v>0.5</v>
      </c>
      <c r="J69" s="6">
        <v>2509955</v>
      </c>
      <c r="K69" s="6">
        <v>16068450</v>
      </c>
      <c r="L69" s="6">
        <v>-13558495</v>
      </c>
      <c r="M69" s="6">
        <v>16414202</v>
      </c>
      <c r="N69" s="6">
        <v>2349780</v>
      </c>
      <c r="O69" s="6">
        <v>377941</v>
      </c>
      <c r="P69" s="6">
        <v>1813076</v>
      </c>
      <c r="Q69" s="6">
        <v>9405</v>
      </c>
      <c r="R69" s="6">
        <v>12973</v>
      </c>
      <c r="S69" s="6">
        <v>767</v>
      </c>
      <c r="T69" s="6">
        <v>8265</v>
      </c>
      <c r="U69" s="6">
        <v>91551</v>
      </c>
      <c r="V69" s="7">
        <v>35802</v>
      </c>
      <c r="W69" s="6">
        <v>-326830</v>
      </c>
      <c r="X69" s="6">
        <v>0</v>
      </c>
      <c r="Y69" s="6">
        <v>0</v>
      </c>
      <c r="Z69" s="2">
        <v>-841569</v>
      </c>
      <c r="AA69" s="6">
        <v>17595583</v>
      </c>
      <c r="AB69" s="6">
        <v>4037088</v>
      </c>
      <c r="AC69" s="6">
        <v>1527133</v>
      </c>
      <c r="AD69" s="6">
        <v>2</v>
      </c>
      <c r="AE69" s="7" t="s">
        <v>979</v>
      </c>
      <c r="AF69" s="2" t="s">
        <v>811</v>
      </c>
      <c r="AG69" s="6">
        <v>1806797</v>
      </c>
      <c r="AH69" s="6">
        <v>2.2973271999999999E-2</v>
      </c>
      <c r="AI69" s="11">
        <v>0</v>
      </c>
      <c r="AJ69" s="2" t="s">
        <v>1062</v>
      </c>
      <c r="AK69" s="2" t="s">
        <v>1062</v>
      </c>
      <c r="AL69" s="2">
        <v>0</v>
      </c>
      <c r="AM69" s="2">
        <v>0</v>
      </c>
      <c r="AN69" s="2" t="s">
        <v>1062</v>
      </c>
      <c r="AO69" s="2">
        <v>0</v>
      </c>
      <c r="AP69" s="2">
        <v>1</v>
      </c>
    </row>
    <row r="70" spans="1:42">
      <c r="A70" s="2" t="s">
        <v>614</v>
      </c>
      <c r="B70" s="2" t="s">
        <v>819</v>
      </c>
      <c r="C70" s="2" t="s">
        <v>825</v>
      </c>
      <c r="D70" s="2" t="s">
        <v>945</v>
      </c>
      <c r="E70" s="2" t="s">
        <v>615</v>
      </c>
      <c r="F70" s="2" t="s">
        <v>806</v>
      </c>
      <c r="G70" s="2" t="s">
        <v>45</v>
      </c>
      <c r="H70" s="2">
        <v>0</v>
      </c>
      <c r="I70" s="2">
        <v>0.99</v>
      </c>
      <c r="J70" s="6">
        <v>103712354</v>
      </c>
      <c r="K70" s="6">
        <v>113690674</v>
      </c>
      <c r="L70" s="6">
        <v>-9978320</v>
      </c>
      <c r="M70" s="6">
        <v>116591933</v>
      </c>
      <c r="N70" s="6">
        <v>8695967</v>
      </c>
      <c r="O70" s="6">
        <v>2671898</v>
      </c>
      <c r="P70" s="6">
        <v>5665072</v>
      </c>
      <c r="Q70" s="2">
        <v>0</v>
      </c>
      <c r="R70" s="6">
        <v>0</v>
      </c>
      <c r="S70" s="6">
        <v>1519</v>
      </c>
      <c r="T70" s="6">
        <v>57723</v>
      </c>
      <c r="U70" s="6">
        <v>207601</v>
      </c>
      <c r="V70" s="7">
        <v>92154</v>
      </c>
      <c r="W70" s="6">
        <v>-822859</v>
      </c>
      <c r="X70" s="6">
        <v>0</v>
      </c>
      <c r="Y70" s="6">
        <v>1253109.662</v>
      </c>
      <c r="Z70" s="2">
        <v>-395024</v>
      </c>
      <c r="AA70" s="6">
        <v>122816908</v>
      </c>
      <c r="AB70" s="6">
        <v>112838588</v>
      </c>
      <c r="AC70" s="6">
        <v>9126234</v>
      </c>
      <c r="AD70" s="6">
        <v>1</v>
      </c>
      <c r="AE70" s="7" t="s">
        <v>980</v>
      </c>
      <c r="AF70" s="2" t="s">
        <v>811</v>
      </c>
      <c r="AG70" s="6">
        <v>77784113</v>
      </c>
      <c r="AH70" s="6">
        <v>0.58010552400000004</v>
      </c>
      <c r="AI70" s="11">
        <v>1</v>
      </c>
      <c r="AJ70" s="2" t="s">
        <v>1062</v>
      </c>
      <c r="AK70" s="2" t="s">
        <v>1062</v>
      </c>
      <c r="AL70" s="2">
        <v>0</v>
      </c>
      <c r="AM70" s="2">
        <v>0</v>
      </c>
      <c r="AN70" s="2" t="s">
        <v>1062</v>
      </c>
      <c r="AO70" s="2">
        <v>0</v>
      </c>
      <c r="AP70" s="2">
        <v>1</v>
      </c>
    </row>
    <row r="71" spans="1:42">
      <c r="A71" s="2" t="s">
        <v>612</v>
      </c>
      <c r="B71" s="2" t="s">
        <v>804</v>
      </c>
      <c r="C71" s="2" t="s">
        <v>820</v>
      </c>
      <c r="D71" s="2">
        <v>0</v>
      </c>
      <c r="E71" s="2" t="s">
        <v>613</v>
      </c>
      <c r="F71" s="2" t="s">
        <v>316</v>
      </c>
      <c r="G71" s="2" t="s">
        <v>314</v>
      </c>
      <c r="H71" s="2">
        <v>0</v>
      </c>
      <c r="I71" s="2">
        <v>0.4</v>
      </c>
      <c r="J71" s="6">
        <v>1428970</v>
      </c>
      <c r="K71" s="6">
        <v>7202289</v>
      </c>
      <c r="L71" s="6">
        <v>-5773319</v>
      </c>
      <c r="M71" s="6">
        <v>7409540</v>
      </c>
      <c r="N71" s="6">
        <v>1179733</v>
      </c>
      <c r="O71" s="6">
        <v>169802</v>
      </c>
      <c r="P71" s="6">
        <v>936827</v>
      </c>
      <c r="Q71" s="6">
        <v>3556</v>
      </c>
      <c r="R71" s="6">
        <v>7200</v>
      </c>
      <c r="S71" s="6">
        <v>0</v>
      </c>
      <c r="T71" s="6">
        <v>7784</v>
      </c>
      <c r="U71" s="6">
        <v>31097</v>
      </c>
      <c r="V71" s="7">
        <v>23467</v>
      </c>
      <c r="W71" s="6">
        <v>-132305</v>
      </c>
      <c r="X71" s="6">
        <v>0</v>
      </c>
      <c r="Y71" s="6">
        <v>0</v>
      </c>
      <c r="Z71" s="2">
        <v>-20018</v>
      </c>
      <c r="AA71" s="6">
        <v>8436950</v>
      </c>
      <c r="AB71" s="6">
        <v>2663631</v>
      </c>
      <c r="AC71" s="6">
        <v>1234660</v>
      </c>
      <c r="AD71" s="6">
        <v>2</v>
      </c>
      <c r="AE71" s="7" t="s">
        <v>317</v>
      </c>
      <c r="AF71" s="2" t="s">
        <v>811</v>
      </c>
      <c r="AG71" s="6">
        <v>1428970</v>
      </c>
      <c r="AH71" s="6">
        <v>1.887146E-2</v>
      </c>
      <c r="AI71" s="11">
        <v>0</v>
      </c>
      <c r="AJ71" s="2" t="s">
        <v>1062</v>
      </c>
      <c r="AK71" s="2">
        <v>1</v>
      </c>
      <c r="AL71" s="2">
        <v>0</v>
      </c>
      <c r="AM71" s="2">
        <v>0</v>
      </c>
      <c r="AN71" s="2" t="s">
        <v>1062</v>
      </c>
      <c r="AO71" s="2">
        <v>0</v>
      </c>
      <c r="AP71" s="2" t="s">
        <v>1062</v>
      </c>
    </row>
    <row r="72" spans="1:42">
      <c r="A72" s="2" t="s">
        <v>610</v>
      </c>
      <c r="B72" s="2" t="s">
        <v>804</v>
      </c>
      <c r="C72" s="2" t="s">
        <v>805</v>
      </c>
      <c r="D72" s="2">
        <v>0</v>
      </c>
      <c r="E72" s="2" t="s">
        <v>611</v>
      </c>
      <c r="F72" s="2" t="s">
        <v>39</v>
      </c>
      <c r="G72" s="2" t="s">
        <v>806</v>
      </c>
      <c r="H72" s="2">
        <v>0</v>
      </c>
      <c r="I72" s="2">
        <v>0.4</v>
      </c>
      <c r="J72" s="6">
        <v>3504218</v>
      </c>
      <c r="K72" s="6">
        <v>44474893</v>
      </c>
      <c r="L72" s="6">
        <v>-40970676</v>
      </c>
      <c r="M72" s="6">
        <v>47982713</v>
      </c>
      <c r="N72" s="6">
        <v>1667682</v>
      </c>
      <c r="O72" s="6">
        <v>1099714</v>
      </c>
      <c r="P72" s="6">
        <v>495275</v>
      </c>
      <c r="Q72" s="6">
        <v>8183</v>
      </c>
      <c r="R72" s="6">
        <v>0</v>
      </c>
      <c r="S72" s="6">
        <v>0</v>
      </c>
      <c r="T72" s="6">
        <v>3437</v>
      </c>
      <c r="U72" s="6">
        <v>52890</v>
      </c>
      <c r="V72" s="7">
        <v>8183</v>
      </c>
      <c r="W72" s="6">
        <v>-938911</v>
      </c>
      <c r="X72" s="6">
        <v>0</v>
      </c>
      <c r="Y72" s="6">
        <v>2030676</v>
      </c>
      <c r="Z72" s="2">
        <v>166148</v>
      </c>
      <c r="AA72" s="6">
        <v>46846956</v>
      </c>
      <c r="AB72" s="6">
        <v>5876280</v>
      </c>
      <c r="AC72" s="6">
        <v>2372062</v>
      </c>
      <c r="AD72" s="6">
        <v>2</v>
      </c>
      <c r="AE72" s="7">
        <v>0</v>
      </c>
      <c r="AF72" s="2" t="s">
        <v>807</v>
      </c>
      <c r="AG72" s="6">
        <v>3504218</v>
      </c>
      <c r="AH72" s="6">
        <v>8.8193799999999997E-4</v>
      </c>
      <c r="AI72" s="11">
        <v>0</v>
      </c>
      <c r="AJ72" s="2" t="s">
        <v>1062</v>
      </c>
      <c r="AK72" s="2">
        <v>1</v>
      </c>
      <c r="AL72" s="2">
        <v>0</v>
      </c>
      <c r="AM72" s="2">
        <v>0</v>
      </c>
      <c r="AN72" s="2" t="s">
        <v>1062</v>
      </c>
      <c r="AO72" s="2">
        <v>0</v>
      </c>
      <c r="AP72" s="2" t="s">
        <v>1062</v>
      </c>
    </row>
    <row r="73" spans="1:42">
      <c r="A73" s="2" t="s">
        <v>608</v>
      </c>
      <c r="B73" s="2" t="s">
        <v>817</v>
      </c>
      <c r="C73" s="2" t="s">
        <v>818</v>
      </c>
      <c r="D73" s="2" t="s">
        <v>970</v>
      </c>
      <c r="E73" s="2" t="s">
        <v>609</v>
      </c>
      <c r="F73" s="2" t="s">
        <v>514</v>
      </c>
      <c r="G73" s="2" t="s">
        <v>806</v>
      </c>
      <c r="H73" s="2">
        <v>0</v>
      </c>
      <c r="I73" s="2">
        <v>0.64</v>
      </c>
      <c r="J73" s="6">
        <v>94526056</v>
      </c>
      <c r="K73" s="6">
        <v>81780008</v>
      </c>
      <c r="L73" s="6">
        <v>12746048</v>
      </c>
      <c r="M73" s="6">
        <v>78025129</v>
      </c>
      <c r="N73" s="6">
        <v>6242406</v>
      </c>
      <c r="O73" s="6">
        <v>1819506</v>
      </c>
      <c r="P73" s="6">
        <v>3538273</v>
      </c>
      <c r="Q73" s="6">
        <v>19661</v>
      </c>
      <c r="R73" s="6">
        <v>0</v>
      </c>
      <c r="S73" s="6">
        <v>0</v>
      </c>
      <c r="T73" s="6">
        <v>226197</v>
      </c>
      <c r="U73" s="6">
        <v>607443</v>
      </c>
      <c r="V73" s="7">
        <v>31326</v>
      </c>
      <c r="W73" s="6">
        <v>-241888</v>
      </c>
      <c r="X73" s="6">
        <v>0</v>
      </c>
      <c r="Y73" s="6">
        <v>0</v>
      </c>
      <c r="Z73" s="2">
        <v>3926654</v>
      </c>
      <c r="AA73" s="6">
        <v>87952301</v>
      </c>
      <c r="AB73" s="6">
        <v>100698349</v>
      </c>
      <c r="AC73" s="6">
        <v>6172293</v>
      </c>
      <c r="AD73" s="6">
        <v>1</v>
      </c>
      <c r="AE73" s="7" t="s">
        <v>971</v>
      </c>
      <c r="AF73" s="2" t="s">
        <v>811</v>
      </c>
      <c r="AG73" s="6">
        <v>71224914</v>
      </c>
      <c r="AH73" s="6">
        <v>1.8708399000000001E-2</v>
      </c>
      <c r="AI73" s="11">
        <v>0</v>
      </c>
      <c r="AJ73" s="2" t="s">
        <v>1062</v>
      </c>
      <c r="AK73" s="2" t="s">
        <v>1062</v>
      </c>
      <c r="AL73" s="2">
        <v>0</v>
      </c>
      <c r="AM73" s="2">
        <v>0</v>
      </c>
      <c r="AN73" s="2" t="s">
        <v>1062</v>
      </c>
      <c r="AO73" s="2">
        <v>0</v>
      </c>
      <c r="AP73" s="2">
        <v>1</v>
      </c>
    </row>
    <row r="74" spans="1:42">
      <c r="A74" s="2" t="s">
        <v>604</v>
      </c>
      <c r="B74" s="2" t="s">
        <v>804</v>
      </c>
      <c r="C74" s="2" t="s">
        <v>815</v>
      </c>
      <c r="D74" s="2">
        <v>0</v>
      </c>
      <c r="E74" s="2" t="s">
        <v>605</v>
      </c>
      <c r="F74" s="2" t="s">
        <v>460</v>
      </c>
      <c r="G74" s="2" t="s">
        <v>806</v>
      </c>
      <c r="H74" s="2">
        <v>0</v>
      </c>
      <c r="I74" s="2">
        <v>0.4</v>
      </c>
      <c r="J74" s="6">
        <v>2902254</v>
      </c>
      <c r="K74" s="6">
        <v>24930551</v>
      </c>
      <c r="L74" s="6">
        <v>-22028296</v>
      </c>
      <c r="M74" s="6">
        <v>25483649</v>
      </c>
      <c r="N74" s="6">
        <v>1820462</v>
      </c>
      <c r="O74" s="6">
        <v>585469</v>
      </c>
      <c r="P74" s="6">
        <v>1129209</v>
      </c>
      <c r="Q74" s="2">
        <v>0</v>
      </c>
      <c r="R74" s="6">
        <v>1729</v>
      </c>
      <c r="S74" s="6">
        <v>0</v>
      </c>
      <c r="T74" s="6">
        <v>8187</v>
      </c>
      <c r="U74" s="6">
        <v>75918</v>
      </c>
      <c r="V74" s="7">
        <v>19950</v>
      </c>
      <c r="W74" s="6">
        <v>-504815</v>
      </c>
      <c r="X74" s="6">
        <v>0</v>
      </c>
      <c r="Y74" s="6">
        <v>880304</v>
      </c>
      <c r="Z74" s="2">
        <v>1811100</v>
      </c>
      <c r="AA74" s="6">
        <v>27730092</v>
      </c>
      <c r="AB74" s="6">
        <v>5701796</v>
      </c>
      <c r="AC74" s="6">
        <v>2799541</v>
      </c>
      <c r="AD74" s="6">
        <v>2</v>
      </c>
      <c r="AE74" s="7">
        <v>0</v>
      </c>
      <c r="AF74" s="2" t="s">
        <v>807</v>
      </c>
      <c r="AG74" s="6">
        <v>2902254</v>
      </c>
      <c r="AH74" s="6">
        <v>7.3043700000000001E-4</v>
      </c>
      <c r="AI74" s="11">
        <v>0</v>
      </c>
      <c r="AJ74" s="2" t="s">
        <v>1062</v>
      </c>
      <c r="AK74" s="2">
        <v>1</v>
      </c>
      <c r="AL74" s="2">
        <v>0</v>
      </c>
      <c r="AM74" s="2">
        <v>0</v>
      </c>
      <c r="AN74" s="2" t="s">
        <v>1062</v>
      </c>
      <c r="AO74" s="2">
        <v>0</v>
      </c>
      <c r="AP74" s="2" t="s">
        <v>1062</v>
      </c>
    </row>
    <row r="75" spans="1:42">
      <c r="A75" s="2" t="s">
        <v>602</v>
      </c>
      <c r="B75" s="2" t="s">
        <v>821</v>
      </c>
      <c r="C75" s="2" t="s">
        <v>845</v>
      </c>
      <c r="D75" s="2">
        <v>0</v>
      </c>
      <c r="E75" s="2" t="s">
        <v>603</v>
      </c>
      <c r="F75" s="2" t="s">
        <v>806</v>
      </c>
      <c r="G75" s="2" t="s">
        <v>576</v>
      </c>
      <c r="H75" s="2">
        <v>0</v>
      </c>
      <c r="I75" s="2">
        <v>0.49</v>
      </c>
      <c r="J75" s="6">
        <v>22034636</v>
      </c>
      <c r="K75" s="6">
        <v>15015148</v>
      </c>
      <c r="L75" s="6">
        <v>7019488</v>
      </c>
      <c r="M75" s="6">
        <v>15796058</v>
      </c>
      <c r="N75" s="6">
        <v>1725245</v>
      </c>
      <c r="O75" s="6">
        <v>380345</v>
      </c>
      <c r="P75" s="6">
        <v>1274147</v>
      </c>
      <c r="Q75" s="6">
        <v>7843</v>
      </c>
      <c r="R75" s="6">
        <v>0</v>
      </c>
      <c r="S75" s="6">
        <v>752</v>
      </c>
      <c r="T75" s="6">
        <v>8639</v>
      </c>
      <c r="U75" s="6">
        <v>33470</v>
      </c>
      <c r="V75" s="7">
        <v>20049</v>
      </c>
      <c r="W75" s="6">
        <v>160863</v>
      </c>
      <c r="X75" s="6">
        <v>0</v>
      </c>
      <c r="Y75" s="6">
        <v>0</v>
      </c>
      <c r="Z75" s="2">
        <v>-820525</v>
      </c>
      <c r="AA75" s="6">
        <v>16861641</v>
      </c>
      <c r="AB75" s="6">
        <v>23881129</v>
      </c>
      <c r="AC75" s="6">
        <v>1846493</v>
      </c>
      <c r="AD75" s="6">
        <v>1</v>
      </c>
      <c r="AE75" s="7">
        <v>0</v>
      </c>
      <c r="AF75" s="2" t="s">
        <v>807</v>
      </c>
      <c r="AG75" s="6">
        <v>22034636</v>
      </c>
      <c r="AH75" s="6">
        <v>5.5456560000000004E-3</v>
      </c>
      <c r="AI75" s="11">
        <v>0</v>
      </c>
      <c r="AJ75" s="2" t="s">
        <v>1062</v>
      </c>
      <c r="AK75" s="2" t="s">
        <v>1062</v>
      </c>
      <c r="AL75" s="2">
        <v>0</v>
      </c>
      <c r="AM75" s="2">
        <v>0</v>
      </c>
      <c r="AN75" s="2">
        <v>1</v>
      </c>
      <c r="AO75" s="2">
        <v>0</v>
      </c>
      <c r="AP75" s="2" t="s">
        <v>1062</v>
      </c>
    </row>
    <row r="76" spans="1:42">
      <c r="A76" s="2" t="s">
        <v>600</v>
      </c>
      <c r="B76" s="2" t="s">
        <v>804</v>
      </c>
      <c r="C76" s="2" t="s">
        <v>805</v>
      </c>
      <c r="D76" s="2" t="s">
        <v>966</v>
      </c>
      <c r="E76" s="2" t="s">
        <v>601</v>
      </c>
      <c r="F76" s="2" t="s">
        <v>430</v>
      </c>
      <c r="G76" s="2" t="s">
        <v>428</v>
      </c>
      <c r="H76" s="2">
        <v>0</v>
      </c>
      <c r="I76" s="2">
        <v>0.4</v>
      </c>
      <c r="J76" s="6">
        <v>2927325</v>
      </c>
      <c r="K76" s="6">
        <v>31215219</v>
      </c>
      <c r="L76" s="6">
        <v>-28287894</v>
      </c>
      <c r="M76" s="6">
        <v>33284738</v>
      </c>
      <c r="N76" s="6">
        <v>1507226</v>
      </c>
      <c r="O76" s="6">
        <v>762775</v>
      </c>
      <c r="P76" s="6">
        <v>697537</v>
      </c>
      <c r="Q76" s="6">
        <v>1480</v>
      </c>
      <c r="R76" s="6">
        <v>0</v>
      </c>
      <c r="S76" s="6">
        <v>0</v>
      </c>
      <c r="T76" s="6">
        <v>2129</v>
      </c>
      <c r="U76" s="6">
        <v>34713</v>
      </c>
      <c r="V76" s="7">
        <v>8592</v>
      </c>
      <c r="W76" s="6">
        <v>-655479</v>
      </c>
      <c r="X76" s="6">
        <v>0</v>
      </c>
      <c r="Y76" s="6">
        <v>0</v>
      </c>
      <c r="Z76" s="2">
        <v>148443</v>
      </c>
      <c r="AA76" s="6">
        <v>34284928</v>
      </c>
      <c r="AB76" s="6">
        <v>5997034</v>
      </c>
      <c r="AC76" s="6">
        <v>3069709</v>
      </c>
      <c r="AD76" s="6">
        <v>2</v>
      </c>
      <c r="AE76" s="7" t="s">
        <v>967</v>
      </c>
      <c r="AF76" s="2" t="s">
        <v>811</v>
      </c>
      <c r="AG76" s="6">
        <v>2612496</v>
      </c>
      <c r="AH76" s="6">
        <v>8.5850960000000004E-3</v>
      </c>
      <c r="AI76" s="11">
        <v>0</v>
      </c>
      <c r="AJ76" s="2" t="s">
        <v>1062</v>
      </c>
      <c r="AK76" s="2" t="s">
        <v>1062</v>
      </c>
      <c r="AL76" s="2">
        <v>0</v>
      </c>
      <c r="AM76" s="2">
        <v>0</v>
      </c>
      <c r="AN76" s="2" t="s">
        <v>1062</v>
      </c>
      <c r="AO76" s="2">
        <v>0</v>
      </c>
      <c r="AP76" s="2">
        <v>1</v>
      </c>
    </row>
    <row r="77" spans="1:42">
      <c r="A77" s="2" t="s">
        <v>598</v>
      </c>
      <c r="B77" s="2" t="s">
        <v>804</v>
      </c>
      <c r="C77" s="2" t="s">
        <v>809</v>
      </c>
      <c r="D77" s="2">
        <v>0</v>
      </c>
      <c r="E77" s="2" t="s">
        <v>599</v>
      </c>
      <c r="F77" s="2" t="s">
        <v>310</v>
      </c>
      <c r="G77" s="2" t="s">
        <v>806</v>
      </c>
      <c r="H77" s="2">
        <v>0</v>
      </c>
      <c r="I77" s="2">
        <v>0.4</v>
      </c>
      <c r="J77" s="6">
        <v>2037221</v>
      </c>
      <c r="K77" s="6">
        <v>14282980</v>
      </c>
      <c r="L77" s="6">
        <v>-12245759</v>
      </c>
      <c r="M77" s="6">
        <v>18181962</v>
      </c>
      <c r="N77" s="6">
        <v>1241845</v>
      </c>
      <c r="O77" s="6">
        <v>435141</v>
      </c>
      <c r="P77" s="6">
        <v>746937</v>
      </c>
      <c r="Q77" s="2">
        <v>0</v>
      </c>
      <c r="R77" s="6">
        <v>18168</v>
      </c>
      <c r="S77" s="6">
        <v>0</v>
      </c>
      <c r="T77" s="6">
        <v>7404</v>
      </c>
      <c r="U77" s="6">
        <v>18162</v>
      </c>
      <c r="V77" s="7">
        <v>16033</v>
      </c>
      <c r="W77" s="6">
        <v>-280632</v>
      </c>
      <c r="X77" s="6">
        <v>0</v>
      </c>
      <c r="Y77" s="6">
        <v>0</v>
      </c>
      <c r="Z77" s="2">
        <v>163016</v>
      </c>
      <c r="AA77" s="6">
        <v>19306191</v>
      </c>
      <c r="AB77" s="6">
        <v>7060432</v>
      </c>
      <c r="AC77" s="6">
        <v>5023211</v>
      </c>
      <c r="AD77" s="6">
        <v>3</v>
      </c>
      <c r="AE77" s="7" t="s">
        <v>842</v>
      </c>
      <c r="AF77" s="2" t="s">
        <v>811</v>
      </c>
      <c r="AG77" s="6">
        <v>2037221</v>
      </c>
      <c r="AH77" s="6">
        <v>2.0076329E-2</v>
      </c>
      <c r="AI77" s="11">
        <v>0</v>
      </c>
      <c r="AJ77" s="2" t="s">
        <v>1062</v>
      </c>
      <c r="AK77" s="2">
        <v>1</v>
      </c>
      <c r="AL77" s="2">
        <v>0</v>
      </c>
      <c r="AM77" s="2">
        <v>0</v>
      </c>
      <c r="AN77" s="2" t="s">
        <v>1062</v>
      </c>
      <c r="AO77" s="2">
        <v>0</v>
      </c>
      <c r="AP77" s="2" t="s">
        <v>1062</v>
      </c>
    </row>
    <row r="78" spans="1:42">
      <c r="A78" s="2" t="s">
        <v>596</v>
      </c>
      <c r="B78" s="2" t="s">
        <v>821</v>
      </c>
      <c r="C78" s="2" t="s">
        <v>809</v>
      </c>
      <c r="D78" s="2" t="s">
        <v>964</v>
      </c>
      <c r="E78" s="2" t="s">
        <v>597</v>
      </c>
      <c r="F78" s="2" t="s">
        <v>806</v>
      </c>
      <c r="G78" s="2" t="s">
        <v>590</v>
      </c>
      <c r="H78" s="2">
        <v>0</v>
      </c>
      <c r="I78" s="2">
        <v>0.99</v>
      </c>
      <c r="J78" s="6">
        <v>74420323</v>
      </c>
      <c r="K78" s="6">
        <v>80009363</v>
      </c>
      <c r="L78" s="6">
        <v>-5589039</v>
      </c>
      <c r="M78" s="6">
        <v>93501936</v>
      </c>
      <c r="N78" s="6">
        <v>7063340</v>
      </c>
      <c r="O78" s="6">
        <v>2161885</v>
      </c>
      <c r="P78" s="6">
        <v>4403630</v>
      </c>
      <c r="Q78" s="2">
        <v>0</v>
      </c>
      <c r="R78" s="6">
        <v>0</v>
      </c>
      <c r="S78" s="6">
        <v>1519</v>
      </c>
      <c r="T78" s="6">
        <v>148974</v>
      </c>
      <c r="U78" s="6">
        <v>253172</v>
      </c>
      <c r="V78" s="7">
        <v>94160</v>
      </c>
      <c r="W78" s="6">
        <v>-561153</v>
      </c>
      <c r="X78" s="6">
        <v>0</v>
      </c>
      <c r="Y78" s="6">
        <v>0</v>
      </c>
      <c r="Z78" s="2">
        <v>-1907601</v>
      </c>
      <c r="AA78" s="6">
        <v>98096522</v>
      </c>
      <c r="AB78" s="6">
        <v>92507483</v>
      </c>
      <c r="AC78" s="6">
        <v>18087160</v>
      </c>
      <c r="AD78" s="6">
        <v>1</v>
      </c>
      <c r="AE78" s="7" t="s">
        <v>965</v>
      </c>
      <c r="AF78" s="2" t="s">
        <v>827</v>
      </c>
      <c r="AG78" s="6">
        <v>55522702</v>
      </c>
      <c r="AH78" s="6">
        <v>0.29634888799999998</v>
      </c>
      <c r="AI78" s="11">
        <v>0</v>
      </c>
      <c r="AJ78" s="2" t="s">
        <v>1062</v>
      </c>
      <c r="AK78" s="2" t="s">
        <v>1062</v>
      </c>
      <c r="AL78" s="2">
        <v>0</v>
      </c>
      <c r="AM78" s="2">
        <v>0</v>
      </c>
      <c r="AN78" s="2" t="s">
        <v>1062</v>
      </c>
      <c r="AO78" s="2">
        <v>0</v>
      </c>
      <c r="AP78" s="2">
        <v>1</v>
      </c>
    </row>
    <row r="79" spans="1:42">
      <c r="A79" s="2" t="s">
        <v>592</v>
      </c>
      <c r="B79" s="2" t="s">
        <v>804</v>
      </c>
      <c r="C79" s="2" t="s">
        <v>809</v>
      </c>
      <c r="D79" s="2" t="s">
        <v>964</v>
      </c>
      <c r="E79" s="2" t="s">
        <v>593</v>
      </c>
      <c r="F79" s="2" t="s">
        <v>594</v>
      </c>
      <c r="G79" s="2" t="s">
        <v>590</v>
      </c>
      <c r="H79" s="2">
        <v>0</v>
      </c>
      <c r="I79" s="2">
        <v>0.5</v>
      </c>
      <c r="J79" s="6">
        <v>2012502</v>
      </c>
      <c r="K79" s="6">
        <v>9935827</v>
      </c>
      <c r="L79" s="6">
        <v>-7923325</v>
      </c>
      <c r="M79" s="6">
        <v>9567970</v>
      </c>
      <c r="N79" s="6">
        <v>1827308</v>
      </c>
      <c r="O79" s="6">
        <v>223040</v>
      </c>
      <c r="P79" s="6">
        <v>1407028</v>
      </c>
      <c r="Q79" s="2">
        <v>0</v>
      </c>
      <c r="R79" s="6">
        <v>24183</v>
      </c>
      <c r="S79" s="6">
        <v>0</v>
      </c>
      <c r="T79" s="6">
        <v>40078</v>
      </c>
      <c r="U79" s="6">
        <v>93085</v>
      </c>
      <c r="V79" s="7">
        <v>39894</v>
      </c>
      <c r="W79" s="6">
        <v>-190770</v>
      </c>
      <c r="X79" s="6">
        <v>0</v>
      </c>
      <c r="Y79" s="6">
        <v>0</v>
      </c>
      <c r="Z79" s="2">
        <v>-731138</v>
      </c>
      <c r="AA79" s="6">
        <v>10473370</v>
      </c>
      <c r="AB79" s="6">
        <v>2550045</v>
      </c>
      <c r="AC79" s="6">
        <v>537544</v>
      </c>
      <c r="AD79" s="6">
        <v>1</v>
      </c>
      <c r="AE79" s="7" t="s">
        <v>965</v>
      </c>
      <c r="AF79" s="2" t="s">
        <v>811</v>
      </c>
      <c r="AG79" s="6">
        <v>1611323</v>
      </c>
      <c r="AH79" s="6">
        <v>8.0139760000000008E-3</v>
      </c>
      <c r="AI79" s="11">
        <v>0</v>
      </c>
      <c r="AJ79" s="2" t="s">
        <v>1062</v>
      </c>
      <c r="AK79" s="2" t="s">
        <v>1062</v>
      </c>
      <c r="AL79" s="2">
        <v>0</v>
      </c>
      <c r="AM79" s="2">
        <v>0</v>
      </c>
      <c r="AN79" s="2" t="s">
        <v>1062</v>
      </c>
      <c r="AO79" s="2">
        <v>0</v>
      </c>
      <c r="AP79" s="2">
        <v>1</v>
      </c>
    </row>
    <row r="80" spans="1:42">
      <c r="A80" s="2" t="s">
        <v>586</v>
      </c>
      <c r="B80" s="2" t="s">
        <v>819</v>
      </c>
      <c r="C80" s="2" t="s">
        <v>820</v>
      </c>
      <c r="D80" s="2">
        <v>0</v>
      </c>
      <c r="E80" s="2" t="s">
        <v>587</v>
      </c>
      <c r="F80" s="2" t="s">
        <v>806</v>
      </c>
      <c r="G80" s="2" t="s">
        <v>175</v>
      </c>
      <c r="H80" s="2">
        <v>0</v>
      </c>
      <c r="I80" s="2">
        <v>0.49</v>
      </c>
      <c r="J80" s="6">
        <v>73458867</v>
      </c>
      <c r="K80" s="6">
        <v>39931514</v>
      </c>
      <c r="L80" s="6">
        <v>33527353</v>
      </c>
      <c r="M80" s="6">
        <v>46503895</v>
      </c>
      <c r="N80" s="6">
        <v>4264719</v>
      </c>
      <c r="O80" s="6">
        <v>1070535</v>
      </c>
      <c r="P80" s="6">
        <v>2989578</v>
      </c>
      <c r="Q80" s="6">
        <v>20159</v>
      </c>
      <c r="R80" s="6">
        <v>1803</v>
      </c>
      <c r="S80" s="6">
        <v>0</v>
      </c>
      <c r="T80" s="6">
        <v>21272</v>
      </c>
      <c r="U80" s="6">
        <v>112753</v>
      </c>
      <c r="V80" s="7">
        <v>48619</v>
      </c>
      <c r="W80" s="6">
        <v>768335</v>
      </c>
      <c r="X80" s="6">
        <v>0</v>
      </c>
      <c r="Y80" s="6">
        <v>0</v>
      </c>
      <c r="Z80" s="2">
        <v>-303145</v>
      </c>
      <c r="AA80" s="6">
        <v>51233804</v>
      </c>
      <c r="AB80" s="6">
        <v>84761157</v>
      </c>
      <c r="AC80" s="6">
        <v>11302291</v>
      </c>
      <c r="AD80" s="6">
        <v>1</v>
      </c>
      <c r="AE80" s="7">
        <v>0</v>
      </c>
      <c r="AF80" s="2" t="s">
        <v>807</v>
      </c>
      <c r="AG80" s="6">
        <v>73458867</v>
      </c>
      <c r="AH80" s="6">
        <v>1.8488055999999999E-2</v>
      </c>
      <c r="AI80" s="11">
        <v>0</v>
      </c>
      <c r="AJ80" s="2">
        <v>1</v>
      </c>
      <c r="AK80" s="2" t="s">
        <v>1062</v>
      </c>
      <c r="AL80" s="2">
        <v>0</v>
      </c>
      <c r="AM80" s="2">
        <v>0</v>
      </c>
      <c r="AN80" s="2" t="s">
        <v>1062</v>
      </c>
      <c r="AO80" s="2">
        <v>0</v>
      </c>
      <c r="AP80" s="2" t="s">
        <v>1062</v>
      </c>
    </row>
    <row r="81" spans="1:42">
      <c r="A81" s="2" t="s">
        <v>582</v>
      </c>
      <c r="B81" s="2" t="s">
        <v>804</v>
      </c>
      <c r="C81" s="2" t="s">
        <v>805</v>
      </c>
      <c r="D81" s="2" t="s">
        <v>966</v>
      </c>
      <c r="E81" s="2" t="s">
        <v>583</v>
      </c>
      <c r="F81" s="2" t="s">
        <v>430</v>
      </c>
      <c r="G81" s="2" t="s">
        <v>428</v>
      </c>
      <c r="H81" s="2">
        <v>0</v>
      </c>
      <c r="I81" s="2">
        <v>0.4</v>
      </c>
      <c r="J81" s="6">
        <v>4132436</v>
      </c>
      <c r="K81" s="6">
        <v>15366607</v>
      </c>
      <c r="L81" s="6">
        <v>-11234171</v>
      </c>
      <c r="M81" s="6">
        <v>16042400</v>
      </c>
      <c r="N81" s="6">
        <v>1486632</v>
      </c>
      <c r="O81" s="6">
        <v>374729</v>
      </c>
      <c r="P81" s="6">
        <v>1023664</v>
      </c>
      <c r="Q81" s="6">
        <v>1943</v>
      </c>
      <c r="R81" s="6">
        <v>5978</v>
      </c>
      <c r="S81" s="6">
        <v>614</v>
      </c>
      <c r="T81" s="6">
        <v>14684</v>
      </c>
      <c r="U81" s="6">
        <v>45827</v>
      </c>
      <c r="V81" s="7">
        <v>19193</v>
      </c>
      <c r="W81" s="6">
        <v>-270478</v>
      </c>
      <c r="X81" s="6">
        <v>0</v>
      </c>
      <c r="Y81" s="6">
        <v>0</v>
      </c>
      <c r="Z81" s="2">
        <v>-605400</v>
      </c>
      <c r="AA81" s="6">
        <v>16653154</v>
      </c>
      <c r="AB81" s="6">
        <v>5418983</v>
      </c>
      <c r="AC81" s="6">
        <v>1286547</v>
      </c>
      <c r="AD81" s="6">
        <v>1</v>
      </c>
      <c r="AE81" s="7" t="s">
        <v>967</v>
      </c>
      <c r="AF81" s="2" t="s">
        <v>811</v>
      </c>
      <c r="AG81" s="6">
        <v>3563943</v>
      </c>
      <c r="AH81" s="6">
        <v>1.2119378E-2</v>
      </c>
      <c r="AI81" s="11">
        <v>0</v>
      </c>
      <c r="AJ81" s="2" t="s">
        <v>1062</v>
      </c>
      <c r="AK81" s="2" t="s">
        <v>1062</v>
      </c>
      <c r="AL81" s="2">
        <v>0</v>
      </c>
      <c r="AM81" s="2">
        <v>0</v>
      </c>
      <c r="AN81" s="2" t="s">
        <v>1062</v>
      </c>
      <c r="AO81" s="2">
        <v>0</v>
      </c>
      <c r="AP81" s="2">
        <v>1</v>
      </c>
    </row>
    <row r="82" spans="1:42">
      <c r="A82" s="2" t="s">
        <v>580</v>
      </c>
      <c r="B82" s="2" t="s">
        <v>819</v>
      </c>
      <c r="C82" s="2" t="s">
        <v>825</v>
      </c>
      <c r="D82" s="2" t="s">
        <v>945</v>
      </c>
      <c r="E82" s="2" t="s">
        <v>581</v>
      </c>
      <c r="F82" s="2" t="s">
        <v>806</v>
      </c>
      <c r="G82" s="2" t="s">
        <v>45</v>
      </c>
      <c r="H82" s="2">
        <v>0</v>
      </c>
      <c r="I82" s="2">
        <v>0.99</v>
      </c>
      <c r="J82" s="6">
        <v>91636162</v>
      </c>
      <c r="K82" s="6">
        <v>89262441</v>
      </c>
      <c r="L82" s="6">
        <v>2373720</v>
      </c>
      <c r="M82" s="6">
        <v>85806077</v>
      </c>
      <c r="N82" s="6">
        <v>9571836</v>
      </c>
      <c r="O82" s="6">
        <v>1966389</v>
      </c>
      <c r="P82" s="6">
        <v>7337506</v>
      </c>
      <c r="Q82" s="6">
        <v>12682</v>
      </c>
      <c r="R82" s="6">
        <v>0</v>
      </c>
      <c r="S82" s="6">
        <v>3682</v>
      </c>
      <c r="T82" s="6">
        <v>18658</v>
      </c>
      <c r="U82" s="6">
        <v>151904</v>
      </c>
      <c r="V82" s="7">
        <v>81015</v>
      </c>
      <c r="W82" s="6">
        <v>-527276</v>
      </c>
      <c r="X82" s="6">
        <v>0</v>
      </c>
      <c r="Y82" s="6">
        <v>0</v>
      </c>
      <c r="Z82" s="2">
        <v>5246</v>
      </c>
      <c r="AA82" s="6">
        <v>94855883</v>
      </c>
      <c r="AB82" s="6">
        <v>97229604</v>
      </c>
      <c r="AC82" s="6">
        <v>5593442</v>
      </c>
      <c r="AD82" s="6">
        <v>1</v>
      </c>
      <c r="AE82" s="7">
        <v>0</v>
      </c>
      <c r="AF82" s="2" t="s">
        <v>807</v>
      </c>
      <c r="AG82" s="6">
        <v>66254055</v>
      </c>
      <c r="AH82" s="6">
        <v>2.3062900000000001E-2</v>
      </c>
      <c r="AI82" s="11">
        <v>0</v>
      </c>
      <c r="AJ82" s="2" t="s">
        <v>1062</v>
      </c>
      <c r="AK82" s="2" t="s">
        <v>1062</v>
      </c>
      <c r="AL82" s="2">
        <v>0</v>
      </c>
      <c r="AM82" s="2">
        <v>0</v>
      </c>
      <c r="AN82" s="2" t="s">
        <v>1062</v>
      </c>
      <c r="AO82" s="2">
        <v>0</v>
      </c>
      <c r="AP82" s="2">
        <v>1</v>
      </c>
    </row>
    <row r="83" spans="1:42">
      <c r="A83" s="2" t="s">
        <v>578</v>
      </c>
      <c r="B83" s="2" t="s">
        <v>821</v>
      </c>
      <c r="C83" s="2" t="s">
        <v>845</v>
      </c>
      <c r="D83" s="2">
        <v>0</v>
      </c>
      <c r="E83" s="2" t="s">
        <v>579</v>
      </c>
      <c r="F83" s="2" t="s">
        <v>806</v>
      </c>
      <c r="G83" s="2" t="s">
        <v>576</v>
      </c>
      <c r="H83" s="2">
        <v>0</v>
      </c>
      <c r="I83" s="2">
        <v>0.49</v>
      </c>
      <c r="J83" s="6">
        <v>122453976</v>
      </c>
      <c r="K83" s="6">
        <v>52445009</v>
      </c>
      <c r="L83" s="6">
        <v>70008967</v>
      </c>
      <c r="M83" s="6">
        <v>51783475</v>
      </c>
      <c r="N83" s="6">
        <v>6294521</v>
      </c>
      <c r="O83" s="6">
        <v>1189126</v>
      </c>
      <c r="P83" s="6">
        <v>4763077</v>
      </c>
      <c r="Q83" s="6">
        <v>6458</v>
      </c>
      <c r="R83" s="6">
        <v>44646</v>
      </c>
      <c r="S83" s="6">
        <v>752</v>
      </c>
      <c r="T83" s="6">
        <v>37733</v>
      </c>
      <c r="U83" s="6">
        <v>161299</v>
      </c>
      <c r="V83" s="7">
        <v>91430</v>
      </c>
      <c r="W83" s="6">
        <v>1604372</v>
      </c>
      <c r="X83" s="6">
        <v>0</v>
      </c>
      <c r="Y83" s="6">
        <v>0</v>
      </c>
      <c r="Z83" s="2">
        <v>2879191</v>
      </c>
      <c r="AA83" s="6">
        <v>62561559</v>
      </c>
      <c r="AB83" s="6">
        <v>132570526</v>
      </c>
      <c r="AC83" s="6">
        <v>10116550</v>
      </c>
      <c r="AD83" s="6">
        <v>1</v>
      </c>
      <c r="AE83" s="7">
        <v>0</v>
      </c>
      <c r="AF83" s="2" t="s">
        <v>807</v>
      </c>
      <c r="AG83" s="6">
        <v>122453976</v>
      </c>
      <c r="AH83" s="6">
        <v>3.0819097E-2</v>
      </c>
      <c r="AI83" s="11">
        <v>0</v>
      </c>
      <c r="AJ83" s="2" t="s">
        <v>1062</v>
      </c>
      <c r="AK83" s="2" t="s">
        <v>1062</v>
      </c>
      <c r="AL83" s="2">
        <v>0</v>
      </c>
      <c r="AM83" s="2">
        <v>0</v>
      </c>
      <c r="AN83" s="2">
        <v>1</v>
      </c>
      <c r="AO83" s="2">
        <v>0</v>
      </c>
      <c r="AP83" s="2" t="s">
        <v>1062</v>
      </c>
    </row>
    <row r="84" spans="1:42">
      <c r="A84" s="2" t="s">
        <v>574</v>
      </c>
      <c r="B84" s="2" t="s">
        <v>817</v>
      </c>
      <c r="C84" s="2" t="s">
        <v>818</v>
      </c>
      <c r="D84" s="2" t="s">
        <v>970</v>
      </c>
      <c r="E84" s="2" t="s">
        <v>575</v>
      </c>
      <c r="F84" s="2" t="s">
        <v>514</v>
      </c>
      <c r="G84" s="2" t="s">
        <v>806</v>
      </c>
      <c r="H84" s="2">
        <v>0</v>
      </c>
      <c r="I84" s="2">
        <v>0.64</v>
      </c>
      <c r="J84" s="6">
        <v>100335623</v>
      </c>
      <c r="K84" s="6">
        <v>93588378</v>
      </c>
      <c r="L84" s="6">
        <v>6747244</v>
      </c>
      <c r="M84" s="6">
        <v>96170191</v>
      </c>
      <c r="N84" s="6">
        <v>7193990</v>
      </c>
      <c r="O84" s="6">
        <v>2203900</v>
      </c>
      <c r="P84" s="6">
        <v>4373548</v>
      </c>
      <c r="Q84" s="6">
        <v>10259</v>
      </c>
      <c r="R84" s="6">
        <v>0</v>
      </c>
      <c r="S84" s="6">
        <v>0</v>
      </c>
      <c r="T84" s="6">
        <v>120513</v>
      </c>
      <c r="U84" s="6">
        <v>470713</v>
      </c>
      <c r="V84" s="7">
        <v>15057</v>
      </c>
      <c r="W84" s="6">
        <v>-445025</v>
      </c>
      <c r="X84" s="6">
        <v>0</v>
      </c>
      <c r="Y84" s="6">
        <v>0</v>
      </c>
      <c r="Z84" s="2">
        <v>1215381</v>
      </c>
      <c r="AA84" s="6">
        <v>104134537</v>
      </c>
      <c r="AB84" s="6">
        <v>110881781</v>
      </c>
      <c r="AC84" s="6">
        <v>10546159</v>
      </c>
      <c r="AD84" s="6">
        <v>1</v>
      </c>
      <c r="AE84" s="7" t="s">
        <v>971</v>
      </c>
      <c r="AF84" s="2" t="s">
        <v>811</v>
      </c>
      <c r="AG84" s="6">
        <v>74169121</v>
      </c>
      <c r="AH84" s="6">
        <v>1.9858216000000001E-2</v>
      </c>
      <c r="AI84" s="11">
        <v>0</v>
      </c>
      <c r="AJ84" s="2" t="s">
        <v>1062</v>
      </c>
      <c r="AK84" s="2" t="s">
        <v>1062</v>
      </c>
      <c r="AL84" s="2">
        <v>0</v>
      </c>
      <c r="AM84" s="2">
        <v>0</v>
      </c>
      <c r="AN84" s="2" t="s">
        <v>1062</v>
      </c>
      <c r="AO84" s="2">
        <v>0</v>
      </c>
      <c r="AP84" s="2">
        <v>1</v>
      </c>
    </row>
    <row r="85" spans="1:42">
      <c r="A85" s="2" t="s">
        <v>572</v>
      </c>
      <c r="B85" s="2" t="s">
        <v>804</v>
      </c>
      <c r="C85" s="2" t="s">
        <v>815</v>
      </c>
      <c r="D85" s="2">
        <v>0</v>
      </c>
      <c r="E85" s="2" t="s">
        <v>573</v>
      </c>
      <c r="F85" s="2" t="s">
        <v>668</v>
      </c>
      <c r="G85" s="2" t="s">
        <v>666</v>
      </c>
      <c r="H85" s="2">
        <v>0</v>
      </c>
      <c r="I85" s="2">
        <v>0.4</v>
      </c>
      <c r="J85" s="6">
        <v>2372202</v>
      </c>
      <c r="K85" s="6">
        <v>7386641</v>
      </c>
      <c r="L85" s="6">
        <v>-5014440</v>
      </c>
      <c r="M85" s="6">
        <v>8177449</v>
      </c>
      <c r="N85" s="6">
        <v>998385</v>
      </c>
      <c r="O85" s="6">
        <v>195759</v>
      </c>
      <c r="P85" s="6">
        <v>723356</v>
      </c>
      <c r="Q85" s="2">
        <v>0</v>
      </c>
      <c r="R85" s="6">
        <v>10591</v>
      </c>
      <c r="S85" s="6">
        <v>0</v>
      </c>
      <c r="T85" s="6">
        <v>15896</v>
      </c>
      <c r="U85" s="6">
        <v>41326</v>
      </c>
      <c r="V85" s="7">
        <v>11457</v>
      </c>
      <c r="W85" s="6">
        <v>-114914</v>
      </c>
      <c r="X85" s="6">
        <v>0</v>
      </c>
      <c r="Y85" s="6">
        <v>788204</v>
      </c>
      <c r="Z85" s="2">
        <v>131965</v>
      </c>
      <c r="AA85" s="6">
        <v>8404681</v>
      </c>
      <c r="AB85" s="6">
        <v>3390241</v>
      </c>
      <c r="AC85" s="6">
        <v>1018039</v>
      </c>
      <c r="AD85" s="6">
        <v>1</v>
      </c>
      <c r="AE85" s="7">
        <v>0</v>
      </c>
      <c r="AF85" s="2" t="s">
        <v>807</v>
      </c>
      <c r="AG85" s="6">
        <v>2372202</v>
      </c>
      <c r="AH85" s="6">
        <v>5.9703299999999996E-4</v>
      </c>
      <c r="AI85" s="11">
        <v>0</v>
      </c>
      <c r="AJ85" s="2" t="s">
        <v>1062</v>
      </c>
      <c r="AK85" s="2">
        <v>1</v>
      </c>
      <c r="AL85" s="2">
        <v>0</v>
      </c>
      <c r="AM85" s="2">
        <v>0</v>
      </c>
      <c r="AN85" s="2" t="s">
        <v>1062</v>
      </c>
      <c r="AO85" s="2">
        <v>0</v>
      </c>
      <c r="AP85" s="2" t="s">
        <v>1062</v>
      </c>
    </row>
    <row r="86" spans="1:42">
      <c r="A86" s="2" t="s">
        <v>570</v>
      </c>
      <c r="B86" s="2" t="s">
        <v>804</v>
      </c>
      <c r="C86" s="2" t="s">
        <v>822</v>
      </c>
      <c r="D86" s="2" t="s">
        <v>981</v>
      </c>
      <c r="E86" s="2" t="s">
        <v>571</v>
      </c>
      <c r="F86" s="2" t="s">
        <v>588</v>
      </c>
      <c r="G86" s="2" t="s">
        <v>274</v>
      </c>
      <c r="H86" s="2">
        <v>0</v>
      </c>
      <c r="I86" s="2">
        <v>0.4</v>
      </c>
      <c r="J86" s="6">
        <v>2918012</v>
      </c>
      <c r="K86" s="6">
        <v>12604060</v>
      </c>
      <c r="L86" s="6">
        <v>-9686048</v>
      </c>
      <c r="M86" s="6">
        <v>13757528</v>
      </c>
      <c r="N86" s="6">
        <v>2309602</v>
      </c>
      <c r="O86" s="6">
        <v>325749</v>
      </c>
      <c r="P86" s="6">
        <v>1878346</v>
      </c>
      <c r="Q86" s="6">
        <v>2545</v>
      </c>
      <c r="R86" s="6">
        <v>19548</v>
      </c>
      <c r="S86" s="6">
        <v>614</v>
      </c>
      <c r="T86" s="6">
        <v>7813</v>
      </c>
      <c r="U86" s="6">
        <v>51505</v>
      </c>
      <c r="V86" s="7">
        <v>23482</v>
      </c>
      <c r="W86" s="6">
        <v>-230044</v>
      </c>
      <c r="X86" s="6">
        <v>0</v>
      </c>
      <c r="Y86" s="6">
        <v>0</v>
      </c>
      <c r="Z86" s="2">
        <v>-946519</v>
      </c>
      <c r="AA86" s="6">
        <v>14890567</v>
      </c>
      <c r="AB86" s="6">
        <v>5204518</v>
      </c>
      <c r="AC86" s="6">
        <v>2286506</v>
      </c>
      <c r="AD86" s="6">
        <v>2</v>
      </c>
      <c r="AE86" s="7" t="s">
        <v>982</v>
      </c>
      <c r="AF86" s="2" t="s">
        <v>811</v>
      </c>
      <c r="AG86" s="6">
        <v>2565755</v>
      </c>
      <c r="AH86" s="6">
        <v>1.1140997999999999E-2</v>
      </c>
      <c r="AI86" s="11">
        <v>0</v>
      </c>
      <c r="AJ86" s="2" t="s">
        <v>1062</v>
      </c>
      <c r="AK86" s="2" t="s">
        <v>1062</v>
      </c>
      <c r="AL86" s="2">
        <v>0</v>
      </c>
      <c r="AM86" s="2">
        <v>0</v>
      </c>
      <c r="AN86" s="2" t="s">
        <v>1062</v>
      </c>
      <c r="AO86" s="2">
        <v>0</v>
      </c>
      <c r="AP86" s="2">
        <v>1</v>
      </c>
    </row>
    <row r="87" spans="1:42">
      <c r="A87" s="2" t="s">
        <v>568</v>
      </c>
      <c r="B87" s="2" t="s">
        <v>804</v>
      </c>
      <c r="C87" s="2" t="s">
        <v>822</v>
      </c>
      <c r="D87" s="2">
        <v>0</v>
      </c>
      <c r="E87" s="2" t="s">
        <v>569</v>
      </c>
      <c r="F87" s="2" t="s">
        <v>584</v>
      </c>
      <c r="G87" s="2" t="s">
        <v>0</v>
      </c>
      <c r="H87" s="2">
        <v>0</v>
      </c>
      <c r="I87" s="2">
        <v>0.4</v>
      </c>
      <c r="J87" s="6">
        <v>1328643</v>
      </c>
      <c r="K87" s="6">
        <v>9013188</v>
      </c>
      <c r="L87" s="6">
        <v>-7684545</v>
      </c>
      <c r="M87" s="6">
        <v>9221432</v>
      </c>
      <c r="N87" s="6">
        <v>1287838</v>
      </c>
      <c r="O87" s="6">
        <v>216570</v>
      </c>
      <c r="P87" s="6">
        <v>995827</v>
      </c>
      <c r="Q87" s="2">
        <v>927</v>
      </c>
      <c r="R87" s="6">
        <v>4187</v>
      </c>
      <c r="S87" s="6">
        <v>0</v>
      </c>
      <c r="T87" s="6">
        <v>9391</v>
      </c>
      <c r="U87" s="6">
        <v>44570</v>
      </c>
      <c r="V87" s="7">
        <v>16366</v>
      </c>
      <c r="W87" s="6">
        <v>-176104</v>
      </c>
      <c r="X87" s="6">
        <v>0</v>
      </c>
      <c r="Y87" s="6">
        <v>627648</v>
      </c>
      <c r="Z87" s="2">
        <v>-432612</v>
      </c>
      <c r="AA87" s="6">
        <v>9272906</v>
      </c>
      <c r="AB87" s="6">
        <v>1588361</v>
      </c>
      <c r="AC87" s="6">
        <v>259718</v>
      </c>
      <c r="AD87" s="6">
        <v>1</v>
      </c>
      <c r="AE87" s="7">
        <v>0</v>
      </c>
      <c r="AF87" s="2" t="s">
        <v>807</v>
      </c>
      <c r="AG87" s="6">
        <v>1328643</v>
      </c>
      <c r="AH87" s="6">
        <v>3.3439199999999998E-4</v>
      </c>
      <c r="AI87" s="11">
        <v>0</v>
      </c>
      <c r="AJ87" s="2" t="s">
        <v>1062</v>
      </c>
      <c r="AK87" s="2">
        <v>1</v>
      </c>
      <c r="AL87" s="2">
        <v>0</v>
      </c>
      <c r="AM87" s="2">
        <v>0</v>
      </c>
      <c r="AN87" s="2" t="s">
        <v>1062</v>
      </c>
      <c r="AO87" s="2">
        <v>0</v>
      </c>
      <c r="AP87" s="2" t="s">
        <v>1062</v>
      </c>
    </row>
    <row r="88" spans="1:42">
      <c r="A88" s="2" t="s">
        <v>566</v>
      </c>
      <c r="B88" s="2" t="s">
        <v>804</v>
      </c>
      <c r="C88" s="2" t="s">
        <v>805</v>
      </c>
      <c r="D88" s="2">
        <v>0</v>
      </c>
      <c r="E88" s="2" t="s">
        <v>567</v>
      </c>
      <c r="F88" s="2" t="s">
        <v>488</v>
      </c>
      <c r="G88" s="2" t="s">
        <v>486</v>
      </c>
      <c r="H88" s="2">
        <v>0</v>
      </c>
      <c r="I88" s="2">
        <v>0.4</v>
      </c>
      <c r="J88" s="6">
        <v>1823539</v>
      </c>
      <c r="K88" s="6">
        <v>12489614</v>
      </c>
      <c r="L88" s="6">
        <v>-10666075</v>
      </c>
      <c r="M88" s="6">
        <v>13472923</v>
      </c>
      <c r="N88" s="6">
        <v>1622221</v>
      </c>
      <c r="O88" s="6">
        <v>310002</v>
      </c>
      <c r="P88" s="6">
        <v>1177748</v>
      </c>
      <c r="Q88" s="2">
        <v>604</v>
      </c>
      <c r="R88" s="6">
        <v>7960</v>
      </c>
      <c r="S88" s="6">
        <v>614</v>
      </c>
      <c r="T88" s="6">
        <v>18531</v>
      </c>
      <c r="U88" s="6">
        <v>83849</v>
      </c>
      <c r="V88" s="7">
        <v>22913</v>
      </c>
      <c r="W88" s="6">
        <v>-244431</v>
      </c>
      <c r="X88" s="6">
        <v>0</v>
      </c>
      <c r="Y88" s="6">
        <v>1133000</v>
      </c>
      <c r="Z88" s="2">
        <v>-745864</v>
      </c>
      <c r="AA88" s="6">
        <v>12971849</v>
      </c>
      <c r="AB88" s="6">
        <v>2305774</v>
      </c>
      <c r="AC88" s="6">
        <v>482235</v>
      </c>
      <c r="AD88" s="6">
        <v>1</v>
      </c>
      <c r="AE88" s="7">
        <v>0</v>
      </c>
      <c r="AF88" s="2" t="s">
        <v>807</v>
      </c>
      <c r="AG88" s="6">
        <v>1823539</v>
      </c>
      <c r="AH88" s="6">
        <v>4.5894600000000001E-4</v>
      </c>
      <c r="AI88" s="11">
        <v>0</v>
      </c>
      <c r="AJ88" s="2" t="s">
        <v>1062</v>
      </c>
      <c r="AK88" s="2">
        <v>1</v>
      </c>
      <c r="AL88" s="2">
        <v>0</v>
      </c>
      <c r="AM88" s="2">
        <v>0</v>
      </c>
      <c r="AN88" s="2" t="s">
        <v>1062</v>
      </c>
      <c r="AO88" s="2">
        <v>0</v>
      </c>
      <c r="AP88" s="2" t="s">
        <v>1062</v>
      </c>
    </row>
    <row r="89" spans="1:42">
      <c r="A89" s="2" t="s">
        <v>564</v>
      </c>
      <c r="B89" s="2" t="s">
        <v>804</v>
      </c>
      <c r="C89" s="2" t="s">
        <v>815</v>
      </c>
      <c r="D89" s="2">
        <v>0</v>
      </c>
      <c r="E89" s="2" t="s">
        <v>565</v>
      </c>
      <c r="F89" s="2" t="s">
        <v>460</v>
      </c>
      <c r="G89" s="2" t="s">
        <v>806</v>
      </c>
      <c r="H89" s="2">
        <v>0</v>
      </c>
      <c r="I89" s="2">
        <v>0.4</v>
      </c>
      <c r="J89" s="6">
        <v>2616931</v>
      </c>
      <c r="K89" s="6">
        <v>17866679</v>
      </c>
      <c r="L89" s="6">
        <v>-15249748</v>
      </c>
      <c r="M89" s="6">
        <v>17110804</v>
      </c>
      <c r="N89" s="6">
        <v>1964500</v>
      </c>
      <c r="O89" s="6">
        <v>392123</v>
      </c>
      <c r="P89" s="6">
        <v>1449690</v>
      </c>
      <c r="Q89" s="2">
        <v>0</v>
      </c>
      <c r="R89" s="6">
        <v>16098</v>
      </c>
      <c r="S89" s="6">
        <v>614</v>
      </c>
      <c r="T89" s="6">
        <v>12275</v>
      </c>
      <c r="U89" s="6">
        <v>65058</v>
      </c>
      <c r="V89" s="7">
        <v>28642</v>
      </c>
      <c r="W89" s="6">
        <v>-349473</v>
      </c>
      <c r="X89" s="6">
        <v>0</v>
      </c>
      <c r="Y89" s="6">
        <v>390637</v>
      </c>
      <c r="Z89" s="2">
        <v>271682</v>
      </c>
      <c r="AA89" s="6">
        <v>18606876</v>
      </c>
      <c r="AB89" s="6">
        <v>3357128</v>
      </c>
      <c r="AC89" s="6">
        <v>740197</v>
      </c>
      <c r="AD89" s="6">
        <v>1</v>
      </c>
      <c r="AE89" s="7">
        <v>0</v>
      </c>
      <c r="AF89" s="2" t="s">
        <v>807</v>
      </c>
      <c r="AG89" s="6">
        <v>2616931</v>
      </c>
      <c r="AH89" s="6">
        <v>6.5862699999999995E-4</v>
      </c>
      <c r="AI89" s="11">
        <v>0</v>
      </c>
      <c r="AJ89" s="2" t="s">
        <v>1062</v>
      </c>
      <c r="AK89" s="2">
        <v>1</v>
      </c>
      <c r="AL89" s="2">
        <v>0</v>
      </c>
      <c r="AM89" s="2">
        <v>0</v>
      </c>
      <c r="AN89" s="2" t="s">
        <v>1062</v>
      </c>
      <c r="AO89" s="2">
        <v>0</v>
      </c>
      <c r="AP89" s="2" t="s">
        <v>1062</v>
      </c>
    </row>
    <row r="90" spans="1:42">
      <c r="A90" s="2" t="s">
        <v>562</v>
      </c>
      <c r="B90" s="2" t="s">
        <v>804</v>
      </c>
      <c r="C90" s="2" t="s">
        <v>809</v>
      </c>
      <c r="D90" s="2" t="s">
        <v>972</v>
      </c>
      <c r="E90" s="2" t="s">
        <v>563</v>
      </c>
      <c r="F90" s="2" t="s">
        <v>390</v>
      </c>
      <c r="G90" s="2" t="s">
        <v>806</v>
      </c>
      <c r="H90" s="2">
        <v>0</v>
      </c>
      <c r="I90" s="2">
        <v>0.6</v>
      </c>
      <c r="J90" s="6">
        <v>8180779</v>
      </c>
      <c r="K90" s="6">
        <v>19570034</v>
      </c>
      <c r="L90" s="6">
        <v>-11389255</v>
      </c>
      <c r="M90" s="6">
        <v>20913730</v>
      </c>
      <c r="N90" s="6">
        <v>3412481</v>
      </c>
      <c r="O90" s="6">
        <v>494975</v>
      </c>
      <c r="P90" s="6">
        <v>2645962</v>
      </c>
      <c r="Q90" s="2">
        <v>0</v>
      </c>
      <c r="R90" s="6">
        <v>54422</v>
      </c>
      <c r="S90" s="6">
        <v>0</v>
      </c>
      <c r="T90" s="6">
        <v>39748</v>
      </c>
      <c r="U90" s="6">
        <v>125205</v>
      </c>
      <c r="V90" s="7">
        <v>52169</v>
      </c>
      <c r="W90" s="6">
        <v>-312886</v>
      </c>
      <c r="X90" s="6">
        <v>0</v>
      </c>
      <c r="Y90" s="6">
        <v>0</v>
      </c>
      <c r="Z90" s="2">
        <v>-913343</v>
      </c>
      <c r="AA90" s="6">
        <v>23099982</v>
      </c>
      <c r="AB90" s="6">
        <v>11710727</v>
      </c>
      <c r="AC90" s="6">
        <v>3529948</v>
      </c>
      <c r="AD90" s="6">
        <v>1</v>
      </c>
      <c r="AE90" s="7" t="s">
        <v>973</v>
      </c>
      <c r="AF90" s="2" t="s">
        <v>811</v>
      </c>
      <c r="AG90" s="6">
        <v>5916820</v>
      </c>
      <c r="AH90" s="6">
        <v>3.6847253000000003E-2</v>
      </c>
      <c r="AI90" s="11">
        <v>0</v>
      </c>
      <c r="AJ90" s="2" t="s">
        <v>1062</v>
      </c>
      <c r="AK90" s="2" t="s">
        <v>1062</v>
      </c>
      <c r="AL90" s="2">
        <v>0</v>
      </c>
      <c r="AM90" s="2">
        <v>0</v>
      </c>
      <c r="AN90" s="2" t="s">
        <v>1062</v>
      </c>
      <c r="AO90" s="2">
        <v>0</v>
      </c>
      <c r="AP90" s="2">
        <v>1</v>
      </c>
    </row>
    <row r="91" spans="1:42">
      <c r="A91" s="2" t="s">
        <v>560</v>
      </c>
      <c r="B91" s="2" t="s">
        <v>804</v>
      </c>
      <c r="C91" s="2" t="s">
        <v>809</v>
      </c>
      <c r="D91" s="2">
        <v>0</v>
      </c>
      <c r="E91" s="2" t="s">
        <v>561</v>
      </c>
      <c r="F91" s="2" t="s">
        <v>310</v>
      </c>
      <c r="G91" s="2" t="s">
        <v>806</v>
      </c>
      <c r="H91" s="2">
        <v>0</v>
      </c>
      <c r="I91" s="2">
        <v>0.4</v>
      </c>
      <c r="J91" s="6">
        <v>2318159</v>
      </c>
      <c r="K91" s="6">
        <v>7704371</v>
      </c>
      <c r="L91" s="6">
        <v>-5386212</v>
      </c>
      <c r="M91" s="6">
        <v>12899742</v>
      </c>
      <c r="N91" s="6">
        <v>1149968</v>
      </c>
      <c r="O91" s="6">
        <v>305839</v>
      </c>
      <c r="P91" s="6">
        <v>794241</v>
      </c>
      <c r="Q91" s="6">
        <v>3221</v>
      </c>
      <c r="R91" s="6">
        <v>11479</v>
      </c>
      <c r="S91" s="6">
        <v>0</v>
      </c>
      <c r="T91" s="6">
        <v>3682</v>
      </c>
      <c r="U91" s="6">
        <v>15548</v>
      </c>
      <c r="V91" s="7">
        <v>15958</v>
      </c>
      <c r="W91" s="6">
        <v>-123434</v>
      </c>
      <c r="X91" s="6">
        <v>0</v>
      </c>
      <c r="Y91" s="6">
        <v>0</v>
      </c>
      <c r="Z91" s="2">
        <v>970506</v>
      </c>
      <c r="AA91" s="6">
        <v>14896782</v>
      </c>
      <c r="AB91" s="6">
        <v>9510570</v>
      </c>
      <c r="AC91" s="6">
        <v>7192411</v>
      </c>
      <c r="AD91" s="6">
        <v>4</v>
      </c>
      <c r="AE91" s="7" t="s">
        <v>842</v>
      </c>
      <c r="AF91" s="2" t="s">
        <v>811</v>
      </c>
      <c r="AG91" s="6">
        <v>2318159</v>
      </c>
      <c r="AH91" s="6">
        <v>2.2844909E-2</v>
      </c>
      <c r="AI91" s="11">
        <v>0</v>
      </c>
      <c r="AJ91" s="2" t="s">
        <v>1062</v>
      </c>
      <c r="AK91" s="2">
        <v>1</v>
      </c>
      <c r="AL91" s="2">
        <v>0</v>
      </c>
      <c r="AM91" s="2">
        <v>0</v>
      </c>
      <c r="AN91" s="2" t="s">
        <v>1062</v>
      </c>
      <c r="AO91" s="2">
        <v>0</v>
      </c>
      <c r="AP91" s="2" t="s">
        <v>1062</v>
      </c>
    </row>
    <row r="92" spans="1:42">
      <c r="A92" s="2" t="s">
        <v>558</v>
      </c>
      <c r="B92" s="2" t="s">
        <v>821</v>
      </c>
      <c r="C92" s="2" t="s">
        <v>820</v>
      </c>
      <c r="D92" s="2">
        <v>0</v>
      </c>
      <c r="E92" s="2" t="s">
        <v>559</v>
      </c>
      <c r="F92" s="2" t="s">
        <v>806</v>
      </c>
      <c r="G92" s="2" t="s">
        <v>446</v>
      </c>
      <c r="H92" s="2">
        <v>0</v>
      </c>
      <c r="I92" s="2">
        <v>0.49</v>
      </c>
      <c r="J92" s="6">
        <v>51202390</v>
      </c>
      <c r="K92" s="6">
        <v>37236534</v>
      </c>
      <c r="L92" s="6">
        <v>13965856</v>
      </c>
      <c r="M92" s="6">
        <v>46707904</v>
      </c>
      <c r="N92" s="6">
        <v>5542228</v>
      </c>
      <c r="O92" s="6">
        <v>1181039</v>
      </c>
      <c r="P92" s="6">
        <v>4046554</v>
      </c>
      <c r="Q92" s="6">
        <v>8358</v>
      </c>
      <c r="R92" s="6">
        <v>32558</v>
      </c>
      <c r="S92" s="6">
        <v>752</v>
      </c>
      <c r="T92" s="6">
        <v>56903</v>
      </c>
      <c r="U92" s="6">
        <v>136335</v>
      </c>
      <c r="V92" s="7">
        <v>79729</v>
      </c>
      <c r="W92" s="6">
        <v>320051</v>
      </c>
      <c r="X92" s="6">
        <v>0</v>
      </c>
      <c r="Y92" s="6">
        <v>0</v>
      </c>
      <c r="Z92" s="2">
        <v>-879965</v>
      </c>
      <c r="AA92" s="6">
        <v>51690218</v>
      </c>
      <c r="AB92" s="6">
        <v>65656074</v>
      </c>
      <c r="AC92" s="6">
        <v>14453684</v>
      </c>
      <c r="AD92" s="6">
        <v>1</v>
      </c>
      <c r="AE92" s="7">
        <v>0</v>
      </c>
      <c r="AF92" s="2" t="s">
        <v>807</v>
      </c>
      <c r="AG92" s="6">
        <v>51202390</v>
      </c>
      <c r="AH92" s="6">
        <v>1.2886567999999999E-2</v>
      </c>
      <c r="AI92" s="11">
        <v>0</v>
      </c>
      <c r="AJ92" s="2" t="s">
        <v>1062</v>
      </c>
      <c r="AK92" s="2" t="s">
        <v>1062</v>
      </c>
      <c r="AL92" s="2">
        <v>0</v>
      </c>
      <c r="AM92" s="2">
        <v>0</v>
      </c>
      <c r="AN92" s="2">
        <v>1</v>
      </c>
      <c r="AO92" s="2">
        <v>0</v>
      </c>
      <c r="AP92" s="2" t="s">
        <v>1062</v>
      </c>
    </row>
    <row r="93" spans="1:42">
      <c r="A93" s="2" t="s">
        <v>556</v>
      </c>
      <c r="B93" s="2" t="s">
        <v>804</v>
      </c>
      <c r="C93" s="2" t="s">
        <v>825</v>
      </c>
      <c r="D93" s="2">
        <v>0</v>
      </c>
      <c r="E93" s="2" t="s">
        <v>557</v>
      </c>
      <c r="F93" s="2" t="s">
        <v>157</v>
      </c>
      <c r="G93" s="2" t="s">
        <v>155</v>
      </c>
      <c r="H93" s="2">
        <v>0</v>
      </c>
      <c r="I93" s="2">
        <v>0.4</v>
      </c>
      <c r="J93" s="6">
        <v>3077487</v>
      </c>
      <c r="K93" s="6">
        <v>21270381</v>
      </c>
      <c r="L93" s="6">
        <v>-18192894</v>
      </c>
      <c r="M93" s="6">
        <v>20866852</v>
      </c>
      <c r="N93" s="6">
        <v>1738141</v>
      </c>
      <c r="O93" s="6">
        <v>478199</v>
      </c>
      <c r="P93" s="6">
        <v>1171105</v>
      </c>
      <c r="Q93" s="2">
        <v>0</v>
      </c>
      <c r="R93" s="6">
        <v>1091</v>
      </c>
      <c r="S93" s="6">
        <v>0</v>
      </c>
      <c r="T93" s="6">
        <v>7675</v>
      </c>
      <c r="U93" s="6">
        <v>72518</v>
      </c>
      <c r="V93" s="7">
        <v>7553</v>
      </c>
      <c r="W93" s="6">
        <v>-416920</v>
      </c>
      <c r="X93" s="6">
        <v>0</v>
      </c>
      <c r="Y93" s="6">
        <v>0</v>
      </c>
      <c r="Z93" s="2">
        <v>886405</v>
      </c>
      <c r="AA93" s="6">
        <v>23074478</v>
      </c>
      <c r="AB93" s="6">
        <v>4881583</v>
      </c>
      <c r="AC93" s="6">
        <v>1804097</v>
      </c>
      <c r="AD93" s="6">
        <v>2</v>
      </c>
      <c r="AE93" s="7" t="s">
        <v>889</v>
      </c>
      <c r="AF93" s="2" t="s">
        <v>811</v>
      </c>
      <c r="AG93" s="6">
        <v>3077487</v>
      </c>
      <c r="AH93" s="6">
        <v>5.710265E-3</v>
      </c>
      <c r="AI93" s="11">
        <v>0</v>
      </c>
      <c r="AJ93" s="2" t="s">
        <v>1062</v>
      </c>
      <c r="AK93" s="2">
        <v>1</v>
      </c>
      <c r="AL93" s="2">
        <v>0</v>
      </c>
      <c r="AM93" s="2">
        <v>0</v>
      </c>
      <c r="AN93" s="2" t="s">
        <v>1062</v>
      </c>
      <c r="AO93" s="2">
        <v>0</v>
      </c>
      <c r="AP93" s="2" t="s">
        <v>1062</v>
      </c>
    </row>
    <row r="94" spans="1:42">
      <c r="A94" s="2" t="s">
        <v>550</v>
      </c>
      <c r="B94" s="2" t="s">
        <v>804</v>
      </c>
      <c r="C94" s="2" t="s">
        <v>805</v>
      </c>
      <c r="D94" s="2">
        <v>0</v>
      </c>
      <c r="E94" s="2" t="s">
        <v>551</v>
      </c>
      <c r="F94" s="2" t="s">
        <v>554</v>
      </c>
      <c r="G94" s="2" t="s">
        <v>552</v>
      </c>
      <c r="H94" s="2">
        <v>0</v>
      </c>
      <c r="I94" s="2">
        <v>0.4</v>
      </c>
      <c r="J94" s="6">
        <v>3513125</v>
      </c>
      <c r="K94" s="6">
        <v>14180068</v>
      </c>
      <c r="L94" s="6">
        <v>-10666943</v>
      </c>
      <c r="M94" s="6">
        <v>14525478</v>
      </c>
      <c r="N94" s="6">
        <v>1380329</v>
      </c>
      <c r="O94" s="6">
        <v>332876</v>
      </c>
      <c r="P94" s="6">
        <v>958252</v>
      </c>
      <c r="Q94" s="2">
        <v>0</v>
      </c>
      <c r="R94" s="6">
        <v>0</v>
      </c>
      <c r="S94" s="6">
        <v>0</v>
      </c>
      <c r="T94" s="6">
        <v>19262</v>
      </c>
      <c r="U94" s="6">
        <v>58482</v>
      </c>
      <c r="V94" s="7">
        <v>11457</v>
      </c>
      <c r="W94" s="6">
        <v>-244451</v>
      </c>
      <c r="X94" s="6">
        <v>0</v>
      </c>
      <c r="Y94" s="6">
        <v>0</v>
      </c>
      <c r="Z94" s="2">
        <v>-1187740</v>
      </c>
      <c r="AA94" s="6">
        <v>14473616</v>
      </c>
      <c r="AB94" s="6">
        <v>3806673</v>
      </c>
      <c r="AC94" s="6">
        <v>293549</v>
      </c>
      <c r="AD94" s="6">
        <v>1</v>
      </c>
      <c r="AE94" s="7" t="s">
        <v>911</v>
      </c>
      <c r="AF94" s="2" t="s">
        <v>811</v>
      </c>
      <c r="AG94" s="6">
        <v>3513125</v>
      </c>
      <c r="AH94" s="6">
        <v>3.7316384000000001E-2</v>
      </c>
      <c r="AI94" s="11">
        <v>0</v>
      </c>
      <c r="AJ94" s="2" t="s">
        <v>1062</v>
      </c>
      <c r="AK94" s="2">
        <v>1</v>
      </c>
      <c r="AL94" s="2">
        <v>0</v>
      </c>
      <c r="AM94" s="2">
        <v>0</v>
      </c>
      <c r="AN94" s="2" t="s">
        <v>1062</v>
      </c>
      <c r="AO94" s="2">
        <v>0</v>
      </c>
      <c r="AP94" s="2" t="s">
        <v>1062</v>
      </c>
    </row>
    <row r="95" spans="1:42">
      <c r="A95" s="2" t="s">
        <v>548</v>
      </c>
      <c r="B95" s="2" t="s">
        <v>804</v>
      </c>
      <c r="C95" s="2" t="s">
        <v>805</v>
      </c>
      <c r="D95" s="2">
        <v>0</v>
      </c>
      <c r="E95" s="2" t="s">
        <v>549</v>
      </c>
      <c r="F95" s="2" t="s">
        <v>488</v>
      </c>
      <c r="G95" s="2" t="s">
        <v>486</v>
      </c>
      <c r="H95" s="2">
        <v>0</v>
      </c>
      <c r="I95" s="2">
        <v>0.4</v>
      </c>
      <c r="J95" s="6">
        <v>2485238</v>
      </c>
      <c r="K95" s="6">
        <v>21971660</v>
      </c>
      <c r="L95" s="6">
        <v>-19486422</v>
      </c>
      <c r="M95" s="6">
        <v>23575578</v>
      </c>
      <c r="N95" s="6">
        <v>1456183</v>
      </c>
      <c r="O95" s="6">
        <v>540274</v>
      </c>
      <c r="P95" s="6">
        <v>868448</v>
      </c>
      <c r="Q95" s="6">
        <v>5105</v>
      </c>
      <c r="R95" s="6">
        <v>0</v>
      </c>
      <c r="S95" s="6">
        <v>0</v>
      </c>
      <c r="T95" s="6">
        <v>3486</v>
      </c>
      <c r="U95" s="6">
        <v>33142</v>
      </c>
      <c r="V95" s="7">
        <v>5728</v>
      </c>
      <c r="W95" s="6">
        <v>-446564</v>
      </c>
      <c r="X95" s="6">
        <v>0</v>
      </c>
      <c r="Y95" s="6">
        <v>1249030</v>
      </c>
      <c r="Z95" s="2">
        <v>657988</v>
      </c>
      <c r="AA95" s="6">
        <v>23994155</v>
      </c>
      <c r="AB95" s="6">
        <v>4507733</v>
      </c>
      <c r="AC95" s="6">
        <v>2022495</v>
      </c>
      <c r="AD95" s="6">
        <v>2</v>
      </c>
      <c r="AE95" s="7">
        <v>0</v>
      </c>
      <c r="AF95" s="2" t="s">
        <v>807</v>
      </c>
      <c r="AG95" s="6">
        <v>2485238</v>
      </c>
      <c r="AH95" s="6">
        <v>6.2548200000000001E-4</v>
      </c>
      <c r="AI95" s="11">
        <v>0</v>
      </c>
      <c r="AJ95" s="2" t="s">
        <v>1062</v>
      </c>
      <c r="AK95" s="2">
        <v>1</v>
      </c>
      <c r="AL95" s="2">
        <v>0</v>
      </c>
      <c r="AM95" s="2">
        <v>0</v>
      </c>
      <c r="AN95" s="2" t="s">
        <v>1062</v>
      </c>
      <c r="AO95" s="2">
        <v>0</v>
      </c>
      <c r="AP95" s="2" t="s">
        <v>1062</v>
      </c>
    </row>
    <row r="96" spans="1:42">
      <c r="A96" s="2" t="s">
        <v>546</v>
      </c>
      <c r="B96" s="2" t="s">
        <v>804</v>
      </c>
      <c r="C96" s="2" t="s">
        <v>808</v>
      </c>
      <c r="D96" s="2">
        <v>0</v>
      </c>
      <c r="E96" s="2" t="s">
        <v>547</v>
      </c>
      <c r="F96" s="2" t="s">
        <v>606</v>
      </c>
      <c r="G96" s="2" t="s">
        <v>806</v>
      </c>
      <c r="H96" s="2">
        <v>0</v>
      </c>
      <c r="I96" s="2">
        <v>0.4</v>
      </c>
      <c r="J96" s="6">
        <v>1650315</v>
      </c>
      <c r="K96" s="6">
        <v>8258418</v>
      </c>
      <c r="L96" s="6">
        <v>-6608103</v>
      </c>
      <c r="M96" s="6">
        <v>8611728</v>
      </c>
      <c r="N96" s="6">
        <v>1121827</v>
      </c>
      <c r="O96" s="6">
        <v>197352</v>
      </c>
      <c r="P96" s="6">
        <v>851040</v>
      </c>
      <c r="Q96" s="2">
        <v>0</v>
      </c>
      <c r="R96" s="6">
        <v>23706</v>
      </c>
      <c r="S96" s="6">
        <v>614</v>
      </c>
      <c r="T96" s="6">
        <v>4898</v>
      </c>
      <c r="U96" s="6">
        <v>19258</v>
      </c>
      <c r="V96" s="7">
        <v>24959</v>
      </c>
      <c r="W96" s="6">
        <v>-151436</v>
      </c>
      <c r="X96" s="6">
        <v>0</v>
      </c>
      <c r="Y96" s="6">
        <v>0</v>
      </c>
      <c r="Z96" s="2">
        <v>-490835</v>
      </c>
      <c r="AA96" s="6">
        <v>9091284</v>
      </c>
      <c r="AB96" s="6">
        <v>2483181</v>
      </c>
      <c r="AC96" s="6">
        <v>832866</v>
      </c>
      <c r="AD96" s="6">
        <v>2</v>
      </c>
      <c r="AE96" s="7" t="s">
        <v>887</v>
      </c>
      <c r="AF96" s="2" t="s">
        <v>811</v>
      </c>
      <c r="AG96" s="6">
        <v>1650315</v>
      </c>
      <c r="AH96" s="6">
        <v>1.6268766E-2</v>
      </c>
      <c r="AI96" s="11">
        <v>0</v>
      </c>
      <c r="AJ96" s="2" t="s">
        <v>1062</v>
      </c>
      <c r="AK96" s="2">
        <v>1</v>
      </c>
      <c r="AL96" s="2">
        <v>0</v>
      </c>
      <c r="AM96" s="2">
        <v>0</v>
      </c>
      <c r="AN96" s="2" t="s">
        <v>1062</v>
      </c>
      <c r="AO96" s="2">
        <v>0</v>
      </c>
      <c r="AP96" s="2" t="s">
        <v>1062</v>
      </c>
    </row>
    <row r="97" spans="1:42">
      <c r="A97" s="2" t="s">
        <v>544</v>
      </c>
      <c r="B97" s="2" t="s">
        <v>804</v>
      </c>
      <c r="C97" s="2" t="s">
        <v>805</v>
      </c>
      <c r="D97" s="2" t="s">
        <v>983</v>
      </c>
      <c r="E97" s="2" t="s">
        <v>545</v>
      </c>
      <c r="F97" s="2" t="s">
        <v>133</v>
      </c>
      <c r="G97" s="2" t="s">
        <v>806</v>
      </c>
      <c r="H97" s="2">
        <v>0</v>
      </c>
      <c r="I97" s="2">
        <v>0.3</v>
      </c>
      <c r="J97" s="6">
        <v>2239682</v>
      </c>
      <c r="K97" s="6">
        <v>18351028</v>
      </c>
      <c r="L97" s="6">
        <v>-16111346</v>
      </c>
      <c r="M97" s="6">
        <v>19179774</v>
      </c>
      <c r="N97" s="6">
        <v>1287791</v>
      </c>
      <c r="O97" s="6">
        <v>439989</v>
      </c>
      <c r="P97" s="6">
        <v>693525</v>
      </c>
      <c r="Q97" s="2">
        <v>0</v>
      </c>
      <c r="R97" s="6">
        <v>0</v>
      </c>
      <c r="S97" s="6">
        <v>0</v>
      </c>
      <c r="T97" s="6">
        <v>26405</v>
      </c>
      <c r="U97" s="6">
        <v>123269</v>
      </c>
      <c r="V97" s="7">
        <v>4603</v>
      </c>
      <c r="W97" s="6">
        <v>-369218</v>
      </c>
      <c r="X97" s="6">
        <v>0</v>
      </c>
      <c r="Y97" s="6">
        <v>0</v>
      </c>
      <c r="Z97" s="2">
        <v>-490956</v>
      </c>
      <c r="AA97" s="6">
        <v>19607391</v>
      </c>
      <c r="AB97" s="6">
        <v>3496044</v>
      </c>
      <c r="AC97" s="6">
        <v>1256363</v>
      </c>
      <c r="AD97" s="6">
        <v>2</v>
      </c>
      <c r="AE97" s="7" t="s">
        <v>984</v>
      </c>
      <c r="AF97" s="2" t="s">
        <v>811</v>
      </c>
      <c r="AG97" s="6">
        <v>2239682</v>
      </c>
      <c r="AH97" s="6">
        <v>1.6506344999999999E-2</v>
      </c>
      <c r="AI97" s="11">
        <v>0</v>
      </c>
      <c r="AJ97" s="2" t="s">
        <v>1062</v>
      </c>
      <c r="AK97" s="2" t="s">
        <v>1062</v>
      </c>
      <c r="AL97" s="2">
        <v>0</v>
      </c>
      <c r="AM97" s="2">
        <v>0</v>
      </c>
      <c r="AN97" s="2" t="s">
        <v>1062</v>
      </c>
      <c r="AO97" s="2">
        <v>0</v>
      </c>
      <c r="AP97" s="2">
        <v>1</v>
      </c>
    </row>
    <row r="98" spans="1:42">
      <c r="A98" s="2" t="s">
        <v>542</v>
      </c>
      <c r="B98" s="2" t="s">
        <v>817</v>
      </c>
      <c r="C98" s="2" t="s">
        <v>818</v>
      </c>
      <c r="D98" s="2" t="s">
        <v>970</v>
      </c>
      <c r="E98" s="2" t="s">
        <v>543</v>
      </c>
      <c r="F98" s="2" t="s">
        <v>514</v>
      </c>
      <c r="G98" s="2" t="s">
        <v>806</v>
      </c>
      <c r="H98" s="2">
        <v>0</v>
      </c>
      <c r="I98" s="2">
        <v>0.64</v>
      </c>
      <c r="J98" s="6">
        <v>97072685</v>
      </c>
      <c r="K98" s="6">
        <v>71187760</v>
      </c>
      <c r="L98" s="6">
        <v>25884925</v>
      </c>
      <c r="M98" s="6">
        <v>72221592</v>
      </c>
      <c r="N98" s="6">
        <v>5407171</v>
      </c>
      <c r="O98" s="6">
        <v>1655078</v>
      </c>
      <c r="P98" s="6">
        <v>3425046</v>
      </c>
      <c r="Q98" s="2">
        <v>0</v>
      </c>
      <c r="R98" s="6">
        <v>0</v>
      </c>
      <c r="S98" s="6">
        <v>982</v>
      </c>
      <c r="T98" s="6">
        <v>8736</v>
      </c>
      <c r="U98" s="6">
        <v>289306</v>
      </c>
      <c r="V98" s="7">
        <v>28023</v>
      </c>
      <c r="W98" s="6">
        <v>3494</v>
      </c>
      <c r="X98" s="6">
        <v>0</v>
      </c>
      <c r="Y98" s="6">
        <v>0</v>
      </c>
      <c r="Z98" s="2">
        <v>137642</v>
      </c>
      <c r="AA98" s="6">
        <v>77769899</v>
      </c>
      <c r="AB98" s="6">
        <v>103654824</v>
      </c>
      <c r="AC98" s="6">
        <v>6582139</v>
      </c>
      <c r="AD98" s="6">
        <v>1</v>
      </c>
      <c r="AE98" s="7" t="s">
        <v>971</v>
      </c>
      <c r="AF98" s="2" t="s">
        <v>811</v>
      </c>
      <c r="AG98" s="6">
        <v>71340232</v>
      </c>
      <c r="AH98" s="6">
        <v>1.9212422E-2</v>
      </c>
      <c r="AI98" s="11">
        <v>0</v>
      </c>
      <c r="AJ98" s="2" t="s">
        <v>1062</v>
      </c>
      <c r="AK98" s="2" t="s">
        <v>1062</v>
      </c>
      <c r="AL98" s="2">
        <v>0</v>
      </c>
      <c r="AM98" s="2">
        <v>0</v>
      </c>
      <c r="AN98" s="2" t="s">
        <v>1062</v>
      </c>
      <c r="AO98" s="2">
        <v>0</v>
      </c>
      <c r="AP98" s="2">
        <v>1</v>
      </c>
    </row>
    <row r="99" spans="1:42">
      <c r="A99" s="2" t="s">
        <v>540</v>
      </c>
      <c r="B99" s="2" t="s">
        <v>804</v>
      </c>
      <c r="C99" s="2" t="s">
        <v>815</v>
      </c>
      <c r="D99" s="2">
        <v>0</v>
      </c>
      <c r="E99" s="2" t="s">
        <v>541</v>
      </c>
      <c r="F99" s="2" t="s">
        <v>534</v>
      </c>
      <c r="G99" s="2" t="s">
        <v>532</v>
      </c>
      <c r="H99" s="2">
        <v>0</v>
      </c>
      <c r="I99" s="2">
        <v>0.4</v>
      </c>
      <c r="J99" s="6">
        <v>3203467</v>
      </c>
      <c r="K99" s="6">
        <v>13669735</v>
      </c>
      <c r="L99" s="6">
        <v>-10466268</v>
      </c>
      <c r="M99" s="6">
        <v>13747415</v>
      </c>
      <c r="N99" s="6">
        <v>1796568</v>
      </c>
      <c r="O99" s="6">
        <v>315045</v>
      </c>
      <c r="P99" s="6">
        <v>1388709</v>
      </c>
      <c r="Q99" s="6">
        <v>4391</v>
      </c>
      <c r="R99" s="6">
        <v>0</v>
      </c>
      <c r="S99" s="6">
        <v>0</v>
      </c>
      <c r="T99" s="6">
        <v>12234</v>
      </c>
      <c r="U99" s="6">
        <v>59329</v>
      </c>
      <c r="V99" s="7">
        <v>16860</v>
      </c>
      <c r="W99" s="6">
        <v>-239852</v>
      </c>
      <c r="X99" s="6">
        <v>0</v>
      </c>
      <c r="Y99" s="6">
        <v>2120.0203580000002</v>
      </c>
      <c r="Z99" s="2">
        <v>-542402</v>
      </c>
      <c r="AA99" s="6">
        <v>14759609</v>
      </c>
      <c r="AB99" s="6">
        <v>4293341</v>
      </c>
      <c r="AC99" s="6">
        <v>1089874</v>
      </c>
      <c r="AD99" s="6">
        <v>1</v>
      </c>
      <c r="AE99" s="7" t="s">
        <v>908</v>
      </c>
      <c r="AF99" s="2" t="s">
        <v>811</v>
      </c>
      <c r="AG99" s="6">
        <v>3203467</v>
      </c>
      <c r="AH99" s="6">
        <v>1.2537451E-2</v>
      </c>
      <c r="AI99" s="11">
        <v>0</v>
      </c>
      <c r="AJ99" s="2" t="s">
        <v>1062</v>
      </c>
      <c r="AK99" s="2">
        <v>1</v>
      </c>
      <c r="AL99" s="2">
        <v>0</v>
      </c>
      <c r="AM99" s="2">
        <v>0</v>
      </c>
      <c r="AN99" s="2" t="s">
        <v>1062</v>
      </c>
      <c r="AO99" s="2">
        <v>0</v>
      </c>
      <c r="AP99" s="2" t="s">
        <v>1062</v>
      </c>
    </row>
    <row r="100" spans="1:42">
      <c r="A100" s="2" t="s">
        <v>538</v>
      </c>
      <c r="B100" s="2" t="s">
        <v>804</v>
      </c>
      <c r="C100" s="2" t="s">
        <v>805</v>
      </c>
      <c r="D100" s="2" t="s">
        <v>983</v>
      </c>
      <c r="E100" s="2" t="s">
        <v>539</v>
      </c>
      <c r="F100" s="2" t="s">
        <v>133</v>
      </c>
      <c r="G100" s="2" t="s">
        <v>806</v>
      </c>
      <c r="H100" s="2">
        <v>0</v>
      </c>
      <c r="I100" s="2">
        <v>0.3</v>
      </c>
      <c r="J100" s="6">
        <v>1365663</v>
      </c>
      <c r="K100" s="6">
        <v>7473508</v>
      </c>
      <c r="L100" s="6">
        <v>-6107845</v>
      </c>
      <c r="M100" s="6">
        <v>7476655</v>
      </c>
      <c r="N100" s="6">
        <v>606963</v>
      </c>
      <c r="O100" s="6">
        <v>171340</v>
      </c>
      <c r="P100" s="6">
        <v>388130</v>
      </c>
      <c r="Q100" s="2">
        <v>0</v>
      </c>
      <c r="R100" s="6">
        <v>0</v>
      </c>
      <c r="S100" s="6">
        <v>0</v>
      </c>
      <c r="T100" s="6">
        <v>5451</v>
      </c>
      <c r="U100" s="6">
        <v>38053</v>
      </c>
      <c r="V100" s="7">
        <v>3989</v>
      </c>
      <c r="W100" s="6">
        <v>-139971</v>
      </c>
      <c r="X100" s="6">
        <v>0</v>
      </c>
      <c r="Y100" s="6">
        <v>0</v>
      </c>
      <c r="Z100" s="2">
        <v>-180086</v>
      </c>
      <c r="AA100" s="6">
        <v>7763561</v>
      </c>
      <c r="AB100" s="6">
        <v>1655715</v>
      </c>
      <c r="AC100" s="6">
        <v>290053</v>
      </c>
      <c r="AD100" s="6">
        <v>1</v>
      </c>
      <c r="AE100" s="7" t="s">
        <v>984</v>
      </c>
      <c r="AF100" s="2" t="s">
        <v>811</v>
      </c>
      <c r="AG100" s="6">
        <v>1365663</v>
      </c>
      <c r="AH100" s="6">
        <v>1.0064867999999999E-2</v>
      </c>
      <c r="AI100" s="11">
        <v>0</v>
      </c>
      <c r="AJ100" s="2" t="s">
        <v>1062</v>
      </c>
      <c r="AK100" s="2" t="s">
        <v>1062</v>
      </c>
      <c r="AL100" s="2">
        <v>0</v>
      </c>
      <c r="AM100" s="2">
        <v>0</v>
      </c>
      <c r="AN100" s="2" t="s">
        <v>1062</v>
      </c>
      <c r="AO100" s="2">
        <v>0</v>
      </c>
      <c r="AP100" s="2">
        <v>1</v>
      </c>
    </row>
    <row r="101" spans="1:42">
      <c r="A101" s="2" t="s">
        <v>536</v>
      </c>
      <c r="B101" s="2" t="s">
        <v>804</v>
      </c>
      <c r="C101" s="2" t="s">
        <v>809</v>
      </c>
      <c r="D101" s="2" t="s">
        <v>964</v>
      </c>
      <c r="E101" s="2" t="s">
        <v>537</v>
      </c>
      <c r="F101" s="2" t="s">
        <v>594</v>
      </c>
      <c r="G101" s="2" t="s">
        <v>590</v>
      </c>
      <c r="H101" s="2">
        <v>0</v>
      </c>
      <c r="I101" s="2">
        <v>0.5</v>
      </c>
      <c r="J101" s="6">
        <v>3759445</v>
      </c>
      <c r="K101" s="6">
        <v>11821060</v>
      </c>
      <c r="L101" s="6">
        <v>-8061615</v>
      </c>
      <c r="M101" s="6">
        <v>12652288</v>
      </c>
      <c r="N101" s="6">
        <v>1740275</v>
      </c>
      <c r="O101" s="6">
        <v>289948</v>
      </c>
      <c r="P101" s="6">
        <v>1382070</v>
      </c>
      <c r="Q101" s="2">
        <v>0</v>
      </c>
      <c r="R101" s="6">
        <v>0</v>
      </c>
      <c r="S101" s="6">
        <v>0</v>
      </c>
      <c r="T101" s="6">
        <v>11487</v>
      </c>
      <c r="U101" s="6">
        <v>34778</v>
      </c>
      <c r="V101" s="7">
        <v>21992</v>
      </c>
      <c r="W101" s="6">
        <v>-197622</v>
      </c>
      <c r="X101" s="6">
        <v>0</v>
      </c>
      <c r="Y101" s="6">
        <v>0</v>
      </c>
      <c r="Z101" s="2">
        <v>-1211547</v>
      </c>
      <c r="AA101" s="6">
        <v>12983394</v>
      </c>
      <c r="AB101" s="6">
        <v>4921779</v>
      </c>
      <c r="AC101" s="6">
        <v>1162333</v>
      </c>
      <c r="AD101" s="6">
        <v>1</v>
      </c>
      <c r="AE101" s="7" t="s">
        <v>965</v>
      </c>
      <c r="AF101" s="2" t="s">
        <v>811</v>
      </c>
      <c r="AG101" s="6">
        <v>3197550</v>
      </c>
      <c r="AH101" s="6">
        <v>1.4970472E-2</v>
      </c>
      <c r="AI101" s="11">
        <v>0</v>
      </c>
      <c r="AJ101" s="2" t="s">
        <v>1062</v>
      </c>
      <c r="AK101" s="2" t="s">
        <v>1062</v>
      </c>
      <c r="AL101" s="2">
        <v>0</v>
      </c>
      <c r="AM101" s="2">
        <v>0</v>
      </c>
      <c r="AN101" s="2" t="s">
        <v>1062</v>
      </c>
      <c r="AO101" s="2">
        <v>0</v>
      </c>
      <c r="AP101" s="2">
        <v>1</v>
      </c>
    </row>
    <row r="102" spans="1:42">
      <c r="A102" s="2" t="s">
        <v>530</v>
      </c>
      <c r="B102" s="2" t="s">
        <v>804</v>
      </c>
      <c r="C102" s="2" t="s">
        <v>822</v>
      </c>
      <c r="D102" s="2" t="s">
        <v>981</v>
      </c>
      <c r="E102" s="2" t="s">
        <v>531</v>
      </c>
      <c r="F102" s="2" t="s">
        <v>588</v>
      </c>
      <c r="G102" s="2" t="s">
        <v>274</v>
      </c>
      <c r="H102" s="2">
        <v>0</v>
      </c>
      <c r="I102" s="2">
        <v>0.4</v>
      </c>
      <c r="J102" s="6">
        <v>4841663</v>
      </c>
      <c r="K102" s="6">
        <v>28543972</v>
      </c>
      <c r="L102" s="6">
        <v>-23702309</v>
      </c>
      <c r="M102" s="6">
        <v>29985600</v>
      </c>
      <c r="N102" s="6">
        <v>1854349</v>
      </c>
      <c r="O102" s="6">
        <v>687170</v>
      </c>
      <c r="P102" s="6">
        <v>1076364</v>
      </c>
      <c r="Q102" s="2">
        <v>796</v>
      </c>
      <c r="R102" s="6">
        <v>0</v>
      </c>
      <c r="S102" s="6">
        <v>614</v>
      </c>
      <c r="T102" s="6">
        <v>10583</v>
      </c>
      <c r="U102" s="6">
        <v>71048</v>
      </c>
      <c r="V102" s="7">
        <v>7774</v>
      </c>
      <c r="W102" s="6">
        <v>-563090</v>
      </c>
      <c r="X102" s="6">
        <v>0</v>
      </c>
      <c r="Y102" s="6">
        <v>0</v>
      </c>
      <c r="Z102" s="2">
        <v>-790194</v>
      </c>
      <c r="AA102" s="6">
        <v>30486665</v>
      </c>
      <c r="AB102" s="6">
        <v>6784356</v>
      </c>
      <c r="AC102" s="6">
        <v>1942694</v>
      </c>
      <c r="AD102" s="6">
        <v>1</v>
      </c>
      <c r="AE102" s="7" t="s">
        <v>982</v>
      </c>
      <c r="AF102" s="2" t="s">
        <v>811</v>
      </c>
      <c r="AG102" s="6">
        <v>3972777</v>
      </c>
      <c r="AH102" s="6">
        <v>1.8485515000000001E-2</v>
      </c>
      <c r="AI102" s="11">
        <v>0</v>
      </c>
      <c r="AJ102" s="2" t="s">
        <v>1062</v>
      </c>
      <c r="AK102" s="2" t="s">
        <v>1062</v>
      </c>
      <c r="AL102" s="2">
        <v>0</v>
      </c>
      <c r="AM102" s="2">
        <v>0</v>
      </c>
      <c r="AN102" s="2" t="s">
        <v>1062</v>
      </c>
      <c r="AO102" s="2">
        <v>0</v>
      </c>
      <c r="AP102" s="2">
        <v>1</v>
      </c>
    </row>
    <row r="103" spans="1:42">
      <c r="A103" s="2" t="s">
        <v>528</v>
      </c>
      <c r="B103" s="2" t="s">
        <v>804</v>
      </c>
      <c r="C103" s="2" t="s">
        <v>805</v>
      </c>
      <c r="D103" s="2">
        <v>0</v>
      </c>
      <c r="E103" s="2" t="s">
        <v>529</v>
      </c>
      <c r="F103" s="2" t="s">
        <v>488</v>
      </c>
      <c r="G103" s="2" t="s">
        <v>486</v>
      </c>
      <c r="H103" s="2">
        <v>0</v>
      </c>
      <c r="I103" s="2">
        <v>0.4</v>
      </c>
      <c r="J103" s="6">
        <v>1855178</v>
      </c>
      <c r="K103" s="6">
        <v>16370476</v>
      </c>
      <c r="L103" s="6">
        <v>-14515298</v>
      </c>
      <c r="M103" s="6">
        <v>14871434</v>
      </c>
      <c r="N103" s="6">
        <v>1353689</v>
      </c>
      <c r="O103" s="6">
        <v>362215</v>
      </c>
      <c r="P103" s="6">
        <v>938475</v>
      </c>
      <c r="Q103" s="6">
        <v>3899</v>
      </c>
      <c r="R103" s="6">
        <v>0</v>
      </c>
      <c r="S103" s="6">
        <v>0</v>
      </c>
      <c r="T103" s="6">
        <v>6138</v>
      </c>
      <c r="U103" s="6">
        <v>36006</v>
      </c>
      <c r="V103" s="7">
        <v>6956</v>
      </c>
      <c r="W103" s="6">
        <v>-332642</v>
      </c>
      <c r="X103" s="6">
        <v>399507</v>
      </c>
      <c r="Y103" s="6">
        <v>0</v>
      </c>
      <c r="Z103" s="2">
        <v>1639550</v>
      </c>
      <c r="AA103" s="6">
        <v>17931538</v>
      </c>
      <c r="AB103" s="6">
        <v>3416240</v>
      </c>
      <c r="AC103" s="6">
        <v>1561062</v>
      </c>
      <c r="AD103" s="6">
        <v>2</v>
      </c>
      <c r="AE103" s="7">
        <v>0</v>
      </c>
      <c r="AF103" s="2" t="s">
        <v>807</v>
      </c>
      <c r="AG103" s="6">
        <v>1855178</v>
      </c>
      <c r="AH103" s="6">
        <v>4.66909E-4</v>
      </c>
      <c r="AI103" s="11">
        <v>0</v>
      </c>
      <c r="AJ103" s="2" t="s">
        <v>1062</v>
      </c>
      <c r="AK103" s="2">
        <v>1</v>
      </c>
      <c r="AL103" s="2">
        <v>0</v>
      </c>
      <c r="AM103" s="2">
        <v>0</v>
      </c>
      <c r="AN103" s="2" t="s">
        <v>1062</v>
      </c>
      <c r="AO103" s="2">
        <v>0</v>
      </c>
      <c r="AP103" s="2" t="s">
        <v>1062</v>
      </c>
    </row>
    <row r="104" spans="1:42">
      <c r="A104" s="2" t="s">
        <v>526</v>
      </c>
      <c r="B104" s="2" t="s">
        <v>804</v>
      </c>
      <c r="C104" s="2" t="s">
        <v>815</v>
      </c>
      <c r="D104" s="2">
        <v>0</v>
      </c>
      <c r="E104" s="2" t="s">
        <v>527</v>
      </c>
      <c r="F104" s="2" t="s">
        <v>668</v>
      </c>
      <c r="G104" s="2" t="s">
        <v>666</v>
      </c>
      <c r="H104" s="2">
        <v>0</v>
      </c>
      <c r="I104" s="2">
        <v>0.4</v>
      </c>
      <c r="J104" s="6">
        <v>3560925</v>
      </c>
      <c r="K104" s="6">
        <v>9358672</v>
      </c>
      <c r="L104" s="6">
        <v>-5797748</v>
      </c>
      <c r="M104" s="6">
        <v>10060832</v>
      </c>
      <c r="N104" s="6">
        <v>1263614</v>
      </c>
      <c r="O104" s="6">
        <v>235489</v>
      </c>
      <c r="P104" s="6">
        <v>970616</v>
      </c>
      <c r="Q104" s="2">
        <v>0</v>
      </c>
      <c r="R104" s="6">
        <v>9832</v>
      </c>
      <c r="S104" s="6">
        <v>0</v>
      </c>
      <c r="T104" s="6">
        <v>9824</v>
      </c>
      <c r="U104" s="6">
        <v>31715</v>
      </c>
      <c r="V104" s="7">
        <v>6138</v>
      </c>
      <c r="W104" s="6">
        <v>-132865</v>
      </c>
      <c r="X104" s="6">
        <v>0</v>
      </c>
      <c r="Y104" s="6">
        <v>853724</v>
      </c>
      <c r="Z104" s="2">
        <v>-168682</v>
      </c>
      <c r="AA104" s="6">
        <v>10169175</v>
      </c>
      <c r="AB104" s="6">
        <v>4371427</v>
      </c>
      <c r="AC104" s="6">
        <v>810503</v>
      </c>
      <c r="AD104" s="6">
        <v>1</v>
      </c>
      <c r="AE104" s="7">
        <v>0</v>
      </c>
      <c r="AF104" s="2" t="s">
        <v>807</v>
      </c>
      <c r="AG104" s="6">
        <v>3560925</v>
      </c>
      <c r="AH104" s="6">
        <v>8.9621000000000004E-4</v>
      </c>
      <c r="AI104" s="11">
        <v>0</v>
      </c>
      <c r="AJ104" s="2" t="s">
        <v>1062</v>
      </c>
      <c r="AK104" s="2">
        <v>1</v>
      </c>
      <c r="AL104" s="2">
        <v>0</v>
      </c>
      <c r="AM104" s="2">
        <v>0</v>
      </c>
      <c r="AN104" s="2" t="s">
        <v>1062</v>
      </c>
      <c r="AO104" s="2">
        <v>0</v>
      </c>
      <c r="AP104" s="2" t="s">
        <v>1062</v>
      </c>
    </row>
    <row r="105" spans="1:42">
      <c r="A105" s="2" t="s">
        <v>524</v>
      </c>
      <c r="B105" s="2" t="s">
        <v>804</v>
      </c>
      <c r="C105" s="2" t="s">
        <v>815</v>
      </c>
      <c r="D105" s="2" t="s">
        <v>968</v>
      </c>
      <c r="E105" s="2" t="s">
        <v>525</v>
      </c>
      <c r="F105" s="2" t="s">
        <v>139</v>
      </c>
      <c r="G105" s="2" t="s">
        <v>806</v>
      </c>
      <c r="H105" s="2">
        <v>0</v>
      </c>
      <c r="I105" s="2">
        <v>0.8</v>
      </c>
      <c r="J105" s="6">
        <v>2390945</v>
      </c>
      <c r="K105" s="6">
        <v>18836792</v>
      </c>
      <c r="L105" s="6">
        <v>-16445847</v>
      </c>
      <c r="M105" s="6">
        <v>19472594</v>
      </c>
      <c r="N105" s="6">
        <v>1834807</v>
      </c>
      <c r="O105" s="6">
        <v>448001</v>
      </c>
      <c r="P105" s="6">
        <v>1262222</v>
      </c>
      <c r="Q105" s="2">
        <v>0</v>
      </c>
      <c r="R105" s="6">
        <v>4448</v>
      </c>
      <c r="S105" s="6">
        <v>0</v>
      </c>
      <c r="T105" s="6">
        <v>14571</v>
      </c>
      <c r="U105" s="6">
        <v>90017</v>
      </c>
      <c r="V105" s="7">
        <v>15548</v>
      </c>
      <c r="W105" s="6">
        <v>-387498</v>
      </c>
      <c r="X105" s="6">
        <v>0</v>
      </c>
      <c r="Y105" s="6">
        <v>0</v>
      </c>
      <c r="Z105" s="2">
        <v>-178287</v>
      </c>
      <c r="AA105" s="6">
        <v>20741616</v>
      </c>
      <c r="AB105" s="6">
        <v>4295769</v>
      </c>
      <c r="AC105" s="6">
        <v>1904824</v>
      </c>
      <c r="AD105" s="6">
        <v>2</v>
      </c>
      <c r="AE105" s="7" t="s">
        <v>969</v>
      </c>
      <c r="AF105" s="2" t="s">
        <v>811</v>
      </c>
      <c r="AG105" s="6">
        <v>1927792</v>
      </c>
      <c r="AH105" s="6">
        <v>1.5547861E-2</v>
      </c>
      <c r="AI105" s="11">
        <v>0</v>
      </c>
      <c r="AJ105" s="2" t="s">
        <v>1062</v>
      </c>
      <c r="AK105" s="2" t="s">
        <v>1062</v>
      </c>
      <c r="AL105" s="2">
        <v>0</v>
      </c>
      <c r="AM105" s="2">
        <v>0</v>
      </c>
      <c r="AN105" s="2" t="s">
        <v>1062</v>
      </c>
      <c r="AO105" s="2">
        <v>0</v>
      </c>
      <c r="AP105" s="2">
        <v>1</v>
      </c>
    </row>
    <row r="106" spans="1:42">
      <c r="A106" s="2" t="s">
        <v>522</v>
      </c>
      <c r="B106" s="2" t="s">
        <v>804</v>
      </c>
      <c r="C106" s="2" t="s">
        <v>822</v>
      </c>
      <c r="D106" s="2" t="s">
        <v>978</v>
      </c>
      <c r="E106" s="2" t="s">
        <v>523</v>
      </c>
      <c r="F106" s="2" t="s">
        <v>510</v>
      </c>
      <c r="G106" s="2" t="s">
        <v>806</v>
      </c>
      <c r="H106" s="2">
        <v>0</v>
      </c>
      <c r="I106" s="2">
        <v>0.5</v>
      </c>
      <c r="J106" s="6">
        <v>3011818</v>
      </c>
      <c r="K106" s="6">
        <v>6313613</v>
      </c>
      <c r="L106" s="6">
        <v>-3301795</v>
      </c>
      <c r="M106" s="6">
        <v>6382840</v>
      </c>
      <c r="N106" s="6">
        <v>1317104</v>
      </c>
      <c r="O106" s="6">
        <v>147741</v>
      </c>
      <c r="P106" s="6">
        <v>1073282</v>
      </c>
      <c r="Q106" s="6">
        <v>2069</v>
      </c>
      <c r="R106" s="6">
        <v>21664</v>
      </c>
      <c r="S106" s="6">
        <v>767</v>
      </c>
      <c r="T106" s="6">
        <v>10392</v>
      </c>
      <c r="U106" s="6">
        <v>41864</v>
      </c>
      <c r="V106" s="7">
        <v>19325</v>
      </c>
      <c r="W106" s="6">
        <v>-87545</v>
      </c>
      <c r="X106" s="6">
        <v>0</v>
      </c>
      <c r="Y106" s="6">
        <v>0</v>
      </c>
      <c r="Z106" s="2">
        <v>-54892</v>
      </c>
      <c r="AA106" s="6">
        <v>7557507</v>
      </c>
      <c r="AB106" s="6">
        <v>4255712</v>
      </c>
      <c r="AC106" s="6">
        <v>1243894</v>
      </c>
      <c r="AD106" s="6">
        <v>1</v>
      </c>
      <c r="AE106" s="7" t="s">
        <v>979</v>
      </c>
      <c r="AF106" s="2" t="s">
        <v>811</v>
      </c>
      <c r="AG106" s="6">
        <v>2493473</v>
      </c>
      <c r="AH106" s="6">
        <v>2.7566754999999998E-2</v>
      </c>
      <c r="AI106" s="11">
        <v>0</v>
      </c>
      <c r="AJ106" s="2" t="s">
        <v>1062</v>
      </c>
      <c r="AK106" s="2" t="s">
        <v>1062</v>
      </c>
      <c r="AL106" s="2">
        <v>0</v>
      </c>
      <c r="AM106" s="2">
        <v>0</v>
      </c>
      <c r="AN106" s="2" t="s">
        <v>1062</v>
      </c>
      <c r="AO106" s="2">
        <v>0</v>
      </c>
      <c r="AP106" s="2">
        <v>1</v>
      </c>
    </row>
    <row r="107" spans="1:42">
      <c r="A107" s="2" t="s">
        <v>520</v>
      </c>
      <c r="B107" s="2" t="s">
        <v>804</v>
      </c>
      <c r="C107" s="2" t="s">
        <v>808</v>
      </c>
      <c r="D107" s="2">
        <v>0</v>
      </c>
      <c r="E107" s="2" t="s">
        <v>521</v>
      </c>
      <c r="F107" s="2" t="s">
        <v>412</v>
      </c>
      <c r="G107" s="2" t="s">
        <v>410</v>
      </c>
      <c r="H107" s="2">
        <v>0</v>
      </c>
      <c r="I107" s="2">
        <v>0.4</v>
      </c>
      <c r="J107" s="6">
        <v>1861636</v>
      </c>
      <c r="K107" s="6">
        <v>9654444</v>
      </c>
      <c r="L107" s="6">
        <v>-7792807</v>
      </c>
      <c r="M107" s="6">
        <v>9993086</v>
      </c>
      <c r="N107" s="6">
        <v>1228917</v>
      </c>
      <c r="O107" s="6">
        <v>233000</v>
      </c>
      <c r="P107" s="6">
        <v>957873</v>
      </c>
      <c r="Q107" s="6">
        <v>1433</v>
      </c>
      <c r="R107" s="6">
        <v>1645</v>
      </c>
      <c r="S107" s="6">
        <v>614</v>
      </c>
      <c r="T107" s="6">
        <v>5301</v>
      </c>
      <c r="U107" s="6">
        <v>24959</v>
      </c>
      <c r="V107" s="7">
        <v>4092</v>
      </c>
      <c r="W107" s="6">
        <v>-178585</v>
      </c>
      <c r="X107" s="6">
        <v>0</v>
      </c>
      <c r="Y107" s="6">
        <v>0</v>
      </c>
      <c r="Z107" s="2">
        <v>320252</v>
      </c>
      <c r="AA107" s="6">
        <v>11363670</v>
      </c>
      <c r="AB107" s="6">
        <v>3570862</v>
      </c>
      <c r="AC107" s="6">
        <v>1709226</v>
      </c>
      <c r="AD107" s="6">
        <v>2</v>
      </c>
      <c r="AE107" s="7" t="s">
        <v>930</v>
      </c>
      <c r="AF107" s="2" t="s">
        <v>811</v>
      </c>
      <c r="AG107" s="6">
        <v>1861636</v>
      </c>
      <c r="AH107" s="6">
        <v>8.8412960000000002E-3</v>
      </c>
      <c r="AI107" s="11">
        <v>0</v>
      </c>
      <c r="AJ107" s="2" t="s">
        <v>1062</v>
      </c>
      <c r="AK107" s="2">
        <v>1</v>
      </c>
      <c r="AL107" s="2">
        <v>0</v>
      </c>
      <c r="AM107" s="2">
        <v>0</v>
      </c>
      <c r="AN107" s="2" t="s">
        <v>1062</v>
      </c>
      <c r="AO107" s="2">
        <v>0</v>
      </c>
      <c r="AP107" s="2" t="s">
        <v>1062</v>
      </c>
    </row>
    <row r="108" spans="1:42">
      <c r="A108" s="2" t="s">
        <v>518</v>
      </c>
      <c r="B108" s="2" t="s">
        <v>819</v>
      </c>
      <c r="C108" s="2" t="s">
        <v>845</v>
      </c>
      <c r="D108" s="2">
        <v>0</v>
      </c>
      <c r="E108" s="2" t="s">
        <v>519</v>
      </c>
      <c r="F108" s="2" t="s">
        <v>806</v>
      </c>
      <c r="G108" s="2" t="s">
        <v>87</v>
      </c>
      <c r="H108" s="2">
        <v>0</v>
      </c>
      <c r="I108" s="2">
        <v>0.49</v>
      </c>
      <c r="J108" s="6">
        <v>56243034</v>
      </c>
      <c r="K108" s="6">
        <v>41472551</v>
      </c>
      <c r="L108" s="6">
        <v>14770483</v>
      </c>
      <c r="M108" s="6">
        <v>43448091</v>
      </c>
      <c r="N108" s="6">
        <v>3302196</v>
      </c>
      <c r="O108" s="6">
        <v>1006774</v>
      </c>
      <c r="P108" s="6">
        <v>2135208</v>
      </c>
      <c r="Q108" s="6">
        <v>3129</v>
      </c>
      <c r="R108" s="6">
        <v>3306</v>
      </c>
      <c r="S108" s="6">
        <v>0</v>
      </c>
      <c r="T108" s="6">
        <v>24543</v>
      </c>
      <c r="U108" s="6">
        <v>95622</v>
      </c>
      <c r="V108" s="7">
        <v>33614</v>
      </c>
      <c r="W108" s="6">
        <v>338490</v>
      </c>
      <c r="X108" s="6">
        <v>0</v>
      </c>
      <c r="Y108" s="6">
        <v>0</v>
      </c>
      <c r="Z108" s="2">
        <v>-4547186</v>
      </c>
      <c r="AA108" s="6">
        <v>42541591</v>
      </c>
      <c r="AB108" s="6">
        <v>57312074</v>
      </c>
      <c r="AC108" s="6">
        <v>1069040</v>
      </c>
      <c r="AD108" s="6">
        <v>1</v>
      </c>
      <c r="AE108" s="7">
        <v>0</v>
      </c>
      <c r="AF108" s="2" t="s">
        <v>807</v>
      </c>
      <c r="AG108" s="6">
        <v>56243034</v>
      </c>
      <c r="AH108" s="6">
        <v>1.4155192E-2</v>
      </c>
      <c r="AI108" s="11">
        <v>0</v>
      </c>
      <c r="AJ108" s="2">
        <v>1</v>
      </c>
      <c r="AK108" s="2" t="s">
        <v>1062</v>
      </c>
      <c r="AL108" s="2">
        <v>0</v>
      </c>
      <c r="AM108" s="2">
        <v>0</v>
      </c>
      <c r="AN108" s="2" t="s">
        <v>1062</v>
      </c>
      <c r="AO108" s="2">
        <v>0</v>
      </c>
      <c r="AP108" s="2" t="s">
        <v>1062</v>
      </c>
    </row>
    <row r="109" spans="1:42">
      <c r="A109" s="2" t="s">
        <v>516</v>
      </c>
      <c r="B109" s="2" t="s">
        <v>804</v>
      </c>
      <c r="C109" s="2" t="s">
        <v>809</v>
      </c>
      <c r="D109" s="2">
        <v>0</v>
      </c>
      <c r="E109" s="2" t="s">
        <v>517</v>
      </c>
      <c r="F109" s="2" t="s">
        <v>302</v>
      </c>
      <c r="G109" s="2" t="s">
        <v>300</v>
      </c>
      <c r="H109" s="2">
        <v>0</v>
      </c>
      <c r="I109" s="2">
        <v>0.4</v>
      </c>
      <c r="J109" s="6">
        <v>2959305</v>
      </c>
      <c r="K109" s="6">
        <v>8613040</v>
      </c>
      <c r="L109" s="6">
        <v>-5653735</v>
      </c>
      <c r="M109" s="6">
        <v>9216484</v>
      </c>
      <c r="N109" s="6">
        <v>997342</v>
      </c>
      <c r="O109" s="6">
        <v>213283</v>
      </c>
      <c r="P109" s="6">
        <v>721478</v>
      </c>
      <c r="Q109" s="2">
        <v>0</v>
      </c>
      <c r="R109" s="6">
        <v>0</v>
      </c>
      <c r="S109" s="6">
        <v>0</v>
      </c>
      <c r="T109" s="6">
        <v>7207</v>
      </c>
      <c r="U109" s="6">
        <v>40917</v>
      </c>
      <c r="V109" s="7">
        <v>14457</v>
      </c>
      <c r="W109" s="6">
        <v>-129565</v>
      </c>
      <c r="X109" s="6">
        <v>0</v>
      </c>
      <c r="Y109" s="6">
        <v>0</v>
      </c>
      <c r="Z109" s="2">
        <v>-283077</v>
      </c>
      <c r="AA109" s="6">
        <v>9801184</v>
      </c>
      <c r="AB109" s="6">
        <v>4147449</v>
      </c>
      <c r="AC109" s="6">
        <v>1188144</v>
      </c>
      <c r="AD109" s="6">
        <v>1</v>
      </c>
      <c r="AE109" s="7" t="s">
        <v>810</v>
      </c>
      <c r="AF109" s="2" t="s">
        <v>811</v>
      </c>
      <c r="AG109" s="6">
        <v>2959305</v>
      </c>
      <c r="AH109" s="6">
        <v>2.3199529999999999E-2</v>
      </c>
      <c r="AI109" s="11">
        <v>0</v>
      </c>
      <c r="AJ109" s="2" t="s">
        <v>1062</v>
      </c>
      <c r="AK109" s="2">
        <v>1</v>
      </c>
      <c r="AL109" s="2">
        <v>0</v>
      </c>
      <c r="AM109" s="2">
        <v>0</v>
      </c>
      <c r="AN109" s="2" t="s">
        <v>1062</v>
      </c>
      <c r="AO109" s="2">
        <v>0</v>
      </c>
      <c r="AP109" s="2" t="s">
        <v>1062</v>
      </c>
    </row>
    <row r="110" spans="1:42">
      <c r="A110" s="2" t="s">
        <v>512</v>
      </c>
      <c r="B110" s="2" t="s">
        <v>804</v>
      </c>
      <c r="C110" s="2" t="s">
        <v>822</v>
      </c>
      <c r="D110" s="2" t="s">
        <v>978</v>
      </c>
      <c r="E110" s="2" t="s">
        <v>513</v>
      </c>
      <c r="F110" s="2" t="s">
        <v>510</v>
      </c>
      <c r="G110" s="2" t="s">
        <v>806</v>
      </c>
      <c r="H110" s="2">
        <v>0</v>
      </c>
      <c r="I110" s="2">
        <v>0.5</v>
      </c>
      <c r="J110" s="6">
        <v>4180308</v>
      </c>
      <c r="K110" s="6">
        <v>24090160</v>
      </c>
      <c r="L110" s="6">
        <v>-19909852</v>
      </c>
      <c r="M110" s="6">
        <v>26583139</v>
      </c>
      <c r="N110" s="6">
        <v>1755536</v>
      </c>
      <c r="O110" s="6">
        <v>609197</v>
      </c>
      <c r="P110" s="6">
        <v>1072780</v>
      </c>
      <c r="Q110" s="2">
        <v>0</v>
      </c>
      <c r="R110" s="6">
        <v>0</v>
      </c>
      <c r="S110" s="6">
        <v>0</v>
      </c>
      <c r="T110" s="6">
        <v>3600</v>
      </c>
      <c r="U110" s="6">
        <v>50012</v>
      </c>
      <c r="V110" s="7">
        <v>19947</v>
      </c>
      <c r="W110" s="6">
        <v>-470403</v>
      </c>
      <c r="X110" s="6">
        <v>0</v>
      </c>
      <c r="Y110" s="6">
        <v>0</v>
      </c>
      <c r="Z110" s="2">
        <v>-901642</v>
      </c>
      <c r="AA110" s="6">
        <v>26966630</v>
      </c>
      <c r="AB110" s="6">
        <v>7056777</v>
      </c>
      <c r="AC110" s="6">
        <v>2876469</v>
      </c>
      <c r="AD110" s="6">
        <v>2</v>
      </c>
      <c r="AE110" s="7" t="s">
        <v>979</v>
      </c>
      <c r="AF110" s="2" t="s">
        <v>811</v>
      </c>
      <c r="AG110" s="6">
        <v>3563469</v>
      </c>
      <c r="AH110" s="6">
        <v>3.8261784E-2</v>
      </c>
      <c r="AI110" s="11">
        <v>0</v>
      </c>
      <c r="AJ110" s="2" t="s">
        <v>1062</v>
      </c>
      <c r="AK110" s="2" t="s">
        <v>1062</v>
      </c>
      <c r="AL110" s="2">
        <v>0</v>
      </c>
      <c r="AM110" s="2">
        <v>0</v>
      </c>
      <c r="AN110" s="2" t="s">
        <v>1062</v>
      </c>
      <c r="AO110" s="2">
        <v>0</v>
      </c>
      <c r="AP110" s="2">
        <v>1</v>
      </c>
    </row>
    <row r="111" spans="1:42">
      <c r="A111" s="2" t="s">
        <v>508</v>
      </c>
      <c r="B111" s="2" t="s">
        <v>804</v>
      </c>
      <c r="C111" s="2" t="s">
        <v>805</v>
      </c>
      <c r="D111" s="2">
        <v>0</v>
      </c>
      <c r="E111" s="2" t="s">
        <v>509</v>
      </c>
      <c r="F111" s="2" t="s">
        <v>488</v>
      </c>
      <c r="G111" s="2" t="s">
        <v>486</v>
      </c>
      <c r="H111" s="2">
        <v>0</v>
      </c>
      <c r="I111" s="2">
        <v>0.4</v>
      </c>
      <c r="J111" s="6">
        <v>2409553</v>
      </c>
      <c r="K111" s="6">
        <v>5755351</v>
      </c>
      <c r="L111" s="6">
        <v>-3345798</v>
      </c>
      <c r="M111" s="6">
        <v>6110382</v>
      </c>
      <c r="N111" s="6">
        <v>741762</v>
      </c>
      <c r="O111" s="6">
        <v>147314</v>
      </c>
      <c r="P111" s="6">
        <v>557918</v>
      </c>
      <c r="Q111" s="2">
        <v>0</v>
      </c>
      <c r="R111" s="6">
        <v>0</v>
      </c>
      <c r="S111" s="6">
        <v>0</v>
      </c>
      <c r="T111" s="6">
        <v>758</v>
      </c>
      <c r="U111" s="6">
        <v>23497</v>
      </c>
      <c r="V111" s="7">
        <v>12275</v>
      </c>
      <c r="W111" s="6">
        <v>-76675</v>
      </c>
      <c r="X111" s="6">
        <v>0</v>
      </c>
      <c r="Y111" s="6">
        <v>461549</v>
      </c>
      <c r="Z111" s="2">
        <v>143784</v>
      </c>
      <c r="AA111" s="6">
        <v>6457704</v>
      </c>
      <c r="AB111" s="6">
        <v>3111906</v>
      </c>
      <c r="AC111" s="6">
        <v>702354</v>
      </c>
      <c r="AD111" s="6">
        <v>1</v>
      </c>
      <c r="AE111" s="7">
        <v>0</v>
      </c>
      <c r="AF111" s="2" t="s">
        <v>807</v>
      </c>
      <c r="AG111" s="6">
        <v>2409553</v>
      </c>
      <c r="AH111" s="6">
        <v>6.0643399999999999E-4</v>
      </c>
      <c r="AI111" s="11">
        <v>0</v>
      </c>
      <c r="AJ111" s="2" t="s">
        <v>1062</v>
      </c>
      <c r="AK111" s="2">
        <v>1</v>
      </c>
      <c r="AL111" s="2">
        <v>0</v>
      </c>
      <c r="AM111" s="2">
        <v>0</v>
      </c>
      <c r="AN111" s="2" t="s">
        <v>1062</v>
      </c>
      <c r="AO111" s="2">
        <v>0</v>
      </c>
      <c r="AP111" s="2" t="s">
        <v>1062</v>
      </c>
    </row>
    <row r="112" spans="1:42">
      <c r="A112" s="2" t="s">
        <v>506</v>
      </c>
      <c r="B112" s="2" t="s">
        <v>804</v>
      </c>
      <c r="C112" s="2" t="s">
        <v>805</v>
      </c>
      <c r="D112" s="2" t="s">
        <v>966</v>
      </c>
      <c r="E112" s="2" t="s">
        <v>507</v>
      </c>
      <c r="F112" s="2" t="s">
        <v>430</v>
      </c>
      <c r="G112" s="2" t="s">
        <v>428</v>
      </c>
      <c r="H112" s="2">
        <v>0</v>
      </c>
      <c r="I112" s="2">
        <v>0.4</v>
      </c>
      <c r="J112" s="6">
        <v>3048189</v>
      </c>
      <c r="K112" s="6">
        <v>8935452</v>
      </c>
      <c r="L112" s="6">
        <v>-5887263</v>
      </c>
      <c r="M112" s="6">
        <v>9781714</v>
      </c>
      <c r="N112" s="6">
        <v>1049101</v>
      </c>
      <c r="O112" s="6">
        <v>224164</v>
      </c>
      <c r="P112" s="6">
        <v>762166</v>
      </c>
      <c r="Q112" s="2">
        <v>0</v>
      </c>
      <c r="R112" s="6">
        <v>3553</v>
      </c>
      <c r="S112" s="6">
        <v>614</v>
      </c>
      <c r="T112" s="6">
        <v>6874</v>
      </c>
      <c r="U112" s="6">
        <v>32694</v>
      </c>
      <c r="V112" s="7">
        <v>19036</v>
      </c>
      <c r="W112" s="6">
        <v>-139414</v>
      </c>
      <c r="X112" s="6">
        <v>0</v>
      </c>
      <c r="Y112" s="6">
        <v>0</v>
      </c>
      <c r="Z112" s="2">
        <v>0</v>
      </c>
      <c r="AA112" s="6">
        <v>10691401</v>
      </c>
      <c r="AB112" s="6">
        <v>4804138</v>
      </c>
      <c r="AC112" s="6">
        <v>1755949</v>
      </c>
      <c r="AD112" s="6">
        <v>2</v>
      </c>
      <c r="AE112" s="7" t="s">
        <v>967</v>
      </c>
      <c r="AF112" s="2" t="s">
        <v>811</v>
      </c>
      <c r="AG112" s="6">
        <v>2851924</v>
      </c>
      <c r="AH112" s="6">
        <v>8.9395580000000002E-3</v>
      </c>
      <c r="AI112" s="11">
        <v>0</v>
      </c>
      <c r="AJ112" s="2" t="s">
        <v>1062</v>
      </c>
      <c r="AK112" s="2" t="s">
        <v>1062</v>
      </c>
      <c r="AL112" s="2">
        <v>0</v>
      </c>
      <c r="AM112" s="2">
        <v>0</v>
      </c>
      <c r="AN112" s="2" t="s">
        <v>1062</v>
      </c>
      <c r="AO112" s="2">
        <v>0</v>
      </c>
      <c r="AP112" s="2">
        <v>1</v>
      </c>
    </row>
    <row r="113" spans="1:42">
      <c r="A113" s="2" t="s">
        <v>504</v>
      </c>
      <c r="B113" s="2" t="s">
        <v>804</v>
      </c>
      <c r="C113" s="2" t="s">
        <v>815</v>
      </c>
      <c r="D113" s="2">
        <v>0</v>
      </c>
      <c r="E113" s="2" t="s">
        <v>505</v>
      </c>
      <c r="F113" s="2" t="s">
        <v>342</v>
      </c>
      <c r="G113" s="2" t="s">
        <v>806</v>
      </c>
      <c r="H113" s="2">
        <v>0</v>
      </c>
      <c r="I113" s="2">
        <v>0.4</v>
      </c>
      <c r="J113" s="6">
        <v>3694443</v>
      </c>
      <c r="K113" s="6">
        <v>11776729</v>
      </c>
      <c r="L113" s="6">
        <v>-8082287</v>
      </c>
      <c r="M113" s="6">
        <v>11366411</v>
      </c>
      <c r="N113" s="6">
        <v>1401152</v>
      </c>
      <c r="O113" s="6">
        <v>284566</v>
      </c>
      <c r="P113" s="6">
        <v>1015845</v>
      </c>
      <c r="Q113" s="6">
        <v>3304</v>
      </c>
      <c r="R113" s="6">
        <v>275</v>
      </c>
      <c r="S113" s="6">
        <v>614</v>
      </c>
      <c r="T113" s="6">
        <v>11718</v>
      </c>
      <c r="U113" s="6">
        <v>63830</v>
      </c>
      <c r="V113" s="7">
        <v>21000</v>
      </c>
      <c r="W113" s="6">
        <v>-185219</v>
      </c>
      <c r="X113" s="6">
        <v>0</v>
      </c>
      <c r="Y113" s="6">
        <v>0</v>
      </c>
      <c r="Z113" s="2">
        <v>439990</v>
      </c>
      <c r="AA113" s="6">
        <v>13022334</v>
      </c>
      <c r="AB113" s="6">
        <v>4940047</v>
      </c>
      <c r="AC113" s="6">
        <v>1245605</v>
      </c>
      <c r="AD113" s="6">
        <v>1</v>
      </c>
      <c r="AE113" s="7" t="s">
        <v>831</v>
      </c>
      <c r="AF113" s="2" t="s">
        <v>811</v>
      </c>
      <c r="AG113" s="6">
        <v>3694443</v>
      </c>
      <c r="AH113" s="6">
        <v>2.0928011999999999E-2</v>
      </c>
      <c r="AI113" s="11">
        <v>0</v>
      </c>
      <c r="AJ113" s="2" t="s">
        <v>1062</v>
      </c>
      <c r="AK113" s="2">
        <v>1</v>
      </c>
      <c r="AL113" s="2">
        <v>0</v>
      </c>
      <c r="AM113" s="2">
        <v>0</v>
      </c>
      <c r="AN113" s="2" t="s">
        <v>1062</v>
      </c>
      <c r="AO113" s="2">
        <v>0</v>
      </c>
      <c r="AP113" s="2" t="s">
        <v>1062</v>
      </c>
    </row>
    <row r="114" spans="1:42">
      <c r="A114" s="2" t="s">
        <v>500</v>
      </c>
      <c r="B114" s="2" t="s">
        <v>836</v>
      </c>
      <c r="C114" s="2" t="s">
        <v>818</v>
      </c>
      <c r="D114" s="2" t="s">
        <v>970</v>
      </c>
      <c r="E114" s="2" t="s">
        <v>501</v>
      </c>
      <c r="F114" s="2" t="s">
        <v>514</v>
      </c>
      <c r="G114" s="2" t="s">
        <v>806</v>
      </c>
      <c r="H114" s="2">
        <v>0</v>
      </c>
      <c r="I114" s="2">
        <v>0.64</v>
      </c>
      <c r="J114" s="6">
        <v>113651321</v>
      </c>
      <c r="K114" s="6">
        <v>46669190</v>
      </c>
      <c r="L114" s="6">
        <v>66982131</v>
      </c>
      <c r="M114" s="6">
        <v>50890372</v>
      </c>
      <c r="N114" s="6">
        <v>4016231</v>
      </c>
      <c r="O114" s="6">
        <v>1166238</v>
      </c>
      <c r="P114" s="6">
        <v>2461220</v>
      </c>
      <c r="Q114" s="2">
        <v>0</v>
      </c>
      <c r="R114" s="6">
        <v>0</v>
      </c>
      <c r="S114" s="6">
        <v>0</v>
      </c>
      <c r="T114" s="6">
        <v>43764</v>
      </c>
      <c r="U114" s="6">
        <v>292636</v>
      </c>
      <c r="V114" s="7">
        <v>52373</v>
      </c>
      <c r="W114" s="6">
        <v>770886</v>
      </c>
      <c r="X114" s="6">
        <v>0</v>
      </c>
      <c r="Y114" s="6">
        <v>0</v>
      </c>
      <c r="Z114" s="2">
        <v>4138992</v>
      </c>
      <c r="AA114" s="6">
        <v>59816481</v>
      </c>
      <c r="AB114" s="6">
        <v>126798613</v>
      </c>
      <c r="AC114" s="6">
        <v>13147292</v>
      </c>
      <c r="AD114" s="6">
        <v>1</v>
      </c>
      <c r="AE114" s="7" t="s">
        <v>971</v>
      </c>
      <c r="AF114" s="2" t="s">
        <v>811</v>
      </c>
      <c r="AG114" s="6">
        <v>80307870</v>
      </c>
      <c r="AH114" s="6">
        <v>2.2493631E-2</v>
      </c>
      <c r="AI114" s="11">
        <v>0</v>
      </c>
      <c r="AJ114" s="2" t="s">
        <v>1062</v>
      </c>
      <c r="AK114" s="2" t="s">
        <v>1062</v>
      </c>
      <c r="AL114" s="2">
        <v>0</v>
      </c>
      <c r="AM114" s="2">
        <v>0</v>
      </c>
      <c r="AN114" s="2" t="s">
        <v>1062</v>
      </c>
      <c r="AO114" s="2">
        <v>0</v>
      </c>
      <c r="AP114" s="2">
        <v>1</v>
      </c>
    </row>
    <row r="115" spans="1:42">
      <c r="A115" s="2" t="s">
        <v>498</v>
      </c>
      <c r="B115" s="2" t="s">
        <v>804</v>
      </c>
      <c r="C115" s="2" t="s">
        <v>805</v>
      </c>
      <c r="D115" s="2" t="s">
        <v>983</v>
      </c>
      <c r="E115" s="2" t="s">
        <v>499</v>
      </c>
      <c r="F115" s="2" t="s">
        <v>133</v>
      </c>
      <c r="G115" s="2" t="s">
        <v>806</v>
      </c>
      <c r="H115" s="2">
        <v>0</v>
      </c>
      <c r="I115" s="2">
        <v>0.3</v>
      </c>
      <c r="J115" s="6">
        <v>2817022</v>
      </c>
      <c r="K115" s="6">
        <v>25086040</v>
      </c>
      <c r="L115" s="6">
        <v>-22269018</v>
      </c>
      <c r="M115" s="6">
        <v>26159016</v>
      </c>
      <c r="N115" s="6">
        <v>1413309</v>
      </c>
      <c r="O115" s="6">
        <v>599477</v>
      </c>
      <c r="P115" s="6">
        <v>684957</v>
      </c>
      <c r="Q115" s="2">
        <v>0</v>
      </c>
      <c r="R115" s="6">
        <v>4321</v>
      </c>
      <c r="S115" s="6">
        <v>460</v>
      </c>
      <c r="T115" s="6">
        <v>9016</v>
      </c>
      <c r="U115" s="6">
        <v>95745</v>
      </c>
      <c r="V115" s="7">
        <v>19333</v>
      </c>
      <c r="W115" s="6">
        <v>-510332</v>
      </c>
      <c r="X115" s="6">
        <v>0</v>
      </c>
      <c r="Y115" s="6">
        <v>0</v>
      </c>
      <c r="Z115" s="2">
        <v>-52958</v>
      </c>
      <c r="AA115" s="6">
        <v>27009035</v>
      </c>
      <c r="AB115" s="6">
        <v>4740017</v>
      </c>
      <c r="AC115" s="6">
        <v>1922995</v>
      </c>
      <c r="AD115" s="6">
        <v>2</v>
      </c>
      <c r="AE115" s="7" t="s">
        <v>984</v>
      </c>
      <c r="AF115" s="2" t="s">
        <v>811</v>
      </c>
      <c r="AG115" s="6">
        <v>2817022</v>
      </c>
      <c r="AH115" s="6">
        <v>2.0761312000000001E-2</v>
      </c>
      <c r="AI115" s="11">
        <v>0</v>
      </c>
      <c r="AJ115" s="2" t="s">
        <v>1062</v>
      </c>
      <c r="AK115" s="2" t="s">
        <v>1062</v>
      </c>
      <c r="AL115" s="2">
        <v>0</v>
      </c>
      <c r="AM115" s="2">
        <v>0</v>
      </c>
      <c r="AN115" s="2" t="s">
        <v>1062</v>
      </c>
      <c r="AO115" s="2">
        <v>0</v>
      </c>
      <c r="AP115" s="2">
        <v>1</v>
      </c>
    </row>
    <row r="116" spans="1:42">
      <c r="A116" s="2" t="s">
        <v>496</v>
      </c>
      <c r="B116" s="2" t="s">
        <v>836</v>
      </c>
      <c r="C116" s="2" t="s">
        <v>818</v>
      </c>
      <c r="D116" s="2" t="s">
        <v>970</v>
      </c>
      <c r="E116" s="2" t="s">
        <v>497</v>
      </c>
      <c r="F116" s="2" t="s">
        <v>514</v>
      </c>
      <c r="G116" s="2" t="s">
        <v>806</v>
      </c>
      <c r="H116" s="2">
        <v>0</v>
      </c>
      <c r="I116" s="2">
        <v>0.64</v>
      </c>
      <c r="J116" s="6">
        <v>151793703</v>
      </c>
      <c r="K116" s="6">
        <v>79027274</v>
      </c>
      <c r="L116" s="6">
        <v>72766429</v>
      </c>
      <c r="M116" s="6">
        <v>79309466</v>
      </c>
      <c r="N116" s="6">
        <v>7903724</v>
      </c>
      <c r="O116" s="6">
        <v>1817509</v>
      </c>
      <c r="P116" s="6">
        <v>3962534</v>
      </c>
      <c r="Q116" s="2">
        <v>0</v>
      </c>
      <c r="R116" s="6">
        <v>0</v>
      </c>
      <c r="S116" s="6">
        <v>0</v>
      </c>
      <c r="T116" s="6">
        <v>748881</v>
      </c>
      <c r="U116" s="6">
        <v>1309333</v>
      </c>
      <c r="V116" s="7">
        <v>65467</v>
      </c>
      <c r="W116" s="6">
        <v>636652</v>
      </c>
      <c r="X116" s="6">
        <v>0</v>
      </c>
      <c r="Y116" s="6">
        <v>0</v>
      </c>
      <c r="Z116" s="2">
        <v>3650802</v>
      </c>
      <c r="AA116" s="6">
        <v>91500644</v>
      </c>
      <c r="AB116" s="6">
        <v>164267073</v>
      </c>
      <c r="AC116" s="6">
        <v>12473370</v>
      </c>
      <c r="AD116" s="6">
        <v>1</v>
      </c>
      <c r="AE116" s="7" t="s">
        <v>971</v>
      </c>
      <c r="AF116" s="2" t="s">
        <v>811</v>
      </c>
      <c r="AG116" s="6">
        <v>106808445</v>
      </c>
      <c r="AH116" s="6">
        <v>3.0042691E-2</v>
      </c>
      <c r="AI116" s="11">
        <v>0</v>
      </c>
      <c r="AJ116" s="2" t="s">
        <v>1062</v>
      </c>
      <c r="AK116" s="2" t="s">
        <v>1062</v>
      </c>
      <c r="AL116" s="2">
        <v>0</v>
      </c>
      <c r="AM116" s="2">
        <v>0</v>
      </c>
      <c r="AN116" s="2" t="s">
        <v>1062</v>
      </c>
      <c r="AO116" s="2">
        <v>0</v>
      </c>
      <c r="AP116" s="2">
        <v>1</v>
      </c>
    </row>
    <row r="117" spans="1:42">
      <c r="A117" s="2" t="s">
        <v>494</v>
      </c>
      <c r="B117" s="2" t="s">
        <v>821</v>
      </c>
      <c r="C117" s="2" t="s">
        <v>808</v>
      </c>
      <c r="D117" s="2" t="s">
        <v>951</v>
      </c>
      <c r="E117" s="2" t="s">
        <v>495</v>
      </c>
      <c r="F117" s="2" t="s">
        <v>806</v>
      </c>
      <c r="G117" s="2" t="s">
        <v>642</v>
      </c>
      <c r="H117" s="2">
        <v>0</v>
      </c>
      <c r="I117" s="2">
        <v>0.99</v>
      </c>
      <c r="J117" s="6">
        <v>52682812</v>
      </c>
      <c r="K117" s="6">
        <v>45073183</v>
      </c>
      <c r="L117" s="6">
        <v>7609629</v>
      </c>
      <c r="M117" s="6">
        <v>49456198</v>
      </c>
      <c r="N117" s="6">
        <v>3349580</v>
      </c>
      <c r="O117" s="6">
        <v>1133371</v>
      </c>
      <c r="P117" s="6">
        <v>2103418</v>
      </c>
      <c r="Q117" s="6">
        <v>8976</v>
      </c>
      <c r="R117" s="6">
        <v>0</v>
      </c>
      <c r="S117" s="6">
        <v>0</v>
      </c>
      <c r="T117" s="6">
        <v>9945</v>
      </c>
      <c r="U117" s="6">
        <v>81718</v>
      </c>
      <c r="V117" s="7">
        <v>12152</v>
      </c>
      <c r="W117" s="6">
        <v>-237051</v>
      </c>
      <c r="X117" s="6">
        <v>0</v>
      </c>
      <c r="Y117" s="6">
        <v>0</v>
      </c>
      <c r="Z117" s="2">
        <v>3391119</v>
      </c>
      <c r="AA117" s="6">
        <v>55959846</v>
      </c>
      <c r="AB117" s="6">
        <v>63569474</v>
      </c>
      <c r="AC117" s="6">
        <v>10886663</v>
      </c>
      <c r="AD117" s="6">
        <v>1</v>
      </c>
      <c r="AE117" s="7" t="s">
        <v>935</v>
      </c>
      <c r="AF117" s="2" t="s">
        <v>811</v>
      </c>
      <c r="AG117" s="6">
        <v>34729123</v>
      </c>
      <c r="AH117" s="6">
        <v>0.35059124600000002</v>
      </c>
      <c r="AI117" s="11">
        <v>0</v>
      </c>
      <c r="AJ117" s="2" t="s">
        <v>1062</v>
      </c>
      <c r="AK117" s="2" t="s">
        <v>1062</v>
      </c>
      <c r="AL117" s="2">
        <v>0</v>
      </c>
      <c r="AM117" s="2">
        <v>0</v>
      </c>
      <c r="AN117" s="2" t="s">
        <v>1062</v>
      </c>
      <c r="AO117" s="2">
        <v>0</v>
      </c>
      <c r="AP117" s="2">
        <v>1</v>
      </c>
    </row>
    <row r="118" spans="1:42">
      <c r="A118" s="2" t="s">
        <v>492</v>
      </c>
      <c r="B118" s="2" t="s">
        <v>804</v>
      </c>
      <c r="C118" s="2" t="s">
        <v>820</v>
      </c>
      <c r="D118" s="2">
        <v>0</v>
      </c>
      <c r="E118" s="2" t="s">
        <v>493</v>
      </c>
      <c r="F118" s="2" t="s">
        <v>316</v>
      </c>
      <c r="G118" s="2" t="s">
        <v>314</v>
      </c>
      <c r="H118" s="2">
        <v>0</v>
      </c>
      <c r="I118" s="2">
        <v>0.4</v>
      </c>
      <c r="J118" s="6">
        <v>2008134</v>
      </c>
      <c r="K118" s="6">
        <v>10738951</v>
      </c>
      <c r="L118" s="6">
        <v>-8730818</v>
      </c>
      <c r="M118" s="6">
        <v>11200349</v>
      </c>
      <c r="N118" s="6">
        <v>1589199</v>
      </c>
      <c r="O118" s="6">
        <v>257720</v>
      </c>
      <c r="P118" s="6">
        <v>1204821</v>
      </c>
      <c r="Q118" s="6">
        <v>8051</v>
      </c>
      <c r="R118" s="6">
        <v>24009</v>
      </c>
      <c r="S118" s="6">
        <v>0</v>
      </c>
      <c r="T118" s="6">
        <v>13266</v>
      </c>
      <c r="U118" s="6">
        <v>47463</v>
      </c>
      <c r="V118" s="7">
        <v>33869</v>
      </c>
      <c r="W118" s="6">
        <v>-200081</v>
      </c>
      <c r="X118" s="6">
        <v>0</v>
      </c>
      <c r="Y118" s="6">
        <v>0</v>
      </c>
      <c r="Z118" s="2">
        <v>76218</v>
      </c>
      <c r="AA118" s="6">
        <v>12665685</v>
      </c>
      <c r="AB118" s="6">
        <v>3934867</v>
      </c>
      <c r="AC118" s="6">
        <v>1926734</v>
      </c>
      <c r="AD118" s="6">
        <v>2</v>
      </c>
      <c r="AE118" s="7" t="s">
        <v>317</v>
      </c>
      <c r="AF118" s="2" t="s">
        <v>811</v>
      </c>
      <c r="AG118" s="6">
        <v>2008134</v>
      </c>
      <c r="AH118" s="6">
        <v>2.6520083999999999E-2</v>
      </c>
      <c r="AI118" s="11">
        <v>0</v>
      </c>
      <c r="AJ118" s="2" t="s">
        <v>1062</v>
      </c>
      <c r="AK118" s="2">
        <v>1</v>
      </c>
      <c r="AL118" s="2">
        <v>0</v>
      </c>
      <c r="AM118" s="2">
        <v>0</v>
      </c>
      <c r="AN118" s="2" t="s">
        <v>1062</v>
      </c>
      <c r="AO118" s="2">
        <v>0</v>
      </c>
      <c r="AP118" s="2" t="s">
        <v>1062</v>
      </c>
    </row>
    <row r="119" spans="1:42">
      <c r="A119" s="2" t="s">
        <v>490</v>
      </c>
      <c r="B119" s="2" t="s">
        <v>836</v>
      </c>
      <c r="C119" s="2" t="s">
        <v>818</v>
      </c>
      <c r="D119" s="2" t="s">
        <v>970</v>
      </c>
      <c r="E119" s="2" t="s">
        <v>491</v>
      </c>
      <c r="F119" s="2" t="s">
        <v>514</v>
      </c>
      <c r="G119" s="2" t="s">
        <v>806</v>
      </c>
      <c r="H119" s="2">
        <v>0</v>
      </c>
      <c r="I119" s="2">
        <v>0.64</v>
      </c>
      <c r="J119" s="6">
        <v>82927903</v>
      </c>
      <c r="K119" s="6">
        <v>160381977</v>
      </c>
      <c r="L119" s="6">
        <v>-77454073</v>
      </c>
      <c r="M119" s="6">
        <v>148967512</v>
      </c>
      <c r="N119" s="6">
        <v>6532540</v>
      </c>
      <c r="O119" s="6">
        <v>3413839</v>
      </c>
      <c r="P119" s="6">
        <v>2309498</v>
      </c>
      <c r="Q119" s="2">
        <v>0</v>
      </c>
      <c r="R119" s="6">
        <v>0</v>
      </c>
      <c r="S119" s="6">
        <v>0</v>
      </c>
      <c r="T119" s="6">
        <v>33449</v>
      </c>
      <c r="U119" s="6">
        <v>758758</v>
      </c>
      <c r="V119" s="7">
        <v>16996</v>
      </c>
      <c r="W119" s="6">
        <v>-2311864</v>
      </c>
      <c r="X119" s="6">
        <v>0</v>
      </c>
      <c r="Y119" s="6">
        <v>0</v>
      </c>
      <c r="Z119" s="2">
        <v>-12797075</v>
      </c>
      <c r="AA119" s="6">
        <v>140391113</v>
      </c>
      <c r="AB119" s="6">
        <v>62937040</v>
      </c>
      <c r="AC119" s="6">
        <v>-19990864</v>
      </c>
      <c r="AD119" s="6">
        <v>1</v>
      </c>
      <c r="AE119" s="7" t="s">
        <v>971</v>
      </c>
      <c r="AF119" s="2" t="s">
        <v>811</v>
      </c>
      <c r="AG119" s="6">
        <v>59500646</v>
      </c>
      <c r="AH119" s="6">
        <v>1.6412916999999999E-2</v>
      </c>
      <c r="AI119" s="11">
        <v>0</v>
      </c>
      <c r="AJ119" s="2" t="s">
        <v>1062</v>
      </c>
      <c r="AK119" s="2" t="s">
        <v>1062</v>
      </c>
      <c r="AL119" s="2">
        <v>0</v>
      </c>
      <c r="AM119" s="2">
        <v>0</v>
      </c>
      <c r="AN119" s="2" t="s">
        <v>1062</v>
      </c>
      <c r="AO119" s="2">
        <v>0</v>
      </c>
      <c r="AP119" s="2">
        <v>1</v>
      </c>
    </row>
    <row r="120" spans="1:42">
      <c r="A120" s="2" t="s">
        <v>484</v>
      </c>
      <c r="B120" s="2" t="s">
        <v>804</v>
      </c>
      <c r="C120" s="2" t="s">
        <v>809</v>
      </c>
      <c r="D120" s="2">
        <v>0</v>
      </c>
      <c r="E120" s="2" t="s">
        <v>485</v>
      </c>
      <c r="F120" s="2" t="s">
        <v>402</v>
      </c>
      <c r="G120" s="2" t="s">
        <v>400</v>
      </c>
      <c r="H120" s="2">
        <v>0</v>
      </c>
      <c r="I120" s="2">
        <v>0.4</v>
      </c>
      <c r="J120" s="6">
        <v>1703158</v>
      </c>
      <c r="K120" s="6">
        <v>14828357</v>
      </c>
      <c r="L120" s="6">
        <v>-13125199</v>
      </c>
      <c r="M120" s="6">
        <v>16108477</v>
      </c>
      <c r="N120" s="6">
        <v>1286387</v>
      </c>
      <c r="O120" s="6">
        <v>369412</v>
      </c>
      <c r="P120" s="6">
        <v>810638</v>
      </c>
      <c r="Q120" s="6">
        <v>1200</v>
      </c>
      <c r="R120" s="6">
        <v>0</v>
      </c>
      <c r="S120" s="6">
        <v>0</v>
      </c>
      <c r="T120" s="6">
        <v>18254</v>
      </c>
      <c r="U120" s="6">
        <v>73594</v>
      </c>
      <c r="V120" s="7">
        <v>13289</v>
      </c>
      <c r="W120" s="6">
        <v>-300786</v>
      </c>
      <c r="X120" s="6">
        <v>0</v>
      </c>
      <c r="Y120" s="6">
        <v>0</v>
      </c>
      <c r="Z120" s="2">
        <v>2151000</v>
      </c>
      <c r="AA120" s="6">
        <v>19245078</v>
      </c>
      <c r="AB120" s="6">
        <v>6119879</v>
      </c>
      <c r="AC120" s="6">
        <v>4416721</v>
      </c>
      <c r="AD120" s="6">
        <v>4</v>
      </c>
      <c r="AE120" s="7" t="s">
        <v>906</v>
      </c>
      <c r="AF120" s="2" t="s">
        <v>811</v>
      </c>
      <c r="AG120" s="6">
        <v>1703158</v>
      </c>
      <c r="AH120" s="6">
        <v>9.3992220000000005E-3</v>
      </c>
      <c r="AI120" s="11">
        <v>0</v>
      </c>
      <c r="AJ120" s="2" t="s">
        <v>1062</v>
      </c>
      <c r="AK120" s="2">
        <v>1</v>
      </c>
      <c r="AL120" s="2">
        <v>0</v>
      </c>
      <c r="AM120" s="2">
        <v>0</v>
      </c>
      <c r="AN120" s="2" t="s">
        <v>1062</v>
      </c>
      <c r="AO120" s="2">
        <v>0</v>
      </c>
      <c r="AP120" s="2" t="s">
        <v>1062</v>
      </c>
    </row>
    <row r="121" spans="1:42">
      <c r="A121" s="2" t="s">
        <v>482</v>
      </c>
      <c r="B121" s="2" t="s">
        <v>817</v>
      </c>
      <c r="C121" s="2" t="s">
        <v>818</v>
      </c>
      <c r="D121" s="2" t="s">
        <v>970</v>
      </c>
      <c r="E121" s="2" t="s">
        <v>483</v>
      </c>
      <c r="F121" s="2" t="s">
        <v>514</v>
      </c>
      <c r="G121" s="2" t="s">
        <v>806</v>
      </c>
      <c r="H121" s="2">
        <v>0</v>
      </c>
      <c r="I121" s="2">
        <v>0.64</v>
      </c>
      <c r="J121" s="6">
        <v>109069396</v>
      </c>
      <c r="K121" s="6">
        <v>48383312</v>
      </c>
      <c r="L121" s="6">
        <v>60686083</v>
      </c>
      <c r="M121" s="6">
        <v>46575889</v>
      </c>
      <c r="N121" s="6">
        <v>5086543</v>
      </c>
      <c r="O121" s="6">
        <v>1067364</v>
      </c>
      <c r="P121" s="6">
        <v>3935670</v>
      </c>
      <c r="Q121" s="2">
        <v>0</v>
      </c>
      <c r="R121" s="6">
        <v>0</v>
      </c>
      <c r="S121" s="6">
        <v>0</v>
      </c>
      <c r="T121" s="6">
        <v>36138</v>
      </c>
      <c r="U121" s="6">
        <v>20766</v>
      </c>
      <c r="V121" s="7">
        <v>26605</v>
      </c>
      <c r="W121" s="6">
        <v>698594</v>
      </c>
      <c r="X121" s="6">
        <v>0</v>
      </c>
      <c r="Y121" s="6">
        <v>0</v>
      </c>
      <c r="Z121" s="2">
        <v>-412246</v>
      </c>
      <c r="AA121" s="6">
        <v>51948780</v>
      </c>
      <c r="AB121" s="6">
        <v>112634863</v>
      </c>
      <c r="AC121" s="6">
        <v>3565468</v>
      </c>
      <c r="AD121" s="6">
        <v>1</v>
      </c>
      <c r="AE121" s="7" t="s">
        <v>971</v>
      </c>
      <c r="AF121" s="2" t="s">
        <v>811</v>
      </c>
      <c r="AG121" s="6">
        <v>78867417</v>
      </c>
      <c r="AH121" s="6">
        <v>2.1586786E-2</v>
      </c>
      <c r="AI121" s="11">
        <v>0</v>
      </c>
      <c r="AJ121" s="2" t="s">
        <v>1062</v>
      </c>
      <c r="AK121" s="2" t="s">
        <v>1062</v>
      </c>
      <c r="AL121" s="2">
        <v>0</v>
      </c>
      <c r="AM121" s="2">
        <v>0</v>
      </c>
      <c r="AN121" s="2" t="s">
        <v>1062</v>
      </c>
      <c r="AO121" s="2">
        <v>0</v>
      </c>
      <c r="AP121" s="2">
        <v>1</v>
      </c>
    </row>
    <row r="122" spans="1:42">
      <c r="A122" s="2" t="s">
        <v>480</v>
      </c>
      <c r="B122" s="2" t="s">
        <v>804</v>
      </c>
      <c r="C122" s="2" t="s">
        <v>815</v>
      </c>
      <c r="D122" s="2">
        <v>0</v>
      </c>
      <c r="E122" s="2" t="s">
        <v>481</v>
      </c>
      <c r="F122" s="2" t="s">
        <v>534</v>
      </c>
      <c r="G122" s="2" t="s">
        <v>532</v>
      </c>
      <c r="H122" s="2">
        <v>0</v>
      </c>
      <c r="I122" s="2">
        <v>0.4</v>
      </c>
      <c r="J122" s="6">
        <v>2999457</v>
      </c>
      <c r="K122" s="6">
        <v>18175289</v>
      </c>
      <c r="L122" s="6">
        <v>-15175832</v>
      </c>
      <c r="M122" s="6">
        <v>18768916</v>
      </c>
      <c r="N122" s="6">
        <v>1067471</v>
      </c>
      <c r="O122" s="6">
        <v>447888</v>
      </c>
      <c r="P122" s="6">
        <v>584454</v>
      </c>
      <c r="Q122" s="2">
        <v>0</v>
      </c>
      <c r="R122" s="6">
        <v>0</v>
      </c>
      <c r="S122" s="6">
        <v>0</v>
      </c>
      <c r="T122" s="6">
        <v>0</v>
      </c>
      <c r="U122" s="6">
        <v>31037</v>
      </c>
      <c r="V122" s="7">
        <v>4092</v>
      </c>
      <c r="W122" s="6">
        <v>-347779</v>
      </c>
      <c r="X122" s="6">
        <v>0</v>
      </c>
      <c r="Y122" s="6">
        <v>1985.0086449999999</v>
      </c>
      <c r="Z122" s="2">
        <v>101580</v>
      </c>
      <c r="AA122" s="6">
        <v>19588203</v>
      </c>
      <c r="AB122" s="6">
        <v>4412370</v>
      </c>
      <c r="AC122" s="6">
        <v>1412913</v>
      </c>
      <c r="AD122" s="6">
        <v>1</v>
      </c>
      <c r="AE122" s="7" t="s">
        <v>908</v>
      </c>
      <c r="AF122" s="2" t="s">
        <v>811</v>
      </c>
      <c r="AG122" s="6">
        <v>2999457</v>
      </c>
      <c r="AH122" s="6">
        <v>1.1739014000000001E-2</v>
      </c>
      <c r="AI122" s="11">
        <v>0</v>
      </c>
      <c r="AJ122" s="2" t="s">
        <v>1062</v>
      </c>
      <c r="AK122" s="2">
        <v>1</v>
      </c>
      <c r="AL122" s="2">
        <v>0</v>
      </c>
      <c r="AM122" s="2">
        <v>0</v>
      </c>
      <c r="AN122" s="2" t="s">
        <v>1062</v>
      </c>
      <c r="AO122" s="2">
        <v>0</v>
      </c>
      <c r="AP122" s="2" t="s">
        <v>1062</v>
      </c>
    </row>
    <row r="123" spans="1:42">
      <c r="A123" s="2" t="s">
        <v>478</v>
      </c>
      <c r="B123" s="2" t="s">
        <v>804</v>
      </c>
      <c r="C123" s="2" t="s">
        <v>820</v>
      </c>
      <c r="D123" s="2" t="s">
        <v>976</v>
      </c>
      <c r="E123" s="2" t="s">
        <v>479</v>
      </c>
      <c r="F123" s="2" t="s">
        <v>316</v>
      </c>
      <c r="G123" s="2" t="s">
        <v>314</v>
      </c>
      <c r="H123" s="2">
        <v>0</v>
      </c>
      <c r="I123" s="2">
        <v>0.9</v>
      </c>
      <c r="J123" s="6">
        <v>3840484</v>
      </c>
      <c r="K123" s="6">
        <v>55376947</v>
      </c>
      <c r="L123" s="6">
        <v>-51536463</v>
      </c>
      <c r="M123" s="6">
        <v>55444674</v>
      </c>
      <c r="N123" s="6">
        <v>6370146</v>
      </c>
      <c r="O123" s="6">
        <v>1270607</v>
      </c>
      <c r="P123" s="6">
        <v>4766385</v>
      </c>
      <c r="Q123" s="2">
        <v>0</v>
      </c>
      <c r="R123" s="6">
        <v>44824</v>
      </c>
      <c r="S123" s="6">
        <v>0</v>
      </c>
      <c r="T123" s="6">
        <v>20092</v>
      </c>
      <c r="U123" s="6">
        <v>176175</v>
      </c>
      <c r="V123" s="7">
        <v>92063</v>
      </c>
      <c r="W123" s="6">
        <v>-1186554</v>
      </c>
      <c r="X123" s="6">
        <v>0</v>
      </c>
      <c r="Y123" s="6">
        <v>0</v>
      </c>
      <c r="Z123" s="2">
        <v>-783485</v>
      </c>
      <c r="AA123" s="6">
        <v>59844781</v>
      </c>
      <c r="AB123" s="6">
        <v>8308318</v>
      </c>
      <c r="AC123" s="6">
        <v>4467834</v>
      </c>
      <c r="AD123" s="6">
        <v>2</v>
      </c>
      <c r="AE123" s="7" t="s">
        <v>977</v>
      </c>
      <c r="AF123" s="2" t="s">
        <v>811</v>
      </c>
      <c r="AG123" s="6">
        <v>3600050</v>
      </c>
      <c r="AH123" s="6">
        <v>5.7977549999999999E-3</v>
      </c>
      <c r="AI123" s="11">
        <v>0</v>
      </c>
      <c r="AJ123" s="2" t="s">
        <v>1062</v>
      </c>
      <c r="AK123" s="2" t="s">
        <v>1062</v>
      </c>
      <c r="AL123" s="2">
        <v>0</v>
      </c>
      <c r="AM123" s="2">
        <v>0</v>
      </c>
      <c r="AN123" s="2" t="s">
        <v>1062</v>
      </c>
      <c r="AO123" s="2">
        <v>0</v>
      </c>
      <c r="AP123" s="2">
        <v>1</v>
      </c>
    </row>
    <row r="124" spans="1:42">
      <c r="A124" s="2" t="s">
        <v>476</v>
      </c>
      <c r="B124" s="2" t="s">
        <v>817</v>
      </c>
      <c r="C124" s="2" t="s">
        <v>818</v>
      </c>
      <c r="D124" s="2" t="s">
        <v>970</v>
      </c>
      <c r="E124" s="2" t="s">
        <v>477</v>
      </c>
      <c r="F124" s="2" t="s">
        <v>514</v>
      </c>
      <c r="G124" s="2" t="s">
        <v>806</v>
      </c>
      <c r="H124" s="2">
        <v>0</v>
      </c>
      <c r="I124" s="2">
        <v>0.64</v>
      </c>
      <c r="J124" s="6">
        <v>45496933</v>
      </c>
      <c r="K124" s="6">
        <v>34992869</v>
      </c>
      <c r="L124" s="6">
        <v>10504063</v>
      </c>
      <c r="M124" s="6">
        <v>34438578</v>
      </c>
      <c r="N124" s="6">
        <v>3758524</v>
      </c>
      <c r="O124" s="6">
        <v>789217</v>
      </c>
      <c r="P124" s="6">
        <v>2648520</v>
      </c>
      <c r="Q124" s="2">
        <v>0</v>
      </c>
      <c r="R124" s="6">
        <v>0</v>
      </c>
      <c r="S124" s="6">
        <v>0</v>
      </c>
      <c r="T124" s="6">
        <v>65467</v>
      </c>
      <c r="U124" s="6">
        <v>235680</v>
      </c>
      <c r="V124" s="7">
        <v>19640</v>
      </c>
      <c r="W124" s="6">
        <v>72691</v>
      </c>
      <c r="X124" s="6">
        <v>0</v>
      </c>
      <c r="Y124" s="6">
        <v>0</v>
      </c>
      <c r="Z124" s="2">
        <v>2833745</v>
      </c>
      <c r="AA124" s="6">
        <v>41103538</v>
      </c>
      <c r="AB124" s="6">
        <v>51607601</v>
      </c>
      <c r="AC124" s="6">
        <v>6110668</v>
      </c>
      <c r="AD124" s="6">
        <v>1</v>
      </c>
      <c r="AE124" s="7" t="s">
        <v>971</v>
      </c>
      <c r="AF124" s="2" t="s">
        <v>811</v>
      </c>
      <c r="AG124" s="6">
        <v>38164823</v>
      </c>
      <c r="AH124" s="6">
        <v>9.0046569999999992E-3</v>
      </c>
      <c r="AI124" s="11">
        <v>0</v>
      </c>
      <c r="AJ124" s="2" t="s">
        <v>1062</v>
      </c>
      <c r="AK124" s="2" t="s">
        <v>1062</v>
      </c>
      <c r="AL124" s="2">
        <v>0</v>
      </c>
      <c r="AM124" s="2">
        <v>0</v>
      </c>
      <c r="AN124" s="2" t="s">
        <v>1062</v>
      </c>
      <c r="AO124" s="2">
        <v>0</v>
      </c>
      <c r="AP124" s="2">
        <v>1</v>
      </c>
    </row>
    <row r="125" spans="1:42">
      <c r="A125" s="2" t="s">
        <v>474</v>
      </c>
      <c r="B125" s="2" t="s">
        <v>804</v>
      </c>
      <c r="C125" s="2" t="s">
        <v>805</v>
      </c>
      <c r="D125" s="2">
        <v>0</v>
      </c>
      <c r="E125" s="2" t="s">
        <v>475</v>
      </c>
      <c r="F125" s="2" t="s">
        <v>488</v>
      </c>
      <c r="G125" s="2" t="s">
        <v>486</v>
      </c>
      <c r="H125" s="2">
        <v>0</v>
      </c>
      <c r="I125" s="2">
        <v>0.4</v>
      </c>
      <c r="J125" s="6">
        <v>1329429</v>
      </c>
      <c r="K125" s="6">
        <v>12520521</v>
      </c>
      <c r="L125" s="6">
        <v>-11191092</v>
      </c>
      <c r="M125" s="6">
        <v>12293399</v>
      </c>
      <c r="N125" s="6">
        <v>987093</v>
      </c>
      <c r="O125" s="6">
        <v>281724</v>
      </c>
      <c r="P125" s="6">
        <v>647314</v>
      </c>
      <c r="Q125" s="2">
        <v>0</v>
      </c>
      <c r="R125" s="6">
        <v>836</v>
      </c>
      <c r="S125" s="6">
        <v>0</v>
      </c>
      <c r="T125" s="6">
        <v>9756</v>
      </c>
      <c r="U125" s="6">
        <v>40098</v>
      </c>
      <c r="V125" s="7">
        <v>7365</v>
      </c>
      <c r="W125" s="6">
        <v>-256463</v>
      </c>
      <c r="X125" s="6">
        <v>0</v>
      </c>
      <c r="Y125" s="6">
        <v>234799</v>
      </c>
      <c r="Z125" s="2">
        <v>-825780</v>
      </c>
      <c r="AA125" s="6">
        <v>11963450</v>
      </c>
      <c r="AB125" s="6">
        <v>772358</v>
      </c>
      <c r="AC125" s="6">
        <v>-557071</v>
      </c>
      <c r="AD125" s="6">
        <v>1</v>
      </c>
      <c r="AE125" s="7">
        <v>0</v>
      </c>
      <c r="AF125" s="2" t="s">
        <v>807</v>
      </c>
      <c r="AG125" s="6">
        <v>1329429</v>
      </c>
      <c r="AH125" s="6">
        <v>3.3458899999999999E-4</v>
      </c>
      <c r="AI125" s="11">
        <v>0</v>
      </c>
      <c r="AJ125" s="2" t="s">
        <v>1062</v>
      </c>
      <c r="AK125" s="2">
        <v>1</v>
      </c>
      <c r="AL125" s="2">
        <v>0</v>
      </c>
      <c r="AM125" s="2">
        <v>0</v>
      </c>
      <c r="AN125" s="2" t="s">
        <v>1062</v>
      </c>
      <c r="AO125" s="2">
        <v>0</v>
      </c>
      <c r="AP125" s="2" t="s">
        <v>1062</v>
      </c>
    </row>
    <row r="126" spans="1:42">
      <c r="A126" s="2" t="s">
        <v>472</v>
      </c>
      <c r="B126" s="2" t="s">
        <v>821</v>
      </c>
      <c r="C126" s="2" t="s">
        <v>845</v>
      </c>
      <c r="D126" s="2">
        <v>0</v>
      </c>
      <c r="E126" s="2" t="s">
        <v>473</v>
      </c>
      <c r="F126" s="2" t="s">
        <v>806</v>
      </c>
      <c r="G126" s="2" t="s">
        <v>626</v>
      </c>
      <c r="H126" s="2">
        <v>0</v>
      </c>
      <c r="I126" s="2">
        <v>0.49</v>
      </c>
      <c r="J126" s="6">
        <v>27406117</v>
      </c>
      <c r="K126" s="6">
        <v>17281508</v>
      </c>
      <c r="L126" s="6">
        <v>10124609</v>
      </c>
      <c r="M126" s="6">
        <v>14877880</v>
      </c>
      <c r="N126" s="6">
        <v>1343816</v>
      </c>
      <c r="O126" s="6">
        <v>343920</v>
      </c>
      <c r="P126" s="6">
        <v>939523</v>
      </c>
      <c r="Q126" s="6">
        <v>2262</v>
      </c>
      <c r="R126" s="6">
        <v>0</v>
      </c>
      <c r="S126" s="6">
        <v>0</v>
      </c>
      <c r="T126" s="6">
        <v>15261</v>
      </c>
      <c r="U126" s="6">
        <v>30575</v>
      </c>
      <c r="V126" s="7">
        <v>12275</v>
      </c>
      <c r="W126" s="6">
        <v>232022</v>
      </c>
      <c r="X126" s="6">
        <v>0</v>
      </c>
      <c r="Y126" s="6">
        <v>0</v>
      </c>
      <c r="Z126" s="2">
        <v>138102</v>
      </c>
      <c r="AA126" s="6">
        <v>16591820</v>
      </c>
      <c r="AB126" s="6">
        <v>26716429</v>
      </c>
      <c r="AC126" s="6">
        <v>-689688</v>
      </c>
      <c r="AD126" s="6">
        <v>1</v>
      </c>
      <c r="AE126" s="7">
        <v>0</v>
      </c>
      <c r="AF126" s="2" t="s">
        <v>807</v>
      </c>
      <c r="AG126" s="6">
        <v>27406117</v>
      </c>
      <c r="AH126" s="6">
        <v>6.8975449999999997E-3</v>
      </c>
      <c r="AI126" s="11">
        <v>0</v>
      </c>
      <c r="AJ126" s="2" t="s">
        <v>1062</v>
      </c>
      <c r="AK126" s="2" t="s">
        <v>1062</v>
      </c>
      <c r="AL126" s="2">
        <v>0</v>
      </c>
      <c r="AM126" s="2">
        <v>0</v>
      </c>
      <c r="AN126" s="2">
        <v>1</v>
      </c>
      <c r="AO126" s="2">
        <v>0</v>
      </c>
      <c r="AP126" s="2" t="s">
        <v>1062</v>
      </c>
    </row>
    <row r="127" spans="1:42">
      <c r="A127" s="2" t="s">
        <v>470</v>
      </c>
      <c r="B127" s="2" t="s">
        <v>804</v>
      </c>
      <c r="C127" s="2" t="s">
        <v>805</v>
      </c>
      <c r="D127" s="2">
        <v>0</v>
      </c>
      <c r="E127" s="2" t="s">
        <v>471</v>
      </c>
      <c r="F127" s="2" t="s">
        <v>554</v>
      </c>
      <c r="G127" s="2" t="s">
        <v>552</v>
      </c>
      <c r="H127" s="2">
        <v>0</v>
      </c>
      <c r="I127" s="2">
        <v>0.4</v>
      </c>
      <c r="J127" s="6">
        <v>3674085</v>
      </c>
      <c r="K127" s="6">
        <v>9125697</v>
      </c>
      <c r="L127" s="6">
        <v>-5451612</v>
      </c>
      <c r="M127" s="6">
        <v>8372984</v>
      </c>
      <c r="N127" s="6">
        <v>1247921</v>
      </c>
      <c r="O127" s="6">
        <v>191881</v>
      </c>
      <c r="P127" s="6">
        <v>902422</v>
      </c>
      <c r="Q127" s="2">
        <v>0</v>
      </c>
      <c r="R127" s="6">
        <v>0</v>
      </c>
      <c r="S127" s="6">
        <v>0</v>
      </c>
      <c r="T127" s="6">
        <v>94108</v>
      </c>
      <c r="U127" s="6">
        <v>45633</v>
      </c>
      <c r="V127" s="7">
        <v>13877</v>
      </c>
      <c r="W127" s="6">
        <v>-124933</v>
      </c>
      <c r="X127" s="6">
        <v>0</v>
      </c>
      <c r="Y127" s="6">
        <v>0</v>
      </c>
      <c r="Z127" s="2">
        <v>-63396</v>
      </c>
      <c r="AA127" s="6">
        <v>9432576</v>
      </c>
      <c r="AB127" s="6">
        <v>3980965</v>
      </c>
      <c r="AC127" s="6">
        <v>306880</v>
      </c>
      <c r="AD127" s="6">
        <v>1</v>
      </c>
      <c r="AE127" s="7" t="s">
        <v>911</v>
      </c>
      <c r="AF127" s="2" t="s">
        <v>811</v>
      </c>
      <c r="AG127" s="6">
        <v>3674085</v>
      </c>
      <c r="AH127" s="6">
        <v>3.9026102999999999E-2</v>
      </c>
      <c r="AI127" s="11">
        <v>0</v>
      </c>
      <c r="AJ127" s="2" t="s">
        <v>1062</v>
      </c>
      <c r="AK127" s="2">
        <v>1</v>
      </c>
      <c r="AL127" s="2">
        <v>0</v>
      </c>
      <c r="AM127" s="2">
        <v>0</v>
      </c>
      <c r="AN127" s="2" t="s">
        <v>1062</v>
      </c>
      <c r="AO127" s="2">
        <v>0</v>
      </c>
      <c r="AP127" s="2" t="s">
        <v>1062</v>
      </c>
    </row>
    <row r="128" spans="1:42">
      <c r="A128" s="2" t="s">
        <v>468</v>
      </c>
      <c r="B128" s="2" t="s">
        <v>804</v>
      </c>
      <c r="C128" s="2" t="s">
        <v>805</v>
      </c>
      <c r="D128" s="2">
        <v>0</v>
      </c>
      <c r="E128" s="2" t="s">
        <v>469</v>
      </c>
      <c r="F128" s="2" t="s">
        <v>488</v>
      </c>
      <c r="G128" s="2" t="s">
        <v>486</v>
      </c>
      <c r="H128" s="2">
        <v>0</v>
      </c>
      <c r="I128" s="2">
        <v>0.4</v>
      </c>
      <c r="J128" s="6">
        <v>3220353</v>
      </c>
      <c r="K128" s="6">
        <v>12570153</v>
      </c>
      <c r="L128" s="6">
        <v>-9349800</v>
      </c>
      <c r="M128" s="6">
        <v>13973101</v>
      </c>
      <c r="N128" s="6">
        <v>1295964</v>
      </c>
      <c r="O128" s="6">
        <v>320217</v>
      </c>
      <c r="P128" s="6">
        <v>932688</v>
      </c>
      <c r="Q128" s="2">
        <v>0</v>
      </c>
      <c r="R128" s="6">
        <v>928</v>
      </c>
      <c r="S128" s="6">
        <v>0</v>
      </c>
      <c r="T128" s="6">
        <v>845</v>
      </c>
      <c r="U128" s="6">
        <v>34740</v>
      </c>
      <c r="V128" s="7">
        <v>6546</v>
      </c>
      <c r="W128" s="6">
        <v>-214266</v>
      </c>
      <c r="X128" s="6">
        <v>0</v>
      </c>
      <c r="Y128" s="6">
        <v>1178437</v>
      </c>
      <c r="Z128" s="2">
        <v>-828537</v>
      </c>
      <c r="AA128" s="6">
        <v>13047825</v>
      </c>
      <c r="AB128" s="6">
        <v>3698025</v>
      </c>
      <c r="AC128" s="6">
        <v>477672</v>
      </c>
      <c r="AD128" s="6">
        <v>1</v>
      </c>
      <c r="AE128" s="7">
        <v>0</v>
      </c>
      <c r="AF128" s="2" t="s">
        <v>807</v>
      </c>
      <c r="AG128" s="6">
        <v>3220353</v>
      </c>
      <c r="AH128" s="6">
        <v>8.1049500000000005E-4</v>
      </c>
      <c r="AI128" s="11">
        <v>0</v>
      </c>
      <c r="AJ128" s="2" t="s">
        <v>1062</v>
      </c>
      <c r="AK128" s="2">
        <v>1</v>
      </c>
      <c r="AL128" s="2">
        <v>0</v>
      </c>
      <c r="AM128" s="2">
        <v>0</v>
      </c>
      <c r="AN128" s="2" t="s">
        <v>1062</v>
      </c>
      <c r="AO128" s="2">
        <v>0</v>
      </c>
      <c r="AP128" s="2" t="s">
        <v>1062</v>
      </c>
    </row>
    <row r="129" spans="1:42">
      <c r="A129" s="2" t="s">
        <v>466</v>
      </c>
      <c r="B129" s="2" t="s">
        <v>817</v>
      </c>
      <c r="C129" s="2" t="s">
        <v>818</v>
      </c>
      <c r="D129" s="2" t="s">
        <v>970</v>
      </c>
      <c r="E129" s="2" t="s">
        <v>467</v>
      </c>
      <c r="F129" s="2" t="s">
        <v>514</v>
      </c>
      <c r="G129" s="2" t="s">
        <v>806</v>
      </c>
      <c r="H129" s="2">
        <v>0</v>
      </c>
      <c r="I129" s="2">
        <v>0.64</v>
      </c>
      <c r="J129" s="6">
        <v>40088912</v>
      </c>
      <c r="K129" s="6">
        <v>50508090</v>
      </c>
      <c r="L129" s="6">
        <v>-10419178</v>
      </c>
      <c r="M129" s="6">
        <v>51623259</v>
      </c>
      <c r="N129" s="6">
        <v>4547980</v>
      </c>
      <c r="O129" s="6">
        <v>1183033</v>
      </c>
      <c r="P129" s="6">
        <v>2969426</v>
      </c>
      <c r="Q129" s="2">
        <v>0</v>
      </c>
      <c r="R129" s="6">
        <v>0</v>
      </c>
      <c r="S129" s="6">
        <v>0</v>
      </c>
      <c r="T129" s="6">
        <v>64184</v>
      </c>
      <c r="U129" s="6">
        <v>314609</v>
      </c>
      <c r="V129" s="7">
        <v>16728</v>
      </c>
      <c r="W129" s="6">
        <v>-395684</v>
      </c>
      <c r="X129" s="6">
        <v>0</v>
      </c>
      <c r="Y129" s="6">
        <v>0</v>
      </c>
      <c r="Z129" s="2">
        <v>-637301</v>
      </c>
      <c r="AA129" s="6">
        <v>55138254</v>
      </c>
      <c r="AB129" s="6">
        <v>44719076</v>
      </c>
      <c r="AC129" s="6">
        <v>4630164</v>
      </c>
      <c r="AD129" s="6">
        <v>1</v>
      </c>
      <c r="AE129" s="7" t="s">
        <v>971</v>
      </c>
      <c r="AF129" s="2" t="s">
        <v>811</v>
      </c>
      <c r="AG129" s="6">
        <v>33241863</v>
      </c>
      <c r="AH129" s="6">
        <v>7.9343130000000001E-3</v>
      </c>
      <c r="AI129" s="11">
        <v>0</v>
      </c>
      <c r="AJ129" s="2" t="s">
        <v>1062</v>
      </c>
      <c r="AK129" s="2" t="s">
        <v>1062</v>
      </c>
      <c r="AL129" s="2">
        <v>0</v>
      </c>
      <c r="AM129" s="2">
        <v>0</v>
      </c>
      <c r="AN129" s="2" t="s">
        <v>1062</v>
      </c>
      <c r="AO129" s="2">
        <v>0</v>
      </c>
      <c r="AP129" s="2">
        <v>1</v>
      </c>
    </row>
    <row r="130" spans="1:42">
      <c r="A130" s="2" t="s">
        <v>462</v>
      </c>
      <c r="B130" s="2" t="s">
        <v>821</v>
      </c>
      <c r="C130" s="2" t="s">
        <v>825</v>
      </c>
      <c r="D130" s="2">
        <v>0</v>
      </c>
      <c r="E130" s="2" t="s">
        <v>463</v>
      </c>
      <c r="F130" s="2" t="s">
        <v>806</v>
      </c>
      <c r="G130" s="2" t="s">
        <v>464</v>
      </c>
      <c r="H130" s="2">
        <v>0</v>
      </c>
      <c r="I130" s="2">
        <v>0.49</v>
      </c>
      <c r="J130" s="6">
        <v>31398023</v>
      </c>
      <c r="K130" s="6">
        <v>22325055</v>
      </c>
      <c r="L130" s="6">
        <v>9072968</v>
      </c>
      <c r="M130" s="6">
        <v>22572133</v>
      </c>
      <c r="N130" s="6">
        <v>3492525</v>
      </c>
      <c r="O130" s="6">
        <v>534321</v>
      </c>
      <c r="P130" s="6">
        <v>2704247</v>
      </c>
      <c r="Q130" s="2">
        <v>0</v>
      </c>
      <c r="R130" s="6">
        <v>42690</v>
      </c>
      <c r="S130" s="6">
        <v>752</v>
      </c>
      <c r="T130" s="6">
        <v>62653</v>
      </c>
      <c r="U130" s="6">
        <v>95233</v>
      </c>
      <c r="V130" s="7">
        <v>52629</v>
      </c>
      <c r="W130" s="6">
        <v>207922</v>
      </c>
      <c r="X130" s="6">
        <v>0</v>
      </c>
      <c r="Y130" s="6">
        <v>0</v>
      </c>
      <c r="Z130" s="2">
        <v>-392375</v>
      </c>
      <c r="AA130" s="6">
        <v>25880205</v>
      </c>
      <c r="AB130" s="6">
        <v>34953173</v>
      </c>
      <c r="AC130" s="6">
        <v>3555150</v>
      </c>
      <c r="AD130" s="6">
        <v>1</v>
      </c>
      <c r="AE130" s="7">
        <v>0</v>
      </c>
      <c r="AF130" s="2" t="s">
        <v>807</v>
      </c>
      <c r="AG130" s="6">
        <v>31398023</v>
      </c>
      <c r="AH130" s="6">
        <v>7.9022239999999994E-3</v>
      </c>
      <c r="AI130" s="11">
        <v>0</v>
      </c>
      <c r="AJ130" s="2" t="s">
        <v>1062</v>
      </c>
      <c r="AK130" s="2" t="s">
        <v>1062</v>
      </c>
      <c r="AL130" s="2">
        <v>0</v>
      </c>
      <c r="AM130" s="2">
        <v>0</v>
      </c>
      <c r="AN130" s="2">
        <v>1</v>
      </c>
      <c r="AO130" s="2">
        <v>0</v>
      </c>
      <c r="AP130" s="2" t="s">
        <v>1062</v>
      </c>
    </row>
    <row r="131" spans="1:42">
      <c r="A131" s="2" t="s">
        <v>458</v>
      </c>
      <c r="B131" s="2" t="s">
        <v>804</v>
      </c>
      <c r="C131" s="2" t="s">
        <v>815</v>
      </c>
      <c r="D131" s="2">
        <v>0</v>
      </c>
      <c r="E131" s="2" t="s">
        <v>459</v>
      </c>
      <c r="F131" s="2" t="s">
        <v>460</v>
      </c>
      <c r="G131" s="2" t="s">
        <v>806</v>
      </c>
      <c r="H131" s="2">
        <v>0</v>
      </c>
      <c r="I131" s="2">
        <v>0.4</v>
      </c>
      <c r="J131" s="6">
        <v>2619097</v>
      </c>
      <c r="K131" s="6">
        <v>17703289</v>
      </c>
      <c r="L131" s="6">
        <v>-15084192</v>
      </c>
      <c r="M131" s="6">
        <v>18071413</v>
      </c>
      <c r="N131" s="6">
        <v>1372531</v>
      </c>
      <c r="O131" s="6">
        <v>414137</v>
      </c>
      <c r="P131" s="6">
        <v>899036</v>
      </c>
      <c r="Q131" s="2">
        <v>0</v>
      </c>
      <c r="R131" s="6">
        <v>0</v>
      </c>
      <c r="S131" s="6">
        <v>0</v>
      </c>
      <c r="T131" s="6">
        <v>5757</v>
      </c>
      <c r="U131" s="6">
        <v>43781</v>
      </c>
      <c r="V131" s="7">
        <v>9820</v>
      </c>
      <c r="W131" s="6">
        <v>-345679</v>
      </c>
      <c r="X131" s="6">
        <v>0</v>
      </c>
      <c r="Y131" s="6">
        <v>0</v>
      </c>
      <c r="Z131" s="2">
        <v>641932</v>
      </c>
      <c r="AA131" s="6">
        <v>19740197</v>
      </c>
      <c r="AB131" s="6">
        <v>4656005</v>
      </c>
      <c r="AC131" s="6">
        <v>2036908</v>
      </c>
      <c r="AD131" s="6">
        <v>2</v>
      </c>
      <c r="AE131" s="7" t="s">
        <v>909</v>
      </c>
      <c r="AF131" s="2" t="s">
        <v>811</v>
      </c>
      <c r="AG131" s="6">
        <v>2619097</v>
      </c>
      <c r="AH131" s="6">
        <v>1.9907485999999999E-2</v>
      </c>
      <c r="AI131" s="11">
        <v>0</v>
      </c>
      <c r="AJ131" s="2" t="s">
        <v>1062</v>
      </c>
      <c r="AK131" s="2">
        <v>1</v>
      </c>
      <c r="AL131" s="2">
        <v>0</v>
      </c>
      <c r="AM131" s="2">
        <v>0</v>
      </c>
      <c r="AN131" s="2" t="s">
        <v>1062</v>
      </c>
      <c r="AO131" s="2">
        <v>0</v>
      </c>
      <c r="AP131" s="2" t="s">
        <v>1062</v>
      </c>
    </row>
    <row r="132" spans="1:42">
      <c r="A132" s="2" t="s">
        <v>456</v>
      </c>
      <c r="B132" s="2" t="s">
        <v>804</v>
      </c>
      <c r="C132" s="2" t="s">
        <v>809</v>
      </c>
      <c r="D132" s="2" t="s">
        <v>964</v>
      </c>
      <c r="E132" s="2" t="s">
        <v>457</v>
      </c>
      <c r="F132" s="2" t="s">
        <v>594</v>
      </c>
      <c r="G132" s="2" t="s">
        <v>590</v>
      </c>
      <c r="H132" s="2">
        <v>0</v>
      </c>
      <c r="I132" s="2">
        <v>0.5</v>
      </c>
      <c r="J132" s="6">
        <v>2523324</v>
      </c>
      <c r="K132" s="6">
        <v>12764213</v>
      </c>
      <c r="L132" s="6">
        <v>-10240889</v>
      </c>
      <c r="M132" s="6">
        <v>13008892</v>
      </c>
      <c r="N132" s="6">
        <v>1817159</v>
      </c>
      <c r="O132" s="6">
        <v>298120</v>
      </c>
      <c r="P132" s="6">
        <v>1371785</v>
      </c>
      <c r="Q132" s="2">
        <v>0</v>
      </c>
      <c r="R132" s="6">
        <v>4591</v>
      </c>
      <c r="S132" s="6">
        <v>767</v>
      </c>
      <c r="T132" s="6">
        <v>22683</v>
      </c>
      <c r="U132" s="6">
        <v>89151</v>
      </c>
      <c r="V132" s="7">
        <v>30062</v>
      </c>
      <c r="W132" s="6">
        <v>-240319</v>
      </c>
      <c r="X132" s="6">
        <v>0</v>
      </c>
      <c r="Y132" s="6">
        <v>0</v>
      </c>
      <c r="Z132" s="2">
        <v>-1067438</v>
      </c>
      <c r="AA132" s="6">
        <v>13518294</v>
      </c>
      <c r="AB132" s="6">
        <v>3277405</v>
      </c>
      <c r="AC132" s="6">
        <v>754081</v>
      </c>
      <c r="AD132" s="6">
        <v>1</v>
      </c>
      <c r="AE132" s="7" t="s">
        <v>965</v>
      </c>
      <c r="AF132" s="2" t="s">
        <v>811</v>
      </c>
      <c r="AG132" s="6">
        <v>2277561</v>
      </c>
      <c r="AH132" s="6">
        <v>1.0048118999999999E-2</v>
      </c>
      <c r="AI132" s="11">
        <v>0</v>
      </c>
      <c r="AJ132" s="2" t="s">
        <v>1062</v>
      </c>
      <c r="AK132" s="2" t="s">
        <v>1062</v>
      </c>
      <c r="AL132" s="2">
        <v>0</v>
      </c>
      <c r="AM132" s="2">
        <v>0</v>
      </c>
      <c r="AN132" s="2" t="s">
        <v>1062</v>
      </c>
      <c r="AO132" s="2">
        <v>0</v>
      </c>
      <c r="AP132" s="2">
        <v>1</v>
      </c>
    </row>
    <row r="133" spans="1:42">
      <c r="A133" s="2" t="s">
        <v>454</v>
      </c>
      <c r="B133" s="2" t="s">
        <v>817</v>
      </c>
      <c r="C133" s="2" t="s">
        <v>818</v>
      </c>
      <c r="D133" s="2" t="s">
        <v>970</v>
      </c>
      <c r="E133" s="2" t="s">
        <v>455</v>
      </c>
      <c r="F133" s="2" t="s">
        <v>514</v>
      </c>
      <c r="G133" s="2" t="s">
        <v>806</v>
      </c>
      <c r="H133" s="2">
        <v>0</v>
      </c>
      <c r="I133" s="2">
        <v>0.64</v>
      </c>
      <c r="J133" s="6">
        <v>58547513</v>
      </c>
      <c r="K133" s="6">
        <v>207031907</v>
      </c>
      <c r="L133" s="6">
        <v>-148484394</v>
      </c>
      <c r="M133" s="6">
        <v>233753757</v>
      </c>
      <c r="N133" s="6">
        <v>8703513</v>
      </c>
      <c r="O133" s="6">
        <v>5356857</v>
      </c>
      <c r="P133" s="6">
        <v>3024560</v>
      </c>
      <c r="Q133" s="2">
        <v>0</v>
      </c>
      <c r="R133" s="6">
        <v>0</v>
      </c>
      <c r="S133" s="6">
        <v>0</v>
      </c>
      <c r="T133" s="6">
        <v>24223</v>
      </c>
      <c r="U133" s="6">
        <v>269723</v>
      </c>
      <c r="V133" s="7">
        <v>28150</v>
      </c>
      <c r="W133" s="6">
        <v>-3703532</v>
      </c>
      <c r="X133" s="6">
        <v>0</v>
      </c>
      <c r="Y133" s="6">
        <v>0</v>
      </c>
      <c r="Z133" s="2">
        <v>-717300</v>
      </c>
      <c r="AA133" s="6">
        <v>238036438</v>
      </c>
      <c r="AB133" s="6">
        <v>89552044</v>
      </c>
      <c r="AC133" s="6">
        <v>31004531</v>
      </c>
      <c r="AD133" s="6">
        <v>2</v>
      </c>
      <c r="AE133" s="7" t="s">
        <v>971</v>
      </c>
      <c r="AF133" s="2" t="s">
        <v>811</v>
      </c>
      <c r="AG133" s="6">
        <v>45423232</v>
      </c>
      <c r="AH133" s="6">
        <v>1.1587600999999999E-2</v>
      </c>
      <c r="AI133" s="11">
        <v>0</v>
      </c>
      <c r="AJ133" s="2" t="s">
        <v>1062</v>
      </c>
      <c r="AK133" s="2" t="s">
        <v>1062</v>
      </c>
      <c r="AL133" s="2">
        <v>0</v>
      </c>
      <c r="AM133" s="2">
        <v>0</v>
      </c>
      <c r="AN133" s="2" t="s">
        <v>1062</v>
      </c>
      <c r="AO133" s="2">
        <v>0</v>
      </c>
      <c r="AP133" s="2">
        <v>1</v>
      </c>
    </row>
    <row r="134" spans="1:42">
      <c r="A134" s="2" t="s">
        <v>452</v>
      </c>
      <c r="B134" s="2" t="s">
        <v>804</v>
      </c>
      <c r="C134" s="2" t="s">
        <v>809</v>
      </c>
      <c r="D134" s="2">
        <v>0</v>
      </c>
      <c r="E134" s="2" t="s">
        <v>453</v>
      </c>
      <c r="F134" s="2" t="s">
        <v>402</v>
      </c>
      <c r="G134" s="2" t="s">
        <v>400</v>
      </c>
      <c r="H134" s="2">
        <v>0</v>
      </c>
      <c r="I134" s="2">
        <v>0.4</v>
      </c>
      <c r="J134" s="6">
        <v>2499827</v>
      </c>
      <c r="K134" s="6">
        <v>11778093</v>
      </c>
      <c r="L134" s="6">
        <v>-9278267</v>
      </c>
      <c r="M134" s="6">
        <v>13056165</v>
      </c>
      <c r="N134" s="6">
        <v>1414689</v>
      </c>
      <c r="O134" s="6">
        <v>308477</v>
      </c>
      <c r="P134" s="6">
        <v>1011698</v>
      </c>
      <c r="Q134" s="6">
        <v>2583</v>
      </c>
      <c r="R134" s="6">
        <v>2896</v>
      </c>
      <c r="S134" s="6">
        <v>614</v>
      </c>
      <c r="T134" s="6">
        <v>17014</v>
      </c>
      <c r="U134" s="6">
        <v>55449</v>
      </c>
      <c r="V134" s="7">
        <v>15958</v>
      </c>
      <c r="W134" s="6">
        <v>-212627</v>
      </c>
      <c r="X134" s="6">
        <v>0</v>
      </c>
      <c r="Y134" s="6">
        <v>0</v>
      </c>
      <c r="Z134" s="2">
        <v>-300536</v>
      </c>
      <c r="AA134" s="6">
        <v>13957691</v>
      </c>
      <c r="AB134" s="6">
        <v>4679424</v>
      </c>
      <c r="AC134" s="6">
        <v>2179598</v>
      </c>
      <c r="AD134" s="6">
        <v>2</v>
      </c>
      <c r="AE134" s="7" t="s">
        <v>906</v>
      </c>
      <c r="AF134" s="2" t="s">
        <v>811</v>
      </c>
      <c r="AG134" s="6">
        <v>2499827</v>
      </c>
      <c r="AH134" s="6">
        <v>1.37958E-2</v>
      </c>
      <c r="AI134" s="11">
        <v>0</v>
      </c>
      <c r="AJ134" s="2" t="s">
        <v>1062</v>
      </c>
      <c r="AK134" s="2">
        <v>1</v>
      </c>
      <c r="AL134" s="2">
        <v>0</v>
      </c>
      <c r="AM134" s="2">
        <v>0</v>
      </c>
      <c r="AN134" s="2" t="s">
        <v>1062</v>
      </c>
      <c r="AO134" s="2">
        <v>0</v>
      </c>
      <c r="AP134" s="2" t="s">
        <v>1062</v>
      </c>
    </row>
    <row r="135" spans="1:42">
      <c r="A135" s="2" t="s">
        <v>450</v>
      </c>
      <c r="B135" s="2" t="s">
        <v>804</v>
      </c>
      <c r="C135" s="2" t="s">
        <v>805</v>
      </c>
      <c r="D135" s="2">
        <v>0</v>
      </c>
      <c r="E135" s="2" t="s">
        <v>451</v>
      </c>
      <c r="F135" s="2" t="s">
        <v>39</v>
      </c>
      <c r="G135" s="2" t="s">
        <v>806</v>
      </c>
      <c r="H135" s="2">
        <v>0</v>
      </c>
      <c r="I135" s="2">
        <v>0.4</v>
      </c>
      <c r="J135" s="6">
        <v>1973998</v>
      </c>
      <c r="K135" s="6">
        <v>16539027</v>
      </c>
      <c r="L135" s="6">
        <v>-14565029</v>
      </c>
      <c r="M135" s="6">
        <v>17070182</v>
      </c>
      <c r="N135" s="6">
        <v>1933674</v>
      </c>
      <c r="O135" s="6">
        <v>391192</v>
      </c>
      <c r="P135" s="6">
        <v>1389328</v>
      </c>
      <c r="Q135" s="6">
        <v>1433</v>
      </c>
      <c r="R135" s="6">
        <v>3792</v>
      </c>
      <c r="S135" s="6">
        <v>0</v>
      </c>
      <c r="T135" s="6">
        <v>34940</v>
      </c>
      <c r="U135" s="6">
        <v>91511</v>
      </c>
      <c r="V135" s="7">
        <v>21478</v>
      </c>
      <c r="W135" s="6">
        <v>-333782</v>
      </c>
      <c r="X135" s="6">
        <v>0</v>
      </c>
      <c r="Y135" s="6">
        <v>1019416</v>
      </c>
      <c r="Z135" s="2">
        <v>-129237</v>
      </c>
      <c r="AA135" s="6">
        <v>17521421</v>
      </c>
      <c r="AB135" s="6">
        <v>2956392</v>
      </c>
      <c r="AC135" s="6">
        <v>982394</v>
      </c>
      <c r="AD135" s="6">
        <v>1</v>
      </c>
      <c r="AE135" s="7">
        <v>0</v>
      </c>
      <c r="AF135" s="2" t="s">
        <v>807</v>
      </c>
      <c r="AG135" s="6">
        <v>1973998</v>
      </c>
      <c r="AH135" s="6">
        <v>4.9681400000000004E-4</v>
      </c>
      <c r="AI135" s="11">
        <v>0</v>
      </c>
      <c r="AJ135" s="2" t="s">
        <v>1062</v>
      </c>
      <c r="AK135" s="2">
        <v>1</v>
      </c>
      <c r="AL135" s="2">
        <v>0</v>
      </c>
      <c r="AM135" s="2">
        <v>0</v>
      </c>
      <c r="AN135" s="2" t="s">
        <v>1062</v>
      </c>
      <c r="AO135" s="2">
        <v>0</v>
      </c>
      <c r="AP135" s="2" t="s">
        <v>1062</v>
      </c>
    </row>
    <row r="136" spans="1:42">
      <c r="A136" s="2" t="s">
        <v>448</v>
      </c>
      <c r="B136" s="2" t="s">
        <v>817</v>
      </c>
      <c r="C136" s="2" t="s">
        <v>818</v>
      </c>
      <c r="D136" s="2" t="s">
        <v>970</v>
      </c>
      <c r="E136" s="2" t="s">
        <v>449</v>
      </c>
      <c r="F136" s="2" t="s">
        <v>514</v>
      </c>
      <c r="G136" s="2" t="s">
        <v>806</v>
      </c>
      <c r="H136" s="2">
        <v>0</v>
      </c>
      <c r="I136" s="2">
        <v>0.64</v>
      </c>
      <c r="J136" s="6">
        <v>63110940</v>
      </c>
      <c r="K136" s="6">
        <v>112931272</v>
      </c>
      <c r="L136" s="6">
        <v>-49820332</v>
      </c>
      <c r="M136" s="6">
        <v>138234404</v>
      </c>
      <c r="N136" s="6">
        <v>6165371</v>
      </c>
      <c r="O136" s="6">
        <v>3167872</v>
      </c>
      <c r="P136" s="6">
        <v>2506376</v>
      </c>
      <c r="Q136" s="2">
        <v>0</v>
      </c>
      <c r="R136" s="6">
        <v>0</v>
      </c>
      <c r="S136" s="6">
        <v>0</v>
      </c>
      <c r="T136" s="6">
        <v>14166</v>
      </c>
      <c r="U136" s="6">
        <v>454044</v>
      </c>
      <c r="V136" s="7">
        <v>22913</v>
      </c>
      <c r="W136" s="6">
        <v>-1501208</v>
      </c>
      <c r="X136" s="6">
        <v>0</v>
      </c>
      <c r="Y136" s="6">
        <v>0</v>
      </c>
      <c r="Z136" s="2">
        <v>4618380</v>
      </c>
      <c r="AA136" s="6">
        <v>147516947</v>
      </c>
      <c r="AB136" s="6">
        <v>97696615</v>
      </c>
      <c r="AC136" s="6">
        <v>34585675</v>
      </c>
      <c r="AD136" s="6">
        <v>2</v>
      </c>
      <c r="AE136" s="7" t="s">
        <v>971</v>
      </c>
      <c r="AF136" s="2" t="s">
        <v>811</v>
      </c>
      <c r="AG136" s="6">
        <v>47424003</v>
      </c>
      <c r="AH136" s="6">
        <v>1.2490785000000001E-2</v>
      </c>
      <c r="AI136" s="11">
        <v>0</v>
      </c>
      <c r="AJ136" s="2" t="s">
        <v>1062</v>
      </c>
      <c r="AK136" s="2" t="s">
        <v>1062</v>
      </c>
      <c r="AL136" s="2">
        <v>0</v>
      </c>
      <c r="AM136" s="2">
        <v>0</v>
      </c>
      <c r="AN136" s="2" t="s">
        <v>1062</v>
      </c>
      <c r="AO136" s="2">
        <v>0</v>
      </c>
      <c r="AP136" s="2">
        <v>1</v>
      </c>
    </row>
    <row r="137" spans="1:42">
      <c r="A137" s="2" t="s">
        <v>444</v>
      </c>
      <c r="B137" s="2" t="s">
        <v>804</v>
      </c>
      <c r="C137" s="2" t="s">
        <v>815</v>
      </c>
      <c r="D137" s="2">
        <v>0</v>
      </c>
      <c r="E137" s="2" t="s">
        <v>445</v>
      </c>
      <c r="F137" s="2" t="s">
        <v>668</v>
      </c>
      <c r="G137" s="2" t="s">
        <v>666</v>
      </c>
      <c r="H137" s="2">
        <v>0</v>
      </c>
      <c r="I137" s="2">
        <v>0.4</v>
      </c>
      <c r="J137" s="6">
        <v>4409059</v>
      </c>
      <c r="K137" s="6">
        <v>22239504</v>
      </c>
      <c r="L137" s="6">
        <v>-17830445</v>
      </c>
      <c r="M137" s="6">
        <v>23103914</v>
      </c>
      <c r="N137" s="6">
        <v>2223330</v>
      </c>
      <c r="O137" s="6">
        <v>575832</v>
      </c>
      <c r="P137" s="6">
        <v>1512961</v>
      </c>
      <c r="Q137" s="6">
        <v>8737</v>
      </c>
      <c r="R137" s="6">
        <v>13112</v>
      </c>
      <c r="S137" s="6">
        <v>0</v>
      </c>
      <c r="T137" s="6">
        <v>12871</v>
      </c>
      <c r="U137" s="6">
        <v>68564</v>
      </c>
      <c r="V137" s="7">
        <v>31253</v>
      </c>
      <c r="W137" s="6">
        <v>-408614</v>
      </c>
      <c r="X137" s="6">
        <v>0</v>
      </c>
      <c r="Y137" s="6">
        <v>1235392</v>
      </c>
      <c r="Z137" s="2">
        <v>1564608</v>
      </c>
      <c r="AA137" s="6">
        <v>25247846</v>
      </c>
      <c r="AB137" s="6">
        <v>7417401</v>
      </c>
      <c r="AC137" s="6">
        <v>3008342</v>
      </c>
      <c r="AD137" s="6">
        <v>2</v>
      </c>
      <c r="AE137" s="7">
        <v>0</v>
      </c>
      <c r="AF137" s="2" t="s">
        <v>807</v>
      </c>
      <c r="AG137" s="6">
        <v>4409059</v>
      </c>
      <c r="AH137" s="6">
        <v>1.1096680000000001E-3</v>
      </c>
      <c r="AI137" s="11">
        <v>0</v>
      </c>
      <c r="AJ137" s="2" t="s">
        <v>1062</v>
      </c>
      <c r="AK137" s="2">
        <v>1</v>
      </c>
      <c r="AL137" s="2">
        <v>0</v>
      </c>
      <c r="AM137" s="2">
        <v>0</v>
      </c>
      <c r="AN137" s="2" t="s">
        <v>1062</v>
      </c>
      <c r="AO137" s="2">
        <v>0</v>
      </c>
      <c r="AP137" s="2" t="s">
        <v>1062</v>
      </c>
    </row>
    <row r="138" spans="1:42">
      <c r="A138" s="2" t="s">
        <v>442</v>
      </c>
      <c r="B138" s="2" t="s">
        <v>804</v>
      </c>
      <c r="C138" s="2" t="s">
        <v>808</v>
      </c>
      <c r="D138" s="2">
        <v>0</v>
      </c>
      <c r="E138" s="2" t="s">
        <v>443</v>
      </c>
      <c r="F138" s="2" t="s">
        <v>412</v>
      </c>
      <c r="G138" s="2" t="s">
        <v>410</v>
      </c>
      <c r="H138" s="2">
        <v>0</v>
      </c>
      <c r="I138" s="2">
        <v>0.4</v>
      </c>
      <c r="J138" s="6">
        <v>3463613</v>
      </c>
      <c r="K138" s="6">
        <v>7281591</v>
      </c>
      <c r="L138" s="6">
        <v>-3817977</v>
      </c>
      <c r="M138" s="6">
        <v>6577096</v>
      </c>
      <c r="N138" s="6">
        <v>1106110</v>
      </c>
      <c r="O138" s="6">
        <v>150725</v>
      </c>
      <c r="P138" s="6">
        <v>922777</v>
      </c>
      <c r="Q138" s="2">
        <v>477</v>
      </c>
      <c r="R138" s="6">
        <v>0</v>
      </c>
      <c r="S138" s="6">
        <v>0</v>
      </c>
      <c r="T138" s="6">
        <v>3616</v>
      </c>
      <c r="U138" s="6">
        <v>14731</v>
      </c>
      <c r="V138" s="7">
        <v>13784</v>
      </c>
      <c r="W138" s="6">
        <v>-87495</v>
      </c>
      <c r="X138" s="6">
        <v>0</v>
      </c>
      <c r="Y138" s="6">
        <v>0</v>
      </c>
      <c r="Z138" s="2">
        <v>422384</v>
      </c>
      <c r="AA138" s="6">
        <v>8018095</v>
      </c>
      <c r="AB138" s="6">
        <v>4200117</v>
      </c>
      <c r="AC138" s="6">
        <v>736504</v>
      </c>
      <c r="AD138" s="6">
        <v>1</v>
      </c>
      <c r="AE138" s="7" t="s">
        <v>930</v>
      </c>
      <c r="AF138" s="2" t="s">
        <v>811</v>
      </c>
      <c r="AG138" s="6">
        <v>3463613</v>
      </c>
      <c r="AH138" s="6">
        <v>1.6449416000000001E-2</v>
      </c>
      <c r="AI138" s="11">
        <v>0</v>
      </c>
      <c r="AJ138" s="2" t="s">
        <v>1062</v>
      </c>
      <c r="AK138" s="2">
        <v>1</v>
      </c>
      <c r="AL138" s="2">
        <v>0</v>
      </c>
      <c r="AM138" s="2">
        <v>0</v>
      </c>
      <c r="AN138" s="2" t="s">
        <v>1062</v>
      </c>
      <c r="AO138" s="2">
        <v>0</v>
      </c>
      <c r="AP138" s="2" t="s">
        <v>1062</v>
      </c>
    </row>
    <row r="139" spans="1:42">
      <c r="A139" s="2" t="s">
        <v>440</v>
      </c>
      <c r="B139" s="2" t="s">
        <v>804</v>
      </c>
      <c r="C139" s="2" t="s">
        <v>815</v>
      </c>
      <c r="D139" s="2" t="s">
        <v>968</v>
      </c>
      <c r="E139" s="2" t="s">
        <v>441</v>
      </c>
      <c r="F139" s="2" t="s">
        <v>139</v>
      </c>
      <c r="G139" s="2" t="s">
        <v>806</v>
      </c>
      <c r="H139" s="2">
        <v>0</v>
      </c>
      <c r="I139" s="2">
        <v>0.8</v>
      </c>
      <c r="J139" s="6">
        <v>4191325</v>
      </c>
      <c r="K139" s="6">
        <v>41384875</v>
      </c>
      <c r="L139" s="6">
        <v>-37193550</v>
      </c>
      <c r="M139" s="6">
        <v>43410251</v>
      </c>
      <c r="N139" s="6">
        <v>3443140</v>
      </c>
      <c r="O139" s="6">
        <v>1008962</v>
      </c>
      <c r="P139" s="6">
        <v>2294168</v>
      </c>
      <c r="Q139" s="6">
        <v>24913</v>
      </c>
      <c r="R139" s="6">
        <v>0</v>
      </c>
      <c r="S139" s="6">
        <v>1227</v>
      </c>
      <c r="T139" s="6">
        <v>2946</v>
      </c>
      <c r="U139" s="6">
        <v>83118</v>
      </c>
      <c r="V139" s="7">
        <v>27806</v>
      </c>
      <c r="W139" s="6">
        <v>-852352</v>
      </c>
      <c r="X139" s="6">
        <v>0</v>
      </c>
      <c r="Y139" s="6">
        <v>0</v>
      </c>
      <c r="Z139" s="2">
        <v>-342806</v>
      </c>
      <c r="AA139" s="6">
        <v>45658233</v>
      </c>
      <c r="AB139" s="6">
        <v>8464683</v>
      </c>
      <c r="AC139" s="6">
        <v>4273358</v>
      </c>
      <c r="AD139" s="6">
        <v>2</v>
      </c>
      <c r="AE139" s="7" t="s">
        <v>969</v>
      </c>
      <c r="AF139" s="2" t="s">
        <v>811</v>
      </c>
      <c r="AG139" s="6">
        <v>4191325</v>
      </c>
      <c r="AH139" s="6">
        <v>2.7255386E-2</v>
      </c>
      <c r="AI139" s="11">
        <v>0</v>
      </c>
      <c r="AJ139" s="2" t="s">
        <v>1062</v>
      </c>
      <c r="AK139" s="2" t="s">
        <v>1062</v>
      </c>
      <c r="AL139" s="2">
        <v>0</v>
      </c>
      <c r="AM139" s="2">
        <v>0</v>
      </c>
      <c r="AN139" s="2" t="s">
        <v>1062</v>
      </c>
      <c r="AO139" s="2">
        <v>0</v>
      </c>
      <c r="AP139" s="2">
        <v>1</v>
      </c>
    </row>
    <row r="140" spans="1:42">
      <c r="A140" s="2" t="s">
        <v>438</v>
      </c>
      <c r="B140" s="2" t="s">
        <v>821</v>
      </c>
      <c r="C140" s="2" t="s">
        <v>805</v>
      </c>
      <c r="D140" s="2" t="s">
        <v>985</v>
      </c>
      <c r="E140" s="2" t="s">
        <v>439</v>
      </c>
      <c r="F140" s="2" t="s">
        <v>806</v>
      </c>
      <c r="G140" s="2" t="s">
        <v>806</v>
      </c>
      <c r="H140" s="2">
        <v>0</v>
      </c>
      <c r="I140" s="2">
        <v>1</v>
      </c>
      <c r="J140" s="6">
        <v>40074315</v>
      </c>
      <c r="K140" s="6">
        <v>37740382</v>
      </c>
      <c r="L140" s="6">
        <v>2333933</v>
      </c>
      <c r="M140" s="6">
        <v>38484258</v>
      </c>
      <c r="N140" s="6">
        <v>6287642</v>
      </c>
      <c r="O140" s="6">
        <v>888060</v>
      </c>
      <c r="P140" s="6">
        <v>4994673</v>
      </c>
      <c r="Q140" s="6">
        <v>36365</v>
      </c>
      <c r="R140" s="6">
        <v>0</v>
      </c>
      <c r="S140" s="6">
        <v>1534</v>
      </c>
      <c r="T140" s="6">
        <v>30884</v>
      </c>
      <c r="U140" s="6">
        <v>250201</v>
      </c>
      <c r="V140" s="7">
        <v>85925</v>
      </c>
      <c r="W140" s="6">
        <v>-142498</v>
      </c>
      <c r="X140" s="6">
        <v>0</v>
      </c>
      <c r="Y140" s="6">
        <v>0</v>
      </c>
      <c r="Z140" s="2">
        <v>-265000</v>
      </c>
      <c r="AA140" s="6">
        <v>44364402</v>
      </c>
      <c r="AB140" s="6">
        <v>46698335</v>
      </c>
      <c r="AC140" s="6">
        <v>6624020</v>
      </c>
      <c r="AD140" s="6">
        <v>1</v>
      </c>
      <c r="AE140" s="7" t="s">
        <v>986</v>
      </c>
      <c r="AF140" s="2" t="s">
        <v>811</v>
      </c>
      <c r="AG140" s="6">
        <v>31522291</v>
      </c>
      <c r="AH140" s="6">
        <v>0.230300267</v>
      </c>
      <c r="AI140" s="11">
        <v>0</v>
      </c>
      <c r="AJ140" s="2" t="s">
        <v>1062</v>
      </c>
      <c r="AK140" s="2" t="s">
        <v>1062</v>
      </c>
      <c r="AL140" s="2">
        <v>0</v>
      </c>
      <c r="AM140" s="2">
        <v>0</v>
      </c>
      <c r="AN140" s="2" t="s">
        <v>1062</v>
      </c>
      <c r="AO140" s="2">
        <v>0</v>
      </c>
      <c r="AP140" s="2">
        <v>1</v>
      </c>
    </row>
    <row r="141" spans="1:42">
      <c r="A141" s="2" t="s">
        <v>436</v>
      </c>
      <c r="B141" s="2" t="s">
        <v>821</v>
      </c>
      <c r="C141" s="2" t="s">
        <v>822</v>
      </c>
      <c r="D141" s="2">
        <v>0</v>
      </c>
      <c r="E141" s="2" t="s">
        <v>437</v>
      </c>
      <c r="F141" s="2" t="s">
        <v>806</v>
      </c>
      <c r="G141" s="2" t="s">
        <v>806</v>
      </c>
      <c r="H141" s="2">
        <v>0</v>
      </c>
      <c r="I141" s="2">
        <v>0.5</v>
      </c>
      <c r="J141" s="6">
        <v>1478412</v>
      </c>
      <c r="K141" s="6">
        <v>917632</v>
      </c>
      <c r="L141" s="6">
        <v>560779</v>
      </c>
      <c r="M141" s="6">
        <v>742100</v>
      </c>
      <c r="N141" s="6">
        <v>190776</v>
      </c>
      <c r="O141" s="6">
        <v>17006</v>
      </c>
      <c r="P141" s="6">
        <v>170256</v>
      </c>
      <c r="Q141" s="2">
        <v>0</v>
      </c>
      <c r="R141" s="6">
        <v>957</v>
      </c>
      <c r="S141" s="6">
        <v>0</v>
      </c>
      <c r="T141" s="6">
        <v>0</v>
      </c>
      <c r="U141" s="6">
        <v>0</v>
      </c>
      <c r="V141" s="7">
        <v>2557</v>
      </c>
      <c r="W141" s="6">
        <v>12851</v>
      </c>
      <c r="X141" s="6">
        <v>0</v>
      </c>
      <c r="Y141" s="6">
        <v>0</v>
      </c>
      <c r="Z141" s="2">
        <v>-170000</v>
      </c>
      <c r="AA141" s="6">
        <v>775727</v>
      </c>
      <c r="AB141" s="6">
        <v>1336507</v>
      </c>
      <c r="AC141" s="6">
        <v>-141905</v>
      </c>
      <c r="AD141" s="6">
        <v>1</v>
      </c>
      <c r="AE141" s="7">
        <v>0</v>
      </c>
      <c r="AF141" s="2" t="s">
        <v>807</v>
      </c>
      <c r="AG141" s="6">
        <v>1478412</v>
      </c>
      <c r="AH141" s="6">
        <v>3.7208500000000003E-4</v>
      </c>
      <c r="AI141" s="11">
        <v>0</v>
      </c>
      <c r="AJ141" s="2" t="s">
        <v>1062</v>
      </c>
      <c r="AK141" s="2" t="s">
        <v>1062</v>
      </c>
      <c r="AL141" s="2">
        <v>0</v>
      </c>
      <c r="AM141" s="2">
        <v>0</v>
      </c>
      <c r="AN141" s="2">
        <v>1</v>
      </c>
      <c r="AO141" s="2">
        <v>0</v>
      </c>
      <c r="AP141" s="2" t="s">
        <v>1062</v>
      </c>
    </row>
    <row r="142" spans="1:42">
      <c r="A142" s="2" t="s">
        <v>434</v>
      </c>
      <c r="B142" s="2" t="s">
        <v>836</v>
      </c>
      <c r="C142" s="2" t="s">
        <v>818</v>
      </c>
      <c r="D142" s="2" t="s">
        <v>970</v>
      </c>
      <c r="E142" s="2" t="s">
        <v>435</v>
      </c>
      <c r="F142" s="2" t="s">
        <v>514</v>
      </c>
      <c r="G142" s="2" t="s">
        <v>806</v>
      </c>
      <c r="H142" s="2">
        <v>0</v>
      </c>
      <c r="I142" s="2">
        <v>0.64</v>
      </c>
      <c r="J142" s="6">
        <v>114563875</v>
      </c>
      <c r="K142" s="6">
        <v>169207990</v>
      </c>
      <c r="L142" s="6">
        <v>-54644115</v>
      </c>
      <c r="M142" s="6">
        <v>180897123</v>
      </c>
      <c r="N142" s="6">
        <v>9150721</v>
      </c>
      <c r="O142" s="6">
        <v>4147276</v>
      </c>
      <c r="P142" s="6">
        <v>3112132</v>
      </c>
      <c r="Q142" s="2">
        <v>0</v>
      </c>
      <c r="R142" s="6">
        <v>0</v>
      </c>
      <c r="S142" s="6">
        <v>0</v>
      </c>
      <c r="T142" s="6">
        <v>210066</v>
      </c>
      <c r="U142" s="6">
        <v>1593458</v>
      </c>
      <c r="V142" s="7">
        <v>87789</v>
      </c>
      <c r="W142" s="6">
        <v>-1998341</v>
      </c>
      <c r="X142" s="6">
        <v>0</v>
      </c>
      <c r="Y142" s="6">
        <v>0</v>
      </c>
      <c r="Z142" s="2">
        <v>3849880</v>
      </c>
      <c r="AA142" s="6">
        <v>191899383</v>
      </c>
      <c r="AB142" s="6">
        <v>137255268</v>
      </c>
      <c r="AC142" s="6">
        <v>22691393</v>
      </c>
      <c r="AD142" s="6">
        <v>1</v>
      </c>
      <c r="AE142" s="7" t="s">
        <v>971</v>
      </c>
      <c r="AF142" s="2" t="s">
        <v>811</v>
      </c>
      <c r="AG142" s="6">
        <v>82007676</v>
      </c>
      <c r="AH142" s="6">
        <v>2.2674242000000001E-2</v>
      </c>
      <c r="AI142" s="11">
        <v>0</v>
      </c>
      <c r="AJ142" s="2" t="s">
        <v>1062</v>
      </c>
      <c r="AK142" s="2" t="s">
        <v>1062</v>
      </c>
      <c r="AL142" s="2">
        <v>0</v>
      </c>
      <c r="AM142" s="2">
        <v>0</v>
      </c>
      <c r="AN142" s="2" t="s">
        <v>1062</v>
      </c>
      <c r="AO142" s="2">
        <v>0</v>
      </c>
      <c r="AP142" s="2">
        <v>1</v>
      </c>
    </row>
    <row r="143" spans="1:42">
      <c r="A143" s="2" t="s">
        <v>432</v>
      </c>
      <c r="B143" s="2" t="s">
        <v>836</v>
      </c>
      <c r="C143" s="2" t="s">
        <v>818</v>
      </c>
      <c r="D143" s="2" t="s">
        <v>970</v>
      </c>
      <c r="E143" s="2" t="s">
        <v>433</v>
      </c>
      <c r="F143" s="2" t="s">
        <v>514</v>
      </c>
      <c r="G143" s="2" t="s">
        <v>806</v>
      </c>
      <c r="H143" s="2">
        <v>0</v>
      </c>
      <c r="I143" s="2">
        <v>0.64</v>
      </c>
      <c r="J143" s="6">
        <v>66997578</v>
      </c>
      <c r="K143" s="6">
        <v>218348052</v>
      </c>
      <c r="L143" s="6">
        <v>-151350473</v>
      </c>
      <c r="M143" s="6">
        <v>211917528</v>
      </c>
      <c r="N143" s="6">
        <v>7483400</v>
      </c>
      <c r="O143" s="6">
        <v>4856443</v>
      </c>
      <c r="P143" s="6">
        <v>1665468</v>
      </c>
      <c r="Q143" s="6">
        <v>2988</v>
      </c>
      <c r="R143" s="6">
        <v>0</v>
      </c>
      <c r="S143" s="6">
        <v>0</v>
      </c>
      <c r="T143" s="6">
        <v>47205</v>
      </c>
      <c r="U143" s="6">
        <v>895584</v>
      </c>
      <c r="V143" s="7">
        <v>15712</v>
      </c>
      <c r="W143" s="6">
        <v>-3841433</v>
      </c>
      <c r="X143" s="6">
        <v>0</v>
      </c>
      <c r="Y143" s="6">
        <v>0</v>
      </c>
      <c r="Z143" s="2">
        <v>1787881</v>
      </c>
      <c r="AA143" s="6">
        <v>217347376</v>
      </c>
      <c r="AB143" s="6">
        <v>65996902</v>
      </c>
      <c r="AC143" s="6">
        <v>-1000676</v>
      </c>
      <c r="AD143" s="6">
        <v>1</v>
      </c>
      <c r="AE143" s="7" t="s">
        <v>971</v>
      </c>
      <c r="AF143" s="2" t="s">
        <v>811</v>
      </c>
      <c r="AG143" s="6">
        <v>50721868</v>
      </c>
      <c r="AH143" s="6">
        <v>1.3260020000000001E-2</v>
      </c>
      <c r="AI143" s="11">
        <v>0</v>
      </c>
      <c r="AJ143" s="2" t="s">
        <v>1062</v>
      </c>
      <c r="AK143" s="2" t="s">
        <v>1062</v>
      </c>
      <c r="AL143" s="2">
        <v>0</v>
      </c>
      <c r="AM143" s="2">
        <v>0</v>
      </c>
      <c r="AN143" s="2" t="s">
        <v>1062</v>
      </c>
      <c r="AO143" s="2">
        <v>0</v>
      </c>
      <c r="AP143" s="2">
        <v>1</v>
      </c>
    </row>
    <row r="144" spans="1:42">
      <c r="A144" s="2" t="s">
        <v>426</v>
      </c>
      <c r="B144" s="2" t="s">
        <v>804</v>
      </c>
      <c r="C144" s="2" t="s">
        <v>809</v>
      </c>
      <c r="D144" s="2">
        <v>0</v>
      </c>
      <c r="E144" s="2" t="s">
        <v>427</v>
      </c>
      <c r="F144" s="2" t="s">
        <v>310</v>
      </c>
      <c r="G144" s="2" t="s">
        <v>806</v>
      </c>
      <c r="H144" s="2">
        <v>0</v>
      </c>
      <c r="I144" s="2">
        <v>0.4</v>
      </c>
      <c r="J144" s="6">
        <v>2428222</v>
      </c>
      <c r="K144" s="6">
        <v>10727152</v>
      </c>
      <c r="L144" s="6">
        <v>-8298930</v>
      </c>
      <c r="M144" s="6">
        <v>12511068</v>
      </c>
      <c r="N144" s="6">
        <v>1167242</v>
      </c>
      <c r="O144" s="6">
        <v>294779</v>
      </c>
      <c r="P144" s="6">
        <v>840377</v>
      </c>
      <c r="Q144" s="6">
        <v>2826</v>
      </c>
      <c r="R144" s="6">
        <v>2256</v>
      </c>
      <c r="S144" s="6">
        <v>0</v>
      </c>
      <c r="T144" s="6">
        <v>409</v>
      </c>
      <c r="U144" s="6">
        <v>16366</v>
      </c>
      <c r="V144" s="7">
        <v>10229</v>
      </c>
      <c r="W144" s="6">
        <v>-190184</v>
      </c>
      <c r="X144" s="6">
        <v>0</v>
      </c>
      <c r="Y144" s="6">
        <v>0</v>
      </c>
      <c r="Z144" s="2">
        <v>-708731</v>
      </c>
      <c r="AA144" s="6">
        <v>12779395</v>
      </c>
      <c r="AB144" s="6">
        <v>4480465</v>
      </c>
      <c r="AC144" s="6">
        <v>2052243</v>
      </c>
      <c r="AD144" s="6">
        <v>2</v>
      </c>
      <c r="AE144" s="7" t="s">
        <v>842</v>
      </c>
      <c r="AF144" s="2" t="s">
        <v>827</v>
      </c>
      <c r="AG144" s="6">
        <v>2428222</v>
      </c>
      <c r="AH144" s="6">
        <v>2.3929551E-2</v>
      </c>
      <c r="AI144" s="11">
        <v>0</v>
      </c>
      <c r="AJ144" s="2" t="s">
        <v>1062</v>
      </c>
      <c r="AK144" s="2">
        <v>1</v>
      </c>
      <c r="AL144" s="2">
        <v>0</v>
      </c>
      <c r="AM144" s="2">
        <v>0</v>
      </c>
      <c r="AN144" s="2" t="s">
        <v>1062</v>
      </c>
      <c r="AO144" s="2">
        <v>0</v>
      </c>
      <c r="AP144" s="2" t="s">
        <v>1062</v>
      </c>
    </row>
    <row r="145" spans="1:42">
      <c r="A145" s="2" t="s">
        <v>424</v>
      </c>
      <c r="B145" s="2" t="s">
        <v>804</v>
      </c>
      <c r="C145" s="2" t="s">
        <v>815</v>
      </c>
      <c r="D145" s="2">
        <v>0</v>
      </c>
      <c r="E145" s="2" t="s">
        <v>425</v>
      </c>
      <c r="F145" s="2" t="s">
        <v>342</v>
      </c>
      <c r="G145" s="2" t="s">
        <v>806</v>
      </c>
      <c r="H145" s="2">
        <v>0</v>
      </c>
      <c r="I145" s="2">
        <v>0.4</v>
      </c>
      <c r="J145" s="6">
        <v>5282141</v>
      </c>
      <c r="K145" s="6">
        <v>16251259</v>
      </c>
      <c r="L145" s="6">
        <v>-10969118</v>
      </c>
      <c r="M145" s="6">
        <v>17232155</v>
      </c>
      <c r="N145" s="6">
        <v>2114924</v>
      </c>
      <c r="O145" s="6">
        <v>445970</v>
      </c>
      <c r="P145" s="6">
        <v>1516031</v>
      </c>
      <c r="Q145" s="2">
        <v>294</v>
      </c>
      <c r="R145" s="6">
        <v>28965</v>
      </c>
      <c r="S145" s="6">
        <v>614</v>
      </c>
      <c r="T145" s="6">
        <v>23524</v>
      </c>
      <c r="U145" s="6">
        <v>82066</v>
      </c>
      <c r="V145" s="7">
        <v>17460</v>
      </c>
      <c r="W145" s="6">
        <v>-251376</v>
      </c>
      <c r="X145" s="6">
        <v>0</v>
      </c>
      <c r="Y145" s="6">
        <v>0</v>
      </c>
      <c r="Z145" s="2">
        <v>627327</v>
      </c>
      <c r="AA145" s="6">
        <v>19723030</v>
      </c>
      <c r="AB145" s="6">
        <v>8753912</v>
      </c>
      <c r="AC145" s="6">
        <v>3471771</v>
      </c>
      <c r="AD145" s="6">
        <v>2</v>
      </c>
      <c r="AE145" s="7" t="s">
        <v>831</v>
      </c>
      <c r="AF145" s="2" t="s">
        <v>811</v>
      </c>
      <c r="AG145" s="6">
        <v>5282141</v>
      </c>
      <c r="AH145" s="6">
        <v>2.9921891999999999E-2</v>
      </c>
      <c r="AI145" s="11">
        <v>0</v>
      </c>
      <c r="AJ145" s="2" t="s">
        <v>1062</v>
      </c>
      <c r="AK145" s="2">
        <v>1</v>
      </c>
      <c r="AL145" s="2">
        <v>0</v>
      </c>
      <c r="AM145" s="2">
        <v>0</v>
      </c>
      <c r="AN145" s="2" t="s">
        <v>1062</v>
      </c>
      <c r="AO145" s="2">
        <v>0</v>
      </c>
      <c r="AP145" s="2" t="s">
        <v>1062</v>
      </c>
    </row>
    <row r="146" spans="1:42">
      <c r="A146" s="2" t="s">
        <v>422</v>
      </c>
      <c r="B146" s="2" t="s">
        <v>821</v>
      </c>
      <c r="C146" s="2" t="s">
        <v>820</v>
      </c>
      <c r="D146" s="2">
        <v>0</v>
      </c>
      <c r="E146" s="2" t="s">
        <v>423</v>
      </c>
      <c r="F146" s="2" t="s">
        <v>806</v>
      </c>
      <c r="G146" s="2" t="s">
        <v>446</v>
      </c>
      <c r="H146" s="2">
        <v>0</v>
      </c>
      <c r="I146" s="2">
        <v>0.49</v>
      </c>
      <c r="J146" s="6">
        <v>78475179</v>
      </c>
      <c r="K146" s="6">
        <v>40098104</v>
      </c>
      <c r="L146" s="6">
        <v>38377075</v>
      </c>
      <c r="M146" s="6">
        <v>42028366</v>
      </c>
      <c r="N146" s="6">
        <v>4182842</v>
      </c>
      <c r="O146" s="6">
        <v>1061187</v>
      </c>
      <c r="P146" s="6">
        <v>2999142</v>
      </c>
      <c r="Q146" s="2">
        <v>0</v>
      </c>
      <c r="R146" s="6">
        <v>0</v>
      </c>
      <c r="S146" s="6">
        <v>752</v>
      </c>
      <c r="T146" s="6">
        <v>9987</v>
      </c>
      <c r="U146" s="6">
        <v>74683</v>
      </c>
      <c r="V146" s="7">
        <v>37091</v>
      </c>
      <c r="W146" s="6">
        <v>879475</v>
      </c>
      <c r="X146" s="6">
        <v>0</v>
      </c>
      <c r="Y146" s="6">
        <v>0</v>
      </c>
      <c r="Z146" s="2">
        <v>-841648</v>
      </c>
      <c r="AA146" s="6">
        <v>46249035</v>
      </c>
      <c r="AB146" s="6">
        <v>84626110</v>
      </c>
      <c r="AC146" s="6">
        <v>6150931</v>
      </c>
      <c r="AD146" s="6">
        <v>1</v>
      </c>
      <c r="AE146" s="7">
        <v>0</v>
      </c>
      <c r="AF146" s="2" t="s">
        <v>807</v>
      </c>
      <c r="AG146" s="6">
        <v>78475179</v>
      </c>
      <c r="AH146" s="6">
        <v>1.9750556999999998E-2</v>
      </c>
      <c r="AI146" s="11">
        <v>0</v>
      </c>
      <c r="AJ146" s="2" t="s">
        <v>1062</v>
      </c>
      <c r="AK146" s="2" t="s">
        <v>1062</v>
      </c>
      <c r="AL146" s="2">
        <v>0</v>
      </c>
      <c r="AM146" s="2">
        <v>0</v>
      </c>
      <c r="AN146" s="2">
        <v>1</v>
      </c>
      <c r="AO146" s="2">
        <v>0</v>
      </c>
      <c r="AP146" s="2" t="s">
        <v>1062</v>
      </c>
    </row>
    <row r="147" spans="1:42">
      <c r="A147" s="2" t="s">
        <v>420</v>
      </c>
      <c r="B147" s="2" t="s">
        <v>817</v>
      </c>
      <c r="C147" s="2" t="s">
        <v>818</v>
      </c>
      <c r="D147" s="2" t="s">
        <v>970</v>
      </c>
      <c r="E147" s="2" t="s">
        <v>421</v>
      </c>
      <c r="F147" s="2" t="s">
        <v>514</v>
      </c>
      <c r="G147" s="2" t="s">
        <v>806</v>
      </c>
      <c r="H147" s="2">
        <v>0</v>
      </c>
      <c r="I147" s="2">
        <v>0.64</v>
      </c>
      <c r="J147" s="6">
        <v>22770146</v>
      </c>
      <c r="K147" s="6">
        <v>54140994</v>
      </c>
      <c r="L147" s="6">
        <v>-31370848</v>
      </c>
      <c r="M147" s="6">
        <v>55230936</v>
      </c>
      <c r="N147" s="6">
        <v>3339286</v>
      </c>
      <c r="O147" s="6">
        <v>1265709</v>
      </c>
      <c r="P147" s="6">
        <v>1888071</v>
      </c>
      <c r="Q147" s="6">
        <v>3928</v>
      </c>
      <c r="R147" s="6">
        <v>0</v>
      </c>
      <c r="S147" s="6">
        <v>0</v>
      </c>
      <c r="T147" s="6">
        <v>16602</v>
      </c>
      <c r="U147" s="6">
        <v>133552</v>
      </c>
      <c r="V147" s="7">
        <v>31424</v>
      </c>
      <c r="W147" s="6">
        <v>-754328</v>
      </c>
      <c r="X147" s="6">
        <v>0</v>
      </c>
      <c r="Y147" s="6">
        <v>0</v>
      </c>
      <c r="Z147" s="2">
        <v>787200</v>
      </c>
      <c r="AA147" s="6">
        <v>58603094</v>
      </c>
      <c r="AB147" s="6">
        <v>27232246</v>
      </c>
      <c r="AC147" s="6">
        <v>4462100</v>
      </c>
      <c r="AD147" s="6">
        <v>1</v>
      </c>
      <c r="AE147" s="7" t="s">
        <v>971</v>
      </c>
      <c r="AF147" s="2" t="s">
        <v>811</v>
      </c>
      <c r="AG147" s="6">
        <v>21224846</v>
      </c>
      <c r="AH147" s="6">
        <v>4.5066200000000002E-3</v>
      </c>
      <c r="AI147" s="11">
        <v>0</v>
      </c>
      <c r="AJ147" s="2" t="s">
        <v>1062</v>
      </c>
      <c r="AK147" s="2" t="s">
        <v>1062</v>
      </c>
      <c r="AL147" s="2">
        <v>0</v>
      </c>
      <c r="AM147" s="2">
        <v>0</v>
      </c>
      <c r="AN147" s="2" t="s">
        <v>1062</v>
      </c>
      <c r="AO147" s="2">
        <v>0</v>
      </c>
      <c r="AP147" s="2">
        <v>1</v>
      </c>
    </row>
    <row r="148" spans="1:42">
      <c r="A148" s="2" t="s">
        <v>418</v>
      </c>
      <c r="B148" s="2" t="s">
        <v>819</v>
      </c>
      <c r="C148" s="2" t="s">
        <v>820</v>
      </c>
      <c r="D148" s="2" t="s">
        <v>976</v>
      </c>
      <c r="E148" s="2" t="s">
        <v>419</v>
      </c>
      <c r="F148" s="2" t="s">
        <v>806</v>
      </c>
      <c r="G148" s="2" t="s">
        <v>37</v>
      </c>
      <c r="H148" s="2">
        <v>0</v>
      </c>
      <c r="I148" s="2">
        <v>0.99</v>
      </c>
      <c r="J148" s="6">
        <v>102355532</v>
      </c>
      <c r="K148" s="6">
        <v>104695832</v>
      </c>
      <c r="L148" s="6">
        <v>-2340300</v>
      </c>
      <c r="M148" s="6">
        <v>99648047</v>
      </c>
      <c r="N148" s="6">
        <v>15059620</v>
      </c>
      <c r="O148" s="6">
        <v>2285531</v>
      </c>
      <c r="P148" s="6">
        <v>12289647</v>
      </c>
      <c r="Q148" s="6">
        <v>64734</v>
      </c>
      <c r="R148" s="2">
        <v>0</v>
      </c>
      <c r="S148" s="6">
        <v>1519</v>
      </c>
      <c r="T148" s="6">
        <v>83717</v>
      </c>
      <c r="U148" s="6">
        <v>234128</v>
      </c>
      <c r="V148" s="7">
        <v>100344</v>
      </c>
      <c r="W148" s="6">
        <v>-576704</v>
      </c>
      <c r="X148" s="6">
        <v>0</v>
      </c>
      <c r="Y148" s="6">
        <v>0</v>
      </c>
      <c r="Z148" s="2">
        <v>-915</v>
      </c>
      <c r="AA148" s="6">
        <v>114130048</v>
      </c>
      <c r="AB148" s="6">
        <v>111789748</v>
      </c>
      <c r="AC148" s="6">
        <v>9434216</v>
      </c>
      <c r="AD148" s="6">
        <v>1</v>
      </c>
      <c r="AE148" s="7" t="s">
        <v>977</v>
      </c>
      <c r="AF148" s="2" t="s">
        <v>811</v>
      </c>
      <c r="AG148" s="6">
        <v>79530577</v>
      </c>
      <c r="AH148" s="6">
        <v>0.1545202</v>
      </c>
      <c r="AI148" s="11">
        <v>0</v>
      </c>
      <c r="AJ148" s="2" t="s">
        <v>1062</v>
      </c>
      <c r="AK148" s="2" t="s">
        <v>1062</v>
      </c>
      <c r="AL148" s="2">
        <v>0</v>
      </c>
      <c r="AM148" s="2">
        <v>0</v>
      </c>
      <c r="AN148" s="2" t="s">
        <v>1062</v>
      </c>
      <c r="AO148" s="2">
        <v>0</v>
      </c>
      <c r="AP148" s="2">
        <v>1</v>
      </c>
    </row>
    <row r="149" spans="1:42">
      <c r="A149" s="2" t="s">
        <v>416</v>
      </c>
      <c r="B149" s="2" t="s">
        <v>819</v>
      </c>
      <c r="C149" s="2" t="s">
        <v>808</v>
      </c>
      <c r="D149" s="2" t="s">
        <v>951</v>
      </c>
      <c r="E149" s="2" t="s">
        <v>417</v>
      </c>
      <c r="F149" s="2" t="s">
        <v>806</v>
      </c>
      <c r="G149" s="2" t="s">
        <v>368</v>
      </c>
      <c r="H149" s="2">
        <v>0</v>
      </c>
      <c r="I149" s="2">
        <v>0.99</v>
      </c>
      <c r="J149" s="6">
        <v>95637514</v>
      </c>
      <c r="K149" s="6">
        <v>40854205</v>
      </c>
      <c r="L149" s="6">
        <v>54783309</v>
      </c>
      <c r="M149" s="6">
        <v>44226000</v>
      </c>
      <c r="N149" s="6">
        <v>3304455</v>
      </c>
      <c r="O149" s="6">
        <v>1013513</v>
      </c>
      <c r="P149" s="6">
        <v>2157823</v>
      </c>
      <c r="Q149" s="6">
        <v>9187</v>
      </c>
      <c r="R149" s="6">
        <v>0</v>
      </c>
      <c r="S149" s="6">
        <v>0</v>
      </c>
      <c r="T149" s="6">
        <v>9107</v>
      </c>
      <c r="U149" s="6">
        <v>97218</v>
      </c>
      <c r="V149" s="7">
        <v>17607</v>
      </c>
      <c r="W149" s="6">
        <v>439034</v>
      </c>
      <c r="X149" s="6">
        <v>0</v>
      </c>
      <c r="Y149" s="6">
        <v>0</v>
      </c>
      <c r="Z149" s="2">
        <v>2737392</v>
      </c>
      <c r="AA149" s="6">
        <v>50706881</v>
      </c>
      <c r="AB149" s="6">
        <v>105490190</v>
      </c>
      <c r="AC149" s="6">
        <v>9852676</v>
      </c>
      <c r="AD149" s="6">
        <v>1</v>
      </c>
      <c r="AE149" s="7">
        <v>0</v>
      </c>
      <c r="AF149" s="2" t="s">
        <v>807</v>
      </c>
      <c r="AG149" s="6">
        <v>60012042</v>
      </c>
      <c r="AH149" s="6">
        <v>2.4069956E-2</v>
      </c>
      <c r="AI149" s="11">
        <v>0</v>
      </c>
      <c r="AJ149" s="2" t="s">
        <v>1062</v>
      </c>
      <c r="AK149" s="2" t="s">
        <v>1062</v>
      </c>
      <c r="AL149" s="2">
        <v>0</v>
      </c>
      <c r="AM149" s="2">
        <v>0</v>
      </c>
      <c r="AN149" s="2" t="s">
        <v>1062</v>
      </c>
      <c r="AO149" s="2">
        <v>0</v>
      </c>
      <c r="AP149" s="2">
        <v>1</v>
      </c>
    </row>
    <row r="150" spans="1:42">
      <c r="A150" s="2" t="s">
        <v>414</v>
      </c>
      <c r="B150" s="2" t="s">
        <v>836</v>
      </c>
      <c r="C150" s="2" t="s">
        <v>818</v>
      </c>
      <c r="D150" s="2" t="s">
        <v>970</v>
      </c>
      <c r="E150" s="2" t="s">
        <v>415</v>
      </c>
      <c r="F150" s="2" t="s">
        <v>514</v>
      </c>
      <c r="G150" s="2" t="s">
        <v>806</v>
      </c>
      <c r="H150" s="2">
        <v>0</v>
      </c>
      <c r="I150" s="2">
        <v>0.64</v>
      </c>
      <c r="J150" s="6">
        <v>150042938</v>
      </c>
      <c r="K150" s="6">
        <v>98037472</v>
      </c>
      <c r="L150" s="6">
        <v>52005466</v>
      </c>
      <c r="M150" s="6">
        <v>104466794</v>
      </c>
      <c r="N150" s="6">
        <v>7462849</v>
      </c>
      <c r="O150" s="6">
        <v>2419013</v>
      </c>
      <c r="P150" s="6">
        <v>3816545</v>
      </c>
      <c r="Q150" s="2">
        <v>0</v>
      </c>
      <c r="R150" s="6">
        <v>0</v>
      </c>
      <c r="S150" s="6">
        <v>0</v>
      </c>
      <c r="T150" s="6">
        <v>258001</v>
      </c>
      <c r="U150" s="6">
        <v>930906</v>
      </c>
      <c r="V150" s="7">
        <v>38384</v>
      </c>
      <c r="W150" s="6">
        <v>211838</v>
      </c>
      <c r="X150" s="6">
        <v>0</v>
      </c>
      <c r="Y150" s="6">
        <v>0</v>
      </c>
      <c r="Z150" s="2">
        <v>8826621</v>
      </c>
      <c r="AA150" s="6">
        <v>120968102</v>
      </c>
      <c r="AB150" s="6">
        <v>172973568</v>
      </c>
      <c r="AC150" s="6">
        <v>22930630</v>
      </c>
      <c r="AD150" s="6">
        <v>1</v>
      </c>
      <c r="AE150" s="7" t="s">
        <v>971</v>
      </c>
      <c r="AF150" s="2" t="s">
        <v>811</v>
      </c>
      <c r="AG150" s="6">
        <v>107281307</v>
      </c>
      <c r="AH150" s="6">
        <v>2.9696183000000001E-2</v>
      </c>
      <c r="AI150" s="11">
        <v>0</v>
      </c>
      <c r="AJ150" s="2" t="s">
        <v>1062</v>
      </c>
      <c r="AK150" s="2" t="s">
        <v>1062</v>
      </c>
      <c r="AL150" s="2">
        <v>0</v>
      </c>
      <c r="AM150" s="2">
        <v>0</v>
      </c>
      <c r="AN150" s="2" t="s">
        <v>1062</v>
      </c>
      <c r="AO150" s="2">
        <v>0</v>
      </c>
      <c r="AP150" s="2">
        <v>1</v>
      </c>
    </row>
    <row r="151" spans="1:42">
      <c r="A151" s="2" t="s">
        <v>408</v>
      </c>
      <c r="B151" s="2" t="s">
        <v>804</v>
      </c>
      <c r="C151" s="2" t="s">
        <v>808</v>
      </c>
      <c r="D151" s="2">
        <v>0</v>
      </c>
      <c r="E151" s="2" t="s">
        <v>409</v>
      </c>
      <c r="F151" s="2" t="s">
        <v>412</v>
      </c>
      <c r="G151" s="2" t="s">
        <v>410</v>
      </c>
      <c r="H151" s="2">
        <v>0</v>
      </c>
      <c r="I151" s="2">
        <v>0.4</v>
      </c>
      <c r="J151" s="6">
        <v>5518328</v>
      </c>
      <c r="K151" s="6">
        <v>24366381</v>
      </c>
      <c r="L151" s="6">
        <v>-18848053</v>
      </c>
      <c r="M151" s="6">
        <v>24545623</v>
      </c>
      <c r="N151" s="6">
        <v>1982369</v>
      </c>
      <c r="O151" s="6">
        <v>583764</v>
      </c>
      <c r="P151" s="6">
        <v>1285229</v>
      </c>
      <c r="Q151" s="6">
        <v>17952</v>
      </c>
      <c r="R151" s="6">
        <v>12369</v>
      </c>
      <c r="S151" s="6">
        <v>0</v>
      </c>
      <c r="T151" s="6">
        <v>11860</v>
      </c>
      <c r="U151" s="6">
        <v>49099</v>
      </c>
      <c r="V151" s="7">
        <v>22096</v>
      </c>
      <c r="W151" s="6">
        <v>-431935</v>
      </c>
      <c r="X151" s="6">
        <v>0</v>
      </c>
      <c r="Y151" s="6">
        <v>770282</v>
      </c>
      <c r="Z151" s="2">
        <v>2971630</v>
      </c>
      <c r="AA151" s="6">
        <v>28297405</v>
      </c>
      <c r="AB151" s="6">
        <v>9449353</v>
      </c>
      <c r="AC151" s="6">
        <v>3931025</v>
      </c>
      <c r="AD151" s="6">
        <v>2</v>
      </c>
      <c r="AE151" s="7">
        <v>0</v>
      </c>
      <c r="AF151" s="2" t="s">
        <v>807</v>
      </c>
      <c r="AG151" s="6">
        <v>5518328</v>
      </c>
      <c r="AH151" s="6">
        <v>1.3888469999999999E-3</v>
      </c>
      <c r="AI151" s="11">
        <v>0</v>
      </c>
      <c r="AJ151" s="2" t="s">
        <v>1062</v>
      </c>
      <c r="AK151" s="2">
        <v>1</v>
      </c>
      <c r="AL151" s="2">
        <v>0</v>
      </c>
      <c r="AM151" s="2">
        <v>0</v>
      </c>
      <c r="AN151" s="2" t="s">
        <v>1062</v>
      </c>
      <c r="AO151" s="2">
        <v>0</v>
      </c>
      <c r="AP151" s="2" t="s">
        <v>1062</v>
      </c>
    </row>
    <row r="152" spans="1:42">
      <c r="A152" s="2" t="s">
        <v>406</v>
      </c>
      <c r="B152" s="2" t="s">
        <v>819</v>
      </c>
      <c r="C152" s="2" t="s">
        <v>820</v>
      </c>
      <c r="D152" s="2" t="s">
        <v>976</v>
      </c>
      <c r="E152" s="2" t="s">
        <v>407</v>
      </c>
      <c r="F152" s="2" t="s">
        <v>806</v>
      </c>
      <c r="G152" s="2" t="s">
        <v>37</v>
      </c>
      <c r="H152" s="2">
        <v>0</v>
      </c>
      <c r="I152" s="2">
        <v>0.99</v>
      </c>
      <c r="J152" s="6">
        <v>198884326</v>
      </c>
      <c r="K152" s="6">
        <v>335819106</v>
      </c>
      <c r="L152" s="6">
        <v>-136934780</v>
      </c>
      <c r="M152" s="6">
        <v>359378600</v>
      </c>
      <c r="N152" s="6">
        <v>28533027</v>
      </c>
      <c r="O152" s="6">
        <v>8269100</v>
      </c>
      <c r="P152" s="6">
        <v>19007516</v>
      </c>
      <c r="Q152" s="6">
        <v>25317</v>
      </c>
      <c r="R152" s="6">
        <v>4562</v>
      </c>
      <c r="S152" s="6">
        <v>1519</v>
      </c>
      <c r="T152" s="6">
        <v>151904</v>
      </c>
      <c r="U152" s="6">
        <v>830064</v>
      </c>
      <c r="V152" s="7">
        <v>243045</v>
      </c>
      <c r="W152" s="6">
        <v>-4203312</v>
      </c>
      <c r="X152" s="6">
        <v>0</v>
      </c>
      <c r="Y152" s="6">
        <v>0</v>
      </c>
      <c r="Z152" s="2">
        <v>-13335036</v>
      </c>
      <c r="AA152" s="6">
        <v>370373279</v>
      </c>
      <c r="AB152" s="6">
        <v>233438499</v>
      </c>
      <c r="AC152" s="6">
        <v>34554173</v>
      </c>
      <c r="AD152" s="6">
        <v>1</v>
      </c>
      <c r="AE152" s="7" t="s">
        <v>977</v>
      </c>
      <c r="AF152" s="2" t="s">
        <v>827</v>
      </c>
      <c r="AG152" s="6">
        <v>152401844</v>
      </c>
      <c r="AH152" s="6">
        <v>0.30024411200000001</v>
      </c>
      <c r="AI152" s="11">
        <v>0</v>
      </c>
      <c r="AJ152" s="2" t="s">
        <v>1062</v>
      </c>
      <c r="AK152" s="2" t="s">
        <v>1062</v>
      </c>
      <c r="AL152" s="2">
        <v>0</v>
      </c>
      <c r="AM152" s="2">
        <v>0</v>
      </c>
      <c r="AN152" s="2" t="s">
        <v>1062</v>
      </c>
      <c r="AO152" s="2">
        <v>0</v>
      </c>
      <c r="AP152" s="2">
        <v>1</v>
      </c>
    </row>
    <row r="153" spans="1:42">
      <c r="A153" s="2" t="s">
        <v>404</v>
      </c>
      <c r="B153" s="2" t="s">
        <v>821</v>
      </c>
      <c r="C153" s="2" t="s">
        <v>809</v>
      </c>
      <c r="D153" s="2">
        <v>0</v>
      </c>
      <c r="E153" s="2" t="s">
        <v>405</v>
      </c>
      <c r="F153" s="2" t="s">
        <v>806</v>
      </c>
      <c r="G153" s="2" t="s">
        <v>400</v>
      </c>
      <c r="H153" s="2">
        <v>0</v>
      </c>
      <c r="I153" s="2">
        <v>0.49</v>
      </c>
      <c r="J153" s="6">
        <v>97468354</v>
      </c>
      <c r="K153" s="6">
        <v>53259224</v>
      </c>
      <c r="L153" s="6">
        <v>44209130</v>
      </c>
      <c r="M153" s="6">
        <v>54824214</v>
      </c>
      <c r="N153" s="6">
        <v>6403536</v>
      </c>
      <c r="O153" s="6">
        <v>1256388</v>
      </c>
      <c r="P153" s="6">
        <v>4673635</v>
      </c>
      <c r="Q153" s="6">
        <v>25562</v>
      </c>
      <c r="R153" s="6">
        <v>0</v>
      </c>
      <c r="S153" s="6">
        <v>752</v>
      </c>
      <c r="T153" s="6">
        <v>66697</v>
      </c>
      <c r="U153" s="6">
        <v>341726</v>
      </c>
      <c r="V153" s="7">
        <v>38776</v>
      </c>
      <c r="W153" s="6">
        <v>1013126</v>
      </c>
      <c r="X153" s="6">
        <v>0</v>
      </c>
      <c r="Y153" s="6">
        <v>0</v>
      </c>
      <c r="Z153" s="2">
        <v>-1387607</v>
      </c>
      <c r="AA153" s="6">
        <v>60853269</v>
      </c>
      <c r="AB153" s="6">
        <v>105062399</v>
      </c>
      <c r="AC153" s="6">
        <v>7594045</v>
      </c>
      <c r="AD153" s="6">
        <v>1</v>
      </c>
      <c r="AE153" s="7" t="s">
        <v>906</v>
      </c>
      <c r="AF153" s="2" t="s">
        <v>811</v>
      </c>
      <c r="AG153" s="6">
        <v>97468354</v>
      </c>
      <c r="AH153" s="6">
        <v>0.53789886099999995</v>
      </c>
      <c r="AI153" s="11">
        <v>1</v>
      </c>
      <c r="AJ153" s="2" t="s">
        <v>1062</v>
      </c>
      <c r="AK153" s="2" t="s">
        <v>1062</v>
      </c>
      <c r="AL153" s="2">
        <v>0</v>
      </c>
      <c r="AM153" s="2">
        <v>0</v>
      </c>
      <c r="AN153" s="2">
        <v>1</v>
      </c>
      <c r="AO153" s="2">
        <v>0</v>
      </c>
      <c r="AP153" s="2" t="s">
        <v>1062</v>
      </c>
    </row>
    <row r="154" spans="1:42">
      <c r="A154" s="2" t="s">
        <v>398</v>
      </c>
      <c r="B154" s="2" t="s">
        <v>804</v>
      </c>
      <c r="C154" s="2" t="s">
        <v>805</v>
      </c>
      <c r="D154" s="2">
        <v>0</v>
      </c>
      <c r="E154" s="2" t="s">
        <v>399</v>
      </c>
      <c r="F154" s="2" t="s">
        <v>554</v>
      </c>
      <c r="G154" s="2" t="s">
        <v>552</v>
      </c>
      <c r="H154" s="2">
        <v>0</v>
      </c>
      <c r="I154" s="2">
        <v>0.4</v>
      </c>
      <c r="J154" s="6">
        <v>2157462</v>
      </c>
      <c r="K154" s="6">
        <v>9665257</v>
      </c>
      <c r="L154" s="6">
        <v>-7507795</v>
      </c>
      <c r="M154" s="6">
        <v>9685479</v>
      </c>
      <c r="N154" s="6">
        <v>1561435</v>
      </c>
      <c r="O154" s="6">
        <v>228082</v>
      </c>
      <c r="P154" s="6">
        <v>1267665</v>
      </c>
      <c r="Q154" s="2">
        <v>0</v>
      </c>
      <c r="R154" s="6">
        <v>2049</v>
      </c>
      <c r="S154" s="6">
        <v>0</v>
      </c>
      <c r="T154" s="6">
        <v>11267</v>
      </c>
      <c r="U154" s="6">
        <v>40507</v>
      </c>
      <c r="V154" s="7">
        <v>11865</v>
      </c>
      <c r="W154" s="6">
        <v>-172054</v>
      </c>
      <c r="X154" s="6">
        <v>0</v>
      </c>
      <c r="Y154" s="6">
        <v>0</v>
      </c>
      <c r="Z154" s="2">
        <v>-312000</v>
      </c>
      <c r="AA154" s="6">
        <v>10762860</v>
      </c>
      <c r="AB154" s="6">
        <v>3255066</v>
      </c>
      <c r="AC154" s="6">
        <v>1097604</v>
      </c>
      <c r="AD154" s="6">
        <v>2</v>
      </c>
      <c r="AE154" s="7" t="s">
        <v>911</v>
      </c>
      <c r="AF154" s="2" t="s">
        <v>811</v>
      </c>
      <c r="AG154" s="6">
        <v>2157462</v>
      </c>
      <c r="AH154" s="6">
        <v>2.2916545E-2</v>
      </c>
      <c r="AI154" s="11">
        <v>0</v>
      </c>
      <c r="AJ154" s="2" t="s">
        <v>1062</v>
      </c>
      <c r="AK154" s="2">
        <v>1</v>
      </c>
      <c r="AL154" s="2">
        <v>0</v>
      </c>
      <c r="AM154" s="2">
        <v>0</v>
      </c>
      <c r="AN154" s="2" t="s">
        <v>1062</v>
      </c>
      <c r="AO154" s="2">
        <v>0</v>
      </c>
      <c r="AP154" s="2" t="s">
        <v>1062</v>
      </c>
    </row>
    <row r="155" spans="1:42">
      <c r="A155" s="2" t="s">
        <v>396</v>
      </c>
      <c r="B155" s="2" t="s">
        <v>836</v>
      </c>
      <c r="C155" s="2" t="s">
        <v>818</v>
      </c>
      <c r="D155" s="2" t="s">
        <v>970</v>
      </c>
      <c r="E155" s="2" t="s">
        <v>397</v>
      </c>
      <c r="F155" s="2" t="s">
        <v>514</v>
      </c>
      <c r="G155" s="2" t="s">
        <v>806</v>
      </c>
      <c r="H155" s="2">
        <v>0</v>
      </c>
      <c r="I155" s="2">
        <v>0.64</v>
      </c>
      <c r="J155" s="6">
        <v>128470081</v>
      </c>
      <c r="K155" s="6">
        <v>40996269</v>
      </c>
      <c r="L155" s="6">
        <v>87473812</v>
      </c>
      <c r="M155" s="6">
        <v>43221261</v>
      </c>
      <c r="N155" s="6">
        <v>4575995</v>
      </c>
      <c r="O155" s="6">
        <v>990487</v>
      </c>
      <c r="P155" s="6">
        <v>3450108</v>
      </c>
      <c r="Q155" s="2">
        <v>0</v>
      </c>
      <c r="R155" s="6">
        <v>0</v>
      </c>
      <c r="S155" s="6">
        <v>0</v>
      </c>
      <c r="T155" s="6">
        <v>113142</v>
      </c>
      <c r="U155" s="6">
        <v>0</v>
      </c>
      <c r="V155" s="7">
        <v>22258</v>
      </c>
      <c r="W155" s="6">
        <v>1158070</v>
      </c>
      <c r="X155" s="6">
        <v>0</v>
      </c>
      <c r="Y155" s="6">
        <v>0</v>
      </c>
      <c r="Z155" s="2">
        <v>-2080135</v>
      </c>
      <c r="AA155" s="6">
        <v>46875191</v>
      </c>
      <c r="AB155" s="6">
        <v>134349003</v>
      </c>
      <c r="AC155" s="6">
        <v>5878922</v>
      </c>
      <c r="AD155" s="6">
        <v>1</v>
      </c>
      <c r="AE155" s="7" t="s">
        <v>971</v>
      </c>
      <c r="AF155" s="2" t="s">
        <v>811</v>
      </c>
      <c r="AG155" s="6">
        <v>91530227</v>
      </c>
      <c r="AH155" s="6">
        <v>2.5426529E-2</v>
      </c>
      <c r="AI155" s="11">
        <v>0</v>
      </c>
      <c r="AJ155" s="2" t="s">
        <v>1062</v>
      </c>
      <c r="AK155" s="2" t="s">
        <v>1062</v>
      </c>
      <c r="AL155" s="2">
        <v>0</v>
      </c>
      <c r="AM155" s="2">
        <v>0</v>
      </c>
      <c r="AN155" s="2" t="s">
        <v>1062</v>
      </c>
      <c r="AO155" s="2">
        <v>0</v>
      </c>
      <c r="AP155" s="2">
        <v>1</v>
      </c>
    </row>
    <row r="156" spans="1:42">
      <c r="A156" s="2" t="s">
        <v>394</v>
      </c>
      <c r="B156" s="2" t="s">
        <v>804</v>
      </c>
      <c r="C156" s="2" t="s">
        <v>825</v>
      </c>
      <c r="D156" s="2">
        <v>0</v>
      </c>
      <c r="E156" s="2" t="s">
        <v>395</v>
      </c>
      <c r="F156" s="2" t="s">
        <v>157</v>
      </c>
      <c r="G156" s="2" t="s">
        <v>155</v>
      </c>
      <c r="H156" s="2">
        <v>0</v>
      </c>
      <c r="I156" s="2">
        <v>0.4</v>
      </c>
      <c r="J156" s="6">
        <v>2036155</v>
      </c>
      <c r="K156" s="6">
        <v>13225317</v>
      </c>
      <c r="L156" s="6">
        <v>-11189163</v>
      </c>
      <c r="M156" s="6">
        <v>14541200</v>
      </c>
      <c r="N156" s="6">
        <v>1335361</v>
      </c>
      <c r="O156" s="6">
        <v>333236</v>
      </c>
      <c r="P156" s="6">
        <v>914137</v>
      </c>
      <c r="Q156" s="6">
        <v>5310</v>
      </c>
      <c r="R156" s="6">
        <v>993</v>
      </c>
      <c r="S156" s="6">
        <v>0</v>
      </c>
      <c r="T156" s="6">
        <v>11099</v>
      </c>
      <c r="U156" s="6">
        <v>51555</v>
      </c>
      <c r="V156" s="7">
        <v>19031</v>
      </c>
      <c r="W156" s="6">
        <v>-256418</v>
      </c>
      <c r="X156" s="6">
        <v>0</v>
      </c>
      <c r="Y156" s="6">
        <v>0</v>
      </c>
      <c r="Z156" s="2">
        <v>591250</v>
      </c>
      <c r="AA156" s="6">
        <v>16211393</v>
      </c>
      <c r="AB156" s="6">
        <v>5022230</v>
      </c>
      <c r="AC156" s="6">
        <v>2986075</v>
      </c>
      <c r="AD156" s="6">
        <v>2</v>
      </c>
      <c r="AE156" s="7" t="s">
        <v>889</v>
      </c>
      <c r="AF156" s="2" t="s">
        <v>811</v>
      </c>
      <c r="AG156" s="6">
        <v>2036155</v>
      </c>
      <c r="AH156" s="6">
        <v>3.7780769999999999E-3</v>
      </c>
      <c r="AI156" s="11">
        <v>0</v>
      </c>
      <c r="AJ156" s="2" t="s">
        <v>1062</v>
      </c>
      <c r="AK156" s="2">
        <v>1</v>
      </c>
      <c r="AL156" s="2">
        <v>0</v>
      </c>
      <c r="AM156" s="2">
        <v>0</v>
      </c>
      <c r="AN156" s="2" t="s">
        <v>1062</v>
      </c>
      <c r="AO156" s="2">
        <v>0</v>
      </c>
      <c r="AP156" s="2" t="s">
        <v>1062</v>
      </c>
    </row>
    <row r="157" spans="1:42">
      <c r="A157" s="2" t="s">
        <v>392</v>
      </c>
      <c r="B157" s="2" t="s">
        <v>804</v>
      </c>
      <c r="C157" s="2" t="s">
        <v>809</v>
      </c>
      <c r="D157" s="2" t="s">
        <v>972</v>
      </c>
      <c r="E157" s="2" t="s">
        <v>393</v>
      </c>
      <c r="F157" s="2" t="s">
        <v>390</v>
      </c>
      <c r="G157" s="2" t="s">
        <v>806</v>
      </c>
      <c r="H157" s="2">
        <v>0</v>
      </c>
      <c r="I157" s="2">
        <v>0.6</v>
      </c>
      <c r="J157" s="6">
        <v>4196916</v>
      </c>
      <c r="K157" s="6">
        <v>24396406</v>
      </c>
      <c r="L157" s="6">
        <v>-20199490</v>
      </c>
      <c r="M157" s="6">
        <v>26032017</v>
      </c>
      <c r="N157" s="6">
        <v>2066482</v>
      </c>
      <c r="O157" s="6">
        <v>596567</v>
      </c>
      <c r="P157" s="6">
        <v>1350276</v>
      </c>
      <c r="Q157" s="6">
        <v>13437</v>
      </c>
      <c r="R157" s="6">
        <v>0</v>
      </c>
      <c r="S157" s="6">
        <v>920</v>
      </c>
      <c r="T157" s="6">
        <v>3400</v>
      </c>
      <c r="U157" s="6">
        <v>58920</v>
      </c>
      <c r="V157" s="7">
        <v>42962</v>
      </c>
      <c r="W157" s="6">
        <v>-475004</v>
      </c>
      <c r="X157" s="6">
        <v>0</v>
      </c>
      <c r="Y157" s="6">
        <v>0</v>
      </c>
      <c r="Z157" s="2">
        <v>432196</v>
      </c>
      <c r="AA157" s="6">
        <v>28055691</v>
      </c>
      <c r="AB157" s="6">
        <v>7856201</v>
      </c>
      <c r="AC157" s="6">
        <v>3659285</v>
      </c>
      <c r="AD157" s="6">
        <v>2</v>
      </c>
      <c r="AE157" s="7" t="s">
        <v>973</v>
      </c>
      <c r="AF157" s="2" t="s">
        <v>827</v>
      </c>
      <c r="AG157" s="6">
        <v>3668959</v>
      </c>
      <c r="AH157" s="6">
        <v>1.8903435E-2</v>
      </c>
      <c r="AI157" s="11">
        <v>0</v>
      </c>
      <c r="AJ157" s="2" t="s">
        <v>1062</v>
      </c>
      <c r="AK157" s="2" t="s">
        <v>1062</v>
      </c>
      <c r="AL157" s="2">
        <v>0</v>
      </c>
      <c r="AM157" s="2">
        <v>0</v>
      </c>
      <c r="AN157" s="2" t="s">
        <v>1062</v>
      </c>
      <c r="AO157" s="2">
        <v>0</v>
      </c>
      <c r="AP157" s="2">
        <v>1</v>
      </c>
    </row>
    <row r="158" spans="1:42">
      <c r="A158" s="2" t="s">
        <v>388</v>
      </c>
      <c r="B158" s="2" t="s">
        <v>819</v>
      </c>
      <c r="C158" s="2" t="s">
        <v>808</v>
      </c>
      <c r="D158" s="2" t="s">
        <v>951</v>
      </c>
      <c r="E158" s="2" t="s">
        <v>389</v>
      </c>
      <c r="F158" s="2" t="s">
        <v>806</v>
      </c>
      <c r="G158" s="2" t="s">
        <v>368</v>
      </c>
      <c r="H158" s="2">
        <v>0</v>
      </c>
      <c r="I158" s="2">
        <v>0.99</v>
      </c>
      <c r="J158" s="6">
        <v>264325122</v>
      </c>
      <c r="K158" s="6">
        <v>191505892</v>
      </c>
      <c r="L158" s="6">
        <v>72819230</v>
      </c>
      <c r="M158" s="6">
        <v>185985162</v>
      </c>
      <c r="N158" s="6">
        <v>14641827</v>
      </c>
      <c r="O158" s="6">
        <v>4262160</v>
      </c>
      <c r="P158" s="6">
        <v>9378917</v>
      </c>
      <c r="Q158" s="6">
        <v>139730</v>
      </c>
      <c r="R158" s="6">
        <v>0</v>
      </c>
      <c r="S158" s="6">
        <v>1519</v>
      </c>
      <c r="T158" s="6">
        <v>110808</v>
      </c>
      <c r="U158" s="6">
        <v>563167</v>
      </c>
      <c r="V158" s="7">
        <v>185526</v>
      </c>
      <c r="W158" s="6">
        <v>-493337</v>
      </c>
      <c r="X158" s="6">
        <v>0</v>
      </c>
      <c r="Y158" s="6">
        <v>0</v>
      </c>
      <c r="Z158" s="2">
        <v>-7104961</v>
      </c>
      <c r="AA158" s="6">
        <v>193028691</v>
      </c>
      <c r="AB158" s="6">
        <v>265847922</v>
      </c>
      <c r="AC158" s="6">
        <v>1522800</v>
      </c>
      <c r="AD158" s="6">
        <v>1</v>
      </c>
      <c r="AE158" s="7">
        <v>0</v>
      </c>
      <c r="AF158" s="2" t="s">
        <v>807</v>
      </c>
      <c r="AG158" s="6">
        <v>169978473</v>
      </c>
      <c r="AH158" s="6">
        <v>6.6525088999999996E-2</v>
      </c>
      <c r="AI158" s="11">
        <v>0</v>
      </c>
      <c r="AJ158" s="2" t="s">
        <v>1062</v>
      </c>
      <c r="AK158" s="2" t="s">
        <v>1062</v>
      </c>
      <c r="AL158" s="2">
        <v>0</v>
      </c>
      <c r="AM158" s="2">
        <v>0</v>
      </c>
      <c r="AN158" s="2" t="s">
        <v>1062</v>
      </c>
      <c r="AO158" s="2">
        <v>0</v>
      </c>
      <c r="AP158" s="2">
        <v>1</v>
      </c>
    </row>
    <row r="159" spans="1:42">
      <c r="A159" s="2" t="s">
        <v>386</v>
      </c>
      <c r="B159" s="2" t="s">
        <v>821</v>
      </c>
      <c r="C159" s="2" t="s">
        <v>815</v>
      </c>
      <c r="D159" s="2">
        <v>0</v>
      </c>
      <c r="E159" s="2" t="s">
        <v>387</v>
      </c>
      <c r="F159" s="2" t="s">
        <v>806</v>
      </c>
      <c r="G159" s="2" t="s">
        <v>728</v>
      </c>
      <c r="H159" s="2">
        <v>0</v>
      </c>
      <c r="I159" s="2">
        <v>0.49</v>
      </c>
      <c r="J159" s="6">
        <v>46879236</v>
      </c>
      <c r="K159" s="6">
        <v>32923584</v>
      </c>
      <c r="L159" s="6">
        <v>13955653</v>
      </c>
      <c r="M159" s="6">
        <v>32358067</v>
      </c>
      <c r="N159" s="6">
        <v>2730588</v>
      </c>
      <c r="O159" s="6">
        <v>741539</v>
      </c>
      <c r="P159" s="6">
        <v>1889539</v>
      </c>
      <c r="Q159" s="2">
        <v>0</v>
      </c>
      <c r="R159" s="6">
        <v>0</v>
      </c>
      <c r="S159" s="6">
        <v>752</v>
      </c>
      <c r="T159" s="6">
        <v>19628</v>
      </c>
      <c r="U159" s="6">
        <v>72019</v>
      </c>
      <c r="V159" s="7">
        <v>7111</v>
      </c>
      <c r="W159" s="6">
        <v>319817</v>
      </c>
      <c r="X159" s="6">
        <v>0</v>
      </c>
      <c r="Y159" s="6">
        <v>0</v>
      </c>
      <c r="Z159" s="2">
        <v>-584815</v>
      </c>
      <c r="AA159" s="6">
        <v>34823657</v>
      </c>
      <c r="AB159" s="6">
        <v>48779310</v>
      </c>
      <c r="AC159" s="6">
        <v>1900073</v>
      </c>
      <c r="AD159" s="6">
        <v>1</v>
      </c>
      <c r="AE159" s="7">
        <v>0</v>
      </c>
      <c r="AF159" s="2" t="s">
        <v>807</v>
      </c>
      <c r="AG159" s="6">
        <v>46879236</v>
      </c>
      <c r="AH159" s="6">
        <v>1.1798520999999999E-2</v>
      </c>
      <c r="AI159" s="11">
        <v>0</v>
      </c>
      <c r="AJ159" s="2" t="s">
        <v>1062</v>
      </c>
      <c r="AK159" s="2" t="s">
        <v>1062</v>
      </c>
      <c r="AL159" s="2">
        <v>0</v>
      </c>
      <c r="AM159" s="2">
        <v>0</v>
      </c>
      <c r="AN159" s="2">
        <v>1</v>
      </c>
      <c r="AO159" s="2">
        <v>0</v>
      </c>
      <c r="AP159" s="2" t="s">
        <v>1062</v>
      </c>
    </row>
    <row r="160" spans="1:42">
      <c r="A160" s="2" t="s">
        <v>384</v>
      </c>
      <c r="B160" s="2" t="s">
        <v>804</v>
      </c>
      <c r="C160" s="2" t="s">
        <v>805</v>
      </c>
      <c r="D160" s="2" t="s">
        <v>966</v>
      </c>
      <c r="E160" s="2" t="s">
        <v>385</v>
      </c>
      <c r="F160" s="2" t="s">
        <v>430</v>
      </c>
      <c r="G160" s="2" t="s">
        <v>428</v>
      </c>
      <c r="H160" s="2">
        <v>0</v>
      </c>
      <c r="I160" s="2">
        <v>0.4</v>
      </c>
      <c r="J160" s="6">
        <v>3135707</v>
      </c>
      <c r="K160" s="6">
        <v>21737901</v>
      </c>
      <c r="L160" s="6">
        <v>-18602194</v>
      </c>
      <c r="M160" s="6">
        <v>22648774</v>
      </c>
      <c r="N160" s="6">
        <v>1808128</v>
      </c>
      <c r="O160" s="6">
        <v>520564</v>
      </c>
      <c r="P160" s="6">
        <v>1195439</v>
      </c>
      <c r="Q160" s="2">
        <v>0</v>
      </c>
      <c r="R160" s="6">
        <v>1246</v>
      </c>
      <c r="S160" s="6">
        <v>614</v>
      </c>
      <c r="T160" s="6">
        <v>6138</v>
      </c>
      <c r="U160" s="6">
        <v>57121</v>
      </c>
      <c r="V160" s="7">
        <v>27006</v>
      </c>
      <c r="W160" s="6">
        <v>-426300</v>
      </c>
      <c r="X160" s="6">
        <v>0</v>
      </c>
      <c r="Y160" s="6">
        <v>0</v>
      </c>
      <c r="Z160" s="2">
        <v>-646838</v>
      </c>
      <c r="AA160" s="6">
        <v>23383764</v>
      </c>
      <c r="AB160" s="6">
        <v>4781569</v>
      </c>
      <c r="AC160" s="6">
        <v>1645862</v>
      </c>
      <c r="AD160" s="6">
        <v>2</v>
      </c>
      <c r="AE160" s="7" t="s">
        <v>967</v>
      </c>
      <c r="AF160" s="2" t="s">
        <v>827</v>
      </c>
      <c r="AG160" s="6">
        <v>3135707</v>
      </c>
      <c r="AH160" s="6">
        <v>9.1962269999999995E-3</v>
      </c>
      <c r="AI160" s="11">
        <v>0</v>
      </c>
      <c r="AJ160" s="2" t="s">
        <v>1062</v>
      </c>
      <c r="AK160" s="2" t="s">
        <v>1062</v>
      </c>
      <c r="AL160" s="2">
        <v>0</v>
      </c>
      <c r="AM160" s="2">
        <v>0</v>
      </c>
      <c r="AN160" s="2" t="s">
        <v>1062</v>
      </c>
      <c r="AO160" s="2">
        <v>0</v>
      </c>
      <c r="AP160" s="2">
        <v>1</v>
      </c>
    </row>
    <row r="161" spans="1:42">
      <c r="A161" s="2" t="s">
        <v>382</v>
      </c>
      <c r="B161" s="2" t="s">
        <v>804</v>
      </c>
      <c r="C161" s="2" t="s">
        <v>815</v>
      </c>
      <c r="D161" s="2">
        <v>0</v>
      </c>
      <c r="E161" s="2" t="s">
        <v>383</v>
      </c>
      <c r="F161" s="2" t="s">
        <v>534</v>
      </c>
      <c r="G161" s="2" t="s">
        <v>532</v>
      </c>
      <c r="H161" s="2">
        <v>0</v>
      </c>
      <c r="I161" s="2">
        <v>0.4</v>
      </c>
      <c r="J161" s="6">
        <v>1474135</v>
      </c>
      <c r="K161" s="6">
        <v>5193445</v>
      </c>
      <c r="L161" s="6">
        <v>-3719310</v>
      </c>
      <c r="M161" s="6">
        <v>5308238</v>
      </c>
      <c r="N161" s="6">
        <v>959709</v>
      </c>
      <c r="O161" s="6">
        <v>137763</v>
      </c>
      <c r="P161" s="6">
        <v>791241</v>
      </c>
      <c r="Q161" s="6">
        <v>7109</v>
      </c>
      <c r="R161" s="6">
        <v>4134</v>
      </c>
      <c r="S161" s="6">
        <v>0</v>
      </c>
      <c r="T161" s="6">
        <v>4843</v>
      </c>
      <c r="U161" s="6">
        <v>5617</v>
      </c>
      <c r="V161" s="7">
        <v>9002</v>
      </c>
      <c r="W161" s="6">
        <v>-85234</v>
      </c>
      <c r="X161" s="6">
        <v>0</v>
      </c>
      <c r="Y161" s="6">
        <v>975.56646469999998</v>
      </c>
      <c r="Z161" s="2">
        <v>70926</v>
      </c>
      <c r="AA161" s="6">
        <v>6252663</v>
      </c>
      <c r="AB161" s="6">
        <v>2533353</v>
      </c>
      <c r="AC161" s="6">
        <v>1059219</v>
      </c>
      <c r="AD161" s="6">
        <v>2</v>
      </c>
      <c r="AE161" s="7" t="s">
        <v>908</v>
      </c>
      <c r="AF161" s="2" t="s">
        <v>811</v>
      </c>
      <c r="AG161" s="6">
        <v>1474135</v>
      </c>
      <c r="AH161" s="6">
        <v>5.7693400000000004E-3</v>
      </c>
      <c r="AI161" s="11">
        <v>0</v>
      </c>
      <c r="AJ161" s="2" t="s">
        <v>1062</v>
      </c>
      <c r="AK161" s="2">
        <v>1</v>
      </c>
      <c r="AL161" s="2">
        <v>0</v>
      </c>
      <c r="AM161" s="2">
        <v>0</v>
      </c>
      <c r="AN161" s="2" t="s">
        <v>1062</v>
      </c>
      <c r="AO161" s="2">
        <v>0</v>
      </c>
      <c r="AP161" s="2" t="s">
        <v>1062</v>
      </c>
    </row>
    <row r="162" spans="1:42">
      <c r="A162" s="2" t="s">
        <v>380</v>
      </c>
      <c r="B162" s="2" t="s">
        <v>804</v>
      </c>
      <c r="C162" s="2" t="s">
        <v>825</v>
      </c>
      <c r="D162" s="2">
        <v>0</v>
      </c>
      <c r="E162" s="2" t="s">
        <v>381</v>
      </c>
      <c r="F162" s="2" t="s">
        <v>13</v>
      </c>
      <c r="G162" s="2" t="s">
        <v>464</v>
      </c>
      <c r="H162" s="2">
        <v>0</v>
      </c>
      <c r="I162" s="2">
        <v>0.4</v>
      </c>
      <c r="J162" s="6">
        <v>1758759</v>
      </c>
      <c r="K162" s="6">
        <v>6549037</v>
      </c>
      <c r="L162" s="6">
        <v>-4790278</v>
      </c>
      <c r="M162" s="6">
        <v>5985722</v>
      </c>
      <c r="N162" s="6">
        <v>1117501</v>
      </c>
      <c r="O162" s="6">
        <v>137303</v>
      </c>
      <c r="P162" s="6">
        <v>910884</v>
      </c>
      <c r="Q162" s="6">
        <v>1060</v>
      </c>
      <c r="R162" s="6">
        <v>16469</v>
      </c>
      <c r="S162" s="6">
        <v>0</v>
      </c>
      <c r="T162" s="6">
        <v>8932</v>
      </c>
      <c r="U162" s="6">
        <v>24527</v>
      </c>
      <c r="V162" s="7">
        <v>18326</v>
      </c>
      <c r="W162" s="6">
        <v>-109777</v>
      </c>
      <c r="X162" s="6">
        <v>0</v>
      </c>
      <c r="Y162" s="6">
        <v>197300</v>
      </c>
      <c r="Z162" s="2">
        <v>-87993</v>
      </c>
      <c r="AA162" s="6">
        <v>6708153</v>
      </c>
      <c r="AB162" s="6">
        <v>1917874</v>
      </c>
      <c r="AC162" s="6">
        <v>159116</v>
      </c>
      <c r="AD162" s="6">
        <v>1</v>
      </c>
      <c r="AE162" s="7">
        <v>0</v>
      </c>
      <c r="AF162" s="2" t="s">
        <v>807</v>
      </c>
      <c r="AG162" s="6">
        <v>1758759</v>
      </c>
      <c r="AH162" s="6">
        <v>4.42643E-4</v>
      </c>
      <c r="AI162" s="11">
        <v>0</v>
      </c>
      <c r="AJ162" s="2" t="s">
        <v>1062</v>
      </c>
      <c r="AK162" s="2">
        <v>1</v>
      </c>
      <c r="AL162" s="2">
        <v>0</v>
      </c>
      <c r="AM162" s="2">
        <v>0</v>
      </c>
      <c r="AN162" s="2" t="s">
        <v>1062</v>
      </c>
      <c r="AO162" s="2">
        <v>0</v>
      </c>
      <c r="AP162" s="2" t="s">
        <v>1062</v>
      </c>
    </row>
    <row r="163" spans="1:42">
      <c r="A163" s="2" t="s">
        <v>378</v>
      </c>
      <c r="B163" s="2" t="s">
        <v>819</v>
      </c>
      <c r="C163" s="2" t="s">
        <v>808</v>
      </c>
      <c r="D163" s="2" t="s">
        <v>947</v>
      </c>
      <c r="E163" s="2" t="s">
        <v>379</v>
      </c>
      <c r="F163" s="2" t="s">
        <v>806</v>
      </c>
      <c r="G163" s="2" t="s">
        <v>502</v>
      </c>
      <c r="H163" s="2">
        <v>0</v>
      </c>
      <c r="I163" s="2">
        <v>0.99</v>
      </c>
      <c r="J163" s="6">
        <v>297581533</v>
      </c>
      <c r="K163" s="6">
        <v>316596450</v>
      </c>
      <c r="L163" s="6">
        <v>-19014918</v>
      </c>
      <c r="M163" s="6">
        <v>321572894</v>
      </c>
      <c r="N163" s="6">
        <v>20676186</v>
      </c>
      <c r="O163" s="6">
        <v>7369379</v>
      </c>
      <c r="P163" s="6">
        <v>12300418</v>
      </c>
      <c r="Q163" s="2">
        <v>0</v>
      </c>
      <c r="R163" s="6">
        <v>0</v>
      </c>
      <c r="S163" s="6">
        <v>0</v>
      </c>
      <c r="T163" s="6">
        <v>118376</v>
      </c>
      <c r="U163" s="6">
        <v>746227</v>
      </c>
      <c r="V163" s="7">
        <v>141786</v>
      </c>
      <c r="W163" s="6">
        <v>-3314570</v>
      </c>
      <c r="X163" s="6">
        <v>0</v>
      </c>
      <c r="Y163" s="6">
        <v>0</v>
      </c>
      <c r="Z163" s="2">
        <v>16359561</v>
      </c>
      <c r="AA163" s="6">
        <v>355294071</v>
      </c>
      <c r="AB163" s="6">
        <v>336279153</v>
      </c>
      <c r="AC163" s="6">
        <v>38697621</v>
      </c>
      <c r="AD163" s="6">
        <v>1</v>
      </c>
      <c r="AE163" s="7" t="s">
        <v>907</v>
      </c>
      <c r="AF163" s="2" t="s">
        <v>827</v>
      </c>
      <c r="AG163" s="6">
        <v>171960666</v>
      </c>
      <c r="AH163" s="6">
        <v>0.24531293200000001</v>
      </c>
      <c r="AI163" s="11">
        <v>0</v>
      </c>
      <c r="AJ163" s="2" t="s">
        <v>1062</v>
      </c>
      <c r="AK163" s="2" t="s">
        <v>1062</v>
      </c>
      <c r="AL163" s="2">
        <v>0</v>
      </c>
      <c r="AM163" s="2">
        <v>0</v>
      </c>
      <c r="AN163" s="2" t="s">
        <v>1062</v>
      </c>
      <c r="AO163" s="2">
        <v>0</v>
      </c>
      <c r="AP163" s="2">
        <v>1</v>
      </c>
    </row>
    <row r="164" spans="1:42">
      <c r="A164" s="2" t="s">
        <v>376</v>
      </c>
      <c r="B164" s="2" t="s">
        <v>804</v>
      </c>
      <c r="C164" s="2" t="s">
        <v>809</v>
      </c>
      <c r="D164" s="2">
        <v>0</v>
      </c>
      <c r="E164" s="2" t="s">
        <v>377</v>
      </c>
      <c r="F164" s="2" t="s">
        <v>302</v>
      </c>
      <c r="G164" s="2" t="s">
        <v>300</v>
      </c>
      <c r="H164" s="2">
        <v>0</v>
      </c>
      <c r="I164" s="2">
        <v>0.4</v>
      </c>
      <c r="J164" s="6">
        <v>3589922</v>
      </c>
      <c r="K164" s="6">
        <v>10694580</v>
      </c>
      <c r="L164" s="6">
        <v>-7104658</v>
      </c>
      <c r="M164" s="6">
        <v>11040221</v>
      </c>
      <c r="N164" s="6">
        <v>1112668</v>
      </c>
      <c r="O164" s="6">
        <v>254624</v>
      </c>
      <c r="P164" s="6">
        <v>807450</v>
      </c>
      <c r="Q164" s="6">
        <v>2407</v>
      </c>
      <c r="R164" s="6">
        <v>0</v>
      </c>
      <c r="S164" s="6">
        <v>614</v>
      </c>
      <c r="T164" s="6">
        <v>1542</v>
      </c>
      <c r="U164" s="6">
        <v>30687</v>
      </c>
      <c r="V164" s="7">
        <v>15344</v>
      </c>
      <c r="W164" s="6">
        <v>-162815</v>
      </c>
      <c r="X164" s="6">
        <v>0</v>
      </c>
      <c r="Y164" s="6">
        <v>0</v>
      </c>
      <c r="Z164" s="2">
        <v>-864006</v>
      </c>
      <c r="AA164" s="6">
        <v>11126068</v>
      </c>
      <c r="AB164" s="6">
        <v>4021410</v>
      </c>
      <c r="AC164" s="6">
        <v>431487</v>
      </c>
      <c r="AD164" s="6">
        <v>1</v>
      </c>
      <c r="AE164" s="7" t="s">
        <v>810</v>
      </c>
      <c r="AF164" s="2" t="s">
        <v>811</v>
      </c>
      <c r="AG164" s="6">
        <v>3589922</v>
      </c>
      <c r="AH164" s="6">
        <v>2.8143266E-2</v>
      </c>
      <c r="AI164" s="11">
        <v>0</v>
      </c>
      <c r="AJ164" s="2" t="s">
        <v>1062</v>
      </c>
      <c r="AK164" s="2">
        <v>1</v>
      </c>
      <c r="AL164" s="2">
        <v>0</v>
      </c>
      <c r="AM164" s="2">
        <v>0</v>
      </c>
      <c r="AN164" s="2" t="s">
        <v>1062</v>
      </c>
      <c r="AO164" s="2">
        <v>0</v>
      </c>
      <c r="AP164" s="2" t="s">
        <v>1062</v>
      </c>
    </row>
    <row r="165" spans="1:42">
      <c r="A165" s="2" t="s">
        <v>374</v>
      </c>
      <c r="B165" s="2" t="s">
        <v>821</v>
      </c>
      <c r="C165" s="2" t="s">
        <v>805</v>
      </c>
      <c r="D165" s="2" t="s">
        <v>966</v>
      </c>
      <c r="E165" s="2" t="s">
        <v>375</v>
      </c>
      <c r="F165" s="2" t="s">
        <v>806</v>
      </c>
      <c r="G165" s="2" t="s">
        <v>428</v>
      </c>
      <c r="H165" s="2">
        <v>0</v>
      </c>
      <c r="I165" s="2">
        <v>0.99</v>
      </c>
      <c r="J165" s="6">
        <v>58684663</v>
      </c>
      <c r="K165" s="6">
        <v>84968062</v>
      </c>
      <c r="L165" s="6">
        <v>-26283399</v>
      </c>
      <c r="M165" s="6">
        <v>85722437</v>
      </c>
      <c r="N165" s="6">
        <v>7186196</v>
      </c>
      <c r="O165" s="6">
        <v>1964473</v>
      </c>
      <c r="P165" s="6">
        <v>4812274</v>
      </c>
      <c r="Q165" s="6">
        <v>22952</v>
      </c>
      <c r="R165" s="6">
        <v>4347</v>
      </c>
      <c r="S165" s="6">
        <v>1519</v>
      </c>
      <c r="T165" s="6">
        <v>37606</v>
      </c>
      <c r="U165" s="6">
        <v>268086</v>
      </c>
      <c r="V165" s="7">
        <v>74939</v>
      </c>
      <c r="W165" s="6">
        <v>-884347</v>
      </c>
      <c r="X165" s="6">
        <v>0</v>
      </c>
      <c r="Y165" s="6">
        <v>0</v>
      </c>
      <c r="Z165" s="2">
        <v>-1091831</v>
      </c>
      <c r="AA165" s="6">
        <v>90932455</v>
      </c>
      <c r="AB165" s="6">
        <v>64649056</v>
      </c>
      <c r="AC165" s="6">
        <v>5964393</v>
      </c>
      <c r="AD165" s="6">
        <v>1</v>
      </c>
      <c r="AE165" s="7" t="s">
        <v>967</v>
      </c>
      <c r="AF165" s="2" t="s">
        <v>811</v>
      </c>
      <c r="AG165" s="6">
        <v>46378378</v>
      </c>
      <c r="AH165" s="6">
        <v>0.17210711100000001</v>
      </c>
      <c r="AI165" s="11">
        <v>0</v>
      </c>
      <c r="AJ165" s="2" t="s">
        <v>1062</v>
      </c>
      <c r="AK165" s="2" t="s">
        <v>1062</v>
      </c>
      <c r="AL165" s="2">
        <v>0</v>
      </c>
      <c r="AM165" s="2">
        <v>0</v>
      </c>
      <c r="AN165" s="2" t="s">
        <v>1062</v>
      </c>
      <c r="AO165" s="2">
        <v>0</v>
      </c>
      <c r="AP165" s="2">
        <v>1</v>
      </c>
    </row>
    <row r="166" spans="1:42">
      <c r="A166" s="2" t="s">
        <v>372</v>
      </c>
      <c r="B166" s="2" t="s">
        <v>804</v>
      </c>
      <c r="C166" s="2" t="s">
        <v>809</v>
      </c>
      <c r="D166" s="2">
        <v>0</v>
      </c>
      <c r="E166" s="2" t="s">
        <v>373</v>
      </c>
      <c r="F166" s="2" t="s">
        <v>402</v>
      </c>
      <c r="G166" s="2" t="s">
        <v>400</v>
      </c>
      <c r="H166" s="2">
        <v>0</v>
      </c>
      <c r="I166" s="2">
        <v>0.4</v>
      </c>
      <c r="J166" s="6">
        <v>1277080</v>
      </c>
      <c r="K166" s="6">
        <v>5445168</v>
      </c>
      <c r="L166" s="6">
        <v>-4168089</v>
      </c>
      <c r="M166" s="6">
        <v>5716424</v>
      </c>
      <c r="N166" s="6">
        <v>688694</v>
      </c>
      <c r="O166" s="6">
        <v>134324</v>
      </c>
      <c r="P166" s="6">
        <v>489842</v>
      </c>
      <c r="Q166" s="6">
        <v>5647</v>
      </c>
      <c r="R166" s="6">
        <v>14485</v>
      </c>
      <c r="S166" s="6">
        <v>614</v>
      </c>
      <c r="T166" s="6">
        <v>3273</v>
      </c>
      <c r="U166" s="6">
        <v>29052</v>
      </c>
      <c r="V166" s="7">
        <v>11457</v>
      </c>
      <c r="W166" s="6">
        <v>-95519</v>
      </c>
      <c r="X166" s="6">
        <v>0</v>
      </c>
      <c r="Y166" s="6">
        <v>0</v>
      </c>
      <c r="Z166" s="2">
        <v>141576</v>
      </c>
      <c r="AA166" s="6">
        <v>6451175</v>
      </c>
      <c r="AB166" s="6">
        <v>2283087</v>
      </c>
      <c r="AC166" s="6">
        <v>1006007</v>
      </c>
      <c r="AD166" s="6">
        <v>2</v>
      </c>
      <c r="AE166" s="7" t="s">
        <v>906</v>
      </c>
      <c r="AF166" s="2" t="s">
        <v>811</v>
      </c>
      <c r="AG166" s="6">
        <v>1277080</v>
      </c>
      <c r="AH166" s="6">
        <v>7.0478229999999999E-3</v>
      </c>
      <c r="AI166" s="11">
        <v>0</v>
      </c>
      <c r="AJ166" s="2" t="s">
        <v>1062</v>
      </c>
      <c r="AK166" s="2">
        <v>1</v>
      </c>
      <c r="AL166" s="2">
        <v>0</v>
      </c>
      <c r="AM166" s="2">
        <v>0</v>
      </c>
      <c r="AN166" s="2" t="s">
        <v>1062</v>
      </c>
      <c r="AO166" s="2">
        <v>0</v>
      </c>
      <c r="AP166" s="2" t="s">
        <v>1062</v>
      </c>
    </row>
    <row r="167" spans="1:42">
      <c r="A167" s="2" t="s">
        <v>370</v>
      </c>
      <c r="B167" s="2" t="s">
        <v>804</v>
      </c>
      <c r="C167" s="2" t="s">
        <v>822</v>
      </c>
      <c r="D167" s="2">
        <v>0</v>
      </c>
      <c r="E167" s="2" t="s">
        <v>371</v>
      </c>
      <c r="F167" s="2" t="s">
        <v>207</v>
      </c>
      <c r="G167" s="2" t="s">
        <v>274</v>
      </c>
      <c r="H167" s="2">
        <v>0</v>
      </c>
      <c r="I167" s="2">
        <v>0.4</v>
      </c>
      <c r="J167" s="6">
        <v>2795759</v>
      </c>
      <c r="K167" s="6">
        <v>12863702</v>
      </c>
      <c r="L167" s="6">
        <v>-10067942</v>
      </c>
      <c r="M167" s="6">
        <v>14725954</v>
      </c>
      <c r="N167" s="6">
        <v>1821912</v>
      </c>
      <c r="O167" s="6">
        <v>340259</v>
      </c>
      <c r="P167" s="6">
        <v>1360767</v>
      </c>
      <c r="Q167" s="6">
        <v>1336</v>
      </c>
      <c r="R167" s="6">
        <v>9184</v>
      </c>
      <c r="S167" s="6">
        <v>0</v>
      </c>
      <c r="T167" s="6">
        <v>20957</v>
      </c>
      <c r="U167" s="6">
        <v>69360</v>
      </c>
      <c r="V167" s="7">
        <v>20049</v>
      </c>
      <c r="W167" s="6">
        <v>-230724</v>
      </c>
      <c r="X167" s="6">
        <v>0</v>
      </c>
      <c r="Y167" s="6">
        <v>3096.1641920000002</v>
      </c>
      <c r="Z167" s="2">
        <v>1031968</v>
      </c>
      <c r="AA167" s="6">
        <v>17346014</v>
      </c>
      <c r="AB167" s="6">
        <v>7278072</v>
      </c>
      <c r="AC167" s="6">
        <v>4482313</v>
      </c>
      <c r="AD167" s="6">
        <v>3</v>
      </c>
      <c r="AE167" s="7" t="s">
        <v>905</v>
      </c>
      <c r="AF167" s="2" t="s">
        <v>827</v>
      </c>
      <c r="AG167" s="6">
        <v>2795759</v>
      </c>
      <c r="AH167" s="6">
        <v>3.5298001000000002E-2</v>
      </c>
      <c r="AI167" s="11">
        <v>0</v>
      </c>
      <c r="AJ167" s="2" t="s">
        <v>1062</v>
      </c>
      <c r="AK167" s="2">
        <v>1</v>
      </c>
      <c r="AL167" s="2">
        <v>0</v>
      </c>
      <c r="AM167" s="2">
        <v>0</v>
      </c>
      <c r="AN167" s="2" t="s">
        <v>1062</v>
      </c>
      <c r="AO167" s="2">
        <v>0</v>
      </c>
      <c r="AP167" s="2" t="s">
        <v>1062</v>
      </c>
    </row>
    <row r="168" spans="1:42">
      <c r="A168" s="2" t="s">
        <v>366</v>
      </c>
      <c r="B168" s="2" t="s">
        <v>817</v>
      </c>
      <c r="C168" s="2" t="s">
        <v>818</v>
      </c>
      <c r="D168" s="2" t="s">
        <v>970</v>
      </c>
      <c r="E168" s="2" t="s">
        <v>367</v>
      </c>
      <c r="F168" s="2" t="s">
        <v>514</v>
      </c>
      <c r="G168" s="2" t="s">
        <v>806</v>
      </c>
      <c r="H168" s="2">
        <v>0</v>
      </c>
      <c r="I168" s="2">
        <v>0.64</v>
      </c>
      <c r="J168" s="6">
        <v>44662387</v>
      </c>
      <c r="K168" s="6">
        <v>54229993</v>
      </c>
      <c r="L168" s="6">
        <v>-9567606</v>
      </c>
      <c r="M168" s="6">
        <v>56307628</v>
      </c>
      <c r="N168" s="6">
        <v>3765154</v>
      </c>
      <c r="O168" s="6">
        <v>1290383</v>
      </c>
      <c r="P168" s="6">
        <v>2296462</v>
      </c>
      <c r="Q168" s="2">
        <v>0</v>
      </c>
      <c r="R168" s="6">
        <v>0</v>
      </c>
      <c r="S168" s="6">
        <v>0</v>
      </c>
      <c r="T168" s="6">
        <v>14643</v>
      </c>
      <c r="U168" s="6">
        <v>145990</v>
      </c>
      <c r="V168" s="7">
        <v>17676</v>
      </c>
      <c r="W168" s="6">
        <v>-450049</v>
      </c>
      <c r="X168" s="6">
        <v>0</v>
      </c>
      <c r="Y168" s="6">
        <v>0</v>
      </c>
      <c r="Z168" s="2">
        <v>-1223215</v>
      </c>
      <c r="AA168" s="6">
        <v>58399518</v>
      </c>
      <c r="AB168" s="6">
        <v>48831912</v>
      </c>
      <c r="AC168" s="6">
        <v>4169525</v>
      </c>
      <c r="AD168" s="6">
        <v>1</v>
      </c>
      <c r="AE168" s="7" t="s">
        <v>971</v>
      </c>
      <c r="AF168" s="2" t="s">
        <v>811</v>
      </c>
      <c r="AG168" s="6">
        <v>34591497</v>
      </c>
      <c r="AH168" s="6">
        <v>8.8394860000000006E-3</v>
      </c>
      <c r="AI168" s="11">
        <v>0</v>
      </c>
      <c r="AJ168" s="2" t="s">
        <v>1062</v>
      </c>
      <c r="AK168" s="2" t="s">
        <v>1062</v>
      </c>
      <c r="AL168" s="2">
        <v>0</v>
      </c>
      <c r="AM168" s="2">
        <v>0</v>
      </c>
      <c r="AN168" s="2" t="s">
        <v>1062</v>
      </c>
      <c r="AO168" s="2">
        <v>0</v>
      </c>
      <c r="AP168" s="2">
        <v>1</v>
      </c>
    </row>
    <row r="169" spans="1:42">
      <c r="A169" s="2" t="s">
        <v>364</v>
      </c>
      <c r="B169" s="2" t="s">
        <v>804</v>
      </c>
      <c r="C169" s="2" t="s">
        <v>822</v>
      </c>
      <c r="D169" s="2" t="s">
        <v>981</v>
      </c>
      <c r="E169" s="2" t="s">
        <v>365</v>
      </c>
      <c r="F169" s="2" t="s">
        <v>588</v>
      </c>
      <c r="G169" s="2" t="s">
        <v>274</v>
      </c>
      <c r="H169" s="2">
        <v>0</v>
      </c>
      <c r="I169" s="2">
        <v>0.4</v>
      </c>
      <c r="J169" s="6">
        <v>2774769</v>
      </c>
      <c r="K169" s="6">
        <v>6005680</v>
      </c>
      <c r="L169" s="6">
        <v>-3230911</v>
      </c>
      <c r="M169" s="6">
        <v>6108054</v>
      </c>
      <c r="N169" s="6">
        <v>1094405</v>
      </c>
      <c r="O169" s="6">
        <v>142793</v>
      </c>
      <c r="P169" s="6">
        <v>891046</v>
      </c>
      <c r="Q169" s="2">
        <v>0</v>
      </c>
      <c r="R169" s="6">
        <v>0</v>
      </c>
      <c r="S169" s="6">
        <v>0</v>
      </c>
      <c r="T169" s="6">
        <v>10141</v>
      </c>
      <c r="U169" s="6">
        <v>23461</v>
      </c>
      <c r="V169" s="7">
        <v>26964</v>
      </c>
      <c r="W169" s="6">
        <v>-88845</v>
      </c>
      <c r="X169" s="6">
        <v>0</v>
      </c>
      <c r="Y169" s="6">
        <v>0</v>
      </c>
      <c r="Z169" s="2">
        <v>-25264</v>
      </c>
      <c r="AA169" s="6">
        <v>7088350</v>
      </c>
      <c r="AB169" s="6">
        <v>3857439</v>
      </c>
      <c r="AC169" s="6">
        <v>1082670</v>
      </c>
      <c r="AD169" s="6">
        <v>1</v>
      </c>
      <c r="AE169" s="7" t="s">
        <v>982</v>
      </c>
      <c r="AF169" s="2" t="s">
        <v>811</v>
      </c>
      <c r="AG169" s="6">
        <v>2128810</v>
      </c>
      <c r="AH169" s="6">
        <v>1.0594096000000001E-2</v>
      </c>
      <c r="AI169" s="11">
        <v>0</v>
      </c>
      <c r="AJ169" s="2" t="s">
        <v>1062</v>
      </c>
      <c r="AK169" s="2" t="s">
        <v>1062</v>
      </c>
      <c r="AL169" s="2">
        <v>0</v>
      </c>
      <c r="AM169" s="2">
        <v>0</v>
      </c>
      <c r="AN169" s="2" t="s">
        <v>1062</v>
      </c>
      <c r="AO169" s="2">
        <v>0</v>
      </c>
      <c r="AP169" s="2">
        <v>1</v>
      </c>
    </row>
    <row r="170" spans="1:42">
      <c r="A170" s="2" t="s">
        <v>362</v>
      </c>
      <c r="B170" s="2" t="s">
        <v>804</v>
      </c>
      <c r="C170" s="2" t="s">
        <v>815</v>
      </c>
      <c r="D170" s="2" t="s">
        <v>968</v>
      </c>
      <c r="E170" s="2" t="s">
        <v>363</v>
      </c>
      <c r="F170" s="2" t="s">
        <v>139</v>
      </c>
      <c r="G170" s="2" t="s">
        <v>806</v>
      </c>
      <c r="H170" s="2">
        <v>0</v>
      </c>
      <c r="I170" s="2">
        <v>0.8</v>
      </c>
      <c r="J170" s="6">
        <v>2656697</v>
      </c>
      <c r="K170" s="6">
        <v>17461857</v>
      </c>
      <c r="L170" s="6">
        <v>-14805160</v>
      </c>
      <c r="M170" s="6">
        <v>17998160</v>
      </c>
      <c r="N170" s="6">
        <v>2382196</v>
      </c>
      <c r="O170" s="6">
        <v>416735</v>
      </c>
      <c r="P170" s="6">
        <v>1774321</v>
      </c>
      <c r="Q170" s="6">
        <v>13334</v>
      </c>
      <c r="R170" s="6">
        <v>46862</v>
      </c>
      <c r="S170" s="6">
        <v>0</v>
      </c>
      <c r="T170" s="6">
        <v>11293</v>
      </c>
      <c r="U170" s="6">
        <v>85925</v>
      </c>
      <c r="V170" s="7">
        <v>33726</v>
      </c>
      <c r="W170" s="6">
        <v>-350035</v>
      </c>
      <c r="X170" s="6">
        <v>0</v>
      </c>
      <c r="Y170" s="6">
        <v>0</v>
      </c>
      <c r="Z170" s="2">
        <v>-956938</v>
      </c>
      <c r="AA170" s="6">
        <v>19073383</v>
      </c>
      <c r="AB170" s="6">
        <v>4268223</v>
      </c>
      <c r="AC170" s="6">
        <v>1611526</v>
      </c>
      <c r="AD170" s="6">
        <v>2</v>
      </c>
      <c r="AE170" s="7" t="s">
        <v>969</v>
      </c>
      <c r="AF170" s="2" t="s">
        <v>811</v>
      </c>
      <c r="AG170" s="6">
        <v>2187605</v>
      </c>
      <c r="AH170" s="6">
        <v>1.7275991000000001E-2</v>
      </c>
      <c r="AI170" s="11">
        <v>0</v>
      </c>
      <c r="AJ170" s="2" t="s">
        <v>1062</v>
      </c>
      <c r="AK170" s="2" t="s">
        <v>1062</v>
      </c>
      <c r="AL170" s="2">
        <v>0</v>
      </c>
      <c r="AM170" s="2">
        <v>0</v>
      </c>
      <c r="AN170" s="2" t="s">
        <v>1062</v>
      </c>
      <c r="AO170" s="2">
        <v>0</v>
      </c>
      <c r="AP170" s="2">
        <v>1</v>
      </c>
    </row>
    <row r="171" spans="1:42">
      <c r="A171" s="2" t="s">
        <v>360</v>
      </c>
      <c r="B171" s="2" t="s">
        <v>804</v>
      </c>
      <c r="C171" s="2" t="s">
        <v>805</v>
      </c>
      <c r="D171" s="2">
        <v>0</v>
      </c>
      <c r="E171" s="2" t="s">
        <v>361</v>
      </c>
      <c r="F171" s="2" t="s">
        <v>39</v>
      </c>
      <c r="G171" s="2" t="s">
        <v>806</v>
      </c>
      <c r="H171" s="2">
        <v>0</v>
      </c>
      <c r="I171" s="2">
        <v>0.4</v>
      </c>
      <c r="J171" s="6">
        <v>2060703</v>
      </c>
      <c r="K171" s="6">
        <v>17489713</v>
      </c>
      <c r="L171" s="6">
        <v>-15429009</v>
      </c>
      <c r="M171" s="6">
        <v>18125054</v>
      </c>
      <c r="N171" s="6">
        <v>1767490</v>
      </c>
      <c r="O171" s="6">
        <v>415366</v>
      </c>
      <c r="P171" s="6">
        <v>1226417</v>
      </c>
      <c r="Q171" s="2">
        <v>0</v>
      </c>
      <c r="R171" s="6">
        <v>1438</v>
      </c>
      <c r="S171" s="6">
        <v>0</v>
      </c>
      <c r="T171" s="6">
        <v>34677</v>
      </c>
      <c r="U171" s="6">
        <v>75271</v>
      </c>
      <c r="V171" s="7">
        <v>14321</v>
      </c>
      <c r="W171" s="6">
        <v>-353581</v>
      </c>
      <c r="X171" s="6">
        <v>0</v>
      </c>
      <c r="Y171" s="6">
        <v>978594</v>
      </c>
      <c r="Z171" s="2">
        <v>694838</v>
      </c>
      <c r="AA171" s="6">
        <v>19255207</v>
      </c>
      <c r="AB171" s="6">
        <v>3826197</v>
      </c>
      <c r="AC171" s="6">
        <v>1765494</v>
      </c>
      <c r="AD171" s="6">
        <v>2</v>
      </c>
      <c r="AE171" s="7">
        <v>0</v>
      </c>
      <c r="AF171" s="2" t="s">
        <v>807</v>
      </c>
      <c r="AG171" s="6">
        <v>2060703</v>
      </c>
      <c r="AH171" s="6">
        <v>5.1863600000000005E-4</v>
      </c>
      <c r="AI171" s="11">
        <v>0</v>
      </c>
      <c r="AJ171" s="2" t="s">
        <v>1062</v>
      </c>
      <c r="AK171" s="2">
        <v>1</v>
      </c>
      <c r="AL171" s="2">
        <v>0</v>
      </c>
      <c r="AM171" s="2">
        <v>0</v>
      </c>
      <c r="AN171" s="2" t="s">
        <v>1062</v>
      </c>
      <c r="AO171" s="2">
        <v>0</v>
      </c>
      <c r="AP171" s="2" t="s">
        <v>1062</v>
      </c>
    </row>
    <row r="172" spans="1:42">
      <c r="A172" s="2" t="s">
        <v>358</v>
      </c>
      <c r="B172" s="2" t="s">
        <v>821</v>
      </c>
      <c r="C172" s="2" t="s">
        <v>845</v>
      </c>
      <c r="D172" s="2">
        <v>0</v>
      </c>
      <c r="E172" s="2" t="s">
        <v>359</v>
      </c>
      <c r="F172" s="2" t="s">
        <v>806</v>
      </c>
      <c r="G172" s="2" t="s">
        <v>626</v>
      </c>
      <c r="H172" s="2">
        <v>0</v>
      </c>
      <c r="I172" s="2">
        <v>0.49</v>
      </c>
      <c r="J172" s="6">
        <v>44265752</v>
      </c>
      <c r="K172" s="6">
        <v>18006178</v>
      </c>
      <c r="L172" s="6">
        <v>26259574</v>
      </c>
      <c r="M172" s="6">
        <v>17318983</v>
      </c>
      <c r="N172" s="6">
        <v>1877839</v>
      </c>
      <c r="O172" s="6">
        <v>399487</v>
      </c>
      <c r="P172" s="6">
        <v>1385530</v>
      </c>
      <c r="Q172" s="2">
        <v>0</v>
      </c>
      <c r="R172" s="6">
        <v>0</v>
      </c>
      <c r="S172" s="6">
        <v>0</v>
      </c>
      <c r="T172" s="6">
        <v>19421</v>
      </c>
      <c r="U172" s="6">
        <v>59898</v>
      </c>
      <c r="V172" s="7">
        <v>13503</v>
      </c>
      <c r="W172" s="6">
        <v>601782</v>
      </c>
      <c r="X172" s="6">
        <v>0</v>
      </c>
      <c r="Y172" s="6">
        <v>0</v>
      </c>
      <c r="Z172" s="2">
        <v>-1254765</v>
      </c>
      <c r="AA172" s="6">
        <v>18543839</v>
      </c>
      <c r="AB172" s="6">
        <v>44803412</v>
      </c>
      <c r="AC172" s="6">
        <v>537661</v>
      </c>
      <c r="AD172" s="6">
        <v>1</v>
      </c>
      <c r="AE172" s="7">
        <v>0</v>
      </c>
      <c r="AF172" s="2" t="s">
        <v>807</v>
      </c>
      <c r="AG172" s="6">
        <v>44265752</v>
      </c>
      <c r="AH172" s="6">
        <v>1.1140761000000001E-2</v>
      </c>
      <c r="AI172" s="11">
        <v>0</v>
      </c>
      <c r="AJ172" s="2" t="s">
        <v>1062</v>
      </c>
      <c r="AK172" s="2" t="s">
        <v>1062</v>
      </c>
      <c r="AL172" s="2">
        <v>0</v>
      </c>
      <c r="AM172" s="2">
        <v>0</v>
      </c>
      <c r="AN172" s="2">
        <v>1</v>
      </c>
      <c r="AO172" s="2">
        <v>0</v>
      </c>
      <c r="AP172" s="2" t="s">
        <v>1062</v>
      </c>
    </row>
    <row r="173" spans="1:42">
      <c r="A173" s="2" t="s">
        <v>356</v>
      </c>
      <c r="B173" s="2" t="s">
        <v>821</v>
      </c>
      <c r="C173" s="2" t="s">
        <v>805</v>
      </c>
      <c r="D173" s="2">
        <v>0</v>
      </c>
      <c r="E173" s="2" t="s">
        <v>357</v>
      </c>
      <c r="F173" s="2" t="s">
        <v>806</v>
      </c>
      <c r="G173" s="2" t="s">
        <v>678</v>
      </c>
      <c r="H173" s="2">
        <v>0</v>
      </c>
      <c r="I173" s="2">
        <v>0.49</v>
      </c>
      <c r="J173" s="6">
        <v>44701361</v>
      </c>
      <c r="K173" s="6">
        <v>72265569</v>
      </c>
      <c r="L173" s="6">
        <v>-27564207</v>
      </c>
      <c r="M173" s="6">
        <v>75105401</v>
      </c>
      <c r="N173" s="6">
        <v>4323164</v>
      </c>
      <c r="O173" s="6">
        <v>1723938</v>
      </c>
      <c r="P173" s="6">
        <v>2346104</v>
      </c>
      <c r="Q173" s="6">
        <v>50123</v>
      </c>
      <c r="R173" s="6">
        <v>7519</v>
      </c>
      <c r="S173" s="6">
        <v>0</v>
      </c>
      <c r="T173" s="6">
        <v>0</v>
      </c>
      <c r="U173" s="6">
        <v>177435</v>
      </c>
      <c r="V173" s="7">
        <v>18045</v>
      </c>
      <c r="W173" s="6">
        <v>-631680</v>
      </c>
      <c r="X173" s="6">
        <v>0</v>
      </c>
      <c r="Y173" s="6">
        <v>2056648</v>
      </c>
      <c r="Z173" s="2">
        <v>-131320</v>
      </c>
      <c r="AA173" s="6">
        <v>76608917</v>
      </c>
      <c r="AB173" s="6">
        <v>49044710</v>
      </c>
      <c r="AC173" s="6">
        <v>4343349</v>
      </c>
      <c r="AD173" s="6">
        <v>1</v>
      </c>
      <c r="AE173" s="7">
        <v>0</v>
      </c>
      <c r="AF173" s="2" t="s">
        <v>807</v>
      </c>
      <c r="AG173" s="6">
        <v>44701361</v>
      </c>
      <c r="AH173" s="6">
        <v>1.1250395E-2</v>
      </c>
      <c r="AI173" s="11">
        <v>0</v>
      </c>
      <c r="AJ173" s="2" t="s">
        <v>1062</v>
      </c>
      <c r="AK173" s="2" t="s">
        <v>1062</v>
      </c>
      <c r="AL173" s="2">
        <v>0</v>
      </c>
      <c r="AM173" s="2">
        <v>0</v>
      </c>
      <c r="AN173" s="2">
        <v>1</v>
      </c>
      <c r="AO173" s="2">
        <v>0</v>
      </c>
      <c r="AP173" s="2" t="s">
        <v>1062</v>
      </c>
    </row>
    <row r="174" spans="1:42">
      <c r="A174" s="2" t="s">
        <v>354</v>
      </c>
      <c r="B174" s="2" t="s">
        <v>804</v>
      </c>
      <c r="C174" s="2" t="s">
        <v>805</v>
      </c>
      <c r="D174" s="2" t="s">
        <v>983</v>
      </c>
      <c r="E174" s="2" t="s">
        <v>355</v>
      </c>
      <c r="F174" s="2" t="s">
        <v>133</v>
      </c>
      <c r="G174" s="2" t="s">
        <v>806</v>
      </c>
      <c r="H174" s="2">
        <v>0</v>
      </c>
      <c r="I174" s="2">
        <v>0.3</v>
      </c>
      <c r="J174" s="6">
        <v>1237236</v>
      </c>
      <c r="K174" s="6">
        <v>12619027</v>
      </c>
      <c r="L174" s="6">
        <v>-11381791</v>
      </c>
      <c r="M174" s="6">
        <v>13256869</v>
      </c>
      <c r="N174" s="6">
        <v>1065925</v>
      </c>
      <c r="O174" s="6">
        <v>303803</v>
      </c>
      <c r="P174" s="6">
        <v>670764</v>
      </c>
      <c r="Q174" s="6">
        <v>9268</v>
      </c>
      <c r="R174" s="6">
        <v>0</v>
      </c>
      <c r="S174" s="6">
        <v>0</v>
      </c>
      <c r="T174" s="6">
        <v>14271</v>
      </c>
      <c r="U174" s="6">
        <v>56465</v>
      </c>
      <c r="V174" s="7">
        <v>11354</v>
      </c>
      <c r="W174" s="6">
        <v>-260833</v>
      </c>
      <c r="X174" s="6">
        <v>0</v>
      </c>
      <c r="Y174" s="6">
        <v>0</v>
      </c>
      <c r="Z174" s="2">
        <v>-1424930</v>
      </c>
      <c r="AA174" s="6">
        <v>12637031</v>
      </c>
      <c r="AB174" s="6">
        <v>1255241</v>
      </c>
      <c r="AC174" s="6">
        <v>18005</v>
      </c>
      <c r="AD174" s="6">
        <v>1</v>
      </c>
      <c r="AE174" s="7" t="s">
        <v>984</v>
      </c>
      <c r="AF174" s="2" t="s">
        <v>811</v>
      </c>
      <c r="AG174" s="6">
        <v>1237236</v>
      </c>
      <c r="AH174" s="6">
        <v>9.1183700000000006E-3</v>
      </c>
      <c r="AI174" s="11">
        <v>0</v>
      </c>
      <c r="AJ174" s="2" t="s">
        <v>1062</v>
      </c>
      <c r="AK174" s="2" t="s">
        <v>1062</v>
      </c>
      <c r="AL174" s="2">
        <v>0</v>
      </c>
      <c r="AM174" s="2">
        <v>0</v>
      </c>
      <c r="AN174" s="2" t="s">
        <v>1062</v>
      </c>
      <c r="AO174" s="2">
        <v>0</v>
      </c>
      <c r="AP174" s="2">
        <v>1</v>
      </c>
    </row>
    <row r="175" spans="1:42">
      <c r="A175" s="2" t="s">
        <v>352</v>
      </c>
      <c r="B175" s="2" t="s">
        <v>804</v>
      </c>
      <c r="C175" s="2" t="s">
        <v>805</v>
      </c>
      <c r="D175" s="2">
        <v>0</v>
      </c>
      <c r="E175" s="2" t="s">
        <v>353</v>
      </c>
      <c r="F175" s="2" t="s">
        <v>488</v>
      </c>
      <c r="G175" s="2" t="s">
        <v>486</v>
      </c>
      <c r="H175" s="2">
        <v>0</v>
      </c>
      <c r="I175" s="2">
        <v>0.4</v>
      </c>
      <c r="J175" s="6">
        <v>3845192</v>
      </c>
      <c r="K175" s="6">
        <v>26521291</v>
      </c>
      <c r="L175" s="6">
        <v>-22676098</v>
      </c>
      <c r="M175" s="6">
        <v>26289608</v>
      </c>
      <c r="N175" s="6">
        <v>2846971</v>
      </c>
      <c r="O175" s="6">
        <v>602713</v>
      </c>
      <c r="P175" s="6">
        <v>2112676</v>
      </c>
      <c r="Q175" s="6">
        <v>4092</v>
      </c>
      <c r="R175" s="6">
        <v>4539</v>
      </c>
      <c r="S175" s="6">
        <v>0</v>
      </c>
      <c r="T175" s="6">
        <v>9204</v>
      </c>
      <c r="U175" s="6">
        <v>82242</v>
      </c>
      <c r="V175" s="7">
        <v>31505</v>
      </c>
      <c r="W175" s="6">
        <v>-519661</v>
      </c>
      <c r="X175" s="6">
        <v>0</v>
      </c>
      <c r="Y175" s="6">
        <v>982696</v>
      </c>
      <c r="Z175" s="2">
        <v>668417</v>
      </c>
      <c r="AA175" s="6">
        <v>28302639</v>
      </c>
      <c r="AB175" s="6">
        <v>5626541</v>
      </c>
      <c r="AC175" s="6">
        <v>1781349</v>
      </c>
      <c r="AD175" s="6">
        <v>1</v>
      </c>
      <c r="AE175" s="7">
        <v>0</v>
      </c>
      <c r="AF175" s="2" t="s">
        <v>807</v>
      </c>
      <c r="AG175" s="6">
        <v>3845192</v>
      </c>
      <c r="AH175" s="6">
        <v>9.6775400000000003E-4</v>
      </c>
      <c r="AI175" s="11">
        <v>0</v>
      </c>
      <c r="AJ175" s="2" t="s">
        <v>1062</v>
      </c>
      <c r="AK175" s="2">
        <v>1</v>
      </c>
      <c r="AL175" s="2">
        <v>0</v>
      </c>
      <c r="AM175" s="2">
        <v>0</v>
      </c>
      <c r="AN175" s="2" t="s">
        <v>1062</v>
      </c>
      <c r="AO175" s="2">
        <v>0</v>
      </c>
      <c r="AP175" s="2" t="s">
        <v>1062</v>
      </c>
    </row>
    <row r="176" spans="1:42">
      <c r="A176" s="2" t="s">
        <v>350</v>
      </c>
      <c r="B176" s="2" t="s">
        <v>804</v>
      </c>
      <c r="C176" s="2" t="s">
        <v>809</v>
      </c>
      <c r="D176" s="2">
        <v>0</v>
      </c>
      <c r="E176" s="2" t="s">
        <v>351</v>
      </c>
      <c r="F176" s="2" t="s">
        <v>302</v>
      </c>
      <c r="G176" s="2" t="s">
        <v>300</v>
      </c>
      <c r="H176" s="2">
        <v>0</v>
      </c>
      <c r="I176" s="2">
        <v>0.4</v>
      </c>
      <c r="J176" s="6">
        <v>3537702</v>
      </c>
      <c r="K176" s="6">
        <v>14492204</v>
      </c>
      <c r="L176" s="6">
        <v>-10954502</v>
      </c>
      <c r="M176" s="6">
        <v>15612494</v>
      </c>
      <c r="N176" s="6">
        <v>1542495</v>
      </c>
      <c r="O176" s="6">
        <v>372911</v>
      </c>
      <c r="P176" s="6">
        <v>1124973</v>
      </c>
      <c r="Q176" s="2">
        <v>0</v>
      </c>
      <c r="R176" s="6">
        <v>4718</v>
      </c>
      <c r="S176" s="6">
        <v>614</v>
      </c>
      <c r="T176" s="6">
        <v>10638</v>
      </c>
      <c r="U176" s="6">
        <v>12275</v>
      </c>
      <c r="V176" s="7">
        <v>16366</v>
      </c>
      <c r="W176" s="6">
        <v>-251041</v>
      </c>
      <c r="X176" s="6">
        <v>0</v>
      </c>
      <c r="Y176" s="6">
        <v>0</v>
      </c>
      <c r="Z176" s="2">
        <v>33806</v>
      </c>
      <c r="AA176" s="6">
        <v>16937754</v>
      </c>
      <c r="AB176" s="6">
        <v>5983253</v>
      </c>
      <c r="AC176" s="6">
        <v>2445550</v>
      </c>
      <c r="AD176" s="6">
        <v>2</v>
      </c>
      <c r="AE176" s="7" t="s">
        <v>810</v>
      </c>
      <c r="AF176" s="2" t="s">
        <v>811</v>
      </c>
      <c r="AG176" s="6">
        <v>3537702</v>
      </c>
      <c r="AH176" s="6">
        <v>2.7733885E-2</v>
      </c>
      <c r="AI176" s="11">
        <v>0</v>
      </c>
      <c r="AJ176" s="2" t="s">
        <v>1062</v>
      </c>
      <c r="AK176" s="2">
        <v>1</v>
      </c>
      <c r="AL176" s="2">
        <v>0</v>
      </c>
      <c r="AM176" s="2">
        <v>0</v>
      </c>
      <c r="AN176" s="2" t="s">
        <v>1062</v>
      </c>
      <c r="AO176" s="2">
        <v>0</v>
      </c>
      <c r="AP176" s="2" t="s">
        <v>1062</v>
      </c>
    </row>
    <row r="177" spans="1:42">
      <c r="A177" s="2" t="s">
        <v>348</v>
      </c>
      <c r="B177" s="2" t="s">
        <v>819</v>
      </c>
      <c r="C177" s="2" t="s">
        <v>845</v>
      </c>
      <c r="D177" s="2">
        <v>0</v>
      </c>
      <c r="E177" s="2" t="s">
        <v>349</v>
      </c>
      <c r="F177" s="2" t="s">
        <v>806</v>
      </c>
      <c r="G177" s="2" t="s">
        <v>87</v>
      </c>
      <c r="H177" s="2">
        <v>0</v>
      </c>
      <c r="I177" s="2">
        <v>0.49</v>
      </c>
      <c r="J177" s="6">
        <v>86950085</v>
      </c>
      <c r="K177" s="6">
        <v>70066305</v>
      </c>
      <c r="L177" s="6">
        <v>16883780</v>
      </c>
      <c r="M177" s="6">
        <v>68013449</v>
      </c>
      <c r="N177" s="6">
        <v>4825242</v>
      </c>
      <c r="O177" s="6">
        <v>1587197</v>
      </c>
      <c r="P177" s="6">
        <v>2968237</v>
      </c>
      <c r="Q177" s="6">
        <v>14832</v>
      </c>
      <c r="R177" s="6">
        <v>0</v>
      </c>
      <c r="S177" s="6">
        <v>0</v>
      </c>
      <c r="T177" s="6">
        <v>30072</v>
      </c>
      <c r="U177" s="6">
        <v>168183</v>
      </c>
      <c r="V177" s="7">
        <v>56721</v>
      </c>
      <c r="W177" s="6">
        <v>386920</v>
      </c>
      <c r="X177" s="6">
        <v>0</v>
      </c>
      <c r="Y177" s="6">
        <v>0</v>
      </c>
      <c r="Z177" s="2">
        <v>-2173792</v>
      </c>
      <c r="AA177" s="6">
        <v>71051819</v>
      </c>
      <c r="AB177" s="6">
        <v>87935599</v>
      </c>
      <c r="AC177" s="6">
        <v>985514</v>
      </c>
      <c r="AD177" s="6">
        <v>1</v>
      </c>
      <c r="AE177" s="7">
        <v>0</v>
      </c>
      <c r="AF177" s="2" t="s">
        <v>807</v>
      </c>
      <c r="AG177" s="6">
        <v>86950085</v>
      </c>
      <c r="AH177" s="6">
        <v>2.1883513E-2</v>
      </c>
      <c r="AI177" s="11">
        <v>0</v>
      </c>
      <c r="AJ177" s="2">
        <v>1</v>
      </c>
      <c r="AK177" s="2" t="s">
        <v>1062</v>
      </c>
      <c r="AL177" s="2">
        <v>0</v>
      </c>
      <c r="AM177" s="2">
        <v>0</v>
      </c>
      <c r="AN177" s="2" t="s">
        <v>1062</v>
      </c>
      <c r="AO177" s="2">
        <v>0</v>
      </c>
      <c r="AP177" s="2" t="s">
        <v>1062</v>
      </c>
    </row>
    <row r="178" spans="1:42">
      <c r="A178" s="2" t="s">
        <v>346</v>
      </c>
      <c r="B178" s="2" t="s">
        <v>804</v>
      </c>
      <c r="C178" s="2" t="s">
        <v>825</v>
      </c>
      <c r="D178" s="2">
        <v>0</v>
      </c>
      <c r="E178" s="2" t="s">
        <v>347</v>
      </c>
      <c r="F178" s="2" t="s">
        <v>157</v>
      </c>
      <c r="G178" s="2" t="s">
        <v>155</v>
      </c>
      <c r="H178" s="2">
        <v>0</v>
      </c>
      <c r="I178" s="2">
        <v>0.4</v>
      </c>
      <c r="J178" s="6">
        <v>3593765</v>
      </c>
      <c r="K178" s="6">
        <v>12599474</v>
      </c>
      <c r="L178" s="6">
        <v>-9005709</v>
      </c>
      <c r="M178" s="6">
        <v>12493258</v>
      </c>
      <c r="N178" s="6">
        <v>1364786</v>
      </c>
      <c r="O178" s="6">
        <v>286304</v>
      </c>
      <c r="P178" s="6">
        <v>1002439</v>
      </c>
      <c r="Q178" s="2">
        <v>0</v>
      </c>
      <c r="R178" s="6">
        <v>0</v>
      </c>
      <c r="S178" s="6">
        <v>0</v>
      </c>
      <c r="T178" s="6">
        <v>5096</v>
      </c>
      <c r="U178" s="6">
        <v>54171</v>
      </c>
      <c r="V178" s="7">
        <v>16776</v>
      </c>
      <c r="W178" s="6">
        <v>-206381</v>
      </c>
      <c r="X178" s="6">
        <v>0</v>
      </c>
      <c r="Y178" s="6">
        <v>0</v>
      </c>
      <c r="Z178" s="2">
        <v>-25075</v>
      </c>
      <c r="AA178" s="6">
        <v>13626588</v>
      </c>
      <c r="AB178" s="6">
        <v>4620879</v>
      </c>
      <c r="AC178" s="6">
        <v>1027115</v>
      </c>
      <c r="AD178" s="6">
        <v>1</v>
      </c>
      <c r="AE178" s="7" t="s">
        <v>865</v>
      </c>
      <c r="AF178" s="2" t="s">
        <v>811</v>
      </c>
      <c r="AG178" s="6">
        <v>3593765</v>
      </c>
      <c r="AH178" s="6">
        <v>1.9138522000000002E-2</v>
      </c>
      <c r="AI178" s="11">
        <v>0</v>
      </c>
      <c r="AJ178" s="2" t="s">
        <v>1062</v>
      </c>
      <c r="AK178" s="2">
        <v>1</v>
      </c>
      <c r="AL178" s="2">
        <v>0</v>
      </c>
      <c r="AM178" s="2">
        <v>0</v>
      </c>
      <c r="AN178" s="2" t="s">
        <v>1062</v>
      </c>
      <c r="AO178" s="2">
        <v>0</v>
      </c>
      <c r="AP178" s="2" t="s">
        <v>1062</v>
      </c>
    </row>
    <row r="179" spans="1:42">
      <c r="A179" s="2" t="s">
        <v>344</v>
      </c>
      <c r="B179" s="2" t="s">
        <v>817</v>
      </c>
      <c r="C179" s="2" t="s">
        <v>818</v>
      </c>
      <c r="D179" s="2" t="s">
        <v>970</v>
      </c>
      <c r="E179" s="2" t="s">
        <v>345</v>
      </c>
      <c r="F179" s="2" t="s">
        <v>514</v>
      </c>
      <c r="G179" s="2" t="s">
        <v>806</v>
      </c>
      <c r="H179" s="2">
        <v>0</v>
      </c>
      <c r="I179" s="2">
        <v>0.64</v>
      </c>
      <c r="J179" s="6">
        <v>153637916</v>
      </c>
      <c r="K179" s="6">
        <v>75389102</v>
      </c>
      <c r="L179" s="6">
        <v>78248814</v>
      </c>
      <c r="M179" s="6">
        <v>95502655</v>
      </c>
      <c r="N179" s="6">
        <v>6749152</v>
      </c>
      <c r="O179" s="6">
        <v>2220498</v>
      </c>
      <c r="P179" s="6">
        <v>3973960</v>
      </c>
      <c r="Q179" s="2">
        <v>0</v>
      </c>
      <c r="R179" s="6">
        <v>0</v>
      </c>
      <c r="S179" s="6">
        <v>0</v>
      </c>
      <c r="T179" s="6">
        <v>50227</v>
      </c>
      <c r="U179" s="6">
        <v>485762</v>
      </c>
      <c r="V179" s="7">
        <v>18705</v>
      </c>
      <c r="W179" s="6">
        <v>729599</v>
      </c>
      <c r="X179" s="6">
        <v>0</v>
      </c>
      <c r="Y179" s="6">
        <v>0</v>
      </c>
      <c r="Z179" s="2">
        <v>-1508626</v>
      </c>
      <c r="AA179" s="6">
        <v>101472780</v>
      </c>
      <c r="AB179" s="6">
        <v>179721594</v>
      </c>
      <c r="AC179" s="6">
        <v>26083679</v>
      </c>
      <c r="AD179" s="6">
        <v>1</v>
      </c>
      <c r="AE179" s="7" t="s">
        <v>971</v>
      </c>
      <c r="AF179" s="2" t="s">
        <v>811</v>
      </c>
      <c r="AG179" s="6">
        <v>107226169</v>
      </c>
      <c r="AH179" s="6">
        <v>3.0407693999999999E-2</v>
      </c>
      <c r="AI179" s="11">
        <v>0</v>
      </c>
      <c r="AJ179" s="2" t="s">
        <v>1062</v>
      </c>
      <c r="AK179" s="2" t="s">
        <v>1062</v>
      </c>
      <c r="AL179" s="2">
        <v>0</v>
      </c>
      <c r="AM179" s="2">
        <v>0</v>
      </c>
      <c r="AN179" s="2" t="s">
        <v>1062</v>
      </c>
      <c r="AO179" s="2">
        <v>0</v>
      </c>
      <c r="AP179" s="2">
        <v>1</v>
      </c>
    </row>
    <row r="180" spans="1:42">
      <c r="A180" s="2" t="s">
        <v>340</v>
      </c>
      <c r="B180" s="2" t="s">
        <v>804</v>
      </c>
      <c r="C180" s="2" t="s">
        <v>822</v>
      </c>
      <c r="D180" s="2" t="s">
        <v>981</v>
      </c>
      <c r="E180" s="2" t="s">
        <v>341</v>
      </c>
      <c r="F180" s="2" t="s">
        <v>588</v>
      </c>
      <c r="G180" s="2" t="s">
        <v>274</v>
      </c>
      <c r="H180" s="2">
        <v>0</v>
      </c>
      <c r="I180" s="2">
        <v>0.4</v>
      </c>
      <c r="J180" s="6">
        <v>3632138</v>
      </c>
      <c r="K180" s="6">
        <v>12495496</v>
      </c>
      <c r="L180" s="6">
        <v>-8863358</v>
      </c>
      <c r="M180" s="6">
        <v>12530864</v>
      </c>
      <c r="N180" s="6">
        <v>2235195</v>
      </c>
      <c r="O180" s="6">
        <v>295484</v>
      </c>
      <c r="P180" s="6">
        <v>1836119</v>
      </c>
      <c r="Q180" s="6">
        <v>1032</v>
      </c>
      <c r="R180" s="6">
        <v>12392</v>
      </c>
      <c r="S180" s="6">
        <v>1227</v>
      </c>
      <c r="T180" s="6">
        <v>8698</v>
      </c>
      <c r="U180" s="6">
        <v>49918</v>
      </c>
      <c r="V180" s="7">
        <v>30325</v>
      </c>
      <c r="W180" s="6">
        <v>-220427</v>
      </c>
      <c r="X180" s="6">
        <v>0</v>
      </c>
      <c r="Y180" s="6">
        <v>0</v>
      </c>
      <c r="Z180" s="2">
        <v>-422905</v>
      </c>
      <c r="AA180" s="6">
        <v>14122727</v>
      </c>
      <c r="AB180" s="6">
        <v>5259369</v>
      </c>
      <c r="AC180" s="6">
        <v>1627231</v>
      </c>
      <c r="AD180" s="6">
        <v>1</v>
      </c>
      <c r="AE180" s="7" t="s">
        <v>982</v>
      </c>
      <c r="AF180" s="2" t="s">
        <v>811</v>
      </c>
      <c r="AG180" s="6">
        <v>2876867</v>
      </c>
      <c r="AH180" s="6">
        <v>1.3867539999999999E-2</v>
      </c>
      <c r="AI180" s="11">
        <v>0</v>
      </c>
      <c r="AJ180" s="2" t="s">
        <v>1062</v>
      </c>
      <c r="AK180" s="2" t="s">
        <v>1062</v>
      </c>
      <c r="AL180" s="2">
        <v>0</v>
      </c>
      <c r="AM180" s="2">
        <v>0</v>
      </c>
      <c r="AN180" s="2" t="s">
        <v>1062</v>
      </c>
      <c r="AO180" s="2">
        <v>0</v>
      </c>
      <c r="AP180" s="2">
        <v>1</v>
      </c>
    </row>
    <row r="181" spans="1:42">
      <c r="A181" s="2" t="s">
        <v>338</v>
      </c>
      <c r="B181" s="2" t="s">
        <v>804</v>
      </c>
      <c r="C181" s="2" t="s">
        <v>822</v>
      </c>
      <c r="D181" s="2">
        <v>0</v>
      </c>
      <c r="E181" s="2" t="s">
        <v>339</v>
      </c>
      <c r="F181" s="2" t="s">
        <v>584</v>
      </c>
      <c r="G181" s="2" t="s">
        <v>0</v>
      </c>
      <c r="H181" s="2">
        <v>0</v>
      </c>
      <c r="I181" s="2">
        <v>0.4</v>
      </c>
      <c r="J181" s="6">
        <v>1596145</v>
      </c>
      <c r="K181" s="6">
        <v>5932026</v>
      </c>
      <c r="L181" s="6">
        <v>-4335881</v>
      </c>
      <c r="M181" s="6">
        <v>4747064</v>
      </c>
      <c r="N181" s="6">
        <v>995179</v>
      </c>
      <c r="O181" s="6">
        <v>112218</v>
      </c>
      <c r="P181" s="6">
        <v>818997</v>
      </c>
      <c r="Q181" s="2">
        <v>0</v>
      </c>
      <c r="R181" s="6">
        <v>7218</v>
      </c>
      <c r="S181" s="6">
        <v>0</v>
      </c>
      <c r="T181" s="6">
        <v>7788</v>
      </c>
      <c r="U181" s="6">
        <v>31445</v>
      </c>
      <c r="V181" s="7">
        <v>17513</v>
      </c>
      <c r="W181" s="6">
        <v>-99364</v>
      </c>
      <c r="X181" s="6">
        <v>202012</v>
      </c>
      <c r="Y181" s="6">
        <v>0</v>
      </c>
      <c r="Z181" s="2">
        <v>-353000</v>
      </c>
      <c r="AA181" s="6">
        <v>5491891</v>
      </c>
      <c r="AB181" s="6">
        <v>1156010</v>
      </c>
      <c r="AC181" s="6">
        <v>-440135</v>
      </c>
      <c r="AD181" s="6">
        <v>1</v>
      </c>
      <c r="AE181" s="7">
        <v>0</v>
      </c>
      <c r="AF181" s="2" t="s">
        <v>807</v>
      </c>
      <c r="AG181" s="6">
        <v>1596145</v>
      </c>
      <c r="AH181" s="6">
        <v>4.0171599999999999E-4</v>
      </c>
      <c r="AI181" s="11">
        <v>0</v>
      </c>
      <c r="AJ181" s="2" t="s">
        <v>1062</v>
      </c>
      <c r="AK181" s="2">
        <v>1</v>
      </c>
      <c r="AL181" s="2">
        <v>0</v>
      </c>
      <c r="AM181" s="2">
        <v>0</v>
      </c>
      <c r="AN181" s="2" t="s">
        <v>1062</v>
      </c>
      <c r="AO181" s="2">
        <v>0</v>
      </c>
      <c r="AP181" s="2" t="s">
        <v>1062</v>
      </c>
    </row>
    <row r="182" spans="1:42">
      <c r="A182" s="2" t="s">
        <v>336</v>
      </c>
      <c r="B182" s="2" t="s">
        <v>804</v>
      </c>
      <c r="C182" s="2" t="s">
        <v>809</v>
      </c>
      <c r="D182" s="2" t="s">
        <v>964</v>
      </c>
      <c r="E182" s="2" t="s">
        <v>337</v>
      </c>
      <c r="F182" s="2" t="s">
        <v>594</v>
      </c>
      <c r="G182" s="2" t="s">
        <v>590</v>
      </c>
      <c r="H182" s="2">
        <v>0</v>
      </c>
      <c r="I182" s="2">
        <v>0.5</v>
      </c>
      <c r="J182" s="6">
        <v>3036032</v>
      </c>
      <c r="K182" s="6">
        <v>7286773</v>
      </c>
      <c r="L182" s="6">
        <v>-4250741</v>
      </c>
      <c r="M182" s="6">
        <v>8654314</v>
      </c>
      <c r="N182" s="6">
        <v>1216329</v>
      </c>
      <c r="O182" s="6">
        <v>198328</v>
      </c>
      <c r="P182" s="6">
        <v>934812</v>
      </c>
      <c r="Q182" s="2">
        <v>0</v>
      </c>
      <c r="R182" s="6">
        <v>596</v>
      </c>
      <c r="S182" s="6">
        <v>0</v>
      </c>
      <c r="T182" s="6">
        <v>13590</v>
      </c>
      <c r="U182" s="6">
        <v>42674</v>
      </c>
      <c r="V182" s="7">
        <v>26329</v>
      </c>
      <c r="W182" s="6">
        <v>-105223</v>
      </c>
      <c r="X182" s="6">
        <v>0</v>
      </c>
      <c r="Y182" s="6">
        <v>0</v>
      </c>
      <c r="Z182" s="2">
        <v>-486797</v>
      </c>
      <c r="AA182" s="6">
        <v>9278623</v>
      </c>
      <c r="AB182" s="6">
        <v>5027882</v>
      </c>
      <c r="AC182" s="6">
        <v>1991850</v>
      </c>
      <c r="AD182" s="6">
        <v>2</v>
      </c>
      <c r="AE182" s="7" t="s">
        <v>965</v>
      </c>
      <c r="AF182" s="2" t="s">
        <v>811</v>
      </c>
      <c r="AG182" s="6">
        <v>2695228</v>
      </c>
      <c r="AH182" s="6">
        <v>1.2089773E-2</v>
      </c>
      <c r="AI182" s="11">
        <v>0</v>
      </c>
      <c r="AJ182" s="2" t="s">
        <v>1062</v>
      </c>
      <c r="AK182" s="2" t="s">
        <v>1062</v>
      </c>
      <c r="AL182" s="2">
        <v>0</v>
      </c>
      <c r="AM182" s="2">
        <v>0</v>
      </c>
      <c r="AN182" s="2" t="s">
        <v>1062</v>
      </c>
      <c r="AO182" s="2">
        <v>0</v>
      </c>
      <c r="AP182" s="2">
        <v>1</v>
      </c>
    </row>
    <row r="183" spans="1:42">
      <c r="A183" s="2" t="s">
        <v>334</v>
      </c>
      <c r="B183" s="2" t="s">
        <v>821</v>
      </c>
      <c r="C183" s="2" t="s">
        <v>820</v>
      </c>
      <c r="D183" s="2">
        <v>0</v>
      </c>
      <c r="E183" s="2" t="s">
        <v>335</v>
      </c>
      <c r="F183" s="2" t="s">
        <v>806</v>
      </c>
      <c r="G183" s="2" t="s">
        <v>446</v>
      </c>
      <c r="H183" s="2">
        <v>0</v>
      </c>
      <c r="I183" s="2">
        <v>0.49</v>
      </c>
      <c r="J183" s="6">
        <v>38218856</v>
      </c>
      <c r="K183" s="6">
        <v>29309428</v>
      </c>
      <c r="L183" s="6">
        <v>8909428</v>
      </c>
      <c r="M183" s="6">
        <v>28482021</v>
      </c>
      <c r="N183" s="6">
        <v>2364220</v>
      </c>
      <c r="O183" s="6">
        <v>656812</v>
      </c>
      <c r="P183" s="6">
        <v>1577172</v>
      </c>
      <c r="Q183" s="6">
        <v>23647</v>
      </c>
      <c r="R183" s="6">
        <v>344</v>
      </c>
      <c r="S183" s="6">
        <v>752</v>
      </c>
      <c r="T183" s="6">
        <v>12943</v>
      </c>
      <c r="U183" s="6">
        <v>67990</v>
      </c>
      <c r="V183" s="7">
        <v>24560</v>
      </c>
      <c r="W183" s="6">
        <v>204174</v>
      </c>
      <c r="X183" s="6">
        <v>0</v>
      </c>
      <c r="Y183" s="6">
        <v>0</v>
      </c>
      <c r="Z183" s="2">
        <v>2322657</v>
      </c>
      <c r="AA183" s="6">
        <v>33373072</v>
      </c>
      <c r="AB183" s="6">
        <v>42282500</v>
      </c>
      <c r="AC183" s="6">
        <v>4063644</v>
      </c>
      <c r="AD183" s="6">
        <v>1</v>
      </c>
      <c r="AE183" s="7">
        <v>0</v>
      </c>
      <c r="AF183" s="2" t="s">
        <v>807</v>
      </c>
      <c r="AG183" s="6">
        <v>38218856</v>
      </c>
      <c r="AH183" s="6">
        <v>9.6188839999999994E-3</v>
      </c>
      <c r="AI183" s="11">
        <v>0</v>
      </c>
      <c r="AJ183" s="2" t="s">
        <v>1062</v>
      </c>
      <c r="AK183" s="2" t="s">
        <v>1062</v>
      </c>
      <c r="AL183" s="2">
        <v>0</v>
      </c>
      <c r="AM183" s="2">
        <v>0</v>
      </c>
      <c r="AN183" s="2">
        <v>1</v>
      </c>
      <c r="AO183" s="2">
        <v>0</v>
      </c>
      <c r="AP183" s="2" t="s">
        <v>1062</v>
      </c>
    </row>
    <row r="184" spans="1:42">
      <c r="A184" s="2" t="s">
        <v>332</v>
      </c>
      <c r="B184" s="2" t="s">
        <v>804</v>
      </c>
      <c r="C184" s="2" t="s">
        <v>815</v>
      </c>
      <c r="D184" s="2">
        <v>0</v>
      </c>
      <c r="E184" s="2" t="s">
        <v>333</v>
      </c>
      <c r="F184" s="2" t="s">
        <v>460</v>
      </c>
      <c r="G184" s="2" t="s">
        <v>806</v>
      </c>
      <c r="H184" s="2">
        <v>0</v>
      </c>
      <c r="I184" s="2">
        <v>0.4</v>
      </c>
      <c r="J184" s="6">
        <v>2622158</v>
      </c>
      <c r="K184" s="6">
        <v>15102493</v>
      </c>
      <c r="L184" s="6">
        <v>-12480334</v>
      </c>
      <c r="M184" s="6">
        <v>15293982</v>
      </c>
      <c r="N184" s="6">
        <v>1720646</v>
      </c>
      <c r="O184" s="6">
        <v>351188</v>
      </c>
      <c r="P184" s="6">
        <v>1278623</v>
      </c>
      <c r="Q184" s="2">
        <v>0</v>
      </c>
      <c r="R184" s="6">
        <v>818</v>
      </c>
      <c r="S184" s="6">
        <v>0</v>
      </c>
      <c r="T184" s="6">
        <v>6138</v>
      </c>
      <c r="U184" s="6">
        <v>63421</v>
      </c>
      <c r="V184" s="7">
        <v>20458</v>
      </c>
      <c r="W184" s="6">
        <v>-286008</v>
      </c>
      <c r="X184" s="6">
        <v>0</v>
      </c>
      <c r="Y184" s="6">
        <v>0</v>
      </c>
      <c r="Z184" s="2">
        <v>-656534</v>
      </c>
      <c r="AA184" s="6">
        <v>16072086</v>
      </c>
      <c r="AB184" s="6">
        <v>3591752</v>
      </c>
      <c r="AC184" s="6">
        <v>969594</v>
      </c>
      <c r="AD184" s="6">
        <v>1</v>
      </c>
      <c r="AE184" s="7" t="s">
        <v>909</v>
      </c>
      <c r="AF184" s="2" t="s">
        <v>811</v>
      </c>
      <c r="AG184" s="6">
        <v>2622158</v>
      </c>
      <c r="AH184" s="6">
        <v>1.9930757E-2</v>
      </c>
      <c r="AI184" s="11">
        <v>0</v>
      </c>
      <c r="AJ184" s="2" t="s">
        <v>1062</v>
      </c>
      <c r="AK184" s="2">
        <v>1</v>
      </c>
      <c r="AL184" s="2">
        <v>0</v>
      </c>
      <c r="AM184" s="2">
        <v>0</v>
      </c>
      <c r="AN184" s="2" t="s">
        <v>1062</v>
      </c>
      <c r="AO184" s="2">
        <v>0</v>
      </c>
      <c r="AP184" s="2" t="s">
        <v>1062</v>
      </c>
    </row>
    <row r="185" spans="1:42">
      <c r="A185" s="2" t="s">
        <v>330</v>
      </c>
      <c r="B185" s="2" t="s">
        <v>804</v>
      </c>
      <c r="C185" s="2" t="s">
        <v>809</v>
      </c>
      <c r="D185" s="2" t="s">
        <v>972</v>
      </c>
      <c r="E185" s="2" t="s">
        <v>331</v>
      </c>
      <c r="F185" s="2" t="s">
        <v>390</v>
      </c>
      <c r="G185" s="2" t="s">
        <v>806</v>
      </c>
      <c r="H185" s="2">
        <v>0</v>
      </c>
      <c r="I185" s="2">
        <v>0.6</v>
      </c>
      <c r="J185" s="6">
        <v>3695391</v>
      </c>
      <c r="K185" s="6">
        <v>13891209</v>
      </c>
      <c r="L185" s="6">
        <v>-10195818</v>
      </c>
      <c r="M185" s="6">
        <v>15317512</v>
      </c>
      <c r="N185" s="6">
        <v>1951890</v>
      </c>
      <c r="O185" s="6">
        <v>385659</v>
      </c>
      <c r="P185" s="6">
        <v>1428148</v>
      </c>
      <c r="Q185" s="6">
        <v>12299</v>
      </c>
      <c r="R185" s="6">
        <v>17185</v>
      </c>
      <c r="S185" s="6">
        <v>0</v>
      </c>
      <c r="T185" s="6">
        <v>27888</v>
      </c>
      <c r="U185" s="6">
        <v>55547</v>
      </c>
      <c r="V185" s="7">
        <v>25164</v>
      </c>
      <c r="W185" s="6">
        <v>-249701</v>
      </c>
      <c r="X185" s="6">
        <v>0</v>
      </c>
      <c r="Y185" s="6">
        <v>0</v>
      </c>
      <c r="Z185" s="2">
        <v>174158</v>
      </c>
      <c r="AA185" s="6">
        <v>17193859</v>
      </c>
      <c r="AB185" s="6">
        <v>6998041</v>
      </c>
      <c r="AC185" s="6">
        <v>3302650</v>
      </c>
      <c r="AD185" s="6">
        <v>2</v>
      </c>
      <c r="AE185" s="7" t="s">
        <v>973</v>
      </c>
      <c r="AF185" s="2" t="s">
        <v>811</v>
      </c>
      <c r="AG185" s="6">
        <v>2995161</v>
      </c>
      <c r="AH185" s="6">
        <v>1.6644504000000001E-2</v>
      </c>
      <c r="AI185" s="11">
        <v>0</v>
      </c>
      <c r="AJ185" s="2" t="s">
        <v>1062</v>
      </c>
      <c r="AK185" s="2" t="s">
        <v>1062</v>
      </c>
      <c r="AL185" s="2">
        <v>0</v>
      </c>
      <c r="AM185" s="2">
        <v>0</v>
      </c>
      <c r="AN185" s="2" t="s">
        <v>1062</v>
      </c>
      <c r="AO185" s="2">
        <v>0</v>
      </c>
      <c r="AP185" s="2">
        <v>1</v>
      </c>
    </row>
    <row r="186" spans="1:42">
      <c r="A186" s="2" t="s">
        <v>328</v>
      </c>
      <c r="B186" s="2" t="s">
        <v>821</v>
      </c>
      <c r="C186" s="2" t="s">
        <v>820</v>
      </c>
      <c r="D186" s="2" t="s">
        <v>972</v>
      </c>
      <c r="E186" s="2" t="s">
        <v>329</v>
      </c>
      <c r="F186" s="2" t="s">
        <v>806</v>
      </c>
      <c r="G186" s="2" t="s">
        <v>446</v>
      </c>
      <c r="H186" s="2">
        <v>0</v>
      </c>
      <c r="I186" s="2">
        <v>0.99</v>
      </c>
      <c r="J186" s="6">
        <v>42328265</v>
      </c>
      <c r="K186" s="6">
        <v>71749445</v>
      </c>
      <c r="L186" s="6">
        <v>-29421181</v>
      </c>
      <c r="M186" s="6">
        <v>75241243</v>
      </c>
      <c r="N186" s="6">
        <v>5720575</v>
      </c>
      <c r="O186" s="6">
        <v>1815441</v>
      </c>
      <c r="P186" s="6">
        <v>3651001</v>
      </c>
      <c r="Q186" s="6">
        <v>8548</v>
      </c>
      <c r="R186" s="6">
        <v>13413</v>
      </c>
      <c r="S186" s="6">
        <v>1519</v>
      </c>
      <c r="T186" s="6">
        <v>31153</v>
      </c>
      <c r="U186" s="6">
        <v>137726</v>
      </c>
      <c r="V186" s="7">
        <v>61774</v>
      </c>
      <c r="W186" s="6">
        <v>-913033</v>
      </c>
      <c r="X186" s="6">
        <v>0</v>
      </c>
      <c r="Y186" s="6">
        <v>0</v>
      </c>
      <c r="Z186" s="2">
        <v>-12440857</v>
      </c>
      <c r="AA186" s="6">
        <v>67607928</v>
      </c>
      <c r="AB186" s="6">
        <v>38186747</v>
      </c>
      <c r="AC186" s="6">
        <v>-4141518</v>
      </c>
      <c r="AD186" s="6">
        <v>1</v>
      </c>
      <c r="AE186" s="7" t="s">
        <v>973</v>
      </c>
      <c r="AF186" s="2" t="s">
        <v>811</v>
      </c>
      <c r="AG186" s="6">
        <v>31907984</v>
      </c>
      <c r="AH186" s="6">
        <v>0.19065180300000001</v>
      </c>
      <c r="AI186" s="11">
        <v>0</v>
      </c>
      <c r="AJ186" s="2" t="s">
        <v>1062</v>
      </c>
      <c r="AK186" s="2" t="s">
        <v>1062</v>
      </c>
      <c r="AL186" s="2">
        <v>0</v>
      </c>
      <c r="AM186" s="2">
        <v>0</v>
      </c>
      <c r="AN186" s="2" t="s">
        <v>1062</v>
      </c>
      <c r="AO186" s="2">
        <v>0</v>
      </c>
      <c r="AP186" s="2">
        <v>1</v>
      </c>
    </row>
    <row r="187" spans="1:42">
      <c r="A187" s="2" t="s">
        <v>326</v>
      </c>
      <c r="B187" s="2" t="s">
        <v>804</v>
      </c>
      <c r="C187" s="2" t="s">
        <v>815</v>
      </c>
      <c r="D187" s="2">
        <v>0</v>
      </c>
      <c r="E187" s="2" t="s">
        <v>327</v>
      </c>
      <c r="F187" s="2" t="s">
        <v>342</v>
      </c>
      <c r="G187" s="2" t="s">
        <v>806</v>
      </c>
      <c r="H187" s="2">
        <v>0</v>
      </c>
      <c r="I187" s="2">
        <v>0.4</v>
      </c>
      <c r="J187" s="6">
        <v>3102421</v>
      </c>
      <c r="K187" s="6">
        <v>10790521</v>
      </c>
      <c r="L187" s="6">
        <v>-7688099</v>
      </c>
      <c r="M187" s="6">
        <v>10014437</v>
      </c>
      <c r="N187" s="6">
        <v>2117960</v>
      </c>
      <c r="O187" s="6">
        <v>249648</v>
      </c>
      <c r="P187" s="6">
        <v>1666910</v>
      </c>
      <c r="Q187" s="2">
        <v>795</v>
      </c>
      <c r="R187" s="6">
        <v>29912</v>
      </c>
      <c r="S187" s="6">
        <v>0</v>
      </c>
      <c r="T187" s="6">
        <v>38126</v>
      </c>
      <c r="U187" s="6">
        <v>104746</v>
      </c>
      <c r="V187" s="7">
        <v>27823</v>
      </c>
      <c r="W187" s="6">
        <v>-176186</v>
      </c>
      <c r="X187" s="6">
        <v>0</v>
      </c>
      <c r="Y187" s="6">
        <v>0</v>
      </c>
      <c r="Z187" s="2">
        <v>-180034</v>
      </c>
      <c r="AA187" s="6">
        <v>11776177</v>
      </c>
      <c r="AB187" s="6">
        <v>4088078</v>
      </c>
      <c r="AC187" s="6">
        <v>985657</v>
      </c>
      <c r="AD187" s="6">
        <v>1</v>
      </c>
      <c r="AE187" s="7" t="s">
        <v>831</v>
      </c>
      <c r="AF187" s="2" t="s">
        <v>811</v>
      </c>
      <c r="AG187" s="6">
        <v>3102421</v>
      </c>
      <c r="AH187" s="6">
        <v>1.7574373000000001E-2</v>
      </c>
      <c r="AI187" s="11">
        <v>0</v>
      </c>
      <c r="AJ187" s="2" t="s">
        <v>1062</v>
      </c>
      <c r="AK187" s="2">
        <v>1</v>
      </c>
      <c r="AL187" s="2">
        <v>0</v>
      </c>
      <c r="AM187" s="2">
        <v>0</v>
      </c>
      <c r="AN187" s="2" t="s">
        <v>1062</v>
      </c>
      <c r="AO187" s="2">
        <v>0</v>
      </c>
      <c r="AP187" s="2" t="s">
        <v>1062</v>
      </c>
    </row>
    <row r="188" spans="1:42">
      <c r="A188" s="2" t="s">
        <v>324</v>
      </c>
      <c r="B188" s="2" t="s">
        <v>821</v>
      </c>
      <c r="C188" s="2" t="s">
        <v>822</v>
      </c>
      <c r="D188" s="2">
        <v>0</v>
      </c>
      <c r="E188" s="2" t="s">
        <v>325</v>
      </c>
      <c r="F188" s="2" t="s">
        <v>806</v>
      </c>
      <c r="G188" s="2" t="s">
        <v>752</v>
      </c>
      <c r="H188" s="2">
        <v>0</v>
      </c>
      <c r="I188" s="2">
        <v>0.49</v>
      </c>
      <c r="J188" s="6">
        <v>30572868</v>
      </c>
      <c r="K188" s="6">
        <v>28021801</v>
      </c>
      <c r="L188" s="6">
        <v>2551067</v>
      </c>
      <c r="M188" s="6">
        <v>29210333</v>
      </c>
      <c r="N188" s="6">
        <v>3114812</v>
      </c>
      <c r="O188" s="6">
        <v>704779</v>
      </c>
      <c r="P188" s="6">
        <v>2298815</v>
      </c>
      <c r="Q188" s="6">
        <v>3517</v>
      </c>
      <c r="R188" s="6">
        <v>0</v>
      </c>
      <c r="S188" s="6">
        <v>752</v>
      </c>
      <c r="T188" s="6">
        <v>7887</v>
      </c>
      <c r="U188" s="6">
        <v>71043</v>
      </c>
      <c r="V188" s="7">
        <v>28019</v>
      </c>
      <c r="W188" s="6">
        <v>58462</v>
      </c>
      <c r="X188" s="6">
        <v>0</v>
      </c>
      <c r="Y188" s="6">
        <v>0</v>
      </c>
      <c r="Z188" s="2">
        <v>-128815</v>
      </c>
      <c r="AA188" s="6">
        <v>32254792</v>
      </c>
      <c r="AB188" s="6">
        <v>34805859</v>
      </c>
      <c r="AC188" s="6">
        <v>4232991</v>
      </c>
      <c r="AD188" s="6">
        <v>1</v>
      </c>
      <c r="AE188" s="7">
        <v>0</v>
      </c>
      <c r="AF188" s="2" t="s">
        <v>807</v>
      </c>
      <c r="AG188" s="6">
        <v>30572868</v>
      </c>
      <c r="AH188" s="6">
        <v>7.6945499999999997E-3</v>
      </c>
      <c r="AI188" s="11">
        <v>0</v>
      </c>
      <c r="AJ188" s="2" t="s">
        <v>1062</v>
      </c>
      <c r="AK188" s="2" t="s">
        <v>1062</v>
      </c>
      <c r="AL188" s="2">
        <v>0</v>
      </c>
      <c r="AM188" s="2">
        <v>0</v>
      </c>
      <c r="AN188" s="2">
        <v>1</v>
      </c>
      <c r="AO188" s="2">
        <v>0</v>
      </c>
      <c r="AP188" s="2" t="s">
        <v>1062</v>
      </c>
    </row>
    <row r="189" spans="1:42">
      <c r="A189" s="2" t="s">
        <v>322</v>
      </c>
      <c r="B189" s="2" t="s">
        <v>819</v>
      </c>
      <c r="C189" s="2" t="s">
        <v>845</v>
      </c>
      <c r="D189" s="2">
        <v>0</v>
      </c>
      <c r="E189" s="2" t="s">
        <v>323</v>
      </c>
      <c r="F189" s="2" t="s">
        <v>806</v>
      </c>
      <c r="G189" s="2" t="s">
        <v>87</v>
      </c>
      <c r="H189" s="2">
        <v>0</v>
      </c>
      <c r="I189" s="2">
        <v>0.49</v>
      </c>
      <c r="J189" s="6">
        <v>46462192</v>
      </c>
      <c r="K189" s="6">
        <v>26737921</v>
      </c>
      <c r="L189" s="6">
        <v>19724271</v>
      </c>
      <c r="M189" s="6">
        <v>27841444</v>
      </c>
      <c r="N189" s="6">
        <v>2716954</v>
      </c>
      <c r="O189" s="6">
        <v>641264</v>
      </c>
      <c r="P189" s="6">
        <v>1943064</v>
      </c>
      <c r="Q189" s="6">
        <v>12731</v>
      </c>
      <c r="R189" s="6">
        <v>0</v>
      </c>
      <c r="S189" s="6">
        <v>0</v>
      </c>
      <c r="T189" s="6">
        <v>9624</v>
      </c>
      <c r="U189" s="6">
        <v>75185</v>
      </c>
      <c r="V189" s="7">
        <v>35086</v>
      </c>
      <c r="W189" s="6">
        <v>452015</v>
      </c>
      <c r="X189" s="6">
        <v>0</v>
      </c>
      <c r="Y189" s="6">
        <v>0</v>
      </c>
      <c r="Z189" s="2">
        <v>-16661</v>
      </c>
      <c r="AA189" s="6">
        <v>30993752</v>
      </c>
      <c r="AB189" s="6">
        <v>50718023</v>
      </c>
      <c r="AC189" s="6">
        <v>4255831</v>
      </c>
      <c r="AD189" s="6">
        <v>1</v>
      </c>
      <c r="AE189" s="7">
        <v>0</v>
      </c>
      <c r="AF189" s="2" t="s">
        <v>807</v>
      </c>
      <c r="AG189" s="6">
        <v>46462192</v>
      </c>
      <c r="AH189" s="6">
        <v>1.1693558999999999E-2</v>
      </c>
      <c r="AI189" s="11">
        <v>0</v>
      </c>
      <c r="AJ189" s="2">
        <v>1</v>
      </c>
      <c r="AK189" s="2" t="s">
        <v>1062</v>
      </c>
      <c r="AL189" s="2">
        <v>0</v>
      </c>
      <c r="AM189" s="2">
        <v>0</v>
      </c>
      <c r="AN189" s="2" t="s">
        <v>1062</v>
      </c>
      <c r="AO189" s="2">
        <v>0</v>
      </c>
      <c r="AP189" s="2" t="s">
        <v>1062</v>
      </c>
    </row>
    <row r="190" spans="1:42">
      <c r="A190" s="2" t="s">
        <v>320</v>
      </c>
      <c r="B190" s="2" t="s">
        <v>804</v>
      </c>
      <c r="C190" s="2" t="s">
        <v>825</v>
      </c>
      <c r="D190" s="2">
        <v>0</v>
      </c>
      <c r="E190" s="2" t="s">
        <v>321</v>
      </c>
      <c r="F190" s="2" t="s">
        <v>69</v>
      </c>
      <c r="G190" s="2" t="s">
        <v>806</v>
      </c>
      <c r="H190" s="2">
        <v>0</v>
      </c>
      <c r="I190" s="2">
        <v>0.4</v>
      </c>
      <c r="J190" s="6">
        <v>1848486</v>
      </c>
      <c r="K190" s="6">
        <v>16609410</v>
      </c>
      <c r="L190" s="6">
        <v>-14760924</v>
      </c>
      <c r="M190" s="6">
        <v>18465205</v>
      </c>
      <c r="N190" s="6">
        <v>1117698</v>
      </c>
      <c r="O190" s="6">
        <v>423161</v>
      </c>
      <c r="P190" s="6">
        <v>634312</v>
      </c>
      <c r="Q190" s="6">
        <v>3690</v>
      </c>
      <c r="R190" s="6">
        <v>3902</v>
      </c>
      <c r="S190" s="6">
        <v>0</v>
      </c>
      <c r="T190" s="6">
        <v>2869</v>
      </c>
      <c r="U190" s="6">
        <v>30278</v>
      </c>
      <c r="V190" s="7">
        <v>19486</v>
      </c>
      <c r="W190" s="6">
        <v>-338271</v>
      </c>
      <c r="X190" s="6">
        <v>0</v>
      </c>
      <c r="Y190" s="6">
        <v>29779.29681</v>
      </c>
      <c r="Z190" s="2">
        <v>923862</v>
      </c>
      <c r="AA190" s="6">
        <v>20138715</v>
      </c>
      <c r="AB190" s="6">
        <v>5377791</v>
      </c>
      <c r="AC190" s="6">
        <v>3529304</v>
      </c>
      <c r="AD190" s="6">
        <v>3</v>
      </c>
      <c r="AE190" s="7" t="s">
        <v>980</v>
      </c>
      <c r="AF190" s="2" t="s">
        <v>811</v>
      </c>
      <c r="AG190" s="6">
        <v>1848486</v>
      </c>
      <c r="AH190" s="6">
        <v>1.0339338999999999E-2</v>
      </c>
      <c r="AI190" s="11">
        <v>0</v>
      </c>
      <c r="AJ190" s="2" t="s">
        <v>1062</v>
      </c>
      <c r="AK190" s="2">
        <v>1</v>
      </c>
      <c r="AL190" s="2">
        <v>0</v>
      </c>
      <c r="AM190" s="2">
        <v>0</v>
      </c>
      <c r="AN190" s="2" t="s">
        <v>1062</v>
      </c>
      <c r="AO190" s="2">
        <v>0</v>
      </c>
      <c r="AP190" s="2" t="s">
        <v>1062</v>
      </c>
    </row>
    <row r="191" spans="1:42">
      <c r="A191" s="2" t="s">
        <v>318</v>
      </c>
      <c r="B191" s="2" t="s">
        <v>804</v>
      </c>
      <c r="C191" s="2" t="s">
        <v>809</v>
      </c>
      <c r="D191" s="2">
        <v>0</v>
      </c>
      <c r="E191" s="2" t="s">
        <v>319</v>
      </c>
      <c r="F191" s="2" t="s">
        <v>402</v>
      </c>
      <c r="G191" s="2" t="s">
        <v>400</v>
      </c>
      <c r="H191" s="2">
        <v>0</v>
      </c>
      <c r="I191" s="2">
        <v>0.4</v>
      </c>
      <c r="J191" s="6">
        <v>2312097</v>
      </c>
      <c r="K191" s="6">
        <v>19835622</v>
      </c>
      <c r="L191" s="6">
        <v>-17523525</v>
      </c>
      <c r="M191" s="6">
        <v>24347525</v>
      </c>
      <c r="N191" s="6">
        <v>1480666</v>
      </c>
      <c r="O191" s="6">
        <v>562848</v>
      </c>
      <c r="P191" s="6">
        <v>835287</v>
      </c>
      <c r="Q191" s="6">
        <v>1011</v>
      </c>
      <c r="R191" s="6">
        <v>3099</v>
      </c>
      <c r="S191" s="6">
        <v>614</v>
      </c>
      <c r="T191" s="6">
        <v>9113</v>
      </c>
      <c r="U191" s="6">
        <v>58101</v>
      </c>
      <c r="V191" s="7">
        <v>10593</v>
      </c>
      <c r="W191" s="6">
        <v>-401581</v>
      </c>
      <c r="X191" s="6">
        <v>0</v>
      </c>
      <c r="Y191" s="6">
        <v>0</v>
      </c>
      <c r="Z191" s="2">
        <v>-391369</v>
      </c>
      <c r="AA191" s="6">
        <v>25035241</v>
      </c>
      <c r="AB191" s="6">
        <v>7511716</v>
      </c>
      <c r="AC191" s="6">
        <v>5199619</v>
      </c>
      <c r="AD191" s="6">
        <v>3</v>
      </c>
      <c r="AE191" s="7" t="s">
        <v>906</v>
      </c>
      <c r="AF191" s="2" t="s">
        <v>811</v>
      </c>
      <c r="AG191" s="6">
        <v>2312097</v>
      </c>
      <c r="AH191" s="6">
        <v>1.2759774999999999E-2</v>
      </c>
      <c r="AI191" s="11">
        <v>0</v>
      </c>
      <c r="AJ191" s="2" t="s">
        <v>1062</v>
      </c>
      <c r="AK191" s="2">
        <v>1</v>
      </c>
      <c r="AL191" s="2">
        <v>0</v>
      </c>
      <c r="AM191" s="2">
        <v>0</v>
      </c>
      <c r="AN191" s="2" t="s">
        <v>1062</v>
      </c>
      <c r="AO191" s="2">
        <v>0</v>
      </c>
      <c r="AP191" s="2" t="s">
        <v>1062</v>
      </c>
    </row>
    <row r="192" spans="1:42">
      <c r="A192" s="2" t="s">
        <v>312</v>
      </c>
      <c r="B192" s="2" t="s">
        <v>804</v>
      </c>
      <c r="C192" s="2" t="s">
        <v>809</v>
      </c>
      <c r="D192" s="2">
        <v>0</v>
      </c>
      <c r="E192" s="2" t="s">
        <v>313</v>
      </c>
      <c r="F192" s="2" t="s">
        <v>310</v>
      </c>
      <c r="G192" s="2" t="s">
        <v>806</v>
      </c>
      <c r="H192" s="2">
        <v>0</v>
      </c>
      <c r="I192" s="2">
        <v>0.4</v>
      </c>
      <c r="J192" s="6">
        <v>6571569</v>
      </c>
      <c r="K192" s="6">
        <v>36566553</v>
      </c>
      <c r="L192" s="6">
        <v>-29994984</v>
      </c>
      <c r="M192" s="6">
        <v>39150976</v>
      </c>
      <c r="N192" s="6">
        <v>2661049</v>
      </c>
      <c r="O192" s="6">
        <v>929199</v>
      </c>
      <c r="P192" s="6">
        <v>1666218</v>
      </c>
      <c r="Q192" s="2">
        <v>0</v>
      </c>
      <c r="R192" s="6">
        <v>0</v>
      </c>
      <c r="S192" s="6">
        <v>614</v>
      </c>
      <c r="T192" s="6">
        <v>4492</v>
      </c>
      <c r="U192" s="6">
        <v>42370</v>
      </c>
      <c r="V192" s="7">
        <v>18156</v>
      </c>
      <c r="W192" s="6">
        <v>-687385</v>
      </c>
      <c r="X192" s="6">
        <v>0</v>
      </c>
      <c r="Y192" s="6">
        <v>2094666</v>
      </c>
      <c r="Z192" s="2">
        <v>-884833</v>
      </c>
      <c r="AA192" s="6">
        <v>38145141</v>
      </c>
      <c r="AB192" s="6">
        <v>8150157</v>
      </c>
      <c r="AC192" s="6">
        <v>1578588</v>
      </c>
      <c r="AD192" s="6">
        <v>1</v>
      </c>
      <c r="AE192" s="7">
        <v>0</v>
      </c>
      <c r="AF192" s="2" t="s">
        <v>807</v>
      </c>
      <c r="AG192" s="6">
        <v>6571569</v>
      </c>
      <c r="AH192" s="6">
        <v>1.653926E-3</v>
      </c>
      <c r="AI192" s="11">
        <v>0</v>
      </c>
      <c r="AJ192" s="2" t="s">
        <v>1062</v>
      </c>
      <c r="AK192" s="2">
        <v>1</v>
      </c>
      <c r="AL192" s="2">
        <v>0</v>
      </c>
      <c r="AM192" s="2">
        <v>0</v>
      </c>
      <c r="AN192" s="2" t="s">
        <v>1062</v>
      </c>
      <c r="AO192" s="2">
        <v>0</v>
      </c>
      <c r="AP192" s="2" t="s">
        <v>1062</v>
      </c>
    </row>
    <row r="193" spans="1:42">
      <c r="A193" s="2" t="s">
        <v>308</v>
      </c>
      <c r="B193" s="2" t="s">
        <v>821</v>
      </c>
      <c r="C193" s="2" t="s">
        <v>845</v>
      </c>
      <c r="D193" s="2">
        <v>0</v>
      </c>
      <c r="E193" s="2" t="s">
        <v>309</v>
      </c>
      <c r="F193" s="2" t="s">
        <v>806</v>
      </c>
      <c r="G193" s="2" t="s">
        <v>806</v>
      </c>
      <c r="H193" s="2">
        <v>0</v>
      </c>
      <c r="I193" s="2">
        <v>0.5</v>
      </c>
      <c r="J193" s="6">
        <v>66290533</v>
      </c>
      <c r="K193" s="6">
        <v>39804216</v>
      </c>
      <c r="L193" s="6">
        <v>26486317</v>
      </c>
      <c r="M193" s="6">
        <v>38747017</v>
      </c>
      <c r="N193" s="6">
        <v>5504028</v>
      </c>
      <c r="O193" s="6">
        <v>945484</v>
      </c>
      <c r="P193" s="6">
        <v>4102522</v>
      </c>
      <c r="Q193" s="6">
        <v>21577</v>
      </c>
      <c r="R193" s="6">
        <v>41986</v>
      </c>
      <c r="S193" s="6">
        <v>767</v>
      </c>
      <c r="T193" s="6">
        <v>57724</v>
      </c>
      <c r="U193" s="6">
        <v>239199</v>
      </c>
      <c r="V193" s="7">
        <v>94769</v>
      </c>
      <c r="W193" s="6">
        <v>606978</v>
      </c>
      <c r="X193" s="6">
        <v>0</v>
      </c>
      <c r="Y193" s="6">
        <v>0</v>
      </c>
      <c r="Z193" s="2">
        <v>1082062</v>
      </c>
      <c r="AA193" s="6">
        <v>45940085</v>
      </c>
      <c r="AB193" s="6">
        <v>72426402</v>
      </c>
      <c r="AC193" s="6">
        <v>6135869</v>
      </c>
      <c r="AD193" s="6">
        <v>1</v>
      </c>
      <c r="AE193" s="7">
        <v>0</v>
      </c>
      <c r="AF193" s="2" t="s">
        <v>807</v>
      </c>
      <c r="AG193" s="6">
        <v>66290533</v>
      </c>
      <c r="AH193" s="6">
        <v>1.6683936999999999E-2</v>
      </c>
      <c r="AI193" s="11">
        <v>0</v>
      </c>
      <c r="AJ193" s="2" t="s">
        <v>1062</v>
      </c>
      <c r="AK193" s="2" t="s">
        <v>1062</v>
      </c>
      <c r="AL193" s="2">
        <v>0</v>
      </c>
      <c r="AM193" s="2">
        <v>0</v>
      </c>
      <c r="AN193" s="2">
        <v>1</v>
      </c>
      <c r="AO193" s="2">
        <v>0</v>
      </c>
      <c r="AP193" s="2" t="s">
        <v>1062</v>
      </c>
    </row>
    <row r="194" spans="1:42">
      <c r="A194" s="2" t="s">
        <v>306</v>
      </c>
      <c r="B194" s="2" t="s">
        <v>804</v>
      </c>
      <c r="C194" s="2" t="s">
        <v>815</v>
      </c>
      <c r="D194" s="2">
        <v>0</v>
      </c>
      <c r="E194" s="2" t="s">
        <v>307</v>
      </c>
      <c r="F194" s="2" t="s">
        <v>342</v>
      </c>
      <c r="G194" s="2" t="s">
        <v>806</v>
      </c>
      <c r="H194" s="2">
        <v>0</v>
      </c>
      <c r="I194" s="2">
        <v>0.4</v>
      </c>
      <c r="J194" s="6">
        <v>5758637</v>
      </c>
      <c r="K194" s="6">
        <v>31255157</v>
      </c>
      <c r="L194" s="6">
        <v>-25496520</v>
      </c>
      <c r="M194" s="6">
        <v>30144053</v>
      </c>
      <c r="N194" s="6">
        <v>2538130</v>
      </c>
      <c r="O194" s="6">
        <v>690801</v>
      </c>
      <c r="P194" s="6">
        <v>1705694</v>
      </c>
      <c r="Q194" s="2">
        <v>0</v>
      </c>
      <c r="R194" s="6">
        <v>0</v>
      </c>
      <c r="S194" s="6">
        <v>0</v>
      </c>
      <c r="T194" s="6">
        <v>10702</v>
      </c>
      <c r="U194" s="6">
        <v>96154</v>
      </c>
      <c r="V194" s="7">
        <v>34779</v>
      </c>
      <c r="W194" s="6">
        <v>-584295</v>
      </c>
      <c r="X194" s="6">
        <v>0</v>
      </c>
      <c r="Y194" s="6">
        <v>0</v>
      </c>
      <c r="Z194" s="2">
        <v>-998279</v>
      </c>
      <c r="AA194" s="6">
        <v>31099609</v>
      </c>
      <c r="AB194" s="6">
        <v>5603088</v>
      </c>
      <c r="AC194" s="6">
        <v>-155548</v>
      </c>
      <c r="AD194" s="6">
        <v>1</v>
      </c>
      <c r="AE194" s="7" t="s">
        <v>831</v>
      </c>
      <c r="AF194" s="2" t="s">
        <v>811</v>
      </c>
      <c r="AG194" s="6">
        <v>5758637</v>
      </c>
      <c r="AH194" s="6">
        <v>3.2621111000000001E-2</v>
      </c>
      <c r="AI194" s="11">
        <v>0</v>
      </c>
      <c r="AJ194" s="2" t="s">
        <v>1062</v>
      </c>
      <c r="AK194" s="2">
        <v>1</v>
      </c>
      <c r="AL194" s="2">
        <v>0</v>
      </c>
      <c r="AM194" s="2">
        <v>0</v>
      </c>
      <c r="AN194" s="2" t="s">
        <v>1062</v>
      </c>
      <c r="AO194" s="2">
        <v>0</v>
      </c>
      <c r="AP194" s="2" t="s">
        <v>1062</v>
      </c>
    </row>
    <row r="195" spans="1:42">
      <c r="A195" s="2" t="s">
        <v>304</v>
      </c>
      <c r="B195" s="2" t="s">
        <v>821</v>
      </c>
      <c r="C195" s="2" t="s">
        <v>809</v>
      </c>
      <c r="D195" s="2">
        <v>0</v>
      </c>
      <c r="E195" s="2" t="s">
        <v>305</v>
      </c>
      <c r="F195" s="2" t="s">
        <v>806</v>
      </c>
      <c r="G195" s="2" t="s">
        <v>300</v>
      </c>
      <c r="H195" s="2">
        <v>0</v>
      </c>
      <c r="I195" s="2">
        <v>0.49</v>
      </c>
      <c r="J195" s="6">
        <v>92901233</v>
      </c>
      <c r="K195" s="6">
        <v>65406012</v>
      </c>
      <c r="L195" s="6">
        <v>27495221</v>
      </c>
      <c r="M195" s="6">
        <v>66961269</v>
      </c>
      <c r="N195" s="6">
        <v>5113301</v>
      </c>
      <c r="O195" s="6">
        <v>1534529</v>
      </c>
      <c r="P195" s="6">
        <v>3128408</v>
      </c>
      <c r="Q195" s="6">
        <v>5749</v>
      </c>
      <c r="R195" s="6">
        <v>0</v>
      </c>
      <c r="S195" s="6">
        <v>752</v>
      </c>
      <c r="T195" s="6">
        <v>50766</v>
      </c>
      <c r="U195" s="6">
        <v>322749</v>
      </c>
      <c r="V195" s="7">
        <v>70348</v>
      </c>
      <c r="W195" s="6">
        <v>630099</v>
      </c>
      <c r="X195" s="6">
        <v>0</v>
      </c>
      <c r="Y195" s="6">
        <v>0</v>
      </c>
      <c r="Z195" s="2">
        <v>1711323</v>
      </c>
      <c r="AA195" s="6">
        <v>74415992</v>
      </c>
      <c r="AB195" s="6">
        <v>101911213</v>
      </c>
      <c r="AC195" s="6">
        <v>9009980</v>
      </c>
      <c r="AD195" s="6">
        <v>1</v>
      </c>
      <c r="AE195" s="7">
        <v>0</v>
      </c>
      <c r="AF195" s="2" t="s">
        <v>807</v>
      </c>
      <c r="AG195" s="6">
        <v>92901233</v>
      </c>
      <c r="AH195" s="6">
        <v>2.3381292000000001E-2</v>
      </c>
      <c r="AI195" s="11">
        <v>0</v>
      </c>
      <c r="AJ195" s="2" t="s">
        <v>1062</v>
      </c>
      <c r="AK195" s="2" t="s">
        <v>1062</v>
      </c>
      <c r="AL195" s="2">
        <v>0</v>
      </c>
      <c r="AM195" s="2">
        <v>0</v>
      </c>
      <c r="AN195" s="2">
        <v>1</v>
      </c>
      <c r="AO195" s="2">
        <v>0</v>
      </c>
      <c r="AP195" s="2" t="s">
        <v>1062</v>
      </c>
    </row>
    <row r="196" spans="1:42">
      <c r="A196" s="2" t="s">
        <v>298</v>
      </c>
      <c r="B196" s="2" t="s">
        <v>804</v>
      </c>
      <c r="C196" s="2" t="s">
        <v>825</v>
      </c>
      <c r="D196" s="2">
        <v>0</v>
      </c>
      <c r="E196" s="2" t="s">
        <v>299</v>
      </c>
      <c r="F196" s="2" t="s">
        <v>69</v>
      </c>
      <c r="G196" s="2" t="s">
        <v>806</v>
      </c>
      <c r="H196" s="2">
        <v>0</v>
      </c>
      <c r="I196" s="2">
        <v>0.4</v>
      </c>
      <c r="J196" s="6">
        <v>3551156</v>
      </c>
      <c r="K196" s="6">
        <v>12607179</v>
      </c>
      <c r="L196" s="6">
        <v>-9056023</v>
      </c>
      <c r="M196" s="6">
        <v>13718032</v>
      </c>
      <c r="N196" s="6">
        <v>1360680</v>
      </c>
      <c r="O196" s="6">
        <v>314372</v>
      </c>
      <c r="P196" s="6">
        <v>1003658</v>
      </c>
      <c r="Q196" s="2">
        <v>0</v>
      </c>
      <c r="R196" s="6">
        <v>0</v>
      </c>
      <c r="S196" s="6">
        <v>0</v>
      </c>
      <c r="T196" s="6">
        <v>4597</v>
      </c>
      <c r="U196" s="6">
        <v>28233</v>
      </c>
      <c r="V196" s="7">
        <v>9820</v>
      </c>
      <c r="W196" s="6">
        <v>-207534</v>
      </c>
      <c r="X196" s="6">
        <v>0</v>
      </c>
      <c r="Y196" s="6">
        <v>57209.473660000003</v>
      </c>
      <c r="Z196" s="2">
        <v>-63998</v>
      </c>
      <c r="AA196" s="6">
        <v>14749971</v>
      </c>
      <c r="AB196" s="6">
        <v>5693947</v>
      </c>
      <c r="AC196" s="6">
        <v>2142791</v>
      </c>
      <c r="AD196" s="6">
        <v>2</v>
      </c>
      <c r="AE196" s="7" t="s">
        <v>980</v>
      </c>
      <c r="AF196" s="2" t="s">
        <v>811</v>
      </c>
      <c r="AG196" s="6">
        <v>3551156</v>
      </c>
      <c r="AH196" s="6">
        <v>1.9863065999999999E-2</v>
      </c>
      <c r="AI196" s="11">
        <v>0</v>
      </c>
      <c r="AJ196" s="2" t="s">
        <v>1062</v>
      </c>
      <c r="AK196" s="2">
        <v>1</v>
      </c>
      <c r="AL196" s="2">
        <v>0</v>
      </c>
      <c r="AM196" s="2">
        <v>0</v>
      </c>
      <c r="AN196" s="2" t="s">
        <v>1062</v>
      </c>
      <c r="AO196" s="2">
        <v>0</v>
      </c>
      <c r="AP196" s="2" t="s">
        <v>1062</v>
      </c>
    </row>
    <row r="197" spans="1:42">
      <c r="A197" s="2" t="s">
        <v>296</v>
      </c>
      <c r="B197" s="2" t="s">
        <v>804</v>
      </c>
      <c r="C197" s="2" t="s">
        <v>809</v>
      </c>
      <c r="D197" s="2">
        <v>0</v>
      </c>
      <c r="E197" s="2" t="s">
        <v>297</v>
      </c>
      <c r="F197" s="2" t="s">
        <v>402</v>
      </c>
      <c r="G197" s="2" t="s">
        <v>400</v>
      </c>
      <c r="H197" s="2">
        <v>0</v>
      </c>
      <c r="I197" s="2">
        <v>0.4</v>
      </c>
      <c r="J197" s="6">
        <v>1483549</v>
      </c>
      <c r="K197" s="6">
        <v>5101595</v>
      </c>
      <c r="L197" s="6">
        <v>-3618046</v>
      </c>
      <c r="M197" s="6">
        <v>4887421</v>
      </c>
      <c r="N197" s="6">
        <v>635909</v>
      </c>
      <c r="O197" s="6">
        <v>112193</v>
      </c>
      <c r="P197" s="6">
        <v>487660</v>
      </c>
      <c r="Q197" s="6">
        <v>6546</v>
      </c>
      <c r="R197" s="6">
        <v>0</v>
      </c>
      <c r="S197" s="6">
        <v>0</v>
      </c>
      <c r="T197" s="6">
        <v>2046</v>
      </c>
      <c r="U197" s="6">
        <v>23782</v>
      </c>
      <c r="V197" s="7">
        <v>3682</v>
      </c>
      <c r="W197" s="6">
        <v>-82914</v>
      </c>
      <c r="X197" s="6">
        <v>0</v>
      </c>
      <c r="Y197" s="6">
        <v>0</v>
      </c>
      <c r="Z197" s="2">
        <v>-139071</v>
      </c>
      <c r="AA197" s="6">
        <v>5301345</v>
      </c>
      <c r="AB197" s="6">
        <v>1683300</v>
      </c>
      <c r="AC197" s="6">
        <v>199751</v>
      </c>
      <c r="AD197" s="6">
        <v>1</v>
      </c>
      <c r="AE197" s="7" t="s">
        <v>906</v>
      </c>
      <c r="AF197" s="2" t="s">
        <v>811</v>
      </c>
      <c r="AG197" s="6">
        <v>1483549</v>
      </c>
      <c r="AH197" s="6">
        <v>8.1872639999999997E-3</v>
      </c>
      <c r="AI197" s="11">
        <v>0</v>
      </c>
      <c r="AJ197" s="2" t="s">
        <v>1062</v>
      </c>
      <c r="AK197" s="2">
        <v>1</v>
      </c>
      <c r="AL197" s="2">
        <v>0</v>
      </c>
      <c r="AM197" s="2">
        <v>0</v>
      </c>
      <c r="AN197" s="2" t="s">
        <v>1062</v>
      </c>
      <c r="AO197" s="2">
        <v>0</v>
      </c>
      <c r="AP197" s="2" t="s">
        <v>1062</v>
      </c>
    </row>
    <row r="198" spans="1:42">
      <c r="A198" s="2" t="s">
        <v>294</v>
      </c>
      <c r="B198" s="2" t="s">
        <v>819</v>
      </c>
      <c r="C198" s="2" t="s">
        <v>808</v>
      </c>
      <c r="D198" s="2" t="s">
        <v>947</v>
      </c>
      <c r="E198" s="2" t="s">
        <v>295</v>
      </c>
      <c r="F198" s="2" t="s">
        <v>806</v>
      </c>
      <c r="G198" s="2" t="s">
        <v>502</v>
      </c>
      <c r="H198" s="2">
        <v>0</v>
      </c>
      <c r="I198" s="2">
        <v>0.99</v>
      </c>
      <c r="J198" s="6">
        <v>102816058</v>
      </c>
      <c r="K198" s="6">
        <v>54985410</v>
      </c>
      <c r="L198" s="6">
        <v>47830647</v>
      </c>
      <c r="M198" s="6">
        <v>53018041</v>
      </c>
      <c r="N198" s="6">
        <v>7397204</v>
      </c>
      <c r="O198" s="6">
        <v>1214997</v>
      </c>
      <c r="P198" s="6">
        <v>5912141</v>
      </c>
      <c r="Q198" s="2">
        <v>0</v>
      </c>
      <c r="R198" s="6">
        <v>14161</v>
      </c>
      <c r="S198" s="6">
        <v>0</v>
      </c>
      <c r="T198" s="6">
        <v>14161</v>
      </c>
      <c r="U198" s="6">
        <v>147853</v>
      </c>
      <c r="V198" s="7">
        <v>93891</v>
      </c>
      <c r="W198" s="6">
        <v>168203</v>
      </c>
      <c r="X198" s="6">
        <v>0</v>
      </c>
      <c r="Y198" s="6">
        <v>0</v>
      </c>
      <c r="Z198" s="2">
        <v>-29887</v>
      </c>
      <c r="AA198" s="6">
        <v>60553561</v>
      </c>
      <c r="AB198" s="6">
        <v>108384209</v>
      </c>
      <c r="AC198" s="6">
        <v>5568151</v>
      </c>
      <c r="AD198" s="6">
        <v>1</v>
      </c>
      <c r="AE198" s="7" t="s">
        <v>907</v>
      </c>
      <c r="AF198" s="2" t="s">
        <v>811</v>
      </c>
      <c r="AG198" s="6">
        <v>62325190</v>
      </c>
      <c r="AH198" s="6">
        <v>8.4756969000000001E-2</v>
      </c>
      <c r="AI198" s="11">
        <v>0</v>
      </c>
      <c r="AJ198" s="2" t="s">
        <v>1062</v>
      </c>
      <c r="AK198" s="2" t="s">
        <v>1062</v>
      </c>
      <c r="AL198" s="2">
        <v>0</v>
      </c>
      <c r="AM198" s="2">
        <v>0</v>
      </c>
      <c r="AN198" s="2" t="s">
        <v>1062</v>
      </c>
      <c r="AO198" s="2">
        <v>0</v>
      </c>
      <c r="AP198" s="2">
        <v>1</v>
      </c>
    </row>
    <row r="199" spans="1:42">
      <c r="A199" s="2" t="s">
        <v>292</v>
      </c>
      <c r="B199" s="2" t="s">
        <v>804</v>
      </c>
      <c r="C199" s="2" t="s">
        <v>805</v>
      </c>
      <c r="D199" s="2">
        <v>0</v>
      </c>
      <c r="E199" s="2" t="s">
        <v>293</v>
      </c>
      <c r="F199" s="2" t="s">
        <v>290</v>
      </c>
      <c r="G199" s="2" t="s">
        <v>806</v>
      </c>
      <c r="H199" s="2">
        <v>0</v>
      </c>
      <c r="I199" s="2">
        <v>0.4</v>
      </c>
      <c r="J199" s="6">
        <v>6021475</v>
      </c>
      <c r="K199" s="6">
        <v>35261380</v>
      </c>
      <c r="L199" s="6">
        <v>-29239905</v>
      </c>
      <c r="M199" s="6">
        <v>41407382</v>
      </c>
      <c r="N199" s="6">
        <v>1699306</v>
      </c>
      <c r="O199" s="6">
        <v>949106</v>
      </c>
      <c r="P199" s="6">
        <v>658921</v>
      </c>
      <c r="Q199" s="2">
        <v>0</v>
      </c>
      <c r="R199" s="6">
        <v>0</v>
      </c>
      <c r="S199" s="6">
        <v>614</v>
      </c>
      <c r="T199" s="6">
        <v>2394</v>
      </c>
      <c r="U199" s="6">
        <v>61266</v>
      </c>
      <c r="V199" s="7">
        <v>27005</v>
      </c>
      <c r="W199" s="6">
        <v>-670081</v>
      </c>
      <c r="X199" s="6">
        <v>0</v>
      </c>
      <c r="Y199" s="6">
        <v>3439698</v>
      </c>
      <c r="Z199" s="2">
        <v>258448</v>
      </c>
      <c r="AA199" s="6">
        <v>39255357</v>
      </c>
      <c r="AB199" s="6">
        <v>10015452</v>
      </c>
      <c r="AC199" s="6">
        <v>3993977</v>
      </c>
      <c r="AD199" s="6">
        <v>2</v>
      </c>
      <c r="AE199" s="7">
        <v>0</v>
      </c>
      <c r="AF199" s="2" t="s">
        <v>807</v>
      </c>
      <c r="AG199" s="6">
        <v>6021475</v>
      </c>
      <c r="AH199" s="6">
        <v>1.5154789999999999E-3</v>
      </c>
      <c r="AI199" s="11">
        <v>0</v>
      </c>
      <c r="AJ199" s="2" t="s">
        <v>1062</v>
      </c>
      <c r="AK199" s="2">
        <v>1</v>
      </c>
      <c r="AL199" s="2">
        <v>0</v>
      </c>
      <c r="AM199" s="2">
        <v>0</v>
      </c>
      <c r="AN199" s="2" t="s">
        <v>1062</v>
      </c>
      <c r="AO199" s="2">
        <v>0</v>
      </c>
      <c r="AP199" s="2" t="s">
        <v>1062</v>
      </c>
    </row>
    <row r="200" spans="1:42">
      <c r="A200" s="2" t="s">
        <v>288</v>
      </c>
      <c r="B200" s="2" t="s">
        <v>804</v>
      </c>
      <c r="C200" s="2" t="s">
        <v>808</v>
      </c>
      <c r="D200" s="2">
        <v>0</v>
      </c>
      <c r="E200" s="2" t="s">
        <v>289</v>
      </c>
      <c r="F200" s="2" t="s">
        <v>412</v>
      </c>
      <c r="G200" s="2" t="s">
        <v>410</v>
      </c>
      <c r="H200" s="2">
        <v>0</v>
      </c>
      <c r="I200" s="2">
        <v>0.4</v>
      </c>
      <c r="J200" s="6">
        <v>3916366</v>
      </c>
      <c r="K200" s="6">
        <v>7175958</v>
      </c>
      <c r="L200" s="6">
        <v>-3259593</v>
      </c>
      <c r="M200" s="6">
        <v>7064070</v>
      </c>
      <c r="N200" s="6">
        <v>1125139</v>
      </c>
      <c r="O200" s="6">
        <v>161885</v>
      </c>
      <c r="P200" s="6">
        <v>930558</v>
      </c>
      <c r="Q200" s="2">
        <v>0</v>
      </c>
      <c r="R200" s="6">
        <v>0</v>
      </c>
      <c r="S200" s="6">
        <v>0</v>
      </c>
      <c r="T200" s="6">
        <v>5721</v>
      </c>
      <c r="U200" s="6">
        <v>19640</v>
      </c>
      <c r="V200" s="7">
        <v>7335</v>
      </c>
      <c r="W200" s="6">
        <v>-74699</v>
      </c>
      <c r="X200" s="6">
        <v>0</v>
      </c>
      <c r="Y200" s="6">
        <v>0</v>
      </c>
      <c r="Z200" s="2">
        <v>252711</v>
      </c>
      <c r="AA200" s="6">
        <v>8367221</v>
      </c>
      <c r="AB200" s="6">
        <v>5107628</v>
      </c>
      <c r="AC200" s="6">
        <v>1191263</v>
      </c>
      <c r="AD200" s="6">
        <v>1</v>
      </c>
      <c r="AE200" s="7" t="s">
        <v>930</v>
      </c>
      <c r="AF200" s="2" t="s">
        <v>811</v>
      </c>
      <c r="AG200" s="6">
        <v>3916366</v>
      </c>
      <c r="AH200" s="6">
        <v>1.8599629999999999E-2</v>
      </c>
      <c r="AI200" s="11">
        <v>0</v>
      </c>
      <c r="AJ200" s="2" t="s">
        <v>1062</v>
      </c>
      <c r="AK200" s="2">
        <v>1</v>
      </c>
      <c r="AL200" s="2">
        <v>0</v>
      </c>
      <c r="AM200" s="2">
        <v>0</v>
      </c>
      <c r="AN200" s="2" t="s">
        <v>1062</v>
      </c>
      <c r="AO200" s="2">
        <v>0</v>
      </c>
      <c r="AP200" s="2" t="s">
        <v>1062</v>
      </c>
    </row>
    <row r="201" spans="1:42">
      <c r="A201" s="2" t="s">
        <v>286</v>
      </c>
      <c r="B201" s="2" t="s">
        <v>821</v>
      </c>
      <c r="C201" s="2" t="s">
        <v>815</v>
      </c>
      <c r="D201" s="2">
        <v>0</v>
      </c>
      <c r="E201" s="2" t="s">
        <v>287</v>
      </c>
      <c r="F201" s="2" t="s">
        <v>806</v>
      </c>
      <c r="G201" s="2" t="s">
        <v>666</v>
      </c>
      <c r="H201" s="2">
        <v>0</v>
      </c>
      <c r="I201" s="2">
        <v>0.49</v>
      </c>
      <c r="J201" s="6">
        <v>40411519</v>
      </c>
      <c r="K201" s="6">
        <v>42781368</v>
      </c>
      <c r="L201" s="6">
        <v>-2369850</v>
      </c>
      <c r="M201" s="6">
        <v>45128937</v>
      </c>
      <c r="N201" s="6">
        <v>3196909</v>
      </c>
      <c r="O201" s="6">
        <v>1041905</v>
      </c>
      <c r="P201" s="6">
        <v>2051188</v>
      </c>
      <c r="Q201" s="6">
        <v>1564</v>
      </c>
      <c r="R201" s="6">
        <v>6516</v>
      </c>
      <c r="S201" s="6">
        <v>0</v>
      </c>
      <c r="T201" s="6">
        <v>7519</v>
      </c>
      <c r="U201" s="6">
        <v>66163</v>
      </c>
      <c r="V201" s="7">
        <v>22054</v>
      </c>
      <c r="W201" s="6">
        <v>-54309</v>
      </c>
      <c r="X201" s="6">
        <v>0</v>
      </c>
      <c r="Y201" s="6">
        <v>246720</v>
      </c>
      <c r="Z201" s="2">
        <v>286531</v>
      </c>
      <c r="AA201" s="6">
        <v>48311348</v>
      </c>
      <c r="AB201" s="6">
        <v>45941498</v>
      </c>
      <c r="AC201" s="6">
        <v>5529980</v>
      </c>
      <c r="AD201" s="6">
        <v>1</v>
      </c>
      <c r="AE201" s="7">
        <v>0</v>
      </c>
      <c r="AF201" s="2" t="s">
        <v>807</v>
      </c>
      <c r="AG201" s="6">
        <v>40411519</v>
      </c>
      <c r="AH201" s="6">
        <v>1.0170732E-2</v>
      </c>
      <c r="AI201" s="11">
        <v>0</v>
      </c>
      <c r="AJ201" s="2" t="s">
        <v>1062</v>
      </c>
      <c r="AK201" s="2" t="s">
        <v>1062</v>
      </c>
      <c r="AL201" s="2">
        <v>0</v>
      </c>
      <c r="AM201" s="2">
        <v>0</v>
      </c>
      <c r="AN201" s="2">
        <v>1</v>
      </c>
      <c r="AO201" s="2">
        <v>0</v>
      </c>
      <c r="AP201" s="2" t="s">
        <v>1062</v>
      </c>
    </row>
    <row r="202" spans="1:42">
      <c r="A202" s="2" t="s">
        <v>284</v>
      </c>
      <c r="B202" s="2" t="s">
        <v>821</v>
      </c>
      <c r="C202" s="2" t="s">
        <v>822</v>
      </c>
      <c r="D202" s="2" t="s">
        <v>981</v>
      </c>
      <c r="E202" s="2" t="s">
        <v>285</v>
      </c>
      <c r="F202" s="2" t="s">
        <v>806</v>
      </c>
      <c r="G202" s="2" t="s">
        <v>274</v>
      </c>
      <c r="H202" s="2">
        <v>0</v>
      </c>
      <c r="I202" s="2">
        <v>0.99</v>
      </c>
      <c r="J202" s="6">
        <v>72436399</v>
      </c>
      <c r="K202" s="6">
        <v>84540064</v>
      </c>
      <c r="L202" s="6">
        <v>-12103665</v>
      </c>
      <c r="M202" s="6">
        <v>87740662</v>
      </c>
      <c r="N202" s="6">
        <v>7732041</v>
      </c>
      <c r="O202" s="6">
        <v>2015300</v>
      </c>
      <c r="P202" s="6">
        <v>5389898</v>
      </c>
      <c r="Q202" s="6">
        <v>7485</v>
      </c>
      <c r="R202" s="6">
        <v>0</v>
      </c>
      <c r="S202" s="6">
        <v>1564</v>
      </c>
      <c r="T202" s="6">
        <v>17924</v>
      </c>
      <c r="U202" s="6">
        <v>217728</v>
      </c>
      <c r="V202" s="7">
        <v>82142</v>
      </c>
      <c r="W202" s="6">
        <v>-651439</v>
      </c>
      <c r="X202" s="6">
        <v>0</v>
      </c>
      <c r="Y202" s="6">
        <v>0</v>
      </c>
      <c r="Z202" s="2">
        <v>-1466685</v>
      </c>
      <c r="AA202" s="6">
        <v>93354579</v>
      </c>
      <c r="AB202" s="6">
        <v>81250914</v>
      </c>
      <c r="AC202" s="6">
        <v>8814515</v>
      </c>
      <c r="AD202" s="6">
        <v>1</v>
      </c>
      <c r="AE202" s="7" t="s">
        <v>982</v>
      </c>
      <c r="AF202" s="2" t="s">
        <v>827</v>
      </c>
      <c r="AG202" s="6">
        <v>56113653</v>
      </c>
      <c r="AH202" s="6">
        <v>0.27656288099999998</v>
      </c>
      <c r="AI202" s="11">
        <v>0</v>
      </c>
      <c r="AJ202" s="2" t="s">
        <v>1062</v>
      </c>
      <c r="AK202" s="2" t="s">
        <v>1062</v>
      </c>
      <c r="AL202" s="2">
        <v>0</v>
      </c>
      <c r="AM202" s="2">
        <v>0</v>
      </c>
      <c r="AN202" s="2" t="s">
        <v>1062</v>
      </c>
      <c r="AO202" s="2">
        <v>0</v>
      </c>
      <c r="AP202" s="2">
        <v>1</v>
      </c>
    </row>
    <row r="203" spans="1:42">
      <c r="A203" s="2" t="s">
        <v>282</v>
      </c>
      <c r="B203" s="2" t="s">
        <v>821</v>
      </c>
      <c r="C203" s="2" t="s">
        <v>822</v>
      </c>
      <c r="D203" s="2">
        <v>0</v>
      </c>
      <c r="E203" s="2" t="s">
        <v>283</v>
      </c>
      <c r="F203" s="2" t="s">
        <v>806</v>
      </c>
      <c r="G203" s="2" t="s">
        <v>0</v>
      </c>
      <c r="H203" s="2">
        <v>0</v>
      </c>
      <c r="I203" s="2">
        <v>0.49</v>
      </c>
      <c r="J203" s="6">
        <v>16690115</v>
      </c>
      <c r="K203" s="6">
        <v>29986573</v>
      </c>
      <c r="L203" s="6">
        <v>-13296458</v>
      </c>
      <c r="M203" s="6">
        <v>27332393</v>
      </c>
      <c r="N203" s="6">
        <v>2625074</v>
      </c>
      <c r="O203" s="6">
        <v>626376</v>
      </c>
      <c r="P203" s="6">
        <v>1891185</v>
      </c>
      <c r="Q203" s="2">
        <v>0</v>
      </c>
      <c r="R203" s="2">
        <v>0</v>
      </c>
      <c r="S203" s="6">
        <v>0</v>
      </c>
      <c r="T203" s="6">
        <v>8770</v>
      </c>
      <c r="U203" s="6">
        <v>78192</v>
      </c>
      <c r="V203" s="7">
        <v>20551</v>
      </c>
      <c r="W203" s="6">
        <v>-304710</v>
      </c>
      <c r="X203" s="6">
        <v>0</v>
      </c>
      <c r="Y203" s="6">
        <v>0</v>
      </c>
      <c r="Z203" s="2">
        <v>0</v>
      </c>
      <c r="AA203" s="6">
        <v>29652757</v>
      </c>
      <c r="AB203" s="6">
        <v>16356299</v>
      </c>
      <c r="AC203" s="6">
        <v>-333816</v>
      </c>
      <c r="AD203" s="6">
        <v>1</v>
      </c>
      <c r="AE203" s="7">
        <v>0</v>
      </c>
      <c r="AF203" s="2" t="s">
        <v>807</v>
      </c>
      <c r="AG203" s="6">
        <v>16690115</v>
      </c>
      <c r="AH203" s="6">
        <v>4.2005519999999998E-3</v>
      </c>
      <c r="AI203" s="11">
        <v>0</v>
      </c>
      <c r="AJ203" s="2" t="s">
        <v>1062</v>
      </c>
      <c r="AK203" s="2" t="s">
        <v>1062</v>
      </c>
      <c r="AL203" s="2">
        <v>0</v>
      </c>
      <c r="AM203" s="2">
        <v>0</v>
      </c>
      <c r="AN203" s="2">
        <v>1</v>
      </c>
      <c r="AO203" s="2">
        <v>0</v>
      </c>
      <c r="AP203" s="2" t="s">
        <v>1062</v>
      </c>
    </row>
    <row r="204" spans="1:42">
      <c r="A204" s="2" t="s">
        <v>280</v>
      </c>
      <c r="B204" s="2" t="s">
        <v>821</v>
      </c>
      <c r="C204" s="2" t="s">
        <v>805</v>
      </c>
      <c r="D204" s="2" t="s">
        <v>985</v>
      </c>
      <c r="E204" s="2" t="s">
        <v>281</v>
      </c>
      <c r="F204" s="2" t="s">
        <v>806</v>
      </c>
      <c r="G204" s="2" t="s">
        <v>486</v>
      </c>
      <c r="H204" s="2">
        <v>0</v>
      </c>
      <c r="I204" s="2">
        <v>0.99</v>
      </c>
      <c r="J204" s="6">
        <v>63630060</v>
      </c>
      <c r="K204" s="6">
        <v>80787565</v>
      </c>
      <c r="L204" s="6">
        <v>-17157505</v>
      </c>
      <c r="M204" s="6">
        <v>85928190</v>
      </c>
      <c r="N204" s="6">
        <v>6554393</v>
      </c>
      <c r="O204" s="6">
        <v>1969188</v>
      </c>
      <c r="P204" s="6">
        <v>4257484</v>
      </c>
      <c r="Q204" s="2">
        <v>0</v>
      </c>
      <c r="R204" s="6">
        <v>0</v>
      </c>
      <c r="S204" s="6">
        <v>0</v>
      </c>
      <c r="T204" s="6">
        <v>0</v>
      </c>
      <c r="U204" s="6">
        <v>256833</v>
      </c>
      <c r="V204" s="7">
        <v>70888</v>
      </c>
      <c r="W204" s="6">
        <v>-781781</v>
      </c>
      <c r="X204" s="6">
        <v>0</v>
      </c>
      <c r="Y204" s="6">
        <v>0</v>
      </c>
      <c r="Z204" s="2">
        <v>546184</v>
      </c>
      <c r="AA204" s="6">
        <v>92246986</v>
      </c>
      <c r="AB204" s="6">
        <v>75089481</v>
      </c>
      <c r="AC204" s="6">
        <v>11459421</v>
      </c>
      <c r="AD204" s="6">
        <v>1</v>
      </c>
      <c r="AE204" s="7" t="s">
        <v>986</v>
      </c>
      <c r="AF204" s="2" t="s">
        <v>827</v>
      </c>
      <c r="AG204" s="6">
        <v>46673476</v>
      </c>
      <c r="AH204" s="6">
        <v>0.36567112600000001</v>
      </c>
      <c r="AI204" s="11">
        <v>0</v>
      </c>
      <c r="AJ204" s="2" t="s">
        <v>1062</v>
      </c>
      <c r="AK204" s="2" t="s">
        <v>1062</v>
      </c>
      <c r="AL204" s="2">
        <v>0</v>
      </c>
      <c r="AM204" s="2">
        <v>0</v>
      </c>
      <c r="AN204" s="2" t="s">
        <v>1062</v>
      </c>
      <c r="AO204" s="2">
        <v>0</v>
      </c>
      <c r="AP204" s="2">
        <v>1</v>
      </c>
    </row>
    <row r="205" spans="1:42">
      <c r="A205" s="2" t="s">
        <v>278</v>
      </c>
      <c r="B205" s="2" t="s">
        <v>804</v>
      </c>
      <c r="C205" s="2" t="s">
        <v>808</v>
      </c>
      <c r="D205" s="2">
        <v>0</v>
      </c>
      <c r="E205" s="2" t="s">
        <v>279</v>
      </c>
      <c r="F205" s="2" t="s">
        <v>412</v>
      </c>
      <c r="G205" s="2" t="s">
        <v>410</v>
      </c>
      <c r="H205" s="2">
        <v>0</v>
      </c>
      <c r="I205" s="2">
        <v>0.4</v>
      </c>
      <c r="J205" s="6">
        <v>5347897</v>
      </c>
      <c r="K205" s="6">
        <v>22800467</v>
      </c>
      <c r="L205" s="6">
        <v>-17452569</v>
      </c>
      <c r="M205" s="6">
        <v>21264216</v>
      </c>
      <c r="N205" s="6">
        <v>1926088</v>
      </c>
      <c r="O205" s="6">
        <v>487724</v>
      </c>
      <c r="P205" s="6">
        <v>1404866</v>
      </c>
      <c r="Q205" s="6">
        <v>3800</v>
      </c>
      <c r="R205" s="6">
        <v>753</v>
      </c>
      <c r="S205" s="6">
        <v>0</v>
      </c>
      <c r="T205" s="6">
        <v>1601</v>
      </c>
      <c r="U205" s="6">
        <v>19979</v>
      </c>
      <c r="V205" s="7">
        <v>7365</v>
      </c>
      <c r="W205" s="6">
        <v>-399955</v>
      </c>
      <c r="X205" s="6">
        <v>0</v>
      </c>
      <c r="Y205" s="6">
        <v>0</v>
      </c>
      <c r="Z205" s="2">
        <v>950642</v>
      </c>
      <c r="AA205" s="6">
        <v>23740991</v>
      </c>
      <c r="AB205" s="6">
        <v>6288422</v>
      </c>
      <c r="AC205" s="6">
        <v>940525</v>
      </c>
      <c r="AD205" s="6">
        <v>1</v>
      </c>
      <c r="AE205" s="7">
        <v>0</v>
      </c>
      <c r="AF205" s="2" t="s">
        <v>807</v>
      </c>
      <c r="AG205" s="6">
        <v>5347897</v>
      </c>
      <c r="AH205" s="6">
        <v>1.3459539999999999E-3</v>
      </c>
      <c r="AI205" s="11">
        <v>0</v>
      </c>
      <c r="AJ205" s="2" t="s">
        <v>1062</v>
      </c>
      <c r="AK205" s="2">
        <v>1</v>
      </c>
      <c r="AL205" s="2">
        <v>0</v>
      </c>
      <c r="AM205" s="2">
        <v>0</v>
      </c>
      <c r="AN205" s="2" t="s">
        <v>1062</v>
      </c>
      <c r="AO205" s="2">
        <v>0</v>
      </c>
      <c r="AP205" s="2" t="s">
        <v>1062</v>
      </c>
    </row>
    <row r="206" spans="1:42">
      <c r="A206" s="2" t="s">
        <v>276</v>
      </c>
      <c r="B206" s="2" t="s">
        <v>804</v>
      </c>
      <c r="C206" s="2" t="s">
        <v>822</v>
      </c>
      <c r="D206" s="2">
        <v>0</v>
      </c>
      <c r="E206" s="2" t="s">
        <v>277</v>
      </c>
      <c r="F206" s="2" t="s">
        <v>584</v>
      </c>
      <c r="G206" s="2" t="s">
        <v>0</v>
      </c>
      <c r="H206" s="2">
        <v>0</v>
      </c>
      <c r="I206" s="2">
        <v>0.4</v>
      </c>
      <c r="J206" s="6">
        <v>1111722</v>
      </c>
      <c r="K206" s="6">
        <v>7393146</v>
      </c>
      <c r="L206" s="6">
        <v>-6281424</v>
      </c>
      <c r="M206" s="6">
        <v>6411764</v>
      </c>
      <c r="N206" s="6">
        <v>946106</v>
      </c>
      <c r="O206" s="6">
        <v>152274</v>
      </c>
      <c r="P206" s="6">
        <v>720108</v>
      </c>
      <c r="Q206" s="2">
        <v>0</v>
      </c>
      <c r="R206" s="6">
        <v>2563</v>
      </c>
      <c r="S206" s="6">
        <v>0</v>
      </c>
      <c r="T206" s="6">
        <v>9748</v>
      </c>
      <c r="U206" s="6">
        <v>43206</v>
      </c>
      <c r="V206" s="7">
        <v>18207</v>
      </c>
      <c r="W206" s="6">
        <v>-143949</v>
      </c>
      <c r="X206" s="6">
        <v>128354</v>
      </c>
      <c r="Y206" s="6">
        <v>0</v>
      </c>
      <c r="Z206" s="2">
        <v>223734</v>
      </c>
      <c r="AA206" s="6">
        <v>7566009</v>
      </c>
      <c r="AB206" s="6">
        <v>1284585</v>
      </c>
      <c r="AC206" s="6">
        <v>172863</v>
      </c>
      <c r="AD206" s="6">
        <v>1</v>
      </c>
      <c r="AE206" s="7">
        <v>0</v>
      </c>
      <c r="AF206" s="2" t="s">
        <v>807</v>
      </c>
      <c r="AG206" s="6">
        <v>1111722</v>
      </c>
      <c r="AH206" s="6">
        <v>2.7979699999999998E-4</v>
      </c>
      <c r="AI206" s="11">
        <v>0</v>
      </c>
      <c r="AJ206" s="2" t="s">
        <v>1062</v>
      </c>
      <c r="AK206" s="2">
        <v>1</v>
      </c>
      <c r="AL206" s="2">
        <v>0</v>
      </c>
      <c r="AM206" s="2">
        <v>0</v>
      </c>
      <c r="AN206" s="2" t="s">
        <v>1062</v>
      </c>
      <c r="AO206" s="2">
        <v>0</v>
      </c>
      <c r="AP206" s="2" t="s">
        <v>1062</v>
      </c>
    </row>
    <row r="207" spans="1:42">
      <c r="A207" s="2" t="s">
        <v>271</v>
      </c>
      <c r="B207" s="2" t="s">
        <v>821</v>
      </c>
      <c r="C207" s="2" t="s">
        <v>805</v>
      </c>
      <c r="D207" s="2" t="s">
        <v>974</v>
      </c>
      <c r="E207" s="2" t="s">
        <v>272</v>
      </c>
      <c r="F207" s="2" t="s">
        <v>806</v>
      </c>
      <c r="G207" s="2" t="s">
        <v>726</v>
      </c>
      <c r="H207" s="2">
        <v>0</v>
      </c>
      <c r="I207" s="2">
        <v>0.99</v>
      </c>
      <c r="J207" s="6">
        <v>35735715</v>
      </c>
      <c r="K207" s="6">
        <v>116772569</v>
      </c>
      <c r="L207" s="6">
        <v>-81036854</v>
      </c>
      <c r="M207" s="6">
        <v>128700000</v>
      </c>
      <c r="N207" s="6">
        <v>5944397</v>
      </c>
      <c r="O207" s="6">
        <v>2949375</v>
      </c>
      <c r="P207" s="6">
        <v>2414826</v>
      </c>
      <c r="Q207" s="6">
        <v>8944</v>
      </c>
      <c r="R207" s="6">
        <v>0</v>
      </c>
      <c r="S207" s="6">
        <v>0</v>
      </c>
      <c r="T207" s="6">
        <v>55310</v>
      </c>
      <c r="U207" s="6">
        <v>498726</v>
      </c>
      <c r="V207" s="7">
        <v>17216</v>
      </c>
      <c r="W207" s="6">
        <v>-1999395</v>
      </c>
      <c r="X207" s="6">
        <v>0</v>
      </c>
      <c r="Y207" s="6">
        <v>0</v>
      </c>
      <c r="Z207" s="2">
        <v>4586400</v>
      </c>
      <c r="AA207" s="6">
        <v>137231402</v>
      </c>
      <c r="AB207" s="6">
        <v>56194548</v>
      </c>
      <c r="AC207" s="6">
        <v>20458832</v>
      </c>
      <c r="AD207" s="6">
        <v>2</v>
      </c>
      <c r="AE207" s="7" t="s">
        <v>975</v>
      </c>
      <c r="AF207" s="2" t="s">
        <v>811</v>
      </c>
      <c r="AG207" s="6">
        <v>29526238</v>
      </c>
      <c r="AH207" s="6">
        <v>0.256925921</v>
      </c>
      <c r="AI207" s="11">
        <v>0</v>
      </c>
      <c r="AJ207" s="2" t="s">
        <v>1062</v>
      </c>
      <c r="AK207" s="2" t="s">
        <v>1062</v>
      </c>
      <c r="AL207" s="2">
        <v>0</v>
      </c>
      <c r="AM207" s="2">
        <v>0</v>
      </c>
      <c r="AN207" s="2" t="s">
        <v>1062</v>
      </c>
      <c r="AO207" s="2">
        <v>0</v>
      </c>
      <c r="AP207" s="2">
        <v>1</v>
      </c>
    </row>
    <row r="208" spans="1:42">
      <c r="A208" s="2" t="s">
        <v>269</v>
      </c>
      <c r="B208" s="2" t="s">
        <v>817</v>
      </c>
      <c r="C208" s="2" t="s">
        <v>818</v>
      </c>
      <c r="D208" s="2" t="s">
        <v>970</v>
      </c>
      <c r="E208" s="2" t="s">
        <v>270</v>
      </c>
      <c r="F208" s="2" t="s">
        <v>514</v>
      </c>
      <c r="G208" s="2" t="s">
        <v>806</v>
      </c>
      <c r="H208" s="2">
        <v>0</v>
      </c>
      <c r="I208" s="2">
        <v>0.64</v>
      </c>
      <c r="J208" s="6">
        <v>68184934</v>
      </c>
      <c r="K208" s="6">
        <v>39796753</v>
      </c>
      <c r="L208" s="6">
        <v>28388181</v>
      </c>
      <c r="M208" s="6">
        <v>38174941</v>
      </c>
      <c r="N208" s="6">
        <v>4474749</v>
      </c>
      <c r="O208" s="6">
        <v>874842</v>
      </c>
      <c r="P208" s="6">
        <v>3149249</v>
      </c>
      <c r="Q208" s="6">
        <v>11913</v>
      </c>
      <c r="R208" s="6">
        <v>0</v>
      </c>
      <c r="S208" s="6">
        <v>0</v>
      </c>
      <c r="T208" s="6">
        <v>105519</v>
      </c>
      <c r="U208" s="6">
        <v>317514</v>
      </c>
      <c r="V208" s="7">
        <v>15712</v>
      </c>
      <c r="W208" s="6">
        <v>266027</v>
      </c>
      <c r="X208" s="6">
        <v>0</v>
      </c>
      <c r="Y208" s="6">
        <v>0</v>
      </c>
      <c r="Z208" s="2">
        <v>-354839</v>
      </c>
      <c r="AA208" s="6">
        <v>42560878</v>
      </c>
      <c r="AB208" s="6">
        <v>70949059</v>
      </c>
      <c r="AC208" s="6">
        <v>2764125</v>
      </c>
      <c r="AD208" s="6">
        <v>1</v>
      </c>
      <c r="AE208" s="7" t="s">
        <v>971</v>
      </c>
      <c r="AF208" s="2" t="s">
        <v>811</v>
      </c>
      <c r="AG208" s="6">
        <v>51405215</v>
      </c>
      <c r="AH208" s="6">
        <v>1.3495019E-2</v>
      </c>
      <c r="AI208" s="11">
        <v>0</v>
      </c>
      <c r="AJ208" s="2" t="s">
        <v>1062</v>
      </c>
      <c r="AK208" s="2" t="s">
        <v>1062</v>
      </c>
      <c r="AL208" s="2">
        <v>0</v>
      </c>
      <c r="AM208" s="2">
        <v>0</v>
      </c>
      <c r="AN208" s="2" t="s">
        <v>1062</v>
      </c>
      <c r="AO208" s="2">
        <v>0</v>
      </c>
      <c r="AP208" s="2">
        <v>1</v>
      </c>
    </row>
    <row r="209" spans="1:42">
      <c r="A209" s="2" t="s">
        <v>267</v>
      </c>
      <c r="B209" s="2" t="s">
        <v>821</v>
      </c>
      <c r="C209" s="2" t="s">
        <v>845</v>
      </c>
      <c r="D209" s="2">
        <v>0</v>
      </c>
      <c r="E209" s="2" t="s">
        <v>268</v>
      </c>
      <c r="F209" s="2" t="s">
        <v>806</v>
      </c>
      <c r="G209" s="2" t="s">
        <v>626</v>
      </c>
      <c r="H209" s="2">
        <v>0</v>
      </c>
      <c r="I209" s="2">
        <v>0.49</v>
      </c>
      <c r="J209" s="6">
        <v>34682861</v>
      </c>
      <c r="K209" s="6">
        <v>20511411</v>
      </c>
      <c r="L209" s="6">
        <v>14171450</v>
      </c>
      <c r="M209" s="6">
        <v>18506655</v>
      </c>
      <c r="N209" s="6">
        <v>1741357</v>
      </c>
      <c r="O209" s="6">
        <v>541720</v>
      </c>
      <c r="P209" s="6">
        <v>1181392</v>
      </c>
      <c r="Q209" s="2">
        <v>0</v>
      </c>
      <c r="R209" s="6">
        <v>0</v>
      </c>
      <c r="S209" s="6">
        <v>0</v>
      </c>
      <c r="T209" s="6">
        <v>2707</v>
      </c>
      <c r="U209" s="6">
        <v>0</v>
      </c>
      <c r="V209" s="7">
        <v>15538</v>
      </c>
      <c r="W209" s="6">
        <v>324762</v>
      </c>
      <c r="X209" s="6">
        <v>0</v>
      </c>
      <c r="Y209" s="6">
        <v>0</v>
      </c>
      <c r="Z209" s="2">
        <v>934086</v>
      </c>
      <c r="AA209" s="6">
        <v>21506860</v>
      </c>
      <c r="AB209" s="6">
        <v>35678310</v>
      </c>
      <c r="AC209" s="6">
        <v>995449</v>
      </c>
      <c r="AD209" s="6">
        <v>1</v>
      </c>
      <c r="AE209" s="7">
        <v>0</v>
      </c>
      <c r="AF209" s="2" t="s">
        <v>807</v>
      </c>
      <c r="AG209" s="6">
        <v>34682861</v>
      </c>
      <c r="AH209" s="6">
        <v>8.7289489999999997E-3</v>
      </c>
      <c r="AI209" s="11">
        <v>0</v>
      </c>
      <c r="AJ209" s="2" t="s">
        <v>1062</v>
      </c>
      <c r="AK209" s="2" t="s">
        <v>1062</v>
      </c>
      <c r="AL209" s="2">
        <v>0</v>
      </c>
      <c r="AM209" s="2">
        <v>0</v>
      </c>
      <c r="AN209" s="2">
        <v>1</v>
      </c>
      <c r="AO209" s="2">
        <v>0</v>
      </c>
      <c r="AP209" s="2" t="s">
        <v>1062</v>
      </c>
    </row>
    <row r="210" spans="1:42">
      <c r="A210" s="2" t="s">
        <v>265</v>
      </c>
      <c r="B210" s="2" t="s">
        <v>804</v>
      </c>
      <c r="C210" s="2" t="s">
        <v>825</v>
      </c>
      <c r="D210" s="2">
        <v>0</v>
      </c>
      <c r="E210" s="2" t="s">
        <v>266</v>
      </c>
      <c r="F210" s="2" t="s">
        <v>13</v>
      </c>
      <c r="G210" s="2" t="s">
        <v>464</v>
      </c>
      <c r="H210" s="2">
        <v>0</v>
      </c>
      <c r="I210" s="2">
        <v>0.4</v>
      </c>
      <c r="J210" s="6">
        <v>2122371</v>
      </c>
      <c r="K210" s="6">
        <v>12894264</v>
      </c>
      <c r="L210" s="6">
        <v>-10771893</v>
      </c>
      <c r="M210" s="6">
        <v>13432357</v>
      </c>
      <c r="N210" s="6">
        <v>1032345</v>
      </c>
      <c r="O210" s="6">
        <v>307825</v>
      </c>
      <c r="P210" s="6">
        <v>694439</v>
      </c>
      <c r="Q210" s="2">
        <v>0</v>
      </c>
      <c r="R210" s="6">
        <v>665</v>
      </c>
      <c r="S210" s="6">
        <v>1227</v>
      </c>
      <c r="T210" s="6">
        <v>2820</v>
      </c>
      <c r="U210" s="6">
        <v>24550</v>
      </c>
      <c r="V210" s="7">
        <v>819</v>
      </c>
      <c r="W210" s="6">
        <v>-246856</v>
      </c>
      <c r="X210" s="6">
        <v>0</v>
      </c>
      <c r="Y210" s="6">
        <v>0</v>
      </c>
      <c r="Z210" s="2">
        <v>2239523</v>
      </c>
      <c r="AA210" s="6">
        <v>16457369</v>
      </c>
      <c r="AB210" s="6">
        <v>5685476</v>
      </c>
      <c r="AC210" s="6">
        <v>3563105</v>
      </c>
      <c r="AD210" s="6">
        <v>3</v>
      </c>
      <c r="AE210" s="7" t="s">
        <v>889</v>
      </c>
      <c r="AF210" s="2" t="s">
        <v>811</v>
      </c>
      <c r="AG210" s="6">
        <v>2122371</v>
      </c>
      <c r="AH210" s="6">
        <v>3.938052E-3</v>
      </c>
      <c r="AI210" s="11">
        <v>0</v>
      </c>
      <c r="AJ210" s="2" t="s">
        <v>1062</v>
      </c>
      <c r="AK210" s="2">
        <v>1</v>
      </c>
      <c r="AL210" s="2">
        <v>0</v>
      </c>
      <c r="AM210" s="2">
        <v>0</v>
      </c>
      <c r="AN210" s="2" t="s">
        <v>1062</v>
      </c>
      <c r="AO210" s="2">
        <v>0</v>
      </c>
      <c r="AP210" s="2" t="s">
        <v>1062</v>
      </c>
    </row>
    <row r="211" spans="1:42">
      <c r="A211" s="2" t="s">
        <v>263</v>
      </c>
      <c r="B211" s="2" t="s">
        <v>804</v>
      </c>
      <c r="C211" s="2" t="s">
        <v>805</v>
      </c>
      <c r="D211" s="2" t="s">
        <v>983</v>
      </c>
      <c r="E211" s="2" t="s">
        <v>264</v>
      </c>
      <c r="F211" s="2" t="s">
        <v>133</v>
      </c>
      <c r="G211" s="2" t="s">
        <v>806</v>
      </c>
      <c r="H211" s="2">
        <v>0</v>
      </c>
      <c r="I211" s="2">
        <v>0.3</v>
      </c>
      <c r="J211" s="6">
        <v>2294727</v>
      </c>
      <c r="K211" s="6">
        <v>15785187</v>
      </c>
      <c r="L211" s="6">
        <v>-13490460</v>
      </c>
      <c r="M211" s="6">
        <v>16442493</v>
      </c>
      <c r="N211" s="6">
        <v>1086124</v>
      </c>
      <c r="O211" s="6">
        <v>376807</v>
      </c>
      <c r="P211" s="6">
        <v>687044</v>
      </c>
      <c r="Q211" s="6">
        <v>9691</v>
      </c>
      <c r="R211" s="6">
        <v>0</v>
      </c>
      <c r="S211" s="6">
        <v>0</v>
      </c>
      <c r="T211" s="6">
        <v>7672</v>
      </c>
      <c r="U211" s="6">
        <v>0</v>
      </c>
      <c r="V211" s="7">
        <v>4910</v>
      </c>
      <c r="W211" s="6">
        <v>-309156</v>
      </c>
      <c r="X211" s="6">
        <v>0</v>
      </c>
      <c r="Y211" s="6">
        <v>0</v>
      </c>
      <c r="Z211" s="2">
        <v>-1516258</v>
      </c>
      <c r="AA211" s="6">
        <v>15703203</v>
      </c>
      <c r="AB211" s="6">
        <v>2212742</v>
      </c>
      <c r="AC211" s="6">
        <v>-81985</v>
      </c>
      <c r="AD211" s="6">
        <v>1</v>
      </c>
      <c r="AE211" s="7" t="s">
        <v>984</v>
      </c>
      <c r="AF211" s="2" t="s">
        <v>811</v>
      </c>
      <c r="AG211" s="6">
        <v>2294727</v>
      </c>
      <c r="AH211" s="6">
        <v>1.6912024000000001E-2</v>
      </c>
      <c r="AI211" s="11">
        <v>0</v>
      </c>
      <c r="AJ211" s="2" t="s">
        <v>1062</v>
      </c>
      <c r="AK211" s="2" t="s">
        <v>1062</v>
      </c>
      <c r="AL211" s="2">
        <v>0</v>
      </c>
      <c r="AM211" s="2">
        <v>0</v>
      </c>
      <c r="AN211" s="2" t="s">
        <v>1062</v>
      </c>
      <c r="AO211" s="2">
        <v>0</v>
      </c>
      <c r="AP211" s="2">
        <v>1</v>
      </c>
    </row>
    <row r="212" spans="1:42">
      <c r="A212" s="2" t="s">
        <v>261</v>
      </c>
      <c r="B212" s="2" t="s">
        <v>804</v>
      </c>
      <c r="C212" s="2" t="s">
        <v>808</v>
      </c>
      <c r="D212" s="2">
        <v>0</v>
      </c>
      <c r="E212" s="2" t="s">
        <v>262</v>
      </c>
      <c r="F212" s="2" t="s">
        <v>412</v>
      </c>
      <c r="G212" s="2" t="s">
        <v>410</v>
      </c>
      <c r="H212" s="2">
        <v>0</v>
      </c>
      <c r="I212" s="2">
        <v>0.4</v>
      </c>
      <c r="J212" s="6">
        <v>1302823</v>
      </c>
      <c r="K212" s="6">
        <v>5450085</v>
      </c>
      <c r="L212" s="6">
        <v>-4147262</v>
      </c>
      <c r="M212" s="6">
        <v>5848942</v>
      </c>
      <c r="N212" s="6">
        <v>1025375</v>
      </c>
      <c r="O212" s="6">
        <v>138920</v>
      </c>
      <c r="P212" s="6">
        <v>823245</v>
      </c>
      <c r="Q212" s="6">
        <v>7186</v>
      </c>
      <c r="R212" s="6">
        <v>8732</v>
      </c>
      <c r="S212" s="6">
        <v>0</v>
      </c>
      <c r="T212" s="6">
        <v>6138</v>
      </c>
      <c r="U212" s="6">
        <v>20695</v>
      </c>
      <c r="V212" s="7">
        <v>20459</v>
      </c>
      <c r="W212" s="6">
        <v>-95041</v>
      </c>
      <c r="X212" s="6">
        <v>0</v>
      </c>
      <c r="Y212" s="6">
        <v>0</v>
      </c>
      <c r="Z212" s="2">
        <v>-25165</v>
      </c>
      <c r="AA212" s="6">
        <v>6754111</v>
      </c>
      <c r="AB212" s="6">
        <v>2606849</v>
      </c>
      <c r="AC212" s="6">
        <v>1304026</v>
      </c>
      <c r="AD212" s="6">
        <v>2</v>
      </c>
      <c r="AE212" s="7" t="s">
        <v>930</v>
      </c>
      <c r="AF212" s="2" t="s">
        <v>827</v>
      </c>
      <c r="AG212" s="6">
        <v>1302823</v>
      </c>
      <c r="AH212" s="6">
        <v>6.187377E-3</v>
      </c>
      <c r="AI212" s="11">
        <v>0</v>
      </c>
      <c r="AJ212" s="2" t="s">
        <v>1062</v>
      </c>
      <c r="AK212" s="2">
        <v>1</v>
      </c>
      <c r="AL212" s="2">
        <v>0</v>
      </c>
      <c r="AM212" s="2">
        <v>0</v>
      </c>
      <c r="AN212" s="2" t="s">
        <v>1062</v>
      </c>
      <c r="AO212" s="2">
        <v>0</v>
      </c>
      <c r="AP212" s="2" t="s">
        <v>1062</v>
      </c>
    </row>
    <row r="213" spans="1:42">
      <c r="A213" s="2" t="s">
        <v>259</v>
      </c>
      <c r="B213" s="2" t="s">
        <v>817</v>
      </c>
      <c r="C213" s="2" t="s">
        <v>818</v>
      </c>
      <c r="D213" s="2" t="s">
        <v>970</v>
      </c>
      <c r="E213" s="2" t="s">
        <v>260</v>
      </c>
      <c r="F213" s="2" t="s">
        <v>514</v>
      </c>
      <c r="G213" s="2" t="s">
        <v>806</v>
      </c>
      <c r="H213" s="2">
        <v>0</v>
      </c>
      <c r="I213" s="2">
        <v>0.64</v>
      </c>
      <c r="J213" s="6">
        <v>21714304</v>
      </c>
      <c r="K213" s="6">
        <v>56495876</v>
      </c>
      <c r="L213" s="6">
        <v>-34781572</v>
      </c>
      <c r="M213" s="6">
        <v>57395732</v>
      </c>
      <c r="N213" s="6">
        <v>3879907</v>
      </c>
      <c r="O213" s="6">
        <v>1315319</v>
      </c>
      <c r="P213" s="6">
        <v>2308580</v>
      </c>
      <c r="Q213" s="2">
        <v>0</v>
      </c>
      <c r="R213" s="6">
        <v>0</v>
      </c>
      <c r="S213" s="6">
        <v>0</v>
      </c>
      <c r="T213" s="6">
        <v>16401</v>
      </c>
      <c r="U213" s="6">
        <v>211457</v>
      </c>
      <c r="V213" s="7">
        <v>28150</v>
      </c>
      <c r="W213" s="6">
        <v>-797078</v>
      </c>
      <c r="X213" s="6">
        <v>0</v>
      </c>
      <c r="Y213" s="6">
        <v>0</v>
      </c>
      <c r="Z213" s="2">
        <v>-900000</v>
      </c>
      <c r="AA213" s="6">
        <v>59578561</v>
      </c>
      <c r="AB213" s="6">
        <v>24796989</v>
      </c>
      <c r="AC213" s="6">
        <v>3082685</v>
      </c>
      <c r="AD213" s="6">
        <v>1</v>
      </c>
      <c r="AE213" s="7" t="s">
        <v>971</v>
      </c>
      <c r="AF213" s="2" t="s">
        <v>811</v>
      </c>
      <c r="AG213" s="6">
        <v>21714304</v>
      </c>
      <c r="AH213" s="6">
        <v>4.2976489999999997E-3</v>
      </c>
      <c r="AI213" s="11">
        <v>0</v>
      </c>
      <c r="AJ213" s="2" t="s">
        <v>1062</v>
      </c>
      <c r="AK213" s="2" t="s">
        <v>1062</v>
      </c>
      <c r="AL213" s="2">
        <v>0</v>
      </c>
      <c r="AM213" s="2">
        <v>0</v>
      </c>
      <c r="AN213" s="2" t="s">
        <v>1062</v>
      </c>
      <c r="AO213" s="2">
        <v>0</v>
      </c>
      <c r="AP213" s="2">
        <v>1</v>
      </c>
    </row>
    <row r="214" spans="1:42">
      <c r="A214" s="2" t="s">
        <v>257</v>
      </c>
      <c r="B214" s="2" t="s">
        <v>804</v>
      </c>
      <c r="C214" s="2" t="s">
        <v>820</v>
      </c>
      <c r="D214" s="2">
        <v>0</v>
      </c>
      <c r="E214" s="2" t="s">
        <v>258</v>
      </c>
      <c r="F214" s="2" t="s">
        <v>316</v>
      </c>
      <c r="G214" s="2" t="s">
        <v>314</v>
      </c>
      <c r="H214" s="2">
        <v>0</v>
      </c>
      <c r="I214" s="2">
        <v>0.4</v>
      </c>
      <c r="J214" s="6">
        <v>1446977</v>
      </c>
      <c r="K214" s="6">
        <v>5161243</v>
      </c>
      <c r="L214" s="6">
        <v>-3714267</v>
      </c>
      <c r="M214" s="6">
        <v>5474847</v>
      </c>
      <c r="N214" s="6">
        <v>956939</v>
      </c>
      <c r="O214" s="6">
        <v>125465</v>
      </c>
      <c r="P214" s="6">
        <v>699915</v>
      </c>
      <c r="Q214" s="6">
        <v>30936</v>
      </c>
      <c r="R214" s="6">
        <v>18316</v>
      </c>
      <c r="S214" s="6">
        <v>0</v>
      </c>
      <c r="T214" s="6">
        <v>16046</v>
      </c>
      <c r="U214" s="6">
        <v>43757</v>
      </c>
      <c r="V214" s="7">
        <v>22504</v>
      </c>
      <c r="W214" s="6">
        <v>-85119</v>
      </c>
      <c r="X214" s="6">
        <v>0</v>
      </c>
      <c r="Y214" s="6">
        <v>0</v>
      </c>
      <c r="Z214" s="2">
        <v>-469610</v>
      </c>
      <c r="AA214" s="6">
        <v>5877057</v>
      </c>
      <c r="AB214" s="6">
        <v>2162791</v>
      </c>
      <c r="AC214" s="6">
        <v>715814</v>
      </c>
      <c r="AD214" s="6">
        <v>1</v>
      </c>
      <c r="AE214" s="7" t="s">
        <v>317</v>
      </c>
      <c r="AF214" s="2" t="s">
        <v>811</v>
      </c>
      <c r="AG214" s="6">
        <v>1446977</v>
      </c>
      <c r="AH214" s="6">
        <v>1.9109260999999999E-2</v>
      </c>
      <c r="AI214" s="11">
        <v>0</v>
      </c>
      <c r="AJ214" s="2" t="s">
        <v>1062</v>
      </c>
      <c r="AK214" s="2">
        <v>1</v>
      </c>
      <c r="AL214" s="2">
        <v>0</v>
      </c>
      <c r="AM214" s="2">
        <v>0</v>
      </c>
      <c r="AN214" s="2" t="s">
        <v>1062</v>
      </c>
      <c r="AO214" s="2">
        <v>0</v>
      </c>
      <c r="AP214" s="2" t="s">
        <v>1062</v>
      </c>
    </row>
    <row r="215" spans="1:42">
      <c r="A215" s="2" t="s">
        <v>255</v>
      </c>
      <c r="B215" s="2" t="s">
        <v>819</v>
      </c>
      <c r="C215" s="2" t="s">
        <v>808</v>
      </c>
      <c r="D215" s="2" t="s">
        <v>947</v>
      </c>
      <c r="E215" s="2" t="s">
        <v>256</v>
      </c>
      <c r="F215" s="2" t="s">
        <v>806</v>
      </c>
      <c r="G215" s="2" t="s">
        <v>502</v>
      </c>
      <c r="H215" s="2">
        <v>0</v>
      </c>
      <c r="I215" s="2">
        <v>0.99</v>
      </c>
      <c r="J215" s="6">
        <v>99163474</v>
      </c>
      <c r="K215" s="6">
        <v>56712614</v>
      </c>
      <c r="L215" s="6">
        <v>42450860</v>
      </c>
      <c r="M215" s="6">
        <v>57504092</v>
      </c>
      <c r="N215" s="6">
        <v>7095940</v>
      </c>
      <c r="O215" s="6">
        <v>1329488</v>
      </c>
      <c r="P215" s="6">
        <v>5538793</v>
      </c>
      <c r="Q215" s="6">
        <v>7267</v>
      </c>
      <c r="R215" s="6">
        <v>0</v>
      </c>
      <c r="S215" s="6">
        <v>0</v>
      </c>
      <c r="T215" s="6">
        <v>32317</v>
      </c>
      <c r="U215" s="6">
        <v>127314</v>
      </c>
      <c r="V215" s="7">
        <v>60761</v>
      </c>
      <c r="W215" s="6">
        <v>52908</v>
      </c>
      <c r="X215" s="6">
        <v>0</v>
      </c>
      <c r="Y215" s="6">
        <v>0</v>
      </c>
      <c r="Z215" s="2">
        <v>473349</v>
      </c>
      <c r="AA215" s="6">
        <v>65126289</v>
      </c>
      <c r="AB215" s="6">
        <v>107577149</v>
      </c>
      <c r="AC215" s="6">
        <v>8413675</v>
      </c>
      <c r="AD215" s="6">
        <v>1</v>
      </c>
      <c r="AE215" s="7" t="s">
        <v>907</v>
      </c>
      <c r="AF215" s="2" t="s">
        <v>811</v>
      </c>
      <c r="AG215" s="6">
        <v>59021333</v>
      </c>
      <c r="AH215" s="6">
        <v>8.1745941000000003E-2</v>
      </c>
      <c r="AI215" s="11">
        <v>0</v>
      </c>
      <c r="AJ215" s="2" t="s">
        <v>1062</v>
      </c>
      <c r="AK215" s="2" t="s">
        <v>1062</v>
      </c>
      <c r="AL215" s="2">
        <v>0</v>
      </c>
      <c r="AM215" s="2">
        <v>0</v>
      </c>
      <c r="AN215" s="2" t="s">
        <v>1062</v>
      </c>
      <c r="AO215" s="2">
        <v>0</v>
      </c>
      <c r="AP215" s="2">
        <v>1</v>
      </c>
    </row>
    <row r="216" spans="1:42">
      <c r="A216" s="2" t="s">
        <v>253</v>
      </c>
      <c r="B216" s="2" t="s">
        <v>804</v>
      </c>
      <c r="C216" s="2" t="s">
        <v>815</v>
      </c>
      <c r="D216" s="2">
        <v>0</v>
      </c>
      <c r="E216" s="2" t="s">
        <v>254</v>
      </c>
      <c r="F216" s="2" t="s">
        <v>534</v>
      </c>
      <c r="G216" s="2" t="s">
        <v>532</v>
      </c>
      <c r="H216" s="2">
        <v>0</v>
      </c>
      <c r="I216" s="2">
        <v>0.4</v>
      </c>
      <c r="J216" s="6">
        <v>1671635</v>
      </c>
      <c r="K216" s="6">
        <v>6633940</v>
      </c>
      <c r="L216" s="6">
        <v>-4962304</v>
      </c>
      <c r="M216" s="6">
        <v>6778954</v>
      </c>
      <c r="N216" s="6">
        <v>1118807</v>
      </c>
      <c r="O216" s="6">
        <v>156435</v>
      </c>
      <c r="P216" s="6">
        <v>928336</v>
      </c>
      <c r="Q216" s="6">
        <v>1127</v>
      </c>
      <c r="R216" s="6">
        <v>0</v>
      </c>
      <c r="S216" s="6">
        <v>0</v>
      </c>
      <c r="T216" s="6">
        <v>3449</v>
      </c>
      <c r="U216" s="6">
        <v>24550</v>
      </c>
      <c r="V216" s="7">
        <v>4910</v>
      </c>
      <c r="W216" s="6">
        <v>-113719</v>
      </c>
      <c r="X216" s="6">
        <v>0</v>
      </c>
      <c r="Y216" s="6">
        <v>1106.270147</v>
      </c>
      <c r="Z216" s="2">
        <v>-1109846</v>
      </c>
      <c r="AA216" s="6">
        <v>6673089</v>
      </c>
      <c r="AB216" s="6">
        <v>1710785</v>
      </c>
      <c r="AC216" s="6">
        <v>39150</v>
      </c>
      <c r="AD216" s="6">
        <v>1</v>
      </c>
      <c r="AE216" s="7" t="s">
        <v>908</v>
      </c>
      <c r="AF216" s="2" t="s">
        <v>811</v>
      </c>
      <c r="AG216" s="6">
        <v>1671635</v>
      </c>
      <c r="AH216" s="6">
        <v>6.5423E-3</v>
      </c>
      <c r="AI216" s="11">
        <v>0</v>
      </c>
      <c r="AJ216" s="2" t="s">
        <v>1062</v>
      </c>
      <c r="AK216" s="2">
        <v>1</v>
      </c>
      <c r="AL216" s="2">
        <v>0</v>
      </c>
      <c r="AM216" s="2">
        <v>0</v>
      </c>
      <c r="AN216" s="2" t="s">
        <v>1062</v>
      </c>
      <c r="AO216" s="2">
        <v>0</v>
      </c>
      <c r="AP216" s="2" t="s">
        <v>1062</v>
      </c>
    </row>
    <row r="217" spans="1:42">
      <c r="A217" s="2" t="s">
        <v>251</v>
      </c>
      <c r="B217" s="2" t="s">
        <v>804</v>
      </c>
      <c r="C217" s="2" t="s">
        <v>808</v>
      </c>
      <c r="D217" s="2">
        <v>0</v>
      </c>
      <c r="E217" s="2" t="s">
        <v>252</v>
      </c>
      <c r="F217" s="2" t="s">
        <v>412</v>
      </c>
      <c r="G217" s="2" t="s">
        <v>410</v>
      </c>
      <c r="H217" s="2">
        <v>0</v>
      </c>
      <c r="I217" s="2">
        <v>0.4</v>
      </c>
      <c r="J217" s="6">
        <v>2096569</v>
      </c>
      <c r="K217" s="6">
        <v>4706767</v>
      </c>
      <c r="L217" s="6">
        <v>-2610199</v>
      </c>
      <c r="M217" s="6">
        <v>4711540</v>
      </c>
      <c r="N217" s="6">
        <v>901243</v>
      </c>
      <c r="O217" s="6">
        <v>111730</v>
      </c>
      <c r="P217" s="6">
        <v>770779</v>
      </c>
      <c r="Q217" s="2">
        <v>776</v>
      </c>
      <c r="R217" s="6">
        <v>813</v>
      </c>
      <c r="S217" s="6">
        <v>0</v>
      </c>
      <c r="T217" s="6">
        <v>982</v>
      </c>
      <c r="U217" s="6">
        <v>7570</v>
      </c>
      <c r="V217" s="7">
        <v>8593</v>
      </c>
      <c r="W217" s="6">
        <v>-59817</v>
      </c>
      <c r="X217" s="6">
        <v>0</v>
      </c>
      <c r="Y217" s="6">
        <v>0</v>
      </c>
      <c r="Z217" s="2">
        <v>-366538</v>
      </c>
      <c r="AA217" s="6">
        <v>5186428</v>
      </c>
      <c r="AB217" s="6">
        <v>2576229</v>
      </c>
      <c r="AC217" s="6">
        <v>479660</v>
      </c>
      <c r="AD217" s="6">
        <v>1</v>
      </c>
      <c r="AE217" s="7" t="s">
        <v>930</v>
      </c>
      <c r="AF217" s="2" t="s">
        <v>811</v>
      </c>
      <c r="AG217" s="6">
        <v>2096569</v>
      </c>
      <c r="AH217" s="6">
        <v>9.9570379999999997E-3</v>
      </c>
      <c r="AI217" s="11">
        <v>0</v>
      </c>
      <c r="AJ217" s="2" t="s">
        <v>1062</v>
      </c>
      <c r="AK217" s="2">
        <v>1</v>
      </c>
      <c r="AL217" s="2">
        <v>0</v>
      </c>
      <c r="AM217" s="2">
        <v>0</v>
      </c>
      <c r="AN217" s="2" t="s">
        <v>1062</v>
      </c>
      <c r="AO217" s="2">
        <v>0</v>
      </c>
      <c r="AP217" s="2" t="s">
        <v>1062</v>
      </c>
    </row>
    <row r="218" spans="1:42">
      <c r="A218" s="2" t="s">
        <v>249</v>
      </c>
      <c r="B218" s="2" t="s">
        <v>804</v>
      </c>
      <c r="C218" s="2" t="s">
        <v>805</v>
      </c>
      <c r="D218" s="2">
        <v>0</v>
      </c>
      <c r="E218" s="2" t="s">
        <v>250</v>
      </c>
      <c r="F218" s="2" t="s">
        <v>554</v>
      </c>
      <c r="G218" s="2" t="s">
        <v>552</v>
      </c>
      <c r="H218" s="2">
        <v>0</v>
      </c>
      <c r="I218" s="2">
        <v>0.4</v>
      </c>
      <c r="J218" s="6">
        <v>2284959</v>
      </c>
      <c r="K218" s="6">
        <v>7210749</v>
      </c>
      <c r="L218" s="6">
        <v>-4925790</v>
      </c>
      <c r="M218" s="6">
        <v>7140500</v>
      </c>
      <c r="N218" s="6">
        <v>1469674</v>
      </c>
      <c r="O218" s="6">
        <v>163636</v>
      </c>
      <c r="P218" s="6">
        <v>1213971</v>
      </c>
      <c r="Q218" s="6">
        <v>1409</v>
      </c>
      <c r="R218" s="6">
        <v>15530</v>
      </c>
      <c r="S218" s="6">
        <v>0</v>
      </c>
      <c r="T218" s="6">
        <v>16366</v>
      </c>
      <c r="U218" s="6">
        <v>44031</v>
      </c>
      <c r="V218" s="7">
        <v>14731</v>
      </c>
      <c r="W218" s="6">
        <v>-112883</v>
      </c>
      <c r="X218" s="6">
        <v>0</v>
      </c>
      <c r="Y218" s="6">
        <v>0</v>
      </c>
      <c r="Z218" s="2">
        <v>-67322</v>
      </c>
      <c r="AA218" s="6">
        <v>8429969</v>
      </c>
      <c r="AB218" s="6">
        <v>3504179</v>
      </c>
      <c r="AC218" s="6">
        <v>1219220</v>
      </c>
      <c r="AD218" s="6">
        <v>2</v>
      </c>
      <c r="AE218" s="7" t="s">
        <v>911</v>
      </c>
      <c r="AF218" s="2" t="s">
        <v>811</v>
      </c>
      <c r="AG218" s="6">
        <v>2284959</v>
      </c>
      <c r="AH218" s="6">
        <v>2.4270818E-2</v>
      </c>
      <c r="AI218" s="11">
        <v>0</v>
      </c>
      <c r="AJ218" s="2" t="s">
        <v>1062</v>
      </c>
      <c r="AK218" s="2">
        <v>1</v>
      </c>
      <c r="AL218" s="2">
        <v>0</v>
      </c>
      <c r="AM218" s="2">
        <v>0</v>
      </c>
      <c r="AN218" s="2" t="s">
        <v>1062</v>
      </c>
      <c r="AO218" s="2">
        <v>0</v>
      </c>
      <c r="AP218" s="2" t="s">
        <v>1062</v>
      </c>
    </row>
    <row r="219" spans="1:42">
      <c r="A219" s="2" t="s">
        <v>247</v>
      </c>
      <c r="B219" s="2" t="s">
        <v>819</v>
      </c>
      <c r="C219" s="2" t="s">
        <v>820</v>
      </c>
      <c r="D219" s="2">
        <v>0</v>
      </c>
      <c r="E219" s="2" t="s">
        <v>248</v>
      </c>
      <c r="F219" s="2" t="s">
        <v>806</v>
      </c>
      <c r="G219" s="2" t="s">
        <v>175</v>
      </c>
      <c r="H219" s="2">
        <v>0</v>
      </c>
      <c r="I219" s="2">
        <v>0.49</v>
      </c>
      <c r="J219" s="6">
        <v>61755324</v>
      </c>
      <c r="K219" s="6">
        <v>33460135</v>
      </c>
      <c r="L219" s="6">
        <v>28295189</v>
      </c>
      <c r="M219" s="6">
        <v>34300537</v>
      </c>
      <c r="N219" s="6">
        <v>3486507</v>
      </c>
      <c r="O219" s="6">
        <v>802337</v>
      </c>
      <c r="P219" s="6">
        <v>2624139</v>
      </c>
      <c r="Q219" s="6">
        <v>14053</v>
      </c>
      <c r="R219" s="6">
        <v>6932</v>
      </c>
      <c r="S219" s="6">
        <v>0</v>
      </c>
      <c r="T219" s="6">
        <v>9565</v>
      </c>
      <c r="U219" s="6">
        <v>1629</v>
      </c>
      <c r="V219" s="7">
        <v>27852</v>
      </c>
      <c r="W219" s="6">
        <v>648431</v>
      </c>
      <c r="X219" s="6">
        <v>0</v>
      </c>
      <c r="Y219" s="6">
        <v>0</v>
      </c>
      <c r="Z219" s="2">
        <v>322763</v>
      </c>
      <c r="AA219" s="6">
        <v>38758238</v>
      </c>
      <c r="AB219" s="6">
        <v>67053427</v>
      </c>
      <c r="AC219" s="6">
        <v>5298104</v>
      </c>
      <c r="AD219" s="6">
        <v>1</v>
      </c>
      <c r="AE219" s="7">
        <v>0</v>
      </c>
      <c r="AF219" s="2" t="s">
        <v>807</v>
      </c>
      <c r="AG219" s="6">
        <v>61755324</v>
      </c>
      <c r="AH219" s="6">
        <v>1.5542520000000001E-2</v>
      </c>
      <c r="AI219" s="11">
        <v>0</v>
      </c>
      <c r="AJ219" s="2">
        <v>1</v>
      </c>
      <c r="AK219" s="2" t="s">
        <v>1062</v>
      </c>
      <c r="AL219" s="2">
        <v>0</v>
      </c>
      <c r="AM219" s="2">
        <v>0</v>
      </c>
      <c r="AN219" s="2" t="s">
        <v>1062</v>
      </c>
      <c r="AO219" s="2">
        <v>0</v>
      </c>
      <c r="AP219" s="2" t="s">
        <v>1062</v>
      </c>
    </row>
    <row r="220" spans="1:42">
      <c r="A220" s="2" t="s">
        <v>245</v>
      </c>
      <c r="B220" s="2" t="s">
        <v>804</v>
      </c>
      <c r="C220" s="2" t="s">
        <v>825</v>
      </c>
      <c r="D220" s="2">
        <v>0</v>
      </c>
      <c r="E220" s="2" t="s">
        <v>246</v>
      </c>
      <c r="F220" s="2" t="s">
        <v>69</v>
      </c>
      <c r="G220" s="2" t="s">
        <v>806</v>
      </c>
      <c r="H220" s="2">
        <v>0</v>
      </c>
      <c r="I220" s="2">
        <v>0.4</v>
      </c>
      <c r="J220" s="6">
        <v>2322430</v>
      </c>
      <c r="K220" s="6">
        <v>15089560</v>
      </c>
      <c r="L220" s="6">
        <v>-12767130</v>
      </c>
      <c r="M220" s="6">
        <v>19505678</v>
      </c>
      <c r="N220" s="6">
        <v>1412471</v>
      </c>
      <c r="O220" s="6">
        <v>447005</v>
      </c>
      <c r="P220" s="6">
        <v>880288</v>
      </c>
      <c r="Q220" s="2">
        <v>0</v>
      </c>
      <c r="R220" s="6">
        <v>3731</v>
      </c>
      <c r="S220" s="6">
        <v>0</v>
      </c>
      <c r="T220" s="6">
        <v>8005</v>
      </c>
      <c r="U220" s="6">
        <v>55238</v>
      </c>
      <c r="V220" s="7">
        <v>18204</v>
      </c>
      <c r="W220" s="6">
        <v>-292580</v>
      </c>
      <c r="X220" s="6">
        <v>0</v>
      </c>
      <c r="Y220" s="6">
        <v>37414.568420000003</v>
      </c>
      <c r="Z220" s="2">
        <v>-199206</v>
      </c>
      <c r="AA220" s="6">
        <v>20388948</v>
      </c>
      <c r="AB220" s="6">
        <v>7621818</v>
      </c>
      <c r="AC220" s="6">
        <v>5299388</v>
      </c>
      <c r="AD220" s="6">
        <v>3</v>
      </c>
      <c r="AE220" s="7" t="s">
        <v>980</v>
      </c>
      <c r="AF220" s="2" t="s">
        <v>811</v>
      </c>
      <c r="AG220" s="6">
        <v>2322430</v>
      </c>
      <c r="AH220" s="6">
        <v>1.2990297E-2</v>
      </c>
      <c r="AI220" s="11">
        <v>0</v>
      </c>
      <c r="AJ220" s="2" t="s">
        <v>1062</v>
      </c>
      <c r="AK220" s="2">
        <v>1</v>
      </c>
      <c r="AL220" s="2">
        <v>0</v>
      </c>
      <c r="AM220" s="2">
        <v>0</v>
      </c>
      <c r="AN220" s="2" t="s">
        <v>1062</v>
      </c>
      <c r="AO220" s="2">
        <v>0</v>
      </c>
      <c r="AP220" s="2" t="s">
        <v>1062</v>
      </c>
    </row>
    <row r="221" spans="1:42">
      <c r="A221" s="2" t="s">
        <v>243</v>
      </c>
      <c r="B221" s="2" t="s">
        <v>804</v>
      </c>
      <c r="C221" s="2" t="s">
        <v>805</v>
      </c>
      <c r="D221" s="2" t="s">
        <v>983</v>
      </c>
      <c r="E221" s="2" t="s">
        <v>244</v>
      </c>
      <c r="F221" s="2" t="s">
        <v>133</v>
      </c>
      <c r="G221" s="2" t="s">
        <v>806</v>
      </c>
      <c r="H221" s="2">
        <v>0</v>
      </c>
      <c r="I221" s="2">
        <v>0.3</v>
      </c>
      <c r="J221" s="6">
        <v>1793441</v>
      </c>
      <c r="K221" s="6">
        <v>15693201</v>
      </c>
      <c r="L221" s="6">
        <v>-13899760</v>
      </c>
      <c r="M221" s="6">
        <v>17135267</v>
      </c>
      <c r="N221" s="6">
        <v>920500</v>
      </c>
      <c r="O221" s="6">
        <v>392683</v>
      </c>
      <c r="P221" s="6">
        <v>488523</v>
      </c>
      <c r="Q221" s="2">
        <v>0</v>
      </c>
      <c r="R221" s="6">
        <v>0</v>
      </c>
      <c r="S221" s="6">
        <v>0</v>
      </c>
      <c r="T221" s="6">
        <v>10028</v>
      </c>
      <c r="U221" s="6">
        <v>22515</v>
      </c>
      <c r="V221" s="7">
        <v>6751</v>
      </c>
      <c r="W221" s="6">
        <v>-318777</v>
      </c>
      <c r="X221" s="6">
        <v>0</v>
      </c>
      <c r="Y221" s="6">
        <v>0</v>
      </c>
      <c r="Z221" s="2">
        <v>-1046229</v>
      </c>
      <c r="AA221" s="6">
        <v>16690761</v>
      </c>
      <c r="AB221" s="6">
        <v>2791001</v>
      </c>
      <c r="AC221" s="6">
        <v>997560</v>
      </c>
      <c r="AD221" s="6">
        <v>2</v>
      </c>
      <c r="AE221" s="7" t="s">
        <v>984</v>
      </c>
      <c r="AF221" s="2" t="s">
        <v>811</v>
      </c>
      <c r="AG221" s="6">
        <v>1782927</v>
      </c>
      <c r="AH221" s="6">
        <v>1.3217576E-2</v>
      </c>
      <c r="AI221" s="11">
        <v>0</v>
      </c>
      <c r="AJ221" s="2" t="s">
        <v>1062</v>
      </c>
      <c r="AK221" s="2" t="s">
        <v>1062</v>
      </c>
      <c r="AL221" s="2">
        <v>0</v>
      </c>
      <c r="AM221" s="2">
        <v>0</v>
      </c>
      <c r="AN221" s="2" t="s">
        <v>1062</v>
      </c>
      <c r="AO221" s="2">
        <v>0</v>
      </c>
      <c r="AP221" s="2">
        <v>1</v>
      </c>
    </row>
    <row r="222" spans="1:42">
      <c r="A222" s="2" t="s">
        <v>241</v>
      </c>
      <c r="B222" s="2" t="s">
        <v>804</v>
      </c>
      <c r="C222" s="2" t="s">
        <v>809</v>
      </c>
      <c r="D222" s="2">
        <v>0</v>
      </c>
      <c r="E222" s="2" t="s">
        <v>242</v>
      </c>
      <c r="F222" s="2" t="s">
        <v>302</v>
      </c>
      <c r="G222" s="2" t="s">
        <v>300</v>
      </c>
      <c r="H222" s="2">
        <v>0</v>
      </c>
      <c r="I222" s="2">
        <v>0.4</v>
      </c>
      <c r="J222" s="6">
        <v>2293537</v>
      </c>
      <c r="K222" s="6">
        <v>10149314</v>
      </c>
      <c r="L222" s="6">
        <v>-7855777</v>
      </c>
      <c r="M222" s="6">
        <v>10061022</v>
      </c>
      <c r="N222" s="6">
        <v>1069129</v>
      </c>
      <c r="O222" s="6">
        <v>234249</v>
      </c>
      <c r="P222" s="6">
        <v>796914</v>
      </c>
      <c r="Q222" s="2">
        <v>984</v>
      </c>
      <c r="R222" s="6">
        <v>0</v>
      </c>
      <c r="S222" s="6">
        <v>0</v>
      </c>
      <c r="T222" s="6">
        <v>262</v>
      </c>
      <c r="U222" s="6">
        <v>26492</v>
      </c>
      <c r="V222" s="7">
        <v>10228</v>
      </c>
      <c r="W222" s="6">
        <v>-180028</v>
      </c>
      <c r="X222" s="6">
        <v>0</v>
      </c>
      <c r="Y222" s="6">
        <v>0</v>
      </c>
      <c r="Z222" s="2">
        <v>1013482</v>
      </c>
      <c r="AA222" s="6">
        <v>11963605</v>
      </c>
      <c r="AB222" s="6">
        <v>4107828</v>
      </c>
      <c r="AC222" s="6">
        <v>1814291</v>
      </c>
      <c r="AD222" s="6">
        <v>2</v>
      </c>
      <c r="AE222" s="7" t="s">
        <v>810</v>
      </c>
      <c r="AF222" s="2" t="s">
        <v>811</v>
      </c>
      <c r="AG222" s="6">
        <v>2293537</v>
      </c>
      <c r="AH222" s="6">
        <v>1.7980230999999999E-2</v>
      </c>
      <c r="AI222" s="11">
        <v>0</v>
      </c>
      <c r="AJ222" s="2" t="s">
        <v>1062</v>
      </c>
      <c r="AK222" s="2">
        <v>1</v>
      </c>
      <c r="AL222" s="2">
        <v>0</v>
      </c>
      <c r="AM222" s="2">
        <v>0</v>
      </c>
      <c r="AN222" s="2" t="s">
        <v>1062</v>
      </c>
      <c r="AO222" s="2">
        <v>0</v>
      </c>
      <c r="AP222" s="2" t="s">
        <v>1062</v>
      </c>
    </row>
    <row r="223" spans="1:42">
      <c r="A223" s="2" t="s">
        <v>239</v>
      </c>
      <c r="B223" s="2" t="s">
        <v>804</v>
      </c>
      <c r="C223" s="2" t="s">
        <v>805</v>
      </c>
      <c r="D223" s="2">
        <v>0</v>
      </c>
      <c r="E223" s="2" t="s">
        <v>240</v>
      </c>
      <c r="F223" s="2" t="s">
        <v>488</v>
      </c>
      <c r="G223" s="2" t="s">
        <v>486</v>
      </c>
      <c r="H223" s="2">
        <v>0</v>
      </c>
      <c r="I223" s="2">
        <v>0.4</v>
      </c>
      <c r="J223" s="6">
        <v>2290279</v>
      </c>
      <c r="K223" s="6">
        <v>18000235</v>
      </c>
      <c r="L223" s="6">
        <v>-15709956</v>
      </c>
      <c r="M223" s="6">
        <v>19797496</v>
      </c>
      <c r="N223" s="6">
        <v>1150566</v>
      </c>
      <c r="O223" s="6">
        <v>453693</v>
      </c>
      <c r="P223" s="6">
        <v>617396</v>
      </c>
      <c r="Q223" s="6">
        <v>1408</v>
      </c>
      <c r="R223" s="6">
        <v>0</v>
      </c>
      <c r="S223" s="6">
        <v>0</v>
      </c>
      <c r="T223" s="6">
        <v>9329</v>
      </c>
      <c r="U223" s="6">
        <v>61784</v>
      </c>
      <c r="V223" s="7">
        <v>6956</v>
      </c>
      <c r="W223" s="6">
        <v>-360020</v>
      </c>
      <c r="X223" s="6">
        <v>0</v>
      </c>
      <c r="Y223" s="6">
        <v>1239095</v>
      </c>
      <c r="Z223" s="2">
        <v>-21659</v>
      </c>
      <c r="AA223" s="6">
        <v>19327288</v>
      </c>
      <c r="AB223" s="6">
        <v>3617332</v>
      </c>
      <c r="AC223" s="6">
        <v>1327053</v>
      </c>
      <c r="AD223" s="6">
        <v>2</v>
      </c>
      <c r="AE223" s="7">
        <v>0</v>
      </c>
      <c r="AF223" s="2" t="s">
        <v>807</v>
      </c>
      <c r="AG223" s="6">
        <v>2290279</v>
      </c>
      <c r="AH223" s="6">
        <v>5.7641500000000004E-4</v>
      </c>
      <c r="AI223" s="11">
        <v>0</v>
      </c>
      <c r="AJ223" s="2" t="s">
        <v>1062</v>
      </c>
      <c r="AK223" s="2">
        <v>1</v>
      </c>
      <c r="AL223" s="2">
        <v>0</v>
      </c>
      <c r="AM223" s="2">
        <v>0</v>
      </c>
      <c r="AN223" s="2" t="s">
        <v>1062</v>
      </c>
      <c r="AO223" s="2">
        <v>0</v>
      </c>
      <c r="AP223" s="2" t="s">
        <v>1062</v>
      </c>
    </row>
    <row r="224" spans="1:42">
      <c r="A224" s="2" t="s">
        <v>237</v>
      </c>
      <c r="B224" s="2" t="s">
        <v>821</v>
      </c>
      <c r="C224" s="2" t="s">
        <v>809</v>
      </c>
      <c r="D224" s="2">
        <v>0</v>
      </c>
      <c r="E224" s="2" t="s">
        <v>238</v>
      </c>
      <c r="F224" s="2" t="s">
        <v>806</v>
      </c>
      <c r="G224" s="2" t="s">
        <v>400</v>
      </c>
      <c r="H224" s="2">
        <v>0</v>
      </c>
      <c r="I224" s="2">
        <v>0.49</v>
      </c>
      <c r="J224" s="6">
        <v>4284845</v>
      </c>
      <c r="K224" s="6">
        <v>5284716</v>
      </c>
      <c r="L224" s="6">
        <v>-999871</v>
      </c>
      <c r="M224" s="6">
        <v>5501360</v>
      </c>
      <c r="N224" s="6">
        <v>736452</v>
      </c>
      <c r="O224" s="6">
        <v>127094</v>
      </c>
      <c r="P224" s="6">
        <v>532287</v>
      </c>
      <c r="Q224" s="2">
        <v>0</v>
      </c>
      <c r="R224" s="6">
        <v>4945</v>
      </c>
      <c r="S224" s="6">
        <v>0</v>
      </c>
      <c r="T224" s="6">
        <v>11732</v>
      </c>
      <c r="U224" s="6">
        <v>46615</v>
      </c>
      <c r="V224" s="7">
        <v>13779</v>
      </c>
      <c r="W224" s="6">
        <v>-22914</v>
      </c>
      <c r="X224" s="6">
        <v>0</v>
      </c>
      <c r="Y224" s="6">
        <v>153697</v>
      </c>
      <c r="Z224" s="2">
        <v>-316151</v>
      </c>
      <c r="AA224" s="6">
        <v>5745050</v>
      </c>
      <c r="AB224" s="6">
        <v>4745179</v>
      </c>
      <c r="AC224" s="6">
        <v>460334</v>
      </c>
      <c r="AD224" s="6">
        <v>1</v>
      </c>
      <c r="AE224" s="7">
        <v>0</v>
      </c>
      <c r="AF224" s="2" t="s">
        <v>807</v>
      </c>
      <c r="AG224" s="6">
        <v>4284845</v>
      </c>
      <c r="AH224" s="6">
        <v>1.0784060000000001E-3</v>
      </c>
      <c r="AI224" s="11">
        <v>0</v>
      </c>
      <c r="AJ224" s="2" t="s">
        <v>1062</v>
      </c>
      <c r="AK224" s="2" t="s">
        <v>1062</v>
      </c>
      <c r="AL224" s="2">
        <v>0</v>
      </c>
      <c r="AM224" s="2">
        <v>0</v>
      </c>
      <c r="AN224" s="2">
        <v>1</v>
      </c>
      <c r="AO224" s="2">
        <v>0</v>
      </c>
      <c r="AP224" s="2" t="s">
        <v>1062</v>
      </c>
    </row>
    <row r="225" spans="1:42">
      <c r="A225" s="2" t="s">
        <v>235</v>
      </c>
      <c r="B225" s="2" t="s">
        <v>804</v>
      </c>
      <c r="C225" s="2" t="s">
        <v>820</v>
      </c>
      <c r="D225" s="2">
        <v>0</v>
      </c>
      <c r="E225" s="2" t="s">
        <v>236</v>
      </c>
      <c r="F225" s="2" t="s">
        <v>316</v>
      </c>
      <c r="G225" s="2" t="s">
        <v>314</v>
      </c>
      <c r="H225" s="2">
        <v>0</v>
      </c>
      <c r="I225" s="2">
        <v>0.4</v>
      </c>
      <c r="J225" s="6">
        <v>1576242</v>
      </c>
      <c r="K225" s="6">
        <v>7079616</v>
      </c>
      <c r="L225" s="6">
        <v>-5503374</v>
      </c>
      <c r="M225" s="6">
        <v>6897639</v>
      </c>
      <c r="N225" s="6">
        <v>1232772</v>
      </c>
      <c r="O225" s="6">
        <v>158784</v>
      </c>
      <c r="P225" s="6">
        <v>975420</v>
      </c>
      <c r="Q225" s="6">
        <v>6138</v>
      </c>
      <c r="R225" s="6">
        <v>16776</v>
      </c>
      <c r="S225" s="6">
        <v>614</v>
      </c>
      <c r="T225" s="6">
        <v>7119</v>
      </c>
      <c r="U225" s="6">
        <v>44599</v>
      </c>
      <c r="V225" s="7">
        <v>23322</v>
      </c>
      <c r="W225" s="6">
        <v>-126119</v>
      </c>
      <c r="X225" s="6">
        <v>0</v>
      </c>
      <c r="Y225" s="6">
        <v>0</v>
      </c>
      <c r="Z225" s="2">
        <v>-167390</v>
      </c>
      <c r="AA225" s="6">
        <v>7836902</v>
      </c>
      <c r="AB225" s="6">
        <v>2333528</v>
      </c>
      <c r="AC225" s="6">
        <v>757286</v>
      </c>
      <c r="AD225" s="6">
        <v>1</v>
      </c>
      <c r="AE225" s="7" t="s">
        <v>317</v>
      </c>
      <c r="AF225" s="2" t="s">
        <v>811</v>
      </c>
      <c r="AG225" s="6">
        <v>1576242</v>
      </c>
      <c r="AH225" s="6">
        <v>2.0816385E-2</v>
      </c>
      <c r="AI225" s="11">
        <v>0</v>
      </c>
      <c r="AJ225" s="2" t="s">
        <v>1062</v>
      </c>
      <c r="AK225" s="2">
        <v>1</v>
      </c>
      <c r="AL225" s="2">
        <v>0</v>
      </c>
      <c r="AM225" s="2">
        <v>0</v>
      </c>
      <c r="AN225" s="2" t="s">
        <v>1062</v>
      </c>
      <c r="AO225" s="2">
        <v>0</v>
      </c>
      <c r="AP225" s="2" t="s">
        <v>1062</v>
      </c>
    </row>
    <row r="226" spans="1:42">
      <c r="A226" s="2" t="s">
        <v>233</v>
      </c>
      <c r="B226" s="2" t="s">
        <v>819</v>
      </c>
      <c r="C226" s="2" t="s">
        <v>808</v>
      </c>
      <c r="D226" s="2" t="s">
        <v>947</v>
      </c>
      <c r="E226" s="2" t="s">
        <v>234</v>
      </c>
      <c r="F226" s="2" t="s">
        <v>806</v>
      </c>
      <c r="G226" s="2" t="s">
        <v>502</v>
      </c>
      <c r="H226" s="2">
        <v>0</v>
      </c>
      <c r="I226" s="2">
        <v>0.99</v>
      </c>
      <c r="J226" s="6">
        <v>118715754</v>
      </c>
      <c r="K226" s="6">
        <v>74878671</v>
      </c>
      <c r="L226" s="6">
        <v>43837083</v>
      </c>
      <c r="M226" s="6">
        <v>89583406</v>
      </c>
      <c r="N226" s="6">
        <v>7215524</v>
      </c>
      <c r="O226" s="6">
        <v>2052953</v>
      </c>
      <c r="P226" s="6">
        <v>4954114</v>
      </c>
      <c r="Q226" s="2">
        <v>0</v>
      </c>
      <c r="R226" s="6">
        <v>0</v>
      </c>
      <c r="S226" s="6">
        <v>0</v>
      </c>
      <c r="T226" s="6">
        <v>8024</v>
      </c>
      <c r="U226" s="6">
        <v>142789</v>
      </c>
      <c r="V226" s="7">
        <v>57644</v>
      </c>
      <c r="W226" s="6">
        <v>-114852</v>
      </c>
      <c r="X226" s="6">
        <v>0</v>
      </c>
      <c r="Y226" s="6">
        <v>0</v>
      </c>
      <c r="Z226" s="2">
        <v>-2660985</v>
      </c>
      <c r="AA226" s="6">
        <v>94023093</v>
      </c>
      <c r="AB226" s="6">
        <v>137860177</v>
      </c>
      <c r="AC226" s="6">
        <v>19144423</v>
      </c>
      <c r="AD226" s="6">
        <v>1</v>
      </c>
      <c r="AE226" s="7" t="s">
        <v>907</v>
      </c>
      <c r="AF226" s="2" t="s">
        <v>811</v>
      </c>
      <c r="AG226" s="6">
        <v>69866962</v>
      </c>
      <c r="AH226" s="6">
        <v>9.7863967999999996E-2</v>
      </c>
      <c r="AI226" s="11">
        <v>0</v>
      </c>
      <c r="AJ226" s="2" t="s">
        <v>1062</v>
      </c>
      <c r="AK226" s="2" t="s">
        <v>1062</v>
      </c>
      <c r="AL226" s="2">
        <v>0</v>
      </c>
      <c r="AM226" s="2">
        <v>0</v>
      </c>
      <c r="AN226" s="2" t="s">
        <v>1062</v>
      </c>
      <c r="AO226" s="2">
        <v>0</v>
      </c>
      <c r="AP226" s="2">
        <v>1</v>
      </c>
    </row>
    <row r="227" spans="1:42">
      <c r="A227" s="2" t="s">
        <v>231</v>
      </c>
      <c r="B227" s="2" t="s">
        <v>819</v>
      </c>
      <c r="C227" s="2" t="s">
        <v>825</v>
      </c>
      <c r="D227" s="2" t="s">
        <v>945</v>
      </c>
      <c r="E227" s="2" t="s">
        <v>232</v>
      </c>
      <c r="F227" s="2" t="s">
        <v>806</v>
      </c>
      <c r="G227" s="2" t="s">
        <v>45</v>
      </c>
      <c r="H227" s="2">
        <v>0</v>
      </c>
      <c r="I227" s="2">
        <v>0.99</v>
      </c>
      <c r="J227" s="6">
        <v>141409348</v>
      </c>
      <c r="K227" s="6">
        <v>90789619</v>
      </c>
      <c r="L227" s="6">
        <v>50619729</v>
      </c>
      <c r="M227" s="6">
        <v>96095387</v>
      </c>
      <c r="N227" s="6">
        <v>11853248</v>
      </c>
      <c r="O227" s="6">
        <v>2202186</v>
      </c>
      <c r="P227" s="6">
        <v>9360724</v>
      </c>
      <c r="Q227" s="6">
        <v>45774</v>
      </c>
      <c r="R227" s="6">
        <v>0</v>
      </c>
      <c r="S227" s="6">
        <v>1519</v>
      </c>
      <c r="T227" s="6">
        <v>45571</v>
      </c>
      <c r="U227" s="6">
        <v>162030</v>
      </c>
      <c r="V227" s="7">
        <v>35444</v>
      </c>
      <c r="W227" s="6">
        <v>162632</v>
      </c>
      <c r="X227" s="6">
        <v>0</v>
      </c>
      <c r="Y227" s="6">
        <v>0</v>
      </c>
      <c r="Z227" s="2">
        <v>-9070383</v>
      </c>
      <c r="AA227" s="6">
        <v>99040884</v>
      </c>
      <c r="AB227" s="6">
        <v>149660613</v>
      </c>
      <c r="AC227" s="6">
        <v>8251266</v>
      </c>
      <c r="AD227" s="6">
        <v>1</v>
      </c>
      <c r="AE227" s="7">
        <v>0</v>
      </c>
      <c r="AF227" s="2" t="s">
        <v>807</v>
      </c>
      <c r="AG227" s="6">
        <v>97886304</v>
      </c>
      <c r="AH227" s="6">
        <v>3.5589767000000001E-2</v>
      </c>
      <c r="AI227" s="11">
        <v>0</v>
      </c>
      <c r="AJ227" s="2" t="s">
        <v>1062</v>
      </c>
      <c r="AK227" s="2" t="s">
        <v>1062</v>
      </c>
      <c r="AL227" s="2">
        <v>0</v>
      </c>
      <c r="AM227" s="2">
        <v>0</v>
      </c>
      <c r="AN227" s="2" t="s">
        <v>1062</v>
      </c>
      <c r="AO227" s="2">
        <v>0</v>
      </c>
      <c r="AP227" s="2">
        <v>1</v>
      </c>
    </row>
    <row r="228" spans="1:42">
      <c r="A228" s="2" t="s">
        <v>229</v>
      </c>
      <c r="B228" s="2" t="s">
        <v>804</v>
      </c>
      <c r="C228" s="2" t="s">
        <v>820</v>
      </c>
      <c r="D228" s="2">
        <v>0</v>
      </c>
      <c r="E228" s="2" t="s">
        <v>230</v>
      </c>
      <c r="F228" s="2" t="s">
        <v>316</v>
      </c>
      <c r="G228" s="2" t="s">
        <v>314</v>
      </c>
      <c r="H228" s="2">
        <v>0</v>
      </c>
      <c r="I228" s="2">
        <v>0.4</v>
      </c>
      <c r="J228" s="6">
        <v>4122872</v>
      </c>
      <c r="K228" s="6">
        <v>14222455</v>
      </c>
      <c r="L228" s="6">
        <v>-10099583</v>
      </c>
      <c r="M228" s="6">
        <v>14741442</v>
      </c>
      <c r="N228" s="6">
        <v>2580942</v>
      </c>
      <c r="O228" s="6">
        <v>337825</v>
      </c>
      <c r="P228" s="6">
        <v>2022061</v>
      </c>
      <c r="Q228" s="6">
        <v>12153</v>
      </c>
      <c r="R228" s="6">
        <v>11882</v>
      </c>
      <c r="S228" s="6">
        <v>0</v>
      </c>
      <c r="T228" s="6">
        <v>34713</v>
      </c>
      <c r="U228" s="6">
        <v>122750</v>
      </c>
      <c r="V228" s="7">
        <v>39558</v>
      </c>
      <c r="W228" s="6">
        <v>-231449</v>
      </c>
      <c r="X228" s="6">
        <v>0</v>
      </c>
      <c r="Y228" s="6">
        <v>0</v>
      </c>
      <c r="Z228" s="2">
        <v>23786</v>
      </c>
      <c r="AA228" s="6">
        <v>17114721</v>
      </c>
      <c r="AB228" s="6">
        <v>7015138</v>
      </c>
      <c r="AC228" s="6">
        <v>2892267</v>
      </c>
      <c r="AD228" s="6">
        <v>2</v>
      </c>
      <c r="AE228" s="7" t="s">
        <v>317</v>
      </c>
      <c r="AF228" s="2" t="s">
        <v>827</v>
      </c>
      <c r="AG228" s="6">
        <v>4122872</v>
      </c>
      <c r="AH228" s="6">
        <v>5.4448023999999998E-2</v>
      </c>
      <c r="AI228" s="11">
        <v>0</v>
      </c>
      <c r="AJ228" s="2" t="s">
        <v>1062</v>
      </c>
      <c r="AK228" s="2">
        <v>1</v>
      </c>
      <c r="AL228" s="2">
        <v>0</v>
      </c>
      <c r="AM228" s="2">
        <v>0</v>
      </c>
      <c r="AN228" s="2" t="s">
        <v>1062</v>
      </c>
      <c r="AO228" s="2">
        <v>0</v>
      </c>
      <c r="AP228" s="2" t="s">
        <v>1062</v>
      </c>
    </row>
    <row r="229" spans="1:42">
      <c r="A229" s="2" t="s">
        <v>227</v>
      </c>
      <c r="B229" s="2" t="s">
        <v>804</v>
      </c>
      <c r="C229" s="2" t="s">
        <v>822</v>
      </c>
      <c r="D229" s="2">
        <v>0</v>
      </c>
      <c r="E229" s="2" t="s">
        <v>228</v>
      </c>
      <c r="F229" s="2" t="s">
        <v>207</v>
      </c>
      <c r="G229" s="2" t="s">
        <v>274</v>
      </c>
      <c r="H229" s="2">
        <v>0</v>
      </c>
      <c r="I229" s="2">
        <v>0.4</v>
      </c>
      <c r="J229" s="6">
        <v>3417584</v>
      </c>
      <c r="K229" s="6">
        <v>13959456</v>
      </c>
      <c r="L229" s="6">
        <v>-10541871</v>
      </c>
      <c r="M229" s="6">
        <v>15848154</v>
      </c>
      <c r="N229" s="6">
        <v>1744874</v>
      </c>
      <c r="O229" s="6">
        <v>368373</v>
      </c>
      <c r="P229" s="6">
        <v>1250987</v>
      </c>
      <c r="Q229" s="6">
        <v>1336</v>
      </c>
      <c r="R229" s="6">
        <v>23523</v>
      </c>
      <c r="S229" s="6">
        <v>0</v>
      </c>
      <c r="T229" s="6">
        <v>18821</v>
      </c>
      <c r="U229" s="6">
        <v>60557</v>
      </c>
      <c r="V229" s="7">
        <v>21277</v>
      </c>
      <c r="W229" s="6">
        <v>-241585</v>
      </c>
      <c r="X229" s="6">
        <v>0</v>
      </c>
      <c r="Y229" s="6">
        <v>3784.8044960000002</v>
      </c>
      <c r="Z229" s="2">
        <v>63243</v>
      </c>
      <c r="AA229" s="6">
        <v>17410902</v>
      </c>
      <c r="AB229" s="6">
        <v>6869030</v>
      </c>
      <c r="AC229" s="6">
        <v>3451446</v>
      </c>
      <c r="AD229" s="6">
        <v>2</v>
      </c>
      <c r="AE229" s="7" t="s">
        <v>905</v>
      </c>
      <c r="AF229" s="2" t="s">
        <v>811</v>
      </c>
      <c r="AG229" s="6">
        <v>3417584</v>
      </c>
      <c r="AH229" s="6">
        <v>4.3148885999999997E-2</v>
      </c>
      <c r="AI229" s="11">
        <v>0</v>
      </c>
      <c r="AJ229" s="2" t="s">
        <v>1062</v>
      </c>
      <c r="AK229" s="2">
        <v>1</v>
      </c>
      <c r="AL229" s="2">
        <v>0</v>
      </c>
      <c r="AM229" s="2">
        <v>0</v>
      </c>
      <c r="AN229" s="2" t="s">
        <v>1062</v>
      </c>
      <c r="AO229" s="2">
        <v>0</v>
      </c>
      <c r="AP229" s="2" t="s">
        <v>1062</v>
      </c>
    </row>
    <row r="230" spans="1:42">
      <c r="A230" s="2" t="s">
        <v>225</v>
      </c>
      <c r="B230" s="2" t="s">
        <v>819</v>
      </c>
      <c r="C230" s="2" t="s">
        <v>808</v>
      </c>
      <c r="D230" s="2" t="s">
        <v>951</v>
      </c>
      <c r="E230" s="2" t="s">
        <v>226</v>
      </c>
      <c r="F230" s="2" t="s">
        <v>806</v>
      </c>
      <c r="G230" s="2" t="s">
        <v>368</v>
      </c>
      <c r="H230" s="2">
        <v>0</v>
      </c>
      <c r="I230" s="2">
        <v>0.99</v>
      </c>
      <c r="J230" s="6">
        <v>92861603</v>
      </c>
      <c r="K230" s="6">
        <v>68208420</v>
      </c>
      <c r="L230" s="6">
        <v>24653183</v>
      </c>
      <c r="M230" s="6">
        <v>66449165</v>
      </c>
      <c r="N230" s="6">
        <v>7728184</v>
      </c>
      <c r="O230" s="6">
        <v>1522793</v>
      </c>
      <c r="P230" s="6">
        <v>5881371</v>
      </c>
      <c r="Q230" s="2">
        <v>0</v>
      </c>
      <c r="R230" s="6">
        <v>0</v>
      </c>
      <c r="S230" s="6">
        <v>3038</v>
      </c>
      <c r="T230" s="6">
        <v>3504</v>
      </c>
      <c r="U230" s="6">
        <v>265831</v>
      </c>
      <c r="V230" s="7">
        <v>51647</v>
      </c>
      <c r="W230" s="6">
        <v>-131575</v>
      </c>
      <c r="X230" s="6">
        <v>0</v>
      </c>
      <c r="Y230" s="6">
        <v>0</v>
      </c>
      <c r="Z230" s="2">
        <v>3971228</v>
      </c>
      <c r="AA230" s="6">
        <v>78017002</v>
      </c>
      <c r="AB230" s="6">
        <v>102670185</v>
      </c>
      <c r="AC230" s="6">
        <v>9808582</v>
      </c>
      <c r="AD230" s="6">
        <v>1</v>
      </c>
      <c r="AE230" s="7">
        <v>0</v>
      </c>
      <c r="AF230" s="2" t="s">
        <v>807</v>
      </c>
      <c r="AG230" s="6">
        <v>62466965</v>
      </c>
      <c r="AH230" s="6">
        <v>2.3371317999999999E-2</v>
      </c>
      <c r="AI230" s="11">
        <v>0</v>
      </c>
      <c r="AJ230" s="2" t="s">
        <v>1062</v>
      </c>
      <c r="AK230" s="2" t="s">
        <v>1062</v>
      </c>
      <c r="AL230" s="2">
        <v>0</v>
      </c>
      <c r="AM230" s="2">
        <v>0</v>
      </c>
      <c r="AN230" s="2" t="s">
        <v>1062</v>
      </c>
      <c r="AO230" s="2">
        <v>0</v>
      </c>
      <c r="AP230" s="2">
        <v>1</v>
      </c>
    </row>
    <row r="231" spans="1:42">
      <c r="A231" s="2" t="s">
        <v>223</v>
      </c>
      <c r="B231" s="2" t="s">
        <v>804</v>
      </c>
      <c r="C231" s="2" t="s">
        <v>820</v>
      </c>
      <c r="D231" s="2">
        <v>0</v>
      </c>
      <c r="E231" s="2" t="s">
        <v>224</v>
      </c>
      <c r="F231" s="2" t="s">
        <v>316</v>
      </c>
      <c r="G231" s="2" t="s">
        <v>314</v>
      </c>
      <c r="H231" s="2">
        <v>0</v>
      </c>
      <c r="I231" s="2">
        <v>0.4</v>
      </c>
      <c r="J231" s="6">
        <v>2365117</v>
      </c>
      <c r="K231" s="6">
        <v>15322199</v>
      </c>
      <c r="L231" s="6">
        <v>-12957083</v>
      </c>
      <c r="M231" s="6">
        <v>11373255</v>
      </c>
      <c r="N231" s="6">
        <v>1250941</v>
      </c>
      <c r="O231" s="6">
        <v>439845</v>
      </c>
      <c r="P231" s="6">
        <v>743028</v>
      </c>
      <c r="Q231" s="6">
        <v>3477</v>
      </c>
      <c r="R231" s="6">
        <v>5046</v>
      </c>
      <c r="S231" s="6">
        <v>614</v>
      </c>
      <c r="T231" s="6">
        <v>13125</v>
      </c>
      <c r="U231" s="6">
        <v>27803</v>
      </c>
      <c r="V231" s="7">
        <v>18003</v>
      </c>
      <c r="W231" s="6">
        <v>-296933</v>
      </c>
      <c r="X231" s="6">
        <v>2948775</v>
      </c>
      <c r="Y231" s="6">
        <v>0</v>
      </c>
      <c r="Z231" s="2">
        <v>1632453</v>
      </c>
      <c r="AA231" s="6">
        <v>16908491</v>
      </c>
      <c r="AB231" s="6">
        <v>3951408</v>
      </c>
      <c r="AC231" s="6">
        <v>1586292</v>
      </c>
      <c r="AD231" s="6">
        <v>2</v>
      </c>
      <c r="AE231" s="7">
        <v>0</v>
      </c>
      <c r="AF231" s="2" t="s">
        <v>807</v>
      </c>
      <c r="AG231" s="6">
        <v>2365117</v>
      </c>
      <c r="AH231" s="6">
        <v>5.9524999999999997E-4</v>
      </c>
      <c r="AI231" s="11">
        <v>0</v>
      </c>
      <c r="AJ231" s="2" t="s">
        <v>1062</v>
      </c>
      <c r="AK231" s="2">
        <v>1</v>
      </c>
      <c r="AL231" s="2">
        <v>0</v>
      </c>
      <c r="AM231" s="2">
        <v>0</v>
      </c>
      <c r="AN231" s="2" t="s">
        <v>1062</v>
      </c>
      <c r="AO231" s="2">
        <v>0</v>
      </c>
      <c r="AP231" s="2" t="s">
        <v>1062</v>
      </c>
    </row>
    <row r="232" spans="1:42">
      <c r="A232" s="2" t="s">
        <v>221</v>
      </c>
      <c r="B232" s="2" t="s">
        <v>804</v>
      </c>
      <c r="C232" s="2" t="s">
        <v>805</v>
      </c>
      <c r="D232" s="2" t="s">
        <v>966</v>
      </c>
      <c r="E232" s="2" t="s">
        <v>222</v>
      </c>
      <c r="F232" s="2" t="s">
        <v>430</v>
      </c>
      <c r="G232" s="2" t="s">
        <v>428</v>
      </c>
      <c r="H232" s="2">
        <v>0</v>
      </c>
      <c r="I232" s="2">
        <v>0.4</v>
      </c>
      <c r="J232" s="6">
        <v>2216508</v>
      </c>
      <c r="K232" s="6">
        <v>14337671</v>
      </c>
      <c r="L232" s="6">
        <v>-12121163</v>
      </c>
      <c r="M232" s="6">
        <v>13904286</v>
      </c>
      <c r="N232" s="6">
        <v>1600382</v>
      </c>
      <c r="O232" s="6">
        <v>318640</v>
      </c>
      <c r="P232" s="6">
        <v>1197398</v>
      </c>
      <c r="Q232" s="6">
        <v>4620</v>
      </c>
      <c r="R232" s="6">
        <v>6005</v>
      </c>
      <c r="S232" s="6">
        <v>614</v>
      </c>
      <c r="T232" s="6">
        <v>10627</v>
      </c>
      <c r="U232" s="6">
        <v>44298</v>
      </c>
      <c r="V232" s="7">
        <v>18180</v>
      </c>
      <c r="W232" s="6">
        <v>-277777</v>
      </c>
      <c r="X232" s="6">
        <v>0</v>
      </c>
      <c r="Y232" s="6">
        <v>0</v>
      </c>
      <c r="Z232" s="2">
        <v>151662</v>
      </c>
      <c r="AA232" s="6">
        <v>15378553</v>
      </c>
      <c r="AB232" s="6">
        <v>3257391</v>
      </c>
      <c r="AC232" s="6">
        <v>1040882</v>
      </c>
      <c r="AD232" s="6">
        <v>1</v>
      </c>
      <c r="AE232" s="7" t="s">
        <v>967</v>
      </c>
      <c r="AF232" s="2" t="s">
        <v>811</v>
      </c>
      <c r="AG232" s="6">
        <v>2216508</v>
      </c>
      <c r="AH232" s="6">
        <v>6.5004529999999998E-3</v>
      </c>
      <c r="AI232" s="11">
        <v>0</v>
      </c>
      <c r="AJ232" s="2" t="s">
        <v>1062</v>
      </c>
      <c r="AK232" s="2" t="s">
        <v>1062</v>
      </c>
      <c r="AL232" s="2">
        <v>0</v>
      </c>
      <c r="AM232" s="2">
        <v>0</v>
      </c>
      <c r="AN232" s="2" t="s">
        <v>1062</v>
      </c>
      <c r="AO232" s="2">
        <v>0</v>
      </c>
      <c r="AP232" s="2">
        <v>1</v>
      </c>
    </row>
    <row r="233" spans="1:42">
      <c r="A233" s="2" t="s">
        <v>219</v>
      </c>
      <c r="B233" s="2" t="s">
        <v>819</v>
      </c>
      <c r="C233" s="2" t="s">
        <v>820</v>
      </c>
      <c r="D233" s="2">
        <v>0</v>
      </c>
      <c r="E233" s="2" t="s">
        <v>220</v>
      </c>
      <c r="F233" s="2" t="s">
        <v>806</v>
      </c>
      <c r="G233" s="2" t="s">
        <v>175</v>
      </c>
      <c r="H233" s="2">
        <v>0</v>
      </c>
      <c r="I233" s="2">
        <v>0.49</v>
      </c>
      <c r="J233" s="6">
        <v>139261067</v>
      </c>
      <c r="K233" s="6">
        <v>97684631</v>
      </c>
      <c r="L233" s="6">
        <v>41576436</v>
      </c>
      <c r="M233" s="6">
        <v>98403833</v>
      </c>
      <c r="N233" s="6">
        <v>8540336</v>
      </c>
      <c r="O233" s="6">
        <v>2293712</v>
      </c>
      <c r="P233" s="6">
        <v>5881764</v>
      </c>
      <c r="Q233" s="6">
        <v>1261</v>
      </c>
      <c r="R233" s="6">
        <v>0</v>
      </c>
      <c r="S233" s="6">
        <v>0</v>
      </c>
      <c r="T233" s="6">
        <v>36034</v>
      </c>
      <c r="U233" s="6">
        <v>227057</v>
      </c>
      <c r="V233" s="7">
        <v>100508</v>
      </c>
      <c r="W233" s="6">
        <v>952793</v>
      </c>
      <c r="X233" s="6">
        <v>0</v>
      </c>
      <c r="Y233" s="6">
        <v>0</v>
      </c>
      <c r="Z233" s="2">
        <v>-5552681</v>
      </c>
      <c r="AA233" s="6">
        <v>102344281</v>
      </c>
      <c r="AB233" s="6">
        <v>143920717</v>
      </c>
      <c r="AC233" s="6">
        <v>4659651</v>
      </c>
      <c r="AD233" s="6">
        <v>1</v>
      </c>
      <c r="AE233" s="7">
        <v>0</v>
      </c>
      <c r="AF233" s="2" t="s">
        <v>807</v>
      </c>
      <c r="AG233" s="6">
        <v>139261067</v>
      </c>
      <c r="AH233" s="6">
        <v>3.5049089999999998E-2</v>
      </c>
      <c r="AI233" s="11">
        <v>0</v>
      </c>
      <c r="AJ233" s="2">
        <v>1</v>
      </c>
      <c r="AK233" s="2" t="s">
        <v>1062</v>
      </c>
      <c r="AL233" s="2">
        <v>0</v>
      </c>
      <c r="AM233" s="2">
        <v>0</v>
      </c>
      <c r="AN233" s="2" t="s">
        <v>1062</v>
      </c>
      <c r="AO233" s="2">
        <v>0</v>
      </c>
      <c r="AP233" s="2" t="s">
        <v>1062</v>
      </c>
    </row>
    <row r="234" spans="1:42">
      <c r="A234" s="2" t="s">
        <v>217</v>
      </c>
      <c r="B234" s="2" t="s">
        <v>804</v>
      </c>
      <c r="C234" s="2" t="s">
        <v>805</v>
      </c>
      <c r="D234" s="2" t="s">
        <v>966</v>
      </c>
      <c r="E234" s="2" t="s">
        <v>218</v>
      </c>
      <c r="F234" s="2" t="s">
        <v>430</v>
      </c>
      <c r="G234" s="2" t="s">
        <v>428</v>
      </c>
      <c r="H234" s="2">
        <v>0</v>
      </c>
      <c r="I234" s="2">
        <v>0.4</v>
      </c>
      <c r="J234" s="6">
        <v>3895563</v>
      </c>
      <c r="K234" s="6">
        <v>9558668</v>
      </c>
      <c r="L234" s="6">
        <v>-5663105</v>
      </c>
      <c r="M234" s="6">
        <v>11099530</v>
      </c>
      <c r="N234" s="6">
        <v>1442554</v>
      </c>
      <c r="O234" s="6">
        <v>254364</v>
      </c>
      <c r="P234" s="6">
        <v>1116891</v>
      </c>
      <c r="Q234" s="6">
        <v>6897</v>
      </c>
      <c r="R234" s="6">
        <v>8629</v>
      </c>
      <c r="S234" s="6">
        <v>614</v>
      </c>
      <c r="T234" s="6">
        <v>14519</v>
      </c>
      <c r="U234" s="6">
        <v>19844</v>
      </c>
      <c r="V234" s="7">
        <v>20796</v>
      </c>
      <c r="W234" s="6">
        <v>-136772</v>
      </c>
      <c r="X234" s="6">
        <v>0</v>
      </c>
      <c r="Y234" s="6">
        <v>0</v>
      </c>
      <c r="Z234" s="2">
        <v>158832</v>
      </c>
      <c r="AA234" s="6">
        <v>12564144</v>
      </c>
      <c r="AB234" s="6">
        <v>6901039</v>
      </c>
      <c r="AC234" s="6">
        <v>3005476</v>
      </c>
      <c r="AD234" s="6">
        <v>2</v>
      </c>
      <c r="AE234" s="7" t="s">
        <v>967</v>
      </c>
      <c r="AF234" s="2" t="s">
        <v>811</v>
      </c>
      <c r="AG234" s="6">
        <v>3590428</v>
      </c>
      <c r="AH234" s="6">
        <v>1.1424691000000001E-2</v>
      </c>
      <c r="AI234" s="11">
        <v>0</v>
      </c>
      <c r="AJ234" s="2" t="s">
        <v>1062</v>
      </c>
      <c r="AK234" s="2" t="s">
        <v>1062</v>
      </c>
      <c r="AL234" s="2">
        <v>0</v>
      </c>
      <c r="AM234" s="2">
        <v>0</v>
      </c>
      <c r="AN234" s="2" t="s">
        <v>1062</v>
      </c>
      <c r="AO234" s="2">
        <v>0</v>
      </c>
      <c r="AP234" s="2">
        <v>1</v>
      </c>
    </row>
    <row r="235" spans="1:42">
      <c r="A235" s="2" t="s">
        <v>215</v>
      </c>
      <c r="B235" s="2" t="s">
        <v>821</v>
      </c>
      <c r="C235" s="2" t="s">
        <v>825</v>
      </c>
      <c r="D235" s="2">
        <v>0</v>
      </c>
      <c r="E235" s="2" t="s">
        <v>216</v>
      </c>
      <c r="F235" s="2" t="s">
        <v>806</v>
      </c>
      <c r="G235" s="2" t="s">
        <v>213</v>
      </c>
      <c r="H235" s="2">
        <v>0</v>
      </c>
      <c r="I235" s="2">
        <v>0.49</v>
      </c>
      <c r="J235" s="6">
        <v>49134876</v>
      </c>
      <c r="K235" s="6">
        <v>39485566</v>
      </c>
      <c r="L235" s="6">
        <v>9649310</v>
      </c>
      <c r="M235" s="6">
        <v>40309824</v>
      </c>
      <c r="N235" s="6">
        <v>5740531</v>
      </c>
      <c r="O235" s="6">
        <v>934759</v>
      </c>
      <c r="P235" s="6">
        <v>4265161</v>
      </c>
      <c r="Q235" s="6">
        <v>16726</v>
      </c>
      <c r="R235" s="6">
        <v>17315</v>
      </c>
      <c r="S235" s="6">
        <v>0</v>
      </c>
      <c r="T235" s="6">
        <v>100575</v>
      </c>
      <c r="U235" s="6">
        <v>318280</v>
      </c>
      <c r="V235" s="7">
        <v>87715</v>
      </c>
      <c r="W235" s="6">
        <v>221130</v>
      </c>
      <c r="X235" s="6">
        <v>0</v>
      </c>
      <c r="Y235" s="6">
        <v>0</v>
      </c>
      <c r="Z235" s="2">
        <v>-2952544</v>
      </c>
      <c r="AA235" s="6">
        <v>43318941</v>
      </c>
      <c r="AB235" s="6">
        <v>52968251</v>
      </c>
      <c r="AC235" s="6">
        <v>3833375</v>
      </c>
      <c r="AD235" s="6">
        <v>1</v>
      </c>
      <c r="AE235" s="7">
        <v>0</v>
      </c>
      <c r="AF235" s="2" t="s">
        <v>807</v>
      </c>
      <c r="AG235" s="6">
        <v>49134876</v>
      </c>
      <c r="AH235" s="6">
        <v>1.2366218E-2</v>
      </c>
      <c r="AI235" s="11">
        <v>0</v>
      </c>
      <c r="AJ235" s="2" t="s">
        <v>1062</v>
      </c>
      <c r="AK235" s="2" t="s">
        <v>1062</v>
      </c>
      <c r="AL235" s="2">
        <v>0</v>
      </c>
      <c r="AM235" s="2">
        <v>0</v>
      </c>
      <c r="AN235" s="2">
        <v>1</v>
      </c>
      <c r="AO235" s="2">
        <v>0</v>
      </c>
      <c r="AP235" s="2" t="s">
        <v>1062</v>
      </c>
    </row>
    <row r="236" spans="1:42">
      <c r="A236" s="2" t="s">
        <v>211</v>
      </c>
      <c r="B236" s="2" t="s">
        <v>821</v>
      </c>
      <c r="C236" s="2" t="s">
        <v>805</v>
      </c>
      <c r="D236" s="2" t="s">
        <v>974</v>
      </c>
      <c r="E236" s="2" t="s">
        <v>212</v>
      </c>
      <c r="F236" s="2" t="s">
        <v>806</v>
      </c>
      <c r="G236" s="2" t="s">
        <v>726</v>
      </c>
      <c r="H236" s="2">
        <v>0</v>
      </c>
      <c r="I236" s="2">
        <v>0.99</v>
      </c>
      <c r="J236" s="6">
        <v>38808855</v>
      </c>
      <c r="K236" s="6">
        <v>97126737</v>
      </c>
      <c r="L236" s="6">
        <v>-58317882</v>
      </c>
      <c r="M236" s="6">
        <v>101475231</v>
      </c>
      <c r="N236" s="6">
        <v>4572686</v>
      </c>
      <c r="O236" s="6">
        <v>2325474</v>
      </c>
      <c r="P236" s="6">
        <v>2039789</v>
      </c>
      <c r="Q236" s="6">
        <v>7194</v>
      </c>
      <c r="R236" s="6">
        <v>0</v>
      </c>
      <c r="S236" s="6">
        <v>0</v>
      </c>
      <c r="T236" s="6">
        <v>16686</v>
      </c>
      <c r="U236" s="6">
        <v>172121</v>
      </c>
      <c r="V236" s="7">
        <v>11422</v>
      </c>
      <c r="W236" s="6">
        <v>-1558294</v>
      </c>
      <c r="X236" s="6">
        <v>0</v>
      </c>
      <c r="Y236" s="6">
        <v>0</v>
      </c>
      <c r="Z236" s="2">
        <v>-3053995</v>
      </c>
      <c r="AA236" s="6">
        <v>101435628</v>
      </c>
      <c r="AB236" s="6">
        <v>43117746</v>
      </c>
      <c r="AC236" s="6">
        <v>4308891</v>
      </c>
      <c r="AD236" s="6">
        <v>1</v>
      </c>
      <c r="AE236" s="7" t="s">
        <v>975</v>
      </c>
      <c r="AF236" s="2" t="s">
        <v>811</v>
      </c>
      <c r="AG236" s="6">
        <v>29128451</v>
      </c>
      <c r="AH236" s="6">
        <v>0.279020606</v>
      </c>
      <c r="AI236" s="11">
        <v>0</v>
      </c>
      <c r="AJ236" s="2" t="s">
        <v>1062</v>
      </c>
      <c r="AK236" s="2" t="s">
        <v>1062</v>
      </c>
      <c r="AL236" s="2">
        <v>0</v>
      </c>
      <c r="AM236" s="2">
        <v>0</v>
      </c>
      <c r="AN236" s="2" t="s">
        <v>1062</v>
      </c>
      <c r="AO236" s="2">
        <v>0</v>
      </c>
      <c r="AP236" s="2">
        <v>1</v>
      </c>
    </row>
    <row r="237" spans="1:42">
      <c r="A237" s="2" t="s">
        <v>209</v>
      </c>
      <c r="B237" s="2" t="s">
        <v>819</v>
      </c>
      <c r="C237" s="2" t="s">
        <v>825</v>
      </c>
      <c r="D237" s="2" t="s">
        <v>945</v>
      </c>
      <c r="E237" s="2" t="s">
        <v>210</v>
      </c>
      <c r="F237" s="2" t="s">
        <v>806</v>
      </c>
      <c r="G237" s="2" t="s">
        <v>45</v>
      </c>
      <c r="H237" s="2">
        <v>0</v>
      </c>
      <c r="I237" s="2">
        <v>0.99</v>
      </c>
      <c r="J237" s="6">
        <v>36279845</v>
      </c>
      <c r="K237" s="6">
        <v>100419894</v>
      </c>
      <c r="L237" s="6">
        <v>-64140049</v>
      </c>
      <c r="M237" s="6">
        <v>111681981</v>
      </c>
      <c r="N237" s="6">
        <v>5567233</v>
      </c>
      <c r="O237" s="6">
        <v>2559379</v>
      </c>
      <c r="P237" s="6">
        <v>2851498</v>
      </c>
      <c r="Q237" s="6">
        <v>10127</v>
      </c>
      <c r="R237" s="6">
        <v>1201</v>
      </c>
      <c r="S237" s="6">
        <v>0</v>
      </c>
      <c r="T237" s="6">
        <v>9794</v>
      </c>
      <c r="U237" s="6">
        <v>111942</v>
      </c>
      <c r="V237" s="7">
        <v>23292</v>
      </c>
      <c r="W237" s="6">
        <v>-1635265</v>
      </c>
      <c r="X237" s="6">
        <v>0</v>
      </c>
      <c r="Y237" s="6">
        <v>0</v>
      </c>
      <c r="Z237" s="2">
        <v>-51922</v>
      </c>
      <c r="AA237" s="6">
        <v>115562027</v>
      </c>
      <c r="AB237" s="6">
        <v>51421978</v>
      </c>
      <c r="AC237" s="6">
        <v>15142133</v>
      </c>
      <c r="AD237" s="6">
        <v>1</v>
      </c>
      <c r="AE237" s="7" t="s">
        <v>889</v>
      </c>
      <c r="AF237" s="2" t="s">
        <v>811</v>
      </c>
      <c r="AG237" s="6">
        <v>29062875</v>
      </c>
      <c r="AH237" s="6">
        <v>6.7317112999999998E-2</v>
      </c>
      <c r="AI237" s="11">
        <v>0</v>
      </c>
      <c r="AJ237" s="2" t="s">
        <v>1062</v>
      </c>
      <c r="AK237" s="2" t="s">
        <v>1062</v>
      </c>
      <c r="AL237" s="2">
        <v>0</v>
      </c>
      <c r="AM237" s="2">
        <v>0</v>
      </c>
      <c r="AN237" s="2" t="s">
        <v>1062</v>
      </c>
      <c r="AO237" s="2">
        <v>0</v>
      </c>
      <c r="AP237" s="2">
        <v>1</v>
      </c>
    </row>
    <row r="238" spans="1:42">
      <c r="A238" s="2" t="s">
        <v>205</v>
      </c>
      <c r="B238" s="2" t="s">
        <v>804</v>
      </c>
      <c r="C238" s="2" t="s">
        <v>805</v>
      </c>
      <c r="D238" s="2">
        <v>0</v>
      </c>
      <c r="E238" s="2" t="s">
        <v>206</v>
      </c>
      <c r="F238" s="2" t="s">
        <v>680</v>
      </c>
      <c r="G238" s="2" t="s">
        <v>678</v>
      </c>
      <c r="H238" s="2">
        <v>0</v>
      </c>
      <c r="I238" s="2">
        <v>0.4</v>
      </c>
      <c r="J238" s="6">
        <v>1063585</v>
      </c>
      <c r="K238" s="6">
        <v>12143202</v>
      </c>
      <c r="L238" s="6">
        <v>-11079617</v>
      </c>
      <c r="M238" s="6">
        <v>12970708</v>
      </c>
      <c r="N238" s="6">
        <v>835798</v>
      </c>
      <c r="O238" s="6">
        <v>297245</v>
      </c>
      <c r="P238" s="6">
        <v>490439</v>
      </c>
      <c r="Q238" s="2">
        <v>629</v>
      </c>
      <c r="R238" s="6">
        <v>0</v>
      </c>
      <c r="S238" s="6">
        <v>0</v>
      </c>
      <c r="T238" s="6">
        <v>2647</v>
      </c>
      <c r="U238" s="6">
        <v>32563</v>
      </c>
      <c r="V238" s="7">
        <v>12275</v>
      </c>
      <c r="W238" s="6">
        <v>-253908</v>
      </c>
      <c r="X238" s="6">
        <v>0</v>
      </c>
      <c r="Y238" s="6">
        <v>12585.04581</v>
      </c>
      <c r="Z238" s="2">
        <v>619631</v>
      </c>
      <c r="AA238" s="6">
        <v>14159644</v>
      </c>
      <c r="AB238" s="6">
        <v>3080027</v>
      </c>
      <c r="AC238" s="6">
        <v>2016442</v>
      </c>
      <c r="AD238" s="6">
        <v>3</v>
      </c>
      <c r="AE238" s="7" t="s">
        <v>922</v>
      </c>
      <c r="AF238" s="2" t="s">
        <v>811</v>
      </c>
      <c r="AG238" s="6">
        <v>1063585</v>
      </c>
      <c r="AH238" s="6">
        <v>1.9661984E-2</v>
      </c>
      <c r="AI238" s="11">
        <v>0</v>
      </c>
      <c r="AJ238" s="2" t="s">
        <v>1062</v>
      </c>
      <c r="AK238" s="2">
        <v>1</v>
      </c>
      <c r="AL238" s="2">
        <v>0</v>
      </c>
      <c r="AM238" s="2">
        <v>0</v>
      </c>
      <c r="AN238" s="2" t="s">
        <v>1062</v>
      </c>
      <c r="AO238" s="2">
        <v>0</v>
      </c>
      <c r="AP238" s="2" t="s">
        <v>1062</v>
      </c>
    </row>
    <row r="239" spans="1:42">
      <c r="A239" s="2" t="s">
        <v>203</v>
      </c>
      <c r="B239" s="2" t="s">
        <v>804</v>
      </c>
      <c r="C239" s="2" t="s">
        <v>815</v>
      </c>
      <c r="D239" s="2">
        <v>0</v>
      </c>
      <c r="E239" s="2" t="s">
        <v>204</v>
      </c>
      <c r="F239" s="2" t="s">
        <v>668</v>
      </c>
      <c r="G239" s="2" t="s">
        <v>666</v>
      </c>
      <c r="H239" s="2">
        <v>0</v>
      </c>
      <c r="I239" s="2">
        <v>0.4</v>
      </c>
      <c r="J239" s="6">
        <v>2546365</v>
      </c>
      <c r="K239" s="6">
        <v>28020152</v>
      </c>
      <c r="L239" s="6">
        <v>-25473787</v>
      </c>
      <c r="M239" s="6">
        <v>32267405</v>
      </c>
      <c r="N239" s="6">
        <v>2228101</v>
      </c>
      <c r="O239" s="6">
        <v>774445</v>
      </c>
      <c r="P239" s="6">
        <v>1288759</v>
      </c>
      <c r="Q239" s="6">
        <v>4500</v>
      </c>
      <c r="R239" s="6">
        <v>21141</v>
      </c>
      <c r="S239" s="6">
        <v>614</v>
      </c>
      <c r="T239" s="6">
        <v>15656</v>
      </c>
      <c r="U239" s="6">
        <v>98436</v>
      </c>
      <c r="V239" s="7">
        <v>24550</v>
      </c>
      <c r="W239" s="6">
        <v>-583774</v>
      </c>
      <c r="X239" s="6">
        <v>0</v>
      </c>
      <c r="Y239" s="6">
        <v>2833632</v>
      </c>
      <c r="Z239" s="2">
        <v>3118880</v>
      </c>
      <c r="AA239" s="6">
        <v>34196980</v>
      </c>
      <c r="AB239" s="6">
        <v>8723193</v>
      </c>
      <c r="AC239" s="6">
        <v>6176828</v>
      </c>
      <c r="AD239" s="6">
        <v>3</v>
      </c>
      <c r="AE239" s="7">
        <v>0</v>
      </c>
      <c r="AF239" s="2" t="s">
        <v>807</v>
      </c>
      <c r="AG239" s="6">
        <v>2546365</v>
      </c>
      <c r="AH239" s="6">
        <v>6.4086700000000004E-4</v>
      </c>
      <c r="AI239" s="11">
        <v>0</v>
      </c>
      <c r="AJ239" s="2" t="s">
        <v>1062</v>
      </c>
      <c r="AK239" s="2">
        <v>1</v>
      </c>
      <c r="AL239" s="2">
        <v>0</v>
      </c>
      <c r="AM239" s="2">
        <v>0</v>
      </c>
      <c r="AN239" s="2" t="s">
        <v>1062</v>
      </c>
      <c r="AO239" s="2">
        <v>0</v>
      </c>
      <c r="AP239" s="2" t="s">
        <v>1062</v>
      </c>
    </row>
    <row r="240" spans="1:42">
      <c r="A240" s="2" t="s">
        <v>201</v>
      </c>
      <c r="B240" s="2" t="s">
        <v>804</v>
      </c>
      <c r="C240" s="2" t="s">
        <v>809</v>
      </c>
      <c r="D240" s="2" t="s">
        <v>964</v>
      </c>
      <c r="E240" s="2" t="s">
        <v>202</v>
      </c>
      <c r="F240" s="2" t="s">
        <v>594</v>
      </c>
      <c r="G240" s="2" t="s">
        <v>590</v>
      </c>
      <c r="H240" s="2">
        <v>0</v>
      </c>
      <c r="I240" s="2">
        <v>0.5</v>
      </c>
      <c r="J240" s="6">
        <v>2766074</v>
      </c>
      <c r="K240" s="6">
        <v>11008014</v>
      </c>
      <c r="L240" s="6">
        <v>-8241940</v>
      </c>
      <c r="M240" s="6">
        <v>13338165</v>
      </c>
      <c r="N240" s="6">
        <v>1217929</v>
      </c>
      <c r="O240" s="6">
        <v>305666</v>
      </c>
      <c r="P240" s="6">
        <v>807347</v>
      </c>
      <c r="Q240" s="6">
        <v>1301</v>
      </c>
      <c r="R240" s="6">
        <v>12394</v>
      </c>
      <c r="S240" s="6">
        <v>0</v>
      </c>
      <c r="T240" s="6">
        <v>24246</v>
      </c>
      <c r="U240" s="6">
        <v>50098</v>
      </c>
      <c r="V240" s="7">
        <v>16877</v>
      </c>
      <c r="W240" s="6">
        <v>-196632</v>
      </c>
      <c r="X240" s="6">
        <v>0</v>
      </c>
      <c r="Y240" s="6">
        <v>0</v>
      </c>
      <c r="Z240" s="2">
        <v>-305532</v>
      </c>
      <c r="AA240" s="6">
        <v>14053930</v>
      </c>
      <c r="AB240" s="6">
        <v>5811990</v>
      </c>
      <c r="AC240" s="6">
        <v>3045916</v>
      </c>
      <c r="AD240" s="6">
        <v>2</v>
      </c>
      <c r="AE240" s="7" t="s">
        <v>965</v>
      </c>
      <c r="AF240" s="2" t="s">
        <v>811</v>
      </c>
      <c r="AG240" s="6">
        <v>2427707</v>
      </c>
      <c r="AH240" s="6">
        <v>1.1014772000000001E-2</v>
      </c>
      <c r="AI240" s="11">
        <v>0</v>
      </c>
      <c r="AJ240" s="2" t="s">
        <v>1062</v>
      </c>
      <c r="AK240" s="2" t="s">
        <v>1062</v>
      </c>
      <c r="AL240" s="2">
        <v>0</v>
      </c>
      <c r="AM240" s="2">
        <v>0</v>
      </c>
      <c r="AN240" s="2" t="s">
        <v>1062</v>
      </c>
      <c r="AO240" s="2">
        <v>0</v>
      </c>
      <c r="AP240" s="2">
        <v>1</v>
      </c>
    </row>
    <row r="241" spans="1:42">
      <c r="A241" s="2" t="s">
        <v>199</v>
      </c>
      <c r="B241" s="2" t="s">
        <v>821</v>
      </c>
      <c r="C241" s="2" t="s">
        <v>822</v>
      </c>
      <c r="D241" s="2" t="s">
        <v>943</v>
      </c>
      <c r="E241" s="2" t="s">
        <v>200</v>
      </c>
      <c r="F241" s="2" t="s">
        <v>944</v>
      </c>
      <c r="G241" s="2" t="s">
        <v>752</v>
      </c>
      <c r="H241" s="2">
        <v>0</v>
      </c>
      <c r="I241" s="2">
        <v>0.94</v>
      </c>
      <c r="J241" s="6">
        <v>46130582</v>
      </c>
      <c r="K241" s="6">
        <v>119686826</v>
      </c>
      <c r="L241" s="6">
        <v>-73556244</v>
      </c>
      <c r="M241" s="6">
        <v>122562033</v>
      </c>
      <c r="N241" s="6">
        <v>7312715</v>
      </c>
      <c r="O241" s="6">
        <v>3068503</v>
      </c>
      <c r="P241" s="6">
        <v>3965166</v>
      </c>
      <c r="Q241" s="6">
        <v>14800</v>
      </c>
      <c r="R241" s="6">
        <v>0</v>
      </c>
      <c r="S241" s="6">
        <v>0</v>
      </c>
      <c r="T241" s="6">
        <v>28789</v>
      </c>
      <c r="U241" s="6">
        <v>161450</v>
      </c>
      <c r="V241" s="7">
        <v>74007</v>
      </c>
      <c r="W241" s="6">
        <v>-1912509</v>
      </c>
      <c r="X241" s="6">
        <v>0</v>
      </c>
      <c r="Y241" s="6">
        <v>0</v>
      </c>
      <c r="Z241" s="2">
        <v>-5006000</v>
      </c>
      <c r="AA241" s="6">
        <v>122956239</v>
      </c>
      <c r="AB241" s="6">
        <v>49399995</v>
      </c>
      <c r="AC241" s="6">
        <v>3269413</v>
      </c>
      <c r="AD241" s="6">
        <v>1</v>
      </c>
      <c r="AE241" s="7">
        <v>0</v>
      </c>
      <c r="AF241" s="2" t="s">
        <v>807</v>
      </c>
      <c r="AG241" s="6">
        <v>36231882</v>
      </c>
      <c r="AH241" s="6">
        <v>1.16101E-2</v>
      </c>
      <c r="AI241" s="11">
        <v>0</v>
      </c>
      <c r="AJ241" s="2" t="s">
        <v>1062</v>
      </c>
      <c r="AK241" s="2" t="s">
        <v>1062</v>
      </c>
      <c r="AL241" s="2">
        <v>0</v>
      </c>
      <c r="AM241" s="2">
        <v>0</v>
      </c>
      <c r="AN241" s="2" t="s">
        <v>1062</v>
      </c>
      <c r="AO241" s="2">
        <v>0</v>
      </c>
      <c r="AP241" s="2">
        <v>1</v>
      </c>
    </row>
    <row r="242" spans="1:42">
      <c r="A242" s="2" t="s">
        <v>197</v>
      </c>
      <c r="B242" s="2" t="s">
        <v>804</v>
      </c>
      <c r="C242" s="2" t="s">
        <v>822</v>
      </c>
      <c r="D242" s="2" t="s">
        <v>981</v>
      </c>
      <c r="E242" s="2" t="s">
        <v>198</v>
      </c>
      <c r="F242" s="2" t="s">
        <v>588</v>
      </c>
      <c r="G242" s="2" t="s">
        <v>274</v>
      </c>
      <c r="H242" s="2">
        <v>0</v>
      </c>
      <c r="I242" s="2">
        <v>0.4</v>
      </c>
      <c r="J242" s="6">
        <v>2262987</v>
      </c>
      <c r="K242" s="6">
        <v>12882142</v>
      </c>
      <c r="L242" s="6">
        <v>-10619155</v>
      </c>
      <c r="M242" s="6">
        <v>11189881</v>
      </c>
      <c r="N242" s="6">
        <v>2289155</v>
      </c>
      <c r="O242" s="6">
        <v>256435</v>
      </c>
      <c r="P242" s="6">
        <v>1916520</v>
      </c>
      <c r="Q242" s="2">
        <v>0</v>
      </c>
      <c r="R242" s="6">
        <v>15952</v>
      </c>
      <c r="S242" s="6">
        <v>2456</v>
      </c>
      <c r="T242" s="6">
        <v>16367</v>
      </c>
      <c r="U242" s="6">
        <v>60966</v>
      </c>
      <c r="V242" s="7">
        <v>20459</v>
      </c>
      <c r="W242" s="6">
        <v>-252707</v>
      </c>
      <c r="X242" s="6">
        <v>0</v>
      </c>
      <c r="Y242" s="6">
        <v>0</v>
      </c>
      <c r="Z242" s="2">
        <v>13886404</v>
      </c>
      <c r="AA242" s="6">
        <v>27112733</v>
      </c>
      <c r="AB242" s="6">
        <v>16493578</v>
      </c>
      <c r="AC242" s="6">
        <v>14230591</v>
      </c>
      <c r="AD242" s="6">
        <v>7</v>
      </c>
      <c r="AE242" s="7" t="s">
        <v>982</v>
      </c>
      <c r="AF242" s="2" t="s">
        <v>811</v>
      </c>
      <c r="AG242" s="6">
        <v>1854932</v>
      </c>
      <c r="AH242" s="6">
        <v>8.6401050000000004E-3</v>
      </c>
      <c r="AI242" s="11">
        <v>0</v>
      </c>
      <c r="AJ242" s="2" t="s">
        <v>1062</v>
      </c>
      <c r="AK242" s="2" t="s">
        <v>1062</v>
      </c>
      <c r="AL242" s="2">
        <v>0</v>
      </c>
      <c r="AM242" s="2">
        <v>0</v>
      </c>
      <c r="AN242" s="2" t="s">
        <v>1062</v>
      </c>
      <c r="AO242" s="2">
        <v>0</v>
      </c>
      <c r="AP242" s="2">
        <v>1</v>
      </c>
    </row>
    <row r="243" spans="1:42">
      <c r="A243" s="2" t="s">
        <v>195</v>
      </c>
      <c r="B243" s="2" t="s">
        <v>804</v>
      </c>
      <c r="C243" s="2" t="s">
        <v>809</v>
      </c>
      <c r="D243" s="2" t="s">
        <v>972</v>
      </c>
      <c r="E243" s="2" t="s">
        <v>196</v>
      </c>
      <c r="F243" s="2" t="s">
        <v>390</v>
      </c>
      <c r="G243" s="2" t="s">
        <v>806</v>
      </c>
      <c r="H243" s="2">
        <v>0</v>
      </c>
      <c r="I243" s="2">
        <v>0.6</v>
      </c>
      <c r="J243" s="6">
        <v>4070828</v>
      </c>
      <c r="K243" s="6">
        <v>13330330</v>
      </c>
      <c r="L243" s="6">
        <v>-9259502</v>
      </c>
      <c r="M243" s="6">
        <v>13939063</v>
      </c>
      <c r="N243" s="6">
        <v>1438396</v>
      </c>
      <c r="O243" s="6">
        <v>325476</v>
      </c>
      <c r="P243" s="6">
        <v>1010030</v>
      </c>
      <c r="Q243" s="2">
        <v>0</v>
      </c>
      <c r="R243" s="6">
        <v>17619</v>
      </c>
      <c r="S243" s="6">
        <v>920</v>
      </c>
      <c r="T243" s="6">
        <v>21406</v>
      </c>
      <c r="U243" s="6">
        <v>51284</v>
      </c>
      <c r="V243" s="7">
        <v>11661</v>
      </c>
      <c r="W243" s="6">
        <v>-231733</v>
      </c>
      <c r="X243" s="6">
        <v>0</v>
      </c>
      <c r="Y243" s="6">
        <v>0</v>
      </c>
      <c r="Z243" s="2">
        <v>401574</v>
      </c>
      <c r="AA243" s="6">
        <v>15547300</v>
      </c>
      <c r="AB243" s="6">
        <v>6287798</v>
      </c>
      <c r="AC243" s="6">
        <v>2216970</v>
      </c>
      <c r="AD243" s="6">
        <v>2</v>
      </c>
      <c r="AE243" s="7" t="s">
        <v>973</v>
      </c>
      <c r="AF243" s="2" t="s">
        <v>811</v>
      </c>
      <c r="AG243" s="6">
        <v>3218345</v>
      </c>
      <c r="AH243" s="6">
        <v>1.8335519000000002E-2</v>
      </c>
      <c r="AI243" s="11">
        <v>0</v>
      </c>
      <c r="AJ243" s="2" t="s">
        <v>1062</v>
      </c>
      <c r="AK243" s="2" t="s">
        <v>1062</v>
      </c>
      <c r="AL243" s="2">
        <v>0</v>
      </c>
      <c r="AM243" s="2">
        <v>0</v>
      </c>
      <c r="AN243" s="2" t="s">
        <v>1062</v>
      </c>
      <c r="AO243" s="2">
        <v>0</v>
      </c>
      <c r="AP243" s="2">
        <v>1</v>
      </c>
    </row>
    <row r="244" spans="1:42">
      <c r="A244" s="2" t="s">
        <v>193</v>
      </c>
      <c r="B244" s="2" t="s">
        <v>804</v>
      </c>
      <c r="C244" s="2" t="s">
        <v>809</v>
      </c>
      <c r="D244" s="2" t="s">
        <v>972</v>
      </c>
      <c r="E244" s="2" t="s">
        <v>194</v>
      </c>
      <c r="F244" s="2" t="s">
        <v>390</v>
      </c>
      <c r="G244" s="2" t="s">
        <v>806</v>
      </c>
      <c r="H244" s="2">
        <v>0</v>
      </c>
      <c r="I244" s="2">
        <v>0.6</v>
      </c>
      <c r="J244" s="6">
        <v>4316625</v>
      </c>
      <c r="K244" s="6">
        <v>24376070</v>
      </c>
      <c r="L244" s="6">
        <v>-20059446</v>
      </c>
      <c r="M244" s="6">
        <v>24482360</v>
      </c>
      <c r="N244" s="6">
        <v>2690955</v>
      </c>
      <c r="O244" s="6">
        <v>561054</v>
      </c>
      <c r="P244" s="6">
        <v>1950018</v>
      </c>
      <c r="Q244" s="2">
        <v>0</v>
      </c>
      <c r="R244" s="6">
        <v>28569</v>
      </c>
      <c r="S244" s="6">
        <v>1841</v>
      </c>
      <c r="T244" s="6">
        <v>15630</v>
      </c>
      <c r="U244" s="6">
        <v>98949</v>
      </c>
      <c r="V244" s="7">
        <v>34894</v>
      </c>
      <c r="W244" s="6">
        <v>-477733</v>
      </c>
      <c r="X244" s="6">
        <v>0</v>
      </c>
      <c r="Y244" s="6">
        <v>0</v>
      </c>
      <c r="Z244" s="2">
        <v>-396500</v>
      </c>
      <c r="AA244" s="6">
        <v>26299082</v>
      </c>
      <c r="AB244" s="6">
        <v>6239637</v>
      </c>
      <c r="AC244" s="6">
        <v>1923012</v>
      </c>
      <c r="AD244" s="6">
        <v>1</v>
      </c>
      <c r="AE244" s="7" t="s">
        <v>973</v>
      </c>
      <c r="AF244" s="2" t="s">
        <v>811</v>
      </c>
      <c r="AG244" s="6">
        <v>3529547</v>
      </c>
      <c r="AH244" s="6">
        <v>1.9442616999999999E-2</v>
      </c>
      <c r="AI244" s="11">
        <v>0</v>
      </c>
      <c r="AJ244" s="2" t="s">
        <v>1062</v>
      </c>
      <c r="AK244" s="2" t="s">
        <v>1062</v>
      </c>
      <c r="AL244" s="2">
        <v>0</v>
      </c>
      <c r="AM244" s="2">
        <v>0</v>
      </c>
      <c r="AN244" s="2" t="s">
        <v>1062</v>
      </c>
      <c r="AO244" s="2">
        <v>0</v>
      </c>
      <c r="AP244" s="2">
        <v>1</v>
      </c>
    </row>
    <row r="245" spans="1:42">
      <c r="A245" s="2" t="s">
        <v>191</v>
      </c>
      <c r="B245" s="2" t="s">
        <v>804</v>
      </c>
      <c r="C245" s="2" t="s">
        <v>808</v>
      </c>
      <c r="D245" s="2">
        <v>0</v>
      </c>
      <c r="E245" s="2" t="s">
        <v>192</v>
      </c>
      <c r="F245" s="2" t="s">
        <v>606</v>
      </c>
      <c r="G245" s="2" t="s">
        <v>806</v>
      </c>
      <c r="H245" s="2">
        <v>0</v>
      </c>
      <c r="I245" s="2">
        <v>0.4</v>
      </c>
      <c r="J245" s="6">
        <v>2163506</v>
      </c>
      <c r="K245" s="6">
        <v>16937333</v>
      </c>
      <c r="L245" s="6">
        <v>-14773827</v>
      </c>
      <c r="M245" s="6">
        <v>17102189</v>
      </c>
      <c r="N245" s="6">
        <v>2940946</v>
      </c>
      <c r="O245" s="6">
        <v>391925</v>
      </c>
      <c r="P245" s="6">
        <v>2407142</v>
      </c>
      <c r="Q245" s="2">
        <v>0</v>
      </c>
      <c r="R245" s="6">
        <v>8538</v>
      </c>
      <c r="S245" s="6">
        <v>614</v>
      </c>
      <c r="T245" s="6">
        <v>12914</v>
      </c>
      <c r="U245" s="6">
        <v>68258</v>
      </c>
      <c r="V245" s="7">
        <v>51555</v>
      </c>
      <c r="W245" s="6">
        <v>-338567</v>
      </c>
      <c r="X245" s="6">
        <v>0</v>
      </c>
      <c r="Y245" s="6">
        <v>0</v>
      </c>
      <c r="Z245" s="2">
        <v>51307</v>
      </c>
      <c r="AA245" s="6">
        <v>19755875</v>
      </c>
      <c r="AB245" s="6">
        <v>4982048</v>
      </c>
      <c r="AC245" s="6">
        <v>2818542</v>
      </c>
      <c r="AD245" s="6">
        <v>2</v>
      </c>
      <c r="AE245" s="7" t="s">
        <v>887</v>
      </c>
      <c r="AF245" s="2" t="s">
        <v>811</v>
      </c>
      <c r="AG245" s="6">
        <v>2163506</v>
      </c>
      <c r="AH245" s="6">
        <v>2.1327794000000001E-2</v>
      </c>
      <c r="AI245" s="11">
        <v>0</v>
      </c>
      <c r="AJ245" s="2" t="s">
        <v>1062</v>
      </c>
      <c r="AK245" s="2">
        <v>1</v>
      </c>
      <c r="AL245" s="2">
        <v>0</v>
      </c>
      <c r="AM245" s="2">
        <v>0</v>
      </c>
      <c r="AN245" s="2" t="s">
        <v>1062</v>
      </c>
      <c r="AO245" s="2">
        <v>0</v>
      </c>
      <c r="AP245" s="2" t="s">
        <v>1062</v>
      </c>
    </row>
    <row r="246" spans="1:42">
      <c r="A246" s="2" t="s">
        <v>189</v>
      </c>
      <c r="B246" s="2" t="s">
        <v>804</v>
      </c>
      <c r="C246" s="2" t="s">
        <v>815</v>
      </c>
      <c r="D246" s="2">
        <v>0</v>
      </c>
      <c r="E246" s="2" t="s">
        <v>190</v>
      </c>
      <c r="F246" s="2" t="s">
        <v>342</v>
      </c>
      <c r="G246" s="2" t="s">
        <v>806</v>
      </c>
      <c r="H246" s="2">
        <v>0</v>
      </c>
      <c r="I246" s="2">
        <v>0.4</v>
      </c>
      <c r="J246" s="6">
        <v>3002591</v>
      </c>
      <c r="K246" s="6">
        <v>10845786</v>
      </c>
      <c r="L246" s="6">
        <v>-7843195</v>
      </c>
      <c r="M246" s="6">
        <v>12021468</v>
      </c>
      <c r="N246" s="6">
        <v>1552298</v>
      </c>
      <c r="O246" s="6">
        <v>286344</v>
      </c>
      <c r="P246" s="6">
        <v>1152892</v>
      </c>
      <c r="Q246" s="2">
        <v>0</v>
      </c>
      <c r="R246" s="6">
        <v>31314</v>
      </c>
      <c r="S246" s="6">
        <v>1227</v>
      </c>
      <c r="T246" s="6">
        <v>13418</v>
      </c>
      <c r="U246" s="6">
        <v>46645</v>
      </c>
      <c r="V246" s="7">
        <v>20458</v>
      </c>
      <c r="W246" s="6">
        <v>-179740</v>
      </c>
      <c r="X246" s="6">
        <v>0</v>
      </c>
      <c r="Y246" s="6">
        <v>0</v>
      </c>
      <c r="Z246" s="2">
        <v>-1399053</v>
      </c>
      <c r="AA246" s="6">
        <v>11994973</v>
      </c>
      <c r="AB246" s="6">
        <v>4151778</v>
      </c>
      <c r="AC246" s="6">
        <v>1149187</v>
      </c>
      <c r="AD246" s="6">
        <v>1</v>
      </c>
      <c r="AE246" s="7" t="s">
        <v>831</v>
      </c>
      <c r="AF246" s="2" t="s">
        <v>811</v>
      </c>
      <c r="AG246" s="6">
        <v>3002591</v>
      </c>
      <c r="AH246" s="6">
        <v>1.7008859000000001E-2</v>
      </c>
      <c r="AI246" s="11">
        <v>0</v>
      </c>
      <c r="AJ246" s="2" t="s">
        <v>1062</v>
      </c>
      <c r="AK246" s="2">
        <v>1</v>
      </c>
      <c r="AL246" s="2">
        <v>0</v>
      </c>
      <c r="AM246" s="2">
        <v>0</v>
      </c>
      <c r="AN246" s="2" t="s">
        <v>1062</v>
      </c>
      <c r="AO246" s="2">
        <v>0</v>
      </c>
      <c r="AP246" s="2" t="s">
        <v>1062</v>
      </c>
    </row>
    <row r="247" spans="1:42">
      <c r="A247" s="2" t="s">
        <v>187</v>
      </c>
      <c r="B247" s="2" t="s">
        <v>804</v>
      </c>
      <c r="C247" s="2" t="s">
        <v>809</v>
      </c>
      <c r="D247" s="2">
        <v>0</v>
      </c>
      <c r="E247" s="2" t="s">
        <v>188</v>
      </c>
      <c r="F247" s="2" t="s">
        <v>310</v>
      </c>
      <c r="G247" s="2" t="s">
        <v>806</v>
      </c>
      <c r="H247" s="2">
        <v>0</v>
      </c>
      <c r="I247" s="2">
        <v>0.4</v>
      </c>
      <c r="J247" s="6">
        <v>1814008</v>
      </c>
      <c r="K247" s="6">
        <v>8162060</v>
      </c>
      <c r="L247" s="6">
        <v>-6348052</v>
      </c>
      <c r="M247" s="6">
        <v>9407831</v>
      </c>
      <c r="N247" s="6">
        <v>1152301</v>
      </c>
      <c r="O247" s="6">
        <v>221536</v>
      </c>
      <c r="P247" s="6">
        <v>846671</v>
      </c>
      <c r="Q247" s="2">
        <v>0</v>
      </c>
      <c r="R247" s="6">
        <v>29751</v>
      </c>
      <c r="S247" s="6">
        <v>0</v>
      </c>
      <c r="T247" s="6">
        <v>13427</v>
      </c>
      <c r="U247" s="6">
        <v>23322</v>
      </c>
      <c r="V247" s="7">
        <v>17594</v>
      </c>
      <c r="W247" s="6">
        <v>-145476</v>
      </c>
      <c r="X247" s="6">
        <v>0</v>
      </c>
      <c r="Y247" s="6">
        <v>0</v>
      </c>
      <c r="Z247" s="2">
        <v>511992</v>
      </c>
      <c r="AA247" s="6">
        <v>10926648</v>
      </c>
      <c r="AB247" s="6">
        <v>4578596</v>
      </c>
      <c r="AC247" s="6">
        <v>2764587</v>
      </c>
      <c r="AD247" s="6">
        <v>3</v>
      </c>
      <c r="AE247" s="7" t="s">
        <v>842</v>
      </c>
      <c r="AF247" s="2" t="s">
        <v>811</v>
      </c>
      <c r="AG247" s="6">
        <v>1814008</v>
      </c>
      <c r="AH247" s="6">
        <v>1.7876620999999999E-2</v>
      </c>
      <c r="AI247" s="11">
        <v>0</v>
      </c>
      <c r="AJ247" s="2" t="s">
        <v>1062</v>
      </c>
      <c r="AK247" s="2">
        <v>1</v>
      </c>
      <c r="AL247" s="2">
        <v>0</v>
      </c>
      <c r="AM247" s="2">
        <v>0</v>
      </c>
      <c r="AN247" s="2" t="s">
        <v>1062</v>
      </c>
      <c r="AO247" s="2">
        <v>0</v>
      </c>
      <c r="AP247" s="2" t="s">
        <v>1062</v>
      </c>
    </row>
    <row r="248" spans="1:42">
      <c r="A248" s="2" t="s">
        <v>185</v>
      </c>
      <c r="B248" s="2" t="s">
        <v>804</v>
      </c>
      <c r="C248" s="2" t="s">
        <v>805</v>
      </c>
      <c r="D248" s="2">
        <v>0</v>
      </c>
      <c r="E248" s="2" t="s">
        <v>186</v>
      </c>
      <c r="F248" s="2" t="s">
        <v>290</v>
      </c>
      <c r="G248" s="2" t="s">
        <v>806</v>
      </c>
      <c r="H248" s="2">
        <v>0</v>
      </c>
      <c r="I248" s="2">
        <v>0.4</v>
      </c>
      <c r="J248" s="6">
        <v>2505707</v>
      </c>
      <c r="K248" s="6">
        <v>18271822</v>
      </c>
      <c r="L248" s="6">
        <v>-15766115</v>
      </c>
      <c r="M248" s="6">
        <v>17435503</v>
      </c>
      <c r="N248" s="6">
        <v>1760718</v>
      </c>
      <c r="O248" s="6">
        <v>402424</v>
      </c>
      <c r="P248" s="6">
        <v>1220969</v>
      </c>
      <c r="Q248" s="2">
        <v>0</v>
      </c>
      <c r="R248" s="6">
        <v>16211</v>
      </c>
      <c r="S248" s="6">
        <v>614</v>
      </c>
      <c r="T248" s="6">
        <v>18765</v>
      </c>
      <c r="U248" s="6">
        <v>74730</v>
      </c>
      <c r="V248" s="7">
        <v>27005</v>
      </c>
      <c r="W248" s="6">
        <v>-361307</v>
      </c>
      <c r="X248" s="6">
        <v>0</v>
      </c>
      <c r="Y248" s="6">
        <v>245844</v>
      </c>
      <c r="Z248" s="2">
        <v>-277874</v>
      </c>
      <c r="AA248" s="6">
        <v>18311196</v>
      </c>
      <c r="AB248" s="6">
        <v>2545081</v>
      </c>
      <c r="AC248" s="6">
        <v>39374</v>
      </c>
      <c r="AD248" s="6">
        <v>1</v>
      </c>
      <c r="AE248" s="7">
        <v>0</v>
      </c>
      <c r="AF248" s="2" t="s">
        <v>807</v>
      </c>
      <c r="AG248" s="6">
        <v>2505707</v>
      </c>
      <c r="AH248" s="6">
        <v>6.3063400000000003E-4</v>
      </c>
      <c r="AI248" s="11">
        <v>0</v>
      </c>
      <c r="AJ248" s="2" t="s">
        <v>1062</v>
      </c>
      <c r="AK248" s="2">
        <v>1</v>
      </c>
      <c r="AL248" s="2">
        <v>0</v>
      </c>
      <c r="AM248" s="2">
        <v>0</v>
      </c>
      <c r="AN248" s="2" t="s">
        <v>1062</v>
      </c>
      <c r="AO248" s="2">
        <v>0</v>
      </c>
      <c r="AP248" s="2" t="s">
        <v>1062</v>
      </c>
    </row>
    <row r="249" spans="1:42">
      <c r="A249" s="2" t="s">
        <v>183</v>
      </c>
      <c r="B249" s="2" t="s">
        <v>804</v>
      </c>
      <c r="C249" s="2" t="s">
        <v>808</v>
      </c>
      <c r="D249" s="2">
        <v>0</v>
      </c>
      <c r="E249" s="2" t="s">
        <v>184</v>
      </c>
      <c r="F249" s="2" t="s">
        <v>412</v>
      </c>
      <c r="G249" s="2" t="s">
        <v>410</v>
      </c>
      <c r="H249" s="2">
        <v>0</v>
      </c>
      <c r="I249" s="2">
        <v>0.4</v>
      </c>
      <c r="J249" s="6">
        <v>2257104</v>
      </c>
      <c r="K249" s="6">
        <v>12191087</v>
      </c>
      <c r="L249" s="6">
        <v>-9933983</v>
      </c>
      <c r="M249" s="6">
        <v>13586410</v>
      </c>
      <c r="N249" s="6">
        <v>1326140</v>
      </c>
      <c r="O249" s="6">
        <v>311707</v>
      </c>
      <c r="P249" s="6">
        <v>978984</v>
      </c>
      <c r="Q249" s="6">
        <v>3515</v>
      </c>
      <c r="R249" s="6">
        <v>1090</v>
      </c>
      <c r="S249" s="6">
        <v>0</v>
      </c>
      <c r="T249" s="6">
        <v>3839</v>
      </c>
      <c r="U249" s="6">
        <v>14321</v>
      </c>
      <c r="V249" s="7">
        <v>12684</v>
      </c>
      <c r="W249" s="6">
        <v>-227654</v>
      </c>
      <c r="X249" s="6">
        <v>0</v>
      </c>
      <c r="Y249" s="6">
        <v>0</v>
      </c>
      <c r="Z249" s="2">
        <v>-54197</v>
      </c>
      <c r="AA249" s="6">
        <v>14630699</v>
      </c>
      <c r="AB249" s="6">
        <v>4696716</v>
      </c>
      <c r="AC249" s="6">
        <v>2439612</v>
      </c>
      <c r="AD249" s="6">
        <v>2</v>
      </c>
      <c r="AE249" s="7" t="s">
        <v>930</v>
      </c>
      <c r="AF249" s="2" t="s">
        <v>811</v>
      </c>
      <c r="AG249" s="6">
        <v>2257104</v>
      </c>
      <c r="AH249" s="6">
        <v>1.0719456E-2</v>
      </c>
      <c r="AI249" s="11">
        <v>0</v>
      </c>
      <c r="AJ249" s="2" t="s">
        <v>1062</v>
      </c>
      <c r="AK249" s="2">
        <v>1</v>
      </c>
      <c r="AL249" s="2">
        <v>0</v>
      </c>
      <c r="AM249" s="2">
        <v>0</v>
      </c>
      <c r="AN249" s="2" t="s">
        <v>1062</v>
      </c>
      <c r="AO249" s="2">
        <v>0</v>
      </c>
      <c r="AP249" s="2" t="s">
        <v>1062</v>
      </c>
    </row>
    <row r="250" spans="1:42">
      <c r="A250" s="2" t="s">
        <v>181</v>
      </c>
      <c r="B250" s="2" t="s">
        <v>804</v>
      </c>
      <c r="C250" s="2" t="s">
        <v>822</v>
      </c>
      <c r="D250" s="2">
        <v>0</v>
      </c>
      <c r="E250" s="2" t="s">
        <v>182</v>
      </c>
      <c r="F250" s="2" t="s">
        <v>207</v>
      </c>
      <c r="G250" s="2" t="s">
        <v>274</v>
      </c>
      <c r="H250" s="2">
        <v>0</v>
      </c>
      <c r="I250" s="2">
        <v>0.4</v>
      </c>
      <c r="J250" s="6">
        <v>3527592</v>
      </c>
      <c r="K250" s="6">
        <v>16863649</v>
      </c>
      <c r="L250" s="6">
        <v>-13336057</v>
      </c>
      <c r="M250" s="6">
        <v>16640257</v>
      </c>
      <c r="N250" s="6">
        <v>2232916</v>
      </c>
      <c r="O250" s="6">
        <v>387613</v>
      </c>
      <c r="P250" s="6">
        <v>1661370</v>
      </c>
      <c r="Q250" s="6">
        <v>7004</v>
      </c>
      <c r="R250" s="6">
        <v>29995</v>
      </c>
      <c r="S250" s="6">
        <v>614</v>
      </c>
      <c r="T250" s="6">
        <v>7611</v>
      </c>
      <c r="U250" s="6">
        <v>104338</v>
      </c>
      <c r="V250" s="7">
        <v>34371</v>
      </c>
      <c r="W250" s="6">
        <v>-305618</v>
      </c>
      <c r="X250" s="6">
        <v>0</v>
      </c>
      <c r="Y250" s="6">
        <v>3906.6324589999999</v>
      </c>
      <c r="Z250" s="2">
        <v>-958783</v>
      </c>
      <c r="AA250" s="6">
        <v>17604865</v>
      </c>
      <c r="AB250" s="6">
        <v>4268809</v>
      </c>
      <c r="AC250" s="6">
        <v>741217</v>
      </c>
      <c r="AD250" s="6">
        <v>1</v>
      </c>
      <c r="AE250" s="7" t="s">
        <v>905</v>
      </c>
      <c r="AF250" s="2" t="s">
        <v>811</v>
      </c>
      <c r="AG250" s="6">
        <v>3527592</v>
      </c>
      <c r="AH250" s="6">
        <v>4.4537792E-2</v>
      </c>
      <c r="AI250" s="11">
        <v>0</v>
      </c>
      <c r="AJ250" s="2" t="s">
        <v>1062</v>
      </c>
      <c r="AK250" s="2">
        <v>1</v>
      </c>
      <c r="AL250" s="2">
        <v>0</v>
      </c>
      <c r="AM250" s="2">
        <v>0</v>
      </c>
      <c r="AN250" s="2" t="s">
        <v>1062</v>
      </c>
      <c r="AO250" s="2">
        <v>0</v>
      </c>
      <c r="AP250" s="2" t="s">
        <v>1062</v>
      </c>
    </row>
    <row r="251" spans="1:42">
      <c r="A251" s="2" t="s">
        <v>179</v>
      </c>
      <c r="B251" s="2" t="s">
        <v>804</v>
      </c>
      <c r="C251" s="2" t="s">
        <v>825</v>
      </c>
      <c r="D251" s="2">
        <v>0</v>
      </c>
      <c r="E251" s="2" t="s">
        <v>180</v>
      </c>
      <c r="F251" s="2" t="s">
        <v>157</v>
      </c>
      <c r="G251" s="2" t="s">
        <v>155</v>
      </c>
      <c r="H251" s="2">
        <v>0</v>
      </c>
      <c r="I251" s="2">
        <v>0.4</v>
      </c>
      <c r="J251" s="6">
        <v>2258444</v>
      </c>
      <c r="K251" s="6">
        <v>7930705</v>
      </c>
      <c r="L251" s="6">
        <v>-5672261</v>
      </c>
      <c r="M251" s="6">
        <v>8777175</v>
      </c>
      <c r="N251" s="6">
        <v>1183492</v>
      </c>
      <c r="O251" s="6">
        <v>274084</v>
      </c>
      <c r="P251" s="6">
        <v>850082</v>
      </c>
      <c r="Q251" s="2">
        <v>0</v>
      </c>
      <c r="R251" s="6">
        <v>2839</v>
      </c>
      <c r="S251" s="6">
        <v>0</v>
      </c>
      <c r="T251" s="6">
        <v>7298</v>
      </c>
      <c r="U251" s="6">
        <v>29140</v>
      </c>
      <c r="V251" s="7">
        <v>20049</v>
      </c>
      <c r="W251" s="6">
        <v>-129989</v>
      </c>
      <c r="X251" s="6">
        <v>0</v>
      </c>
      <c r="Y251" s="6">
        <v>0</v>
      </c>
      <c r="Z251" s="2">
        <v>16462</v>
      </c>
      <c r="AA251" s="6">
        <v>9847140</v>
      </c>
      <c r="AB251" s="6">
        <v>4174879</v>
      </c>
      <c r="AC251" s="6">
        <v>1916435</v>
      </c>
      <c r="AD251" s="6">
        <v>2</v>
      </c>
      <c r="AE251" s="7" t="s">
        <v>865</v>
      </c>
      <c r="AF251" s="2" t="s">
        <v>811</v>
      </c>
      <c r="AG251" s="6">
        <v>2258444</v>
      </c>
      <c r="AH251" s="6">
        <v>1.2027296E-2</v>
      </c>
      <c r="AI251" s="11">
        <v>0</v>
      </c>
      <c r="AJ251" s="2" t="s">
        <v>1062</v>
      </c>
      <c r="AK251" s="2">
        <v>1</v>
      </c>
      <c r="AL251" s="2">
        <v>0</v>
      </c>
      <c r="AM251" s="2">
        <v>0</v>
      </c>
      <c r="AN251" s="2" t="s">
        <v>1062</v>
      </c>
      <c r="AO251" s="2">
        <v>0</v>
      </c>
      <c r="AP251" s="2" t="s">
        <v>1062</v>
      </c>
    </row>
    <row r="252" spans="1:42">
      <c r="A252" s="2" t="s">
        <v>177</v>
      </c>
      <c r="B252" s="2" t="s">
        <v>819</v>
      </c>
      <c r="C252" s="2" t="s">
        <v>845</v>
      </c>
      <c r="D252" s="2">
        <v>0</v>
      </c>
      <c r="E252" s="2" t="s">
        <v>178</v>
      </c>
      <c r="F252" s="2" t="s">
        <v>806</v>
      </c>
      <c r="G252" s="2" t="s">
        <v>87</v>
      </c>
      <c r="H252" s="2">
        <v>0</v>
      </c>
      <c r="I252" s="2">
        <v>0.49</v>
      </c>
      <c r="J252" s="6">
        <v>47577347</v>
      </c>
      <c r="K252" s="6">
        <v>13970576</v>
      </c>
      <c r="L252" s="6">
        <v>33606772</v>
      </c>
      <c r="M252" s="6">
        <v>14487265</v>
      </c>
      <c r="N252" s="6">
        <v>1731889</v>
      </c>
      <c r="O252" s="6">
        <v>332000</v>
      </c>
      <c r="P252" s="6">
        <v>1299642</v>
      </c>
      <c r="Q252" s="2">
        <v>0</v>
      </c>
      <c r="R252" s="6">
        <v>0</v>
      </c>
      <c r="S252" s="6">
        <v>0</v>
      </c>
      <c r="T252" s="6">
        <v>9524</v>
      </c>
      <c r="U252" s="6">
        <v>53131</v>
      </c>
      <c r="V252" s="7">
        <v>37592</v>
      </c>
      <c r="W252" s="6">
        <v>770155</v>
      </c>
      <c r="X252" s="6">
        <v>0</v>
      </c>
      <c r="Y252" s="6">
        <v>0</v>
      </c>
      <c r="Z252" s="2">
        <v>-794341</v>
      </c>
      <c r="AA252" s="6">
        <v>16194968</v>
      </c>
      <c r="AB252" s="6">
        <v>49801740</v>
      </c>
      <c r="AC252" s="6">
        <v>2224393</v>
      </c>
      <c r="AD252" s="6">
        <v>1</v>
      </c>
      <c r="AE252" s="7">
        <v>0</v>
      </c>
      <c r="AF252" s="2" t="s">
        <v>807</v>
      </c>
      <c r="AG252" s="6">
        <v>47577347</v>
      </c>
      <c r="AH252" s="6">
        <v>1.1974220000000001E-2</v>
      </c>
      <c r="AI252" s="11">
        <v>0</v>
      </c>
      <c r="AJ252" s="2">
        <v>1</v>
      </c>
      <c r="AK252" s="2" t="s">
        <v>1062</v>
      </c>
      <c r="AL252" s="2">
        <v>0</v>
      </c>
      <c r="AM252" s="2">
        <v>0</v>
      </c>
      <c r="AN252" s="2" t="s">
        <v>1062</v>
      </c>
      <c r="AO252" s="2">
        <v>0</v>
      </c>
      <c r="AP252" s="2" t="s">
        <v>1062</v>
      </c>
    </row>
    <row r="253" spans="1:42">
      <c r="A253" s="2" t="s">
        <v>173</v>
      </c>
      <c r="B253" s="2" t="s">
        <v>821</v>
      </c>
      <c r="C253" s="2" t="s">
        <v>805</v>
      </c>
      <c r="D253" s="2" t="s">
        <v>985</v>
      </c>
      <c r="E253" s="2" t="s">
        <v>174</v>
      </c>
      <c r="F253" s="2" t="s">
        <v>806</v>
      </c>
      <c r="G253" s="2" t="s">
        <v>486</v>
      </c>
      <c r="H253" s="2">
        <v>0</v>
      </c>
      <c r="I253" s="2">
        <v>0.99</v>
      </c>
      <c r="J253" s="6">
        <v>70304607</v>
      </c>
      <c r="K253" s="6">
        <v>98585195</v>
      </c>
      <c r="L253" s="6">
        <v>-28280589</v>
      </c>
      <c r="M253" s="6">
        <v>104321943</v>
      </c>
      <c r="N253" s="6">
        <v>6952482</v>
      </c>
      <c r="O253" s="6">
        <v>2390711</v>
      </c>
      <c r="P253" s="6">
        <v>4250556</v>
      </c>
      <c r="Q253" s="6">
        <v>3605</v>
      </c>
      <c r="R253" s="6">
        <v>0</v>
      </c>
      <c r="S253" s="6">
        <v>0</v>
      </c>
      <c r="T253" s="6">
        <v>13931</v>
      </c>
      <c r="U253" s="6">
        <v>202537</v>
      </c>
      <c r="V253" s="7">
        <v>91142</v>
      </c>
      <c r="W253" s="6">
        <v>-1039002</v>
      </c>
      <c r="X253" s="6">
        <v>0</v>
      </c>
      <c r="Y253" s="6">
        <v>0</v>
      </c>
      <c r="Z253" s="2">
        <v>703266</v>
      </c>
      <c r="AA253" s="6">
        <v>110938689</v>
      </c>
      <c r="AB253" s="6">
        <v>82658100</v>
      </c>
      <c r="AC253" s="6">
        <v>12353493</v>
      </c>
      <c r="AD253" s="6">
        <v>1</v>
      </c>
      <c r="AE253" s="7" t="s">
        <v>986</v>
      </c>
      <c r="AF253" s="2" t="s">
        <v>811</v>
      </c>
      <c r="AG253" s="6">
        <v>53246911</v>
      </c>
      <c r="AH253" s="6">
        <v>0.40402860800000001</v>
      </c>
      <c r="AI253" s="11">
        <v>0</v>
      </c>
      <c r="AJ253" s="2" t="s">
        <v>1062</v>
      </c>
      <c r="AK253" s="2" t="s">
        <v>1062</v>
      </c>
      <c r="AL253" s="2">
        <v>0</v>
      </c>
      <c r="AM253" s="2">
        <v>0</v>
      </c>
      <c r="AN253" s="2" t="s">
        <v>1062</v>
      </c>
      <c r="AO253" s="2">
        <v>0</v>
      </c>
      <c r="AP253" s="2">
        <v>1</v>
      </c>
    </row>
    <row r="254" spans="1:42">
      <c r="A254" s="2" t="s">
        <v>171</v>
      </c>
      <c r="B254" s="2" t="s">
        <v>821</v>
      </c>
      <c r="C254" s="2" t="s">
        <v>815</v>
      </c>
      <c r="D254" s="2">
        <v>0</v>
      </c>
      <c r="E254" s="2" t="s">
        <v>172</v>
      </c>
      <c r="F254" s="2" t="s">
        <v>806</v>
      </c>
      <c r="G254" s="2" t="s">
        <v>532</v>
      </c>
      <c r="H254" s="2">
        <v>0</v>
      </c>
      <c r="I254" s="2">
        <v>0.49</v>
      </c>
      <c r="J254" s="6">
        <v>33950652</v>
      </c>
      <c r="K254" s="6">
        <v>21889720</v>
      </c>
      <c r="L254" s="6">
        <v>12060932</v>
      </c>
      <c r="M254" s="6">
        <v>20969226</v>
      </c>
      <c r="N254" s="6">
        <v>3031694</v>
      </c>
      <c r="O254" s="6">
        <v>480545</v>
      </c>
      <c r="P254" s="6">
        <v>2452695</v>
      </c>
      <c r="Q254" s="6">
        <v>5443</v>
      </c>
      <c r="R254" s="6">
        <v>0</v>
      </c>
      <c r="S254" s="6">
        <v>0</v>
      </c>
      <c r="T254" s="6">
        <v>5013</v>
      </c>
      <c r="U254" s="6">
        <v>78474</v>
      </c>
      <c r="V254" s="7">
        <v>9524</v>
      </c>
      <c r="W254" s="6">
        <v>276396</v>
      </c>
      <c r="X254" s="6">
        <v>0</v>
      </c>
      <c r="Y254" s="6">
        <v>22468.177100000001</v>
      </c>
      <c r="Z254" s="2">
        <v>-671893</v>
      </c>
      <c r="AA254" s="6">
        <v>23582955</v>
      </c>
      <c r="AB254" s="6">
        <v>35643887</v>
      </c>
      <c r="AC254" s="6">
        <v>1693235</v>
      </c>
      <c r="AD254" s="6">
        <v>1</v>
      </c>
      <c r="AE254" s="7" t="s">
        <v>908</v>
      </c>
      <c r="AF254" s="2" t="s">
        <v>811</v>
      </c>
      <c r="AG254" s="6">
        <v>33950652</v>
      </c>
      <c r="AH254" s="6">
        <v>0.13287310199999999</v>
      </c>
      <c r="AI254" s="11">
        <v>0</v>
      </c>
      <c r="AJ254" s="2" t="s">
        <v>1062</v>
      </c>
      <c r="AK254" s="2" t="s">
        <v>1062</v>
      </c>
      <c r="AL254" s="2">
        <v>0</v>
      </c>
      <c r="AM254" s="2">
        <v>0</v>
      </c>
      <c r="AN254" s="2">
        <v>1</v>
      </c>
      <c r="AO254" s="2">
        <v>0</v>
      </c>
      <c r="AP254" s="2" t="s">
        <v>1062</v>
      </c>
    </row>
    <row r="255" spans="1:42">
      <c r="A255" s="2" t="s">
        <v>169</v>
      </c>
      <c r="B255" s="2" t="s">
        <v>836</v>
      </c>
      <c r="C255" s="2" t="s">
        <v>818</v>
      </c>
      <c r="D255" s="2" t="s">
        <v>970</v>
      </c>
      <c r="E255" s="2" t="s">
        <v>170</v>
      </c>
      <c r="F255" s="2" t="s">
        <v>514</v>
      </c>
      <c r="G255" s="2" t="s">
        <v>806</v>
      </c>
      <c r="H255" s="2">
        <v>0</v>
      </c>
      <c r="I255" s="2">
        <v>0.64</v>
      </c>
      <c r="J255" s="6">
        <v>158440371</v>
      </c>
      <c r="K255" s="6">
        <v>164199943</v>
      </c>
      <c r="L255" s="6">
        <v>-5759572</v>
      </c>
      <c r="M255" s="6">
        <v>210606771</v>
      </c>
      <c r="N255" s="6">
        <v>10661663</v>
      </c>
      <c r="O255" s="6">
        <v>4826405</v>
      </c>
      <c r="P255" s="6">
        <v>4115105</v>
      </c>
      <c r="Q255" s="2">
        <v>0</v>
      </c>
      <c r="R255" s="6">
        <v>0</v>
      </c>
      <c r="S255" s="6">
        <v>0</v>
      </c>
      <c r="T255" s="6">
        <v>401360</v>
      </c>
      <c r="U255" s="6">
        <v>1243867</v>
      </c>
      <c r="V255" s="7">
        <v>74926</v>
      </c>
      <c r="W255" s="6">
        <v>-1208687</v>
      </c>
      <c r="X255" s="6">
        <v>0</v>
      </c>
      <c r="Y255" s="6">
        <v>0</v>
      </c>
      <c r="Z255" s="2">
        <v>3966799</v>
      </c>
      <c r="AA255" s="6">
        <v>224026546</v>
      </c>
      <c r="AB255" s="6">
        <v>218266975</v>
      </c>
      <c r="AC255" s="6">
        <v>59826603</v>
      </c>
      <c r="AD255" s="6">
        <v>1</v>
      </c>
      <c r="AE255" s="7" t="s">
        <v>971</v>
      </c>
      <c r="AF255" s="2" t="s">
        <v>811</v>
      </c>
      <c r="AG255" s="6">
        <v>111457257</v>
      </c>
      <c r="AH255" s="6">
        <v>3.1358186000000003E-2</v>
      </c>
      <c r="AI255" s="11">
        <v>0</v>
      </c>
      <c r="AJ255" s="2" t="s">
        <v>1062</v>
      </c>
      <c r="AK255" s="2" t="s">
        <v>1062</v>
      </c>
      <c r="AL255" s="2">
        <v>0</v>
      </c>
      <c r="AM255" s="2">
        <v>0</v>
      </c>
      <c r="AN255" s="2" t="s">
        <v>1062</v>
      </c>
      <c r="AO255" s="2">
        <v>0</v>
      </c>
      <c r="AP255" s="2">
        <v>1</v>
      </c>
    </row>
    <row r="256" spans="1:42">
      <c r="A256" s="2" t="s">
        <v>167</v>
      </c>
      <c r="B256" s="2" t="s">
        <v>804</v>
      </c>
      <c r="C256" s="2" t="s">
        <v>805</v>
      </c>
      <c r="D256" s="2" t="s">
        <v>983</v>
      </c>
      <c r="E256" s="2" t="s">
        <v>168</v>
      </c>
      <c r="F256" s="2" t="s">
        <v>133</v>
      </c>
      <c r="G256" s="2" t="s">
        <v>806</v>
      </c>
      <c r="H256" s="2">
        <v>0</v>
      </c>
      <c r="I256" s="2">
        <v>0.3</v>
      </c>
      <c r="J256" s="6">
        <v>1855426</v>
      </c>
      <c r="K256" s="6">
        <v>12968442</v>
      </c>
      <c r="L256" s="6">
        <v>-11113016</v>
      </c>
      <c r="M256" s="6">
        <v>14112898</v>
      </c>
      <c r="N256" s="6">
        <v>849219</v>
      </c>
      <c r="O256" s="6">
        <v>323421</v>
      </c>
      <c r="P256" s="6">
        <v>449999</v>
      </c>
      <c r="Q256" s="2">
        <v>0</v>
      </c>
      <c r="R256" s="6">
        <v>0</v>
      </c>
      <c r="S256" s="6">
        <v>0</v>
      </c>
      <c r="T256" s="6">
        <v>12275</v>
      </c>
      <c r="U256" s="6">
        <v>52783</v>
      </c>
      <c r="V256" s="7">
        <v>10741</v>
      </c>
      <c r="W256" s="6">
        <v>-254673</v>
      </c>
      <c r="X256" s="6">
        <v>0</v>
      </c>
      <c r="Y256" s="6">
        <v>0</v>
      </c>
      <c r="Z256" s="2">
        <v>-1962752</v>
      </c>
      <c r="AA256" s="6">
        <v>12744692</v>
      </c>
      <c r="AB256" s="6">
        <v>1631675</v>
      </c>
      <c r="AC256" s="6">
        <v>-223750</v>
      </c>
      <c r="AD256" s="6">
        <v>1</v>
      </c>
      <c r="AE256" s="7" t="s">
        <v>984</v>
      </c>
      <c r="AF256" s="2" t="s">
        <v>811</v>
      </c>
      <c r="AG256" s="6">
        <v>1855426</v>
      </c>
      <c r="AH256" s="6">
        <v>1.3674396E-2</v>
      </c>
      <c r="AI256" s="11">
        <v>0</v>
      </c>
      <c r="AJ256" s="2" t="s">
        <v>1062</v>
      </c>
      <c r="AK256" s="2" t="s">
        <v>1062</v>
      </c>
      <c r="AL256" s="2">
        <v>0</v>
      </c>
      <c r="AM256" s="2">
        <v>0</v>
      </c>
      <c r="AN256" s="2" t="s">
        <v>1062</v>
      </c>
      <c r="AO256" s="2">
        <v>0</v>
      </c>
      <c r="AP256" s="2">
        <v>1</v>
      </c>
    </row>
    <row r="257" spans="1:42">
      <c r="A257" s="2" t="s">
        <v>165</v>
      </c>
      <c r="B257" s="2" t="s">
        <v>804</v>
      </c>
      <c r="C257" s="2" t="s">
        <v>815</v>
      </c>
      <c r="D257" s="2">
        <v>0</v>
      </c>
      <c r="E257" s="2" t="s">
        <v>166</v>
      </c>
      <c r="F257" s="2" t="s">
        <v>460</v>
      </c>
      <c r="G257" s="2" t="s">
        <v>806</v>
      </c>
      <c r="H257" s="2">
        <v>0</v>
      </c>
      <c r="I257" s="2">
        <v>0.4</v>
      </c>
      <c r="J257" s="6">
        <v>2428913</v>
      </c>
      <c r="K257" s="6">
        <v>24882601</v>
      </c>
      <c r="L257" s="6">
        <v>-22453688</v>
      </c>
      <c r="M257" s="6">
        <v>24293858</v>
      </c>
      <c r="N257" s="6">
        <v>1632075</v>
      </c>
      <c r="O257" s="6">
        <v>557711</v>
      </c>
      <c r="P257" s="6">
        <v>995240</v>
      </c>
      <c r="Q257" s="2">
        <v>0</v>
      </c>
      <c r="R257" s="6">
        <v>0</v>
      </c>
      <c r="S257" s="6">
        <v>614</v>
      </c>
      <c r="T257" s="6">
        <v>5744</v>
      </c>
      <c r="U257" s="6">
        <v>49444</v>
      </c>
      <c r="V257" s="7">
        <v>23322</v>
      </c>
      <c r="W257" s="6">
        <v>-514564</v>
      </c>
      <c r="X257" s="6">
        <v>0</v>
      </c>
      <c r="Y257" s="6">
        <v>230808</v>
      </c>
      <c r="Z257" s="2">
        <v>-1464228</v>
      </c>
      <c r="AA257" s="6">
        <v>23716333</v>
      </c>
      <c r="AB257" s="6">
        <v>1262646</v>
      </c>
      <c r="AC257" s="6">
        <v>-1166267</v>
      </c>
      <c r="AD257" s="6">
        <v>1</v>
      </c>
      <c r="AE257" s="7">
        <v>0</v>
      </c>
      <c r="AF257" s="2" t="s">
        <v>807</v>
      </c>
      <c r="AG257" s="6">
        <v>2428913</v>
      </c>
      <c r="AH257" s="6">
        <v>6.1130600000000005E-4</v>
      </c>
      <c r="AI257" s="11">
        <v>0</v>
      </c>
      <c r="AJ257" s="2" t="s">
        <v>1062</v>
      </c>
      <c r="AK257" s="2">
        <v>1</v>
      </c>
      <c r="AL257" s="2">
        <v>0</v>
      </c>
      <c r="AM257" s="2">
        <v>0</v>
      </c>
      <c r="AN257" s="2" t="s">
        <v>1062</v>
      </c>
      <c r="AO257" s="2">
        <v>0</v>
      </c>
      <c r="AP257" s="2" t="s">
        <v>1062</v>
      </c>
    </row>
    <row r="258" spans="1:42">
      <c r="A258" s="2" t="s">
        <v>163</v>
      </c>
      <c r="B258" s="2" t="s">
        <v>804</v>
      </c>
      <c r="C258" s="2" t="s">
        <v>815</v>
      </c>
      <c r="D258" s="2" t="s">
        <v>968</v>
      </c>
      <c r="E258" s="2" t="s">
        <v>164</v>
      </c>
      <c r="F258" s="2" t="s">
        <v>139</v>
      </c>
      <c r="G258" s="2" t="s">
        <v>806</v>
      </c>
      <c r="H258" s="2">
        <v>0</v>
      </c>
      <c r="I258" s="2">
        <v>0.8</v>
      </c>
      <c r="J258" s="6">
        <v>2718462</v>
      </c>
      <c r="K258" s="6">
        <v>35028879</v>
      </c>
      <c r="L258" s="6">
        <v>-32310417</v>
      </c>
      <c r="M258" s="6">
        <v>36572930</v>
      </c>
      <c r="N258" s="6">
        <v>3015910</v>
      </c>
      <c r="O258" s="6">
        <v>843349</v>
      </c>
      <c r="P258" s="6">
        <v>2022094</v>
      </c>
      <c r="Q258" s="2">
        <v>0</v>
      </c>
      <c r="R258" s="6">
        <v>31930</v>
      </c>
      <c r="S258" s="6">
        <v>3358</v>
      </c>
      <c r="T258" s="6">
        <v>10079</v>
      </c>
      <c r="U258" s="6">
        <v>83138</v>
      </c>
      <c r="V258" s="7">
        <v>21962</v>
      </c>
      <c r="W258" s="6">
        <v>-747202</v>
      </c>
      <c r="X258" s="6">
        <v>0</v>
      </c>
      <c r="Y258" s="6">
        <v>0</v>
      </c>
      <c r="Z258" s="2">
        <v>-568172</v>
      </c>
      <c r="AA258" s="6">
        <v>38273466</v>
      </c>
      <c r="AB258" s="6">
        <v>5963049</v>
      </c>
      <c r="AC258" s="6">
        <v>3244587</v>
      </c>
      <c r="AD258" s="6">
        <v>2</v>
      </c>
      <c r="AE258" s="7" t="s">
        <v>969</v>
      </c>
      <c r="AF258" s="2" t="s">
        <v>811</v>
      </c>
      <c r="AG258" s="6">
        <v>2423703</v>
      </c>
      <c r="AH258" s="6">
        <v>1.7677641000000001E-2</v>
      </c>
      <c r="AI258" s="11">
        <v>0</v>
      </c>
      <c r="AJ258" s="2" t="s">
        <v>1062</v>
      </c>
      <c r="AK258" s="2" t="s">
        <v>1062</v>
      </c>
      <c r="AL258" s="2">
        <v>0</v>
      </c>
      <c r="AM258" s="2">
        <v>0</v>
      </c>
      <c r="AN258" s="2" t="s">
        <v>1062</v>
      </c>
      <c r="AO258" s="2">
        <v>0</v>
      </c>
      <c r="AP258" s="2">
        <v>1</v>
      </c>
    </row>
    <row r="259" spans="1:42">
      <c r="A259" s="2" t="s">
        <v>161</v>
      </c>
      <c r="B259" s="2" t="s">
        <v>819</v>
      </c>
      <c r="C259" s="2" t="s">
        <v>808</v>
      </c>
      <c r="D259" s="2" t="s">
        <v>951</v>
      </c>
      <c r="E259" s="2" t="s">
        <v>162</v>
      </c>
      <c r="F259" s="2" t="s">
        <v>806</v>
      </c>
      <c r="G259" s="2" t="s">
        <v>368</v>
      </c>
      <c r="H259" s="2">
        <v>0</v>
      </c>
      <c r="I259" s="2">
        <v>0.99</v>
      </c>
      <c r="J259" s="6">
        <v>67448391</v>
      </c>
      <c r="K259" s="6">
        <v>45059121</v>
      </c>
      <c r="L259" s="6">
        <v>22389271</v>
      </c>
      <c r="M259" s="6">
        <v>46383007</v>
      </c>
      <c r="N259" s="6">
        <v>4608774</v>
      </c>
      <c r="O259" s="6">
        <v>1062944</v>
      </c>
      <c r="P259" s="6">
        <v>3353439</v>
      </c>
      <c r="Q259" s="6">
        <v>3937</v>
      </c>
      <c r="R259" s="6">
        <v>0</v>
      </c>
      <c r="S259" s="6">
        <v>0</v>
      </c>
      <c r="T259" s="6">
        <v>26424</v>
      </c>
      <c r="U259" s="6">
        <v>113421</v>
      </c>
      <c r="V259" s="7">
        <v>48609</v>
      </c>
      <c r="W259" s="6">
        <v>-13716</v>
      </c>
      <c r="X259" s="6">
        <v>0</v>
      </c>
      <c r="Y259" s="6">
        <v>0</v>
      </c>
      <c r="Z259" s="2">
        <v>980803</v>
      </c>
      <c r="AA259" s="6">
        <v>51958868</v>
      </c>
      <c r="AB259" s="6">
        <v>74348139</v>
      </c>
      <c r="AC259" s="6">
        <v>6899748</v>
      </c>
      <c r="AD259" s="6">
        <v>1</v>
      </c>
      <c r="AE259" s="7" t="s">
        <v>935</v>
      </c>
      <c r="AF259" s="2" t="s">
        <v>811</v>
      </c>
      <c r="AG259" s="6">
        <v>44460621</v>
      </c>
      <c r="AH259" s="6">
        <v>0.44885257200000001</v>
      </c>
      <c r="AI259" s="11">
        <v>0</v>
      </c>
      <c r="AJ259" s="2" t="s">
        <v>1062</v>
      </c>
      <c r="AK259" s="2" t="s">
        <v>1062</v>
      </c>
      <c r="AL259" s="2">
        <v>0</v>
      </c>
      <c r="AM259" s="2">
        <v>0</v>
      </c>
      <c r="AN259" s="2" t="s">
        <v>1062</v>
      </c>
      <c r="AO259" s="2">
        <v>0</v>
      </c>
      <c r="AP259" s="2">
        <v>1</v>
      </c>
    </row>
    <row r="260" spans="1:42">
      <c r="A260" s="2" t="s">
        <v>159</v>
      </c>
      <c r="B260" s="2" t="s">
        <v>804</v>
      </c>
      <c r="C260" s="2" t="s">
        <v>825</v>
      </c>
      <c r="D260" s="2">
        <v>0</v>
      </c>
      <c r="E260" s="2" t="s">
        <v>160</v>
      </c>
      <c r="F260" s="2" t="s">
        <v>157</v>
      </c>
      <c r="G260" s="2" t="s">
        <v>155</v>
      </c>
      <c r="H260" s="2">
        <v>0</v>
      </c>
      <c r="I260" s="2">
        <v>0.4</v>
      </c>
      <c r="J260" s="6">
        <v>2716880</v>
      </c>
      <c r="K260" s="6">
        <v>16890856</v>
      </c>
      <c r="L260" s="6">
        <v>-14173976</v>
      </c>
      <c r="M260" s="6">
        <v>19435008</v>
      </c>
      <c r="N260" s="6">
        <v>1732135</v>
      </c>
      <c r="O260" s="6">
        <v>445386</v>
      </c>
      <c r="P260" s="6">
        <v>1159737</v>
      </c>
      <c r="Q260" s="2">
        <v>0</v>
      </c>
      <c r="R260" s="6">
        <v>6744</v>
      </c>
      <c r="S260" s="6">
        <v>614</v>
      </c>
      <c r="T260" s="6">
        <v>13001</v>
      </c>
      <c r="U260" s="6">
        <v>74002</v>
      </c>
      <c r="V260" s="7">
        <v>32651</v>
      </c>
      <c r="W260" s="6">
        <v>-324820</v>
      </c>
      <c r="X260" s="6">
        <v>0</v>
      </c>
      <c r="Y260" s="6">
        <v>0</v>
      </c>
      <c r="Z260" s="2">
        <v>-78800</v>
      </c>
      <c r="AA260" s="6">
        <v>20763523</v>
      </c>
      <c r="AB260" s="6">
        <v>6589547</v>
      </c>
      <c r="AC260" s="6">
        <v>3872667</v>
      </c>
      <c r="AD260" s="6">
        <v>2</v>
      </c>
      <c r="AE260" s="7" t="s">
        <v>865</v>
      </c>
      <c r="AF260" s="2" t="s">
        <v>811</v>
      </c>
      <c r="AG260" s="6">
        <v>2716880</v>
      </c>
      <c r="AH260" s="6">
        <v>1.4468688E-2</v>
      </c>
      <c r="AI260" s="11">
        <v>0</v>
      </c>
      <c r="AJ260" s="2" t="s">
        <v>1062</v>
      </c>
      <c r="AK260" s="2">
        <v>1</v>
      </c>
      <c r="AL260" s="2">
        <v>0</v>
      </c>
      <c r="AM260" s="2">
        <v>0</v>
      </c>
      <c r="AN260" s="2" t="s">
        <v>1062</v>
      </c>
      <c r="AO260" s="2">
        <v>0</v>
      </c>
      <c r="AP260" s="2" t="s">
        <v>1062</v>
      </c>
    </row>
    <row r="261" spans="1:42">
      <c r="A261" s="2" t="s">
        <v>153</v>
      </c>
      <c r="B261" s="2" t="s">
        <v>804</v>
      </c>
      <c r="C261" s="2" t="s">
        <v>825</v>
      </c>
      <c r="D261" s="2">
        <v>0</v>
      </c>
      <c r="E261" s="2" t="s">
        <v>154</v>
      </c>
      <c r="F261" s="2" t="s">
        <v>157</v>
      </c>
      <c r="G261" s="2" t="s">
        <v>155</v>
      </c>
      <c r="H261" s="2">
        <v>0</v>
      </c>
      <c r="I261" s="2">
        <v>0.4</v>
      </c>
      <c r="J261" s="6">
        <v>2522574</v>
      </c>
      <c r="K261" s="6">
        <v>7722053</v>
      </c>
      <c r="L261" s="6">
        <v>-5199478</v>
      </c>
      <c r="M261" s="6">
        <v>8039060</v>
      </c>
      <c r="N261" s="6">
        <v>1215557</v>
      </c>
      <c r="O261" s="6">
        <v>184228</v>
      </c>
      <c r="P261" s="6">
        <v>916290</v>
      </c>
      <c r="Q261" s="2">
        <v>0</v>
      </c>
      <c r="R261" s="6">
        <v>1348</v>
      </c>
      <c r="S261" s="6">
        <v>614</v>
      </c>
      <c r="T261" s="6">
        <v>22450</v>
      </c>
      <c r="U261" s="6">
        <v>66695</v>
      </c>
      <c r="V261" s="7">
        <v>23932</v>
      </c>
      <c r="W261" s="6">
        <v>-119155</v>
      </c>
      <c r="X261" s="6">
        <v>0</v>
      </c>
      <c r="Y261" s="6">
        <v>0</v>
      </c>
      <c r="Z261" s="2">
        <v>-617952</v>
      </c>
      <c r="AA261" s="6">
        <v>8517510</v>
      </c>
      <c r="AB261" s="6">
        <v>3318032</v>
      </c>
      <c r="AC261" s="6">
        <v>795458</v>
      </c>
      <c r="AD261" s="6">
        <v>1</v>
      </c>
      <c r="AE261" s="7" t="s">
        <v>865</v>
      </c>
      <c r="AF261" s="2" t="s">
        <v>811</v>
      </c>
      <c r="AG261" s="6">
        <v>2522574</v>
      </c>
      <c r="AH261" s="6">
        <v>1.3433919000000001E-2</v>
      </c>
      <c r="AI261" s="11">
        <v>0</v>
      </c>
      <c r="AJ261" s="2" t="s">
        <v>1062</v>
      </c>
      <c r="AK261" s="2">
        <v>1</v>
      </c>
      <c r="AL261" s="2">
        <v>0</v>
      </c>
      <c r="AM261" s="2">
        <v>0</v>
      </c>
      <c r="AN261" s="2" t="s">
        <v>1062</v>
      </c>
      <c r="AO261" s="2">
        <v>0</v>
      </c>
      <c r="AP261" s="2" t="s">
        <v>1062</v>
      </c>
    </row>
    <row r="262" spans="1:42">
      <c r="A262" s="2" t="s">
        <v>151</v>
      </c>
      <c r="B262" s="2" t="s">
        <v>804</v>
      </c>
      <c r="C262" s="2" t="s">
        <v>815</v>
      </c>
      <c r="D262" s="2">
        <v>0</v>
      </c>
      <c r="E262" s="2" t="s">
        <v>152</v>
      </c>
      <c r="F262" s="2" t="s">
        <v>460</v>
      </c>
      <c r="G262" s="2" t="s">
        <v>806</v>
      </c>
      <c r="H262" s="2">
        <v>0</v>
      </c>
      <c r="I262" s="2">
        <v>0.4</v>
      </c>
      <c r="J262" s="6">
        <v>2474490</v>
      </c>
      <c r="K262" s="6">
        <v>17316346</v>
      </c>
      <c r="L262" s="6">
        <v>-14841856</v>
      </c>
      <c r="M262" s="6">
        <v>17483234</v>
      </c>
      <c r="N262" s="6">
        <v>955862</v>
      </c>
      <c r="O262" s="6">
        <v>400657</v>
      </c>
      <c r="P262" s="6">
        <v>534068</v>
      </c>
      <c r="Q262" s="2">
        <v>0</v>
      </c>
      <c r="R262" s="6">
        <v>0</v>
      </c>
      <c r="S262" s="6">
        <v>0</v>
      </c>
      <c r="T262" s="6">
        <v>1088</v>
      </c>
      <c r="U262" s="6">
        <v>14730</v>
      </c>
      <c r="V262" s="7">
        <v>5319</v>
      </c>
      <c r="W262" s="6">
        <v>-340126</v>
      </c>
      <c r="X262" s="6">
        <v>0</v>
      </c>
      <c r="Y262" s="6">
        <v>354827</v>
      </c>
      <c r="Z262" s="2">
        <v>30293</v>
      </c>
      <c r="AA262" s="6">
        <v>17774436</v>
      </c>
      <c r="AB262" s="6">
        <v>2932580</v>
      </c>
      <c r="AC262" s="6">
        <v>458090</v>
      </c>
      <c r="AD262" s="6">
        <v>1</v>
      </c>
      <c r="AE262" s="7">
        <v>0</v>
      </c>
      <c r="AF262" s="2" t="s">
        <v>807</v>
      </c>
      <c r="AG262" s="6">
        <v>2474490</v>
      </c>
      <c r="AH262" s="6">
        <v>6.2277700000000003E-4</v>
      </c>
      <c r="AI262" s="11">
        <v>0</v>
      </c>
      <c r="AJ262" s="2" t="s">
        <v>1062</v>
      </c>
      <c r="AK262" s="2">
        <v>1</v>
      </c>
      <c r="AL262" s="2">
        <v>0</v>
      </c>
      <c r="AM262" s="2">
        <v>0</v>
      </c>
      <c r="AN262" s="2" t="s">
        <v>1062</v>
      </c>
      <c r="AO262" s="2">
        <v>0</v>
      </c>
      <c r="AP262" s="2" t="s">
        <v>1062</v>
      </c>
    </row>
    <row r="263" spans="1:42">
      <c r="A263" s="2" t="s">
        <v>149</v>
      </c>
      <c r="B263" s="2" t="s">
        <v>819</v>
      </c>
      <c r="C263" s="2" t="s">
        <v>808</v>
      </c>
      <c r="D263" s="2" t="s">
        <v>947</v>
      </c>
      <c r="E263" s="2" t="s">
        <v>150</v>
      </c>
      <c r="F263" s="2" t="s">
        <v>806</v>
      </c>
      <c r="G263" s="2" t="s">
        <v>502</v>
      </c>
      <c r="H263" s="2">
        <v>0</v>
      </c>
      <c r="I263" s="2">
        <v>0.99</v>
      </c>
      <c r="J263" s="6">
        <v>71997747</v>
      </c>
      <c r="K263" s="6">
        <v>80842161</v>
      </c>
      <c r="L263" s="6">
        <v>-8844414</v>
      </c>
      <c r="M263" s="6">
        <v>80127676</v>
      </c>
      <c r="N263" s="6">
        <v>9786209</v>
      </c>
      <c r="O263" s="6">
        <v>1836259</v>
      </c>
      <c r="P263" s="6">
        <v>7609476</v>
      </c>
      <c r="Q263" s="6">
        <v>38251</v>
      </c>
      <c r="R263" s="6">
        <v>0</v>
      </c>
      <c r="S263" s="6">
        <v>0</v>
      </c>
      <c r="T263" s="6">
        <v>31733</v>
      </c>
      <c r="U263" s="6">
        <v>165699</v>
      </c>
      <c r="V263" s="7">
        <v>104791</v>
      </c>
      <c r="W263" s="6">
        <v>-796377</v>
      </c>
      <c r="X263" s="6">
        <v>0</v>
      </c>
      <c r="Y263" s="6">
        <v>0</v>
      </c>
      <c r="Z263" s="2">
        <v>-2918765</v>
      </c>
      <c r="AA263" s="6">
        <v>86198743</v>
      </c>
      <c r="AB263" s="6">
        <v>77354329</v>
      </c>
      <c r="AC263" s="6">
        <v>5356582</v>
      </c>
      <c r="AD263" s="6">
        <v>1</v>
      </c>
      <c r="AE263" s="7" t="s">
        <v>907</v>
      </c>
      <c r="AF263" s="2" t="s">
        <v>811</v>
      </c>
      <c r="AG263" s="6">
        <v>46091176</v>
      </c>
      <c r="AH263" s="6">
        <v>5.9351728999999999E-2</v>
      </c>
      <c r="AI263" s="11">
        <v>0</v>
      </c>
      <c r="AJ263" s="2" t="s">
        <v>1062</v>
      </c>
      <c r="AK263" s="2" t="s">
        <v>1062</v>
      </c>
      <c r="AL263" s="2">
        <v>0</v>
      </c>
      <c r="AM263" s="2">
        <v>0</v>
      </c>
      <c r="AN263" s="2" t="s">
        <v>1062</v>
      </c>
      <c r="AO263" s="2">
        <v>0</v>
      </c>
      <c r="AP263" s="2">
        <v>1</v>
      </c>
    </row>
    <row r="264" spans="1:42">
      <c r="A264" s="2" t="s">
        <v>147</v>
      </c>
      <c r="B264" s="2" t="s">
        <v>821</v>
      </c>
      <c r="C264" s="2" t="s">
        <v>845</v>
      </c>
      <c r="D264" s="2">
        <v>0</v>
      </c>
      <c r="E264" s="2" t="s">
        <v>148</v>
      </c>
      <c r="F264" s="2" t="s">
        <v>806</v>
      </c>
      <c r="G264" s="2" t="s">
        <v>626</v>
      </c>
      <c r="H264" s="2">
        <v>0</v>
      </c>
      <c r="I264" s="2">
        <v>0.49</v>
      </c>
      <c r="J264" s="6">
        <v>38159633</v>
      </c>
      <c r="K264" s="6">
        <v>35843622</v>
      </c>
      <c r="L264" s="6">
        <v>2316011</v>
      </c>
      <c r="M264" s="6">
        <v>38538630</v>
      </c>
      <c r="N264" s="6">
        <v>2569844</v>
      </c>
      <c r="O264" s="6">
        <v>889697</v>
      </c>
      <c r="P264" s="6">
        <v>1566871</v>
      </c>
      <c r="Q264" s="2">
        <v>0</v>
      </c>
      <c r="R264" s="6">
        <v>4510</v>
      </c>
      <c r="S264" s="6">
        <v>0</v>
      </c>
      <c r="T264" s="6">
        <v>12530</v>
      </c>
      <c r="U264" s="6">
        <v>58644</v>
      </c>
      <c r="V264" s="7">
        <v>37592</v>
      </c>
      <c r="W264" s="6">
        <v>53075</v>
      </c>
      <c r="X264" s="6">
        <v>0</v>
      </c>
      <c r="Y264" s="6">
        <v>0</v>
      </c>
      <c r="Z264" s="2">
        <v>3779042</v>
      </c>
      <c r="AA264" s="6">
        <v>44940591</v>
      </c>
      <c r="AB264" s="6">
        <v>47256602</v>
      </c>
      <c r="AC264" s="6">
        <v>9096969</v>
      </c>
      <c r="AD264" s="6">
        <v>1</v>
      </c>
      <c r="AE264" s="7">
        <v>0</v>
      </c>
      <c r="AF264" s="2" t="s">
        <v>807</v>
      </c>
      <c r="AG264" s="6">
        <v>38159633</v>
      </c>
      <c r="AH264" s="6">
        <v>9.6039790000000003E-3</v>
      </c>
      <c r="AI264" s="11">
        <v>0</v>
      </c>
      <c r="AJ264" s="2" t="s">
        <v>1062</v>
      </c>
      <c r="AK264" s="2" t="s">
        <v>1062</v>
      </c>
      <c r="AL264" s="2">
        <v>0</v>
      </c>
      <c r="AM264" s="2">
        <v>0</v>
      </c>
      <c r="AN264" s="2">
        <v>1</v>
      </c>
      <c r="AO264" s="2">
        <v>0</v>
      </c>
      <c r="AP264" s="2" t="s">
        <v>1062</v>
      </c>
    </row>
    <row r="265" spans="1:42">
      <c r="A265" s="2" t="s">
        <v>145</v>
      </c>
      <c r="B265" s="2" t="s">
        <v>821</v>
      </c>
      <c r="C265" s="2" t="s">
        <v>825</v>
      </c>
      <c r="D265" s="2">
        <v>0</v>
      </c>
      <c r="E265" s="2" t="s">
        <v>146</v>
      </c>
      <c r="F265" s="2" t="s">
        <v>806</v>
      </c>
      <c r="G265" s="2" t="s">
        <v>155</v>
      </c>
      <c r="H265" s="2">
        <v>0</v>
      </c>
      <c r="I265" s="2">
        <v>0.49</v>
      </c>
      <c r="J265" s="6">
        <v>70093287</v>
      </c>
      <c r="K265" s="6">
        <v>40410407</v>
      </c>
      <c r="L265" s="6">
        <v>29682879</v>
      </c>
      <c r="M265" s="6">
        <v>45529332</v>
      </c>
      <c r="N265" s="6">
        <v>4276247</v>
      </c>
      <c r="O265" s="6">
        <v>1053174</v>
      </c>
      <c r="P265" s="6">
        <v>3016318</v>
      </c>
      <c r="Q265" s="6">
        <v>3634</v>
      </c>
      <c r="R265" s="6">
        <v>0</v>
      </c>
      <c r="S265" s="6">
        <v>752</v>
      </c>
      <c r="T265" s="6">
        <v>15335</v>
      </c>
      <c r="U265" s="6">
        <v>137337</v>
      </c>
      <c r="V265" s="7">
        <v>49697</v>
      </c>
      <c r="W265" s="6">
        <v>680233</v>
      </c>
      <c r="X265" s="6">
        <v>0</v>
      </c>
      <c r="Y265" s="6">
        <v>0</v>
      </c>
      <c r="Z265" s="2">
        <v>196023</v>
      </c>
      <c r="AA265" s="6">
        <v>50681835</v>
      </c>
      <c r="AB265" s="6">
        <v>80364714</v>
      </c>
      <c r="AC265" s="6">
        <v>10271427</v>
      </c>
      <c r="AD265" s="6">
        <v>1</v>
      </c>
      <c r="AE265" s="7" t="s">
        <v>865</v>
      </c>
      <c r="AF265" s="2" t="s">
        <v>811</v>
      </c>
      <c r="AG265" s="6">
        <v>70093287</v>
      </c>
      <c r="AH265" s="6">
        <v>0.37328038400000002</v>
      </c>
      <c r="AI265" s="11">
        <v>0</v>
      </c>
      <c r="AJ265" s="2" t="s">
        <v>1062</v>
      </c>
      <c r="AK265" s="2" t="s">
        <v>1062</v>
      </c>
      <c r="AL265" s="2">
        <v>0</v>
      </c>
      <c r="AM265" s="2">
        <v>0</v>
      </c>
      <c r="AN265" s="2">
        <v>1</v>
      </c>
      <c r="AO265" s="2">
        <v>0</v>
      </c>
      <c r="AP265" s="2" t="s">
        <v>1062</v>
      </c>
    </row>
    <row r="266" spans="1:42">
      <c r="A266" s="2" t="s">
        <v>143</v>
      </c>
      <c r="B266" s="2" t="s">
        <v>804</v>
      </c>
      <c r="C266" s="2" t="s">
        <v>825</v>
      </c>
      <c r="D266" s="2">
        <v>0</v>
      </c>
      <c r="E266" s="2" t="s">
        <v>144</v>
      </c>
      <c r="F266" s="2" t="s">
        <v>69</v>
      </c>
      <c r="G266" s="2" t="s">
        <v>806</v>
      </c>
      <c r="H266" s="2">
        <v>0</v>
      </c>
      <c r="I266" s="2">
        <v>0.4</v>
      </c>
      <c r="J266" s="6">
        <v>2376347</v>
      </c>
      <c r="K266" s="6">
        <v>20860153</v>
      </c>
      <c r="L266" s="6">
        <v>-18483806</v>
      </c>
      <c r="M266" s="6">
        <v>22789135</v>
      </c>
      <c r="N266" s="6">
        <v>2275053</v>
      </c>
      <c r="O266" s="6">
        <v>522986</v>
      </c>
      <c r="P266" s="6">
        <v>1617872</v>
      </c>
      <c r="Q266" s="2">
        <v>0</v>
      </c>
      <c r="R266" s="6">
        <v>14047</v>
      </c>
      <c r="S266" s="6">
        <v>1227</v>
      </c>
      <c r="T266" s="6">
        <v>14047</v>
      </c>
      <c r="U266" s="6">
        <v>75696</v>
      </c>
      <c r="V266" s="7">
        <v>29178</v>
      </c>
      <c r="W266" s="6">
        <v>-423587</v>
      </c>
      <c r="X266" s="6">
        <v>0</v>
      </c>
      <c r="Y266" s="6">
        <v>38283.185590000001</v>
      </c>
      <c r="Z266" s="2">
        <v>593646</v>
      </c>
      <c r="AA266" s="6">
        <v>25195964</v>
      </c>
      <c r="AB266" s="6">
        <v>6712157</v>
      </c>
      <c r="AC266" s="6">
        <v>4335810</v>
      </c>
      <c r="AD266" s="6">
        <v>3</v>
      </c>
      <c r="AE266" s="7" t="s">
        <v>980</v>
      </c>
      <c r="AF266" s="2" t="s">
        <v>811</v>
      </c>
      <c r="AG266" s="6">
        <v>2376347</v>
      </c>
      <c r="AH266" s="6">
        <v>1.3291880000000001E-2</v>
      </c>
      <c r="AI266" s="11">
        <v>0</v>
      </c>
      <c r="AJ266" s="2" t="s">
        <v>1062</v>
      </c>
      <c r="AK266" s="2">
        <v>1</v>
      </c>
      <c r="AL266" s="2">
        <v>0</v>
      </c>
      <c r="AM266" s="2">
        <v>0</v>
      </c>
      <c r="AN266" s="2" t="s">
        <v>1062</v>
      </c>
      <c r="AO266" s="2">
        <v>0</v>
      </c>
      <c r="AP266" s="2" t="s">
        <v>1062</v>
      </c>
    </row>
    <row r="267" spans="1:42">
      <c r="A267" s="2" t="s">
        <v>141</v>
      </c>
      <c r="B267" s="2" t="s">
        <v>804</v>
      </c>
      <c r="C267" s="2" t="s">
        <v>822</v>
      </c>
      <c r="D267" s="2" t="s">
        <v>978</v>
      </c>
      <c r="E267" s="2" t="s">
        <v>142</v>
      </c>
      <c r="F267" s="2" t="s">
        <v>510</v>
      </c>
      <c r="G267" s="2" t="s">
        <v>806</v>
      </c>
      <c r="H267" s="2">
        <v>0</v>
      </c>
      <c r="I267" s="2">
        <v>0.5</v>
      </c>
      <c r="J267" s="6">
        <v>2376110</v>
      </c>
      <c r="K267" s="6">
        <v>12562823</v>
      </c>
      <c r="L267" s="6">
        <v>-10186713</v>
      </c>
      <c r="M267" s="6">
        <v>13849521</v>
      </c>
      <c r="N267" s="6">
        <v>1793187</v>
      </c>
      <c r="O267" s="6">
        <v>319737</v>
      </c>
      <c r="P267" s="6">
        <v>1343761</v>
      </c>
      <c r="Q267" s="2">
        <v>0</v>
      </c>
      <c r="R267" s="6">
        <v>16604</v>
      </c>
      <c r="S267" s="6">
        <v>767</v>
      </c>
      <c r="T267" s="6">
        <v>13324</v>
      </c>
      <c r="U267" s="6">
        <v>62681</v>
      </c>
      <c r="V267" s="7">
        <v>36313</v>
      </c>
      <c r="W267" s="6">
        <v>-233446</v>
      </c>
      <c r="X267" s="6">
        <v>0</v>
      </c>
      <c r="Y267" s="6">
        <v>0</v>
      </c>
      <c r="Z267" s="2">
        <v>38423</v>
      </c>
      <c r="AA267" s="6">
        <v>15447685</v>
      </c>
      <c r="AB267" s="6">
        <v>5260973</v>
      </c>
      <c r="AC267" s="6">
        <v>2884863</v>
      </c>
      <c r="AD267" s="6">
        <v>2</v>
      </c>
      <c r="AE267" s="7" t="s">
        <v>979</v>
      </c>
      <c r="AF267" s="2" t="s">
        <v>827</v>
      </c>
      <c r="AG267" s="6">
        <v>2376110</v>
      </c>
      <c r="AH267" s="6">
        <v>2.1748205E-2</v>
      </c>
      <c r="AI267" s="11">
        <v>0</v>
      </c>
      <c r="AJ267" s="2" t="s">
        <v>1062</v>
      </c>
      <c r="AK267" s="2" t="s">
        <v>1062</v>
      </c>
      <c r="AL267" s="2">
        <v>0</v>
      </c>
      <c r="AM267" s="2">
        <v>0</v>
      </c>
      <c r="AN267" s="2" t="s">
        <v>1062</v>
      </c>
      <c r="AO267" s="2">
        <v>0</v>
      </c>
      <c r="AP267" s="2">
        <v>1</v>
      </c>
    </row>
    <row r="268" spans="1:42">
      <c r="A268" s="2" t="s">
        <v>137</v>
      </c>
      <c r="B268" s="2" t="s">
        <v>804</v>
      </c>
      <c r="C268" s="2" t="s">
        <v>815</v>
      </c>
      <c r="D268" s="2" t="s">
        <v>968</v>
      </c>
      <c r="E268" s="2" t="s">
        <v>138</v>
      </c>
      <c r="F268" s="2" t="s">
        <v>139</v>
      </c>
      <c r="G268" s="2" t="s">
        <v>806</v>
      </c>
      <c r="H268" s="2">
        <v>0</v>
      </c>
      <c r="I268" s="2">
        <v>0.8</v>
      </c>
      <c r="J268" s="6">
        <v>3186901</v>
      </c>
      <c r="K268" s="6">
        <v>33920635</v>
      </c>
      <c r="L268" s="6">
        <v>-30733734</v>
      </c>
      <c r="M268" s="6">
        <v>48825387</v>
      </c>
      <c r="N268" s="6">
        <v>4280600</v>
      </c>
      <c r="O268" s="6">
        <v>1121776</v>
      </c>
      <c r="P268" s="6">
        <v>2846726</v>
      </c>
      <c r="Q268" s="6">
        <v>5862</v>
      </c>
      <c r="R268" s="6">
        <v>41190</v>
      </c>
      <c r="S268" s="6">
        <v>1227</v>
      </c>
      <c r="T268" s="6">
        <v>61860</v>
      </c>
      <c r="U268" s="6">
        <v>161211</v>
      </c>
      <c r="V268" s="7">
        <v>40748</v>
      </c>
      <c r="W268" s="6">
        <v>-713841</v>
      </c>
      <c r="X268" s="6">
        <v>0</v>
      </c>
      <c r="Y268" s="6">
        <v>0</v>
      </c>
      <c r="Z268" s="2">
        <v>-496941</v>
      </c>
      <c r="AA268" s="6">
        <v>51895205</v>
      </c>
      <c r="AB268" s="6">
        <v>21161471</v>
      </c>
      <c r="AC268" s="6">
        <v>17974570</v>
      </c>
      <c r="AD268" s="6">
        <v>7</v>
      </c>
      <c r="AE268" s="7" t="s">
        <v>969</v>
      </c>
      <c r="AF268" s="2" t="s">
        <v>811</v>
      </c>
      <c r="AG268" s="6">
        <v>2771210</v>
      </c>
      <c r="AH268" s="6">
        <v>2.0723807E-2</v>
      </c>
      <c r="AI268" s="11">
        <v>0</v>
      </c>
      <c r="AJ268" s="2" t="s">
        <v>1062</v>
      </c>
      <c r="AK268" s="2" t="s">
        <v>1062</v>
      </c>
      <c r="AL268" s="2">
        <v>0</v>
      </c>
      <c r="AM268" s="2">
        <v>0</v>
      </c>
      <c r="AN268" s="2" t="s">
        <v>1062</v>
      </c>
      <c r="AO268" s="2">
        <v>0</v>
      </c>
      <c r="AP268" s="2">
        <v>1</v>
      </c>
    </row>
    <row r="269" spans="1:42">
      <c r="A269" s="2" t="s">
        <v>135</v>
      </c>
      <c r="B269" s="2" t="s">
        <v>819</v>
      </c>
      <c r="C269" s="2" t="s">
        <v>845</v>
      </c>
      <c r="D269" s="2">
        <v>0</v>
      </c>
      <c r="E269" s="2" t="s">
        <v>136</v>
      </c>
      <c r="F269" s="2" t="s">
        <v>806</v>
      </c>
      <c r="G269" s="2" t="s">
        <v>87</v>
      </c>
      <c r="H269" s="2">
        <v>0</v>
      </c>
      <c r="I269" s="2">
        <v>0.49</v>
      </c>
      <c r="J269" s="6">
        <v>82599859</v>
      </c>
      <c r="K269" s="6">
        <v>40541007</v>
      </c>
      <c r="L269" s="6">
        <v>42058852</v>
      </c>
      <c r="M269" s="6">
        <v>42253414</v>
      </c>
      <c r="N269" s="6">
        <v>3754446</v>
      </c>
      <c r="O269" s="6">
        <v>985967</v>
      </c>
      <c r="P269" s="6">
        <v>2592999</v>
      </c>
      <c r="Q269" s="2">
        <v>0</v>
      </c>
      <c r="R269" s="2">
        <v>0</v>
      </c>
      <c r="S269" s="6">
        <v>752</v>
      </c>
      <c r="T269" s="6">
        <v>10569</v>
      </c>
      <c r="U269" s="6">
        <v>121054</v>
      </c>
      <c r="V269" s="7">
        <v>43105</v>
      </c>
      <c r="W269" s="6">
        <v>963849</v>
      </c>
      <c r="X269" s="6">
        <v>0</v>
      </c>
      <c r="Y269" s="6">
        <v>0</v>
      </c>
      <c r="Z269" s="2">
        <v>0</v>
      </c>
      <c r="AA269" s="6">
        <v>46971709</v>
      </c>
      <c r="AB269" s="6">
        <v>89030561</v>
      </c>
      <c r="AC269" s="6">
        <v>6430702</v>
      </c>
      <c r="AD269" s="6">
        <v>1</v>
      </c>
      <c r="AE269" s="7">
        <v>0</v>
      </c>
      <c r="AF269" s="2" t="s">
        <v>807</v>
      </c>
      <c r="AG269" s="6">
        <v>82599859</v>
      </c>
      <c r="AH269" s="6">
        <v>2.0788652000000001E-2</v>
      </c>
      <c r="AI269" s="11">
        <v>0</v>
      </c>
      <c r="AJ269" s="2">
        <v>1</v>
      </c>
      <c r="AK269" s="2" t="s">
        <v>1062</v>
      </c>
      <c r="AL269" s="2">
        <v>0</v>
      </c>
      <c r="AM269" s="2">
        <v>0</v>
      </c>
      <c r="AN269" s="2" t="s">
        <v>1062</v>
      </c>
      <c r="AO269" s="2">
        <v>0</v>
      </c>
      <c r="AP269" s="2" t="s">
        <v>1062</v>
      </c>
    </row>
    <row r="270" spans="1:42">
      <c r="A270" s="2" t="s">
        <v>131</v>
      </c>
      <c r="B270" s="2" t="s">
        <v>804</v>
      </c>
      <c r="C270" s="2" t="s">
        <v>805</v>
      </c>
      <c r="D270" s="2" t="s">
        <v>983</v>
      </c>
      <c r="E270" s="2" t="s">
        <v>132</v>
      </c>
      <c r="F270" s="2" t="s">
        <v>133</v>
      </c>
      <c r="G270" s="2" t="s">
        <v>806</v>
      </c>
      <c r="H270" s="2">
        <v>0</v>
      </c>
      <c r="I270" s="2">
        <v>0.3</v>
      </c>
      <c r="J270" s="6">
        <v>1508666</v>
      </c>
      <c r="K270" s="6">
        <v>10205505</v>
      </c>
      <c r="L270" s="6">
        <v>-8696839</v>
      </c>
      <c r="M270" s="6">
        <v>10845975</v>
      </c>
      <c r="N270" s="6">
        <v>920105</v>
      </c>
      <c r="O270" s="6">
        <v>248554</v>
      </c>
      <c r="P270" s="6">
        <v>625673</v>
      </c>
      <c r="Q270" s="2">
        <v>767</v>
      </c>
      <c r="R270" s="6">
        <v>0</v>
      </c>
      <c r="S270" s="6">
        <v>0</v>
      </c>
      <c r="T270" s="6">
        <v>7058</v>
      </c>
      <c r="U270" s="6">
        <v>32529</v>
      </c>
      <c r="V270" s="7">
        <v>5524</v>
      </c>
      <c r="W270" s="6">
        <v>-199303</v>
      </c>
      <c r="X270" s="6">
        <v>0</v>
      </c>
      <c r="Y270" s="6">
        <v>0</v>
      </c>
      <c r="Z270" s="2">
        <v>1453769</v>
      </c>
      <c r="AA270" s="6">
        <v>13020546</v>
      </c>
      <c r="AB270" s="6">
        <v>4323707</v>
      </c>
      <c r="AC270" s="6">
        <v>2815041</v>
      </c>
      <c r="AD270" s="6">
        <v>3</v>
      </c>
      <c r="AE270" s="7" t="s">
        <v>984</v>
      </c>
      <c r="AF270" s="2" t="s">
        <v>811</v>
      </c>
      <c r="AG270" s="6">
        <v>1508666</v>
      </c>
      <c r="AH270" s="6">
        <v>1.1118795000000001E-2</v>
      </c>
      <c r="AI270" s="11">
        <v>0</v>
      </c>
      <c r="AJ270" s="2" t="s">
        <v>1062</v>
      </c>
      <c r="AK270" s="2" t="s">
        <v>1062</v>
      </c>
      <c r="AL270" s="2">
        <v>0</v>
      </c>
      <c r="AM270" s="2">
        <v>0</v>
      </c>
      <c r="AN270" s="2" t="s">
        <v>1062</v>
      </c>
      <c r="AO270" s="2">
        <v>0</v>
      </c>
      <c r="AP270" s="2">
        <v>1</v>
      </c>
    </row>
    <row r="271" spans="1:42">
      <c r="A271" s="2" t="s">
        <v>129</v>
      </c>
      <c r="B271" s="2" t="s">
        <v>817</v>
      </c>
      <c r="C271" s="2" t="s">
        <v>818</v>
      </c>
      <c r="D271" s="2" t="s">
        <v>970</v>
      </c>
      <c r="E271" s="2" t="s">
        <v>130</v>
      </c>
      <c r="F271" s="2" t="s">
        <v>514</v>
      </c>
      <c r="G271" s="2" t="s">
        <v>806</v>
      </c>
      <c r="H271" s="2">
        <v>0</v>
      </c>
      <c r="I271" s="2">
        <v>0.64</v>
      </c>
      <c r="J271" s="6">
        <v>46784953</v>
      </c>
      <c r="K271" s="6">
        <v>34817631</v>
      </c>
      <c r="L271" s="6">
        <v>11967322</v>
      </c>
      <c r="M271" s="6">
        <v>34348364</v>
      </c>
      <c r="N271" s="6">
        <v>3178437</v>
      </c>
      <c r="O271" s="6">
        <v>787150</v>
      </c>
      <c r="P271" s="6">
        <v>2273140</v>
      </c>
      <c r="Q271" s="2">
        <v>0</v>
      </c>
      <c r="R271" s="6">
        <v>0</v>
      </c>
      <c r="S271" s="6">
        <v>0</v>
      </c>
      <c r="T271" s="6">
        <v>19946</v>
      </c>
      <c r="U271" s="6">
        <v>81834</v>
      </c>
      <c r="V271" s="7">
        <v>16367</v>
      </c>
      <c r="W271" s="6">
        <v>4882</v>
      </c>
      <c r="X271" s="6">
        <v>0</v>
      </c>
      <c r="Y271" s="6">
        <v>0</v>
      </c>
      <c r="Z271" s="2">
        <v>-1556971</v>
      </c>
      <c r="AA271" s="6">
        <v>35974712</v>
      </c>
      <c r="AB271" s="6">
        <v>47942034</v>
      </c>
      <c r="AC271" s="6">
        <v>1157082</v>
      </c>
      <c r="AD271" s="6">
        <v>1</v>
      </c>
      <c r="AE271" s="7" t="s">
        <v>971</v>
      </c>
      <c r="AF271" s="2" t="s">
        <v>811</v>
      </c>
      <c r="AG271" s="6">
        <v>35030680</v>
      </c>
      <c r="AH271" s="6">
        <v>9.2595799999999999E-3</v>
      </c>
      <c r="AI271" s="11">
        <v>0</v>
      </c>
      <c r="AJ271" s="2" t="s">
        <v>1062</v>
      </c>
      <c r="AK271" s="2" t="s">
        <v>1062</v>
      </c>
      <c r="AL271" s="2">
        <v>0</v>
      </c>
      <c r="AM271" s="2">
        <v>0</v>
      </c>
      <c r="AN271" s="2" t="s">
        <v>1062</v>
      </c>
      <c r="AO271" s="2">
        <v>0</v>
      </c>
      <c r="AP271" s="2">
        <v>1</v>
      </c>
    </row>
    <row r="272" spans="1:42">
      <c r="A272" s="2" t="s">
        <v>127</v>
      </c>
      <c r="B272" s="2" t="s">
        <v>804</v>
      </c>
      <c r="C272" s="2" t="s">
        <v>805</v>
      </c>
      <c r="D272" s="2" t="s">
        <v>966</v>
      </c>
      <c r="E272" s="2" t="s">
        <v>128</v>
      </c>
      <c r="F272" s="2" t="s">
        <v>430</v>
      </c>
      <c r="G272" s="2" t="s">
        <v>428</v>
      </c>
      <c r="H272" s="2">
        <v>0</v>
      </c>
      <c r="I272" s="2">
        <v>0.4</v>
      </c>
      <c r="J272" s="6">
        <v>4833661</v>
      </c>
      <c r="K272" s="6">
        <v>15427122</v>
      </c>
      <c r="L272" s="6">
        <v>-10593461</v>
      </c>
      <c r="M272" s="6">
        <v>18856860</v>
      </c>
      <c r="N272" s="6">
        <v>2066283</v>
      </c>
      <c r="O272" s="6">
        <v>441148</v>
      </c>
      <c r="P272" s="6">
        <v>1531893</v>
      </c>
      <c r="Q272" s="6">
        <v>10965</v>
      </c>
      <c r="R272" s="6">
        <v>8603</v>
      </c>
      <c r="S272" s="6">
        <v>614</v>
      </c>
      <c r="T272" s="6">
        <v>13731</v>
      </c>
      <c r="U272" s="6">
        <v>34370</v>
      </c>
      <c r="V272" s="7">
        <v>24959</v>
      </c>
      <c r="W272" s="6">
        <v>-258962</v>
      </c>
      <c r="X272" s="6">
        <v>0</v>
      </c>
      <c r="Y272" s="6">
        <v>0</v>
      </c>
      <c r="Z272" s="2">
        <v>129841</v>
      </c>
      <c r="AA272" s="6">
        <v>20794022</v>
      </c>
      <c r="AB272" s="6">
        <v>10200561</v>
      </c>
      <c r="AC272" s="6">
        <v>5366900</v>
      </c>
      <c r="AD272" s="6">
        <v>2</v>
      </c>
      <c r="AE272" s="7" t="s">
        <v>967</v>
      </c>
      <c r="AF272" s="2" t="s">
        <v>811</v>
      </c>
      <c r="AG272" s="6">
        <v>4126952</v>
      </c>
      <c r="AH272" s="6">
        <v>1.4175890999999999E-2</v>
      </c>
      <c r="AI272" s="11">
        <v>0</v>
      </c>
      <c r="AJ272" s="2" t="s">
        <v>1062</v>
      </c>
      <c r="AK272" s="2" t="s">
        <v>1062</v>
      </c>
      <c r="AL272" s="2">
        <v>0</v>
      </c>
      <c r="AM272" s="2">
        <v>0</v>
      </c>
      <c r="AN272" s="2" t="s">
        <v>1062</v>
      </c>
      <c r="AO272" s="2">
        <v>0</v>
      </c>
      <c r="AP272" s="2">
        <v>1</v>
      </c>
    </row>
    <row r="273" spans="1:42">
      <c r="A273" s="2" t="s">
        <v>125</v>
      </c>
      <c r="B273" s="2" t="s">
        <v>821</v>
      </c>
      <c r="C273" s="2" t="s">
        <v>822</v>
      </c>
      <c r="D273" s="2">
        <v>0</v>
      </c>
      <c r="E273" s="2" t="s">
        <v>126</v>
      </c>
      <c r="F273" s="2" t="s">
        <v>806</v>
      </c>
      <c r="G273" s="2" t="s">
        <v>0</v>
      </c>
      <c r="H273" s="2">
        <v>0</v>
      </c>
      <c r="I273" s="2">
        <v>0.49</v>
      </c>
      <c r="J273" s="6">
        <v>31061041</v>
      </c>
      <c r="K273" s="6">
        <v>47691004</v>
      </c>
      <c r="L273" s="6">
        <v>-16629963</v>
      </c>
      <c r="M273" s="6">
        <v>49947455</v>
      </c>
      <c r="N273" s="6">
        <v>2964988</v>
      </c>
      <c r="O273" s="6">
        <v>1157191</v>
      </c>
      <c r="P273" s="6">
        <v>1760238</v>
      </c>
      <c r="Q273" s="6">
        <v>7549</v>
      </c>
      <c r="R273" s="6">
        <v>5558</v>
      </c>
      <c r="S273" s="6">
        <v>0</v>
      </c>
      <c r="T273" s="6">
        <v>5882</v>
      </c>
      <c r="U273" s="6">
        <v>10024</v>
      </c>
      <c r="V273" s="7">
        <v>18546</v>
      </c>
      <c r="W273" s="6">
        <v>-381103</v>
      </c>
      <c r="X273" s="6">
        <v>0</v>
      </c>
      <c r="Y273" s="6">
        <v>1402408</v>
      </c>
      <c r="Z273" s="2">
        <v>1737229</v>
      </c>
      <c r="AA273" s="6">
        <v>52866161</v>
      </c>
      <c r="AB273" s="6">
        <v>36236198</v>
      </c>
      <c r="AC273" s="6">
        <v>5175156</v>
      </c>
      <c r="AD273" s="6">
        <v>1</v>
      </c>
      <c r="AE273" s="7">
        <v>0</v>
      </c>
      <c r="AF273" s="2" t="s">
        <v>807</v>
      </c>
      <c r="AG273" s="6">
        <v>31061041</v>
      </c>
      <c r="AH273" s="6">
        <v>7.8174130000000005E-3</v>
      </c>
      <c r="AI273" s="11">
        <v>0</v>
      </c>
      <c r="AJ273" s="2" t="s">
        <v>1062</v>
      </c>
      <c r="AK273" s="2" t="s">
        <v>1062</v>
      </c>
      <c r="AL273" s="2">
        <v>0</v>
      </c>
      <c r="AM273" s="2">
        <v>0</v>
      </c>
      <c r="AN273" s="2">
        <v>1</v>
      </c>
      <c r="AO273" s="2">
        <v>0</v>
      </c>
      <c r="AP273" s="2" t="s">
        <v>1062</v>
      </c>
    </row>
    <row r="274" spans="1:42">
      <c r="A274" s="2" t="s">
        <v>123</v>
      </c>
      <c r="B274" s="2" t="s">
        <v>819</v>
      </c>
      <c r="C274" s="2" t="s">
        <v>808</v>
      </c>
      <c r="D274" s="2" t="s">
        <v>947</v>
      </c>
      <c r="E274" s="2" t="s">
        <v>124</v>
      </c>
      <c r="F274" s="2" t="s">
        <v>806</v>
      </c>
      <c r="G274" s="2" t="s">
        <v>502</v>
      </c>
      <c r="H274" s="2">
        <v>0</v>
      </c>
      <c r="I274" s="2">
        <v>0.99</v>
      </c>
      <c r="J274" s="6">
        <v>88443938</v>
      </c>
      <c r="K274" s="6">
        <v>51844828</v>
      </c>
      <c r="L274" s="6">
        <v>36599109</v>
      </c>
      <c r="M274" s="6">
        <v>52024780</v>
      </c>
      <c r="N274" s="6">
        <v>7062899</v>
      </c>
      <c r="O274" s="6">
        <v>1192235</v>
      </c>
      <c r="P274" s="6">
        <v>5613501</v>
      </c>
      <c r="Q274" s="2">
        <v>0</v>
      </c>
      <c r="R274" s="6">
        <v>0</v>
      </c>
      <c r="S274" s="6">
        <v>1519</v>
      </c>
      <c r="T274" s="6">
        <v>28332</v>
      </c>
      <c r="U274" s="6">
        <v>140590</v>
      </c>
      <c r="V274" s="7">
        <v>86722</v>
      </c>
      <c r="W274" s="6">
        <v>52931</v>
      </c>
      <c r="X274" s="6">
        <v>0</v>
      </c>
      <c r="Y274" s="6">
        <v>0</v>
      </c>
      <c r="Z274" s="2">
        <v>2368150</v>
      </c>
      <c r="AA274" s="6">
        <v>61508760</v>
      </c>
      <c r="AB274" s="6">
        <v>98107869</v>
      </c>
      <c r="AC274" s="6">
        <v>9663931</v>
      </c>
      <c r="AD274" s="6">
        <v>1</v>
      </c>
      <c r="AE274" s="7" t="s">
        <v>907</v>
      </c>
      <c r="AF274" s="2" t="s">
        <v>811</v>
      </c>
      <c r="AG274" s="6">
        <v>54154538</v>
      </c>
      <c r="AH274" s="6">
        <v>7.2909234000000003E-2</v>
      </c>
      <c r="AI274" s="11">
        <v>0</v>
      </c>
      <c r="AJ274" s="2" t="s">
        <v>1062</v>
      </c>
      <c r="AK274" s="2" t="s">
        <v>1062</v>
      </c>
      <c r="AL274" s="2">
        <v>0</v>
      </c>
      <c r="AM274" s="2">
        <v>0</v>
      </c>
      <c r="AN274" s="2" t="s">
        <v>1062</v>
      </c>
      <c r="AO274" s="2">
        <v>0</v>
      </c>
      <c r="AP274" s="2">
        <v>1</v>
      </c>
    </row>
    <row r="275" spans="1:42">
      <c r="A275" s="2" t="s">
        <v>121</v>
      </c>
      <c r="B275" s="2" t="s">
        <v>804</v>
      </c>
      <c r="C275" s="2" t="s">
        <v>825</v>
      </c>
      <c r="D275" s="2">
        <v>0</v>
      </c>
      <c r="E275" s="2" t="s">
        <v>122</v>
      </c>
      <c r="F275" s="2" t="s">
        <v>157</v>
      </c>
      <c r="G275" s="2" t="s">
        <v>155</v>
      </c>
      <c r="H275" s="2">
        <v>0</v>
      </c>
      <c r="I275" s="2">
        <v>0.4</v>
      </c>
      <c r="J275" s="6">
        <v>2249465</v>
      </c>
      <c r="K275" s="6">
        <v>12259092</v>
      </c>
      <c r="L275" s="6">
        <v>-10009627</v>
      </c>
      <c r="M275" s="6">
        <v>13094597</v>
      </c>
      <c r="N275" s="6">
        <v>967582</v>
      </c>
      <c r="O275" s="6">
        <v>300085</v>
      </c>
      <c r="P275" s="6">
        <v>615332</v>
      </c>
      <c r="Q275" s="2">
        <v>0</v>
      </c>
      <c r="R275" s="6">
        <v>0</v>
      </c>
      <c r="S275" s="6">
        <v>0</v>
      </c>
      <c r="T275" s="6">
        <v>2418</v>
      </c>
      <c r="U275" s="6">
        <v>42382</v>
      </c>
      <c r="V275" s="7">
        <v>7365</v>
      </c>
      <c r="W275" s="6">
        <v>-229387</v>
      </c>
      <c r="X275" s="6">
        <v>0</v>
      </c>
      <c r="Y275" s="6">
        <v>0</v>
      </c>
      <c r="Z275" s="2">
        <v>-222336</v>
      </c>
      <c r="AA275" s="6">
        <v>13610456</v>
      </c>
      <c r="AB275" s="6">
        <v>3600829</v>
      </c>
      <c r="AC275" s="6">
        <v>1351364</v>
      </c>
      <c r="AD275" s="6">
        <v>2</v>
      </c>
      <c r="AE275" s="7" t="s">
        <v>889</v>
      </c>
      <c r="AF275" s="2" t="s">
        <v>811</v>
      </c>
      <c r="AG275" s="6">
        <v>2249465</v>
      </c>
      <c r="AH275" s="6">
        <v>4.1738729999999998E-3</v>
      </c>
      <c r="AI275" s="11">
        <v>0</v>
      </c>
      <c r="AJ275" s="2" t="s">
        <v>1062</v>
      </c>
      <c r="AK275" s="2">
        <v>1</v>
      </c>
      <c r="AL275" s="2">
        <v>0</v>
      </c>
      <c r="AM275" s="2">
        <v>0</v>
      </c>
      <c r="AN275" s="2" t="s">
        <v>1062</v>
      </c>
      <c r="AO275" s="2">
        <v>0</v>
      </c>
      <c r="AP275" s="2" t="s">
        <v>1062</v>
      </c>
    </row>
    <row r="276" spans="1:42">
      <c r="A276" s="2" t="s">
        <v>119</v>
      </c>
      <c r="B276" s="2" t="s">
        <v>804</v>
      </c>
      <c r="C276" s="2" t="s">
        <v>805</v>
      </c>
      <c r="D276" s="2" t="s">
        <v>983</v>
      </c>
      <c r="E276" s="2" t="s">
        <v>120</v>
      </c>
      <c r="F276" s="2" t="s">
        <v>133</v>
      </c>
      <c r="G276" s="2" t="s">
        <v>806</v>
      </c>
      <c r="H276" s="2">
        <v>0</v>
      </c>
      <c r="I276" s="2">
        <v>0.3</v>
      </c>
      <c r="J276" s="6">
        <v>1403601</v>
      </c>
      <c r="K276" s="6">
        <v>6789283</v>
      </c>
      <c r="L276" s="6">
        <v>-5385681</v>
      </c>
      <c r="M276" s="6">
        <v>6330106</v>
      </c>
      <c r="N276" s="6">
        <v>867173</v>
      </c>
      <c r="O276" s="6">
        <v>145065</v>
      </c>
      <c r="P276" s="6">
        <v>646195</v>
      </c>
      <c r="Q276" s="2">
        <v>0</v>
      </c>
      <c r="R276" s="6">
        <v>5540</v>
      </c>
      <c r="S276" s="6">
        <v>0</v>
      </c>
      <c r="T276" s="6">
        <v>22646</v>
      </c>
      <c r="U276" s="6">
        <v>36201</v>
      </c>
      <c r="V276" s="7">
        <v>11526</v>
      </c>
      <c r="W276" s="6">
        <v>-123422</v>
      </c>
      <c r="X276" s="6">
        <v>0</v>
      </c>
      <c r="Y276" s="6">
        <v>0</v>
      </c>
      <c r="Z276" s="2">
        <v>-910582</v>
      </c>
      <c r="AA276" s="6">
        <v>6163275</v>
      </c>
      <c r="AB276" s="6">
        <v>777594</v>
      </c>
      <c r="AC276" s="6">
        <v>-626008</v>
      </c>
      <c r="AD276" s="6">
        <v>1</v>
      </c>
      <c r="AE276" s="7" t="s">
        <v>984</v>
      </c>
      <c r="AF276" s="2" t="s">
        <v>811</v>
      </c>
      <c r="AG276" s="6">
        <v>1403601</v>
      </c>
      <c r="AH276" s="6">
        <v>1.0344473E-2</v>
      </c>
      <c r="AI276" s="11">
        <v>0</v>
      </c>
      <c r="AJ276" s="2" t="s">
        <v>1062</v>
      </c>
      <c r="AK276" s="2" t="s">
        <v>1062</v>
      </c>
      <c r="AL276" s="2">
        <v>0</v>
      </c>
      <c r="AM276" s="2">
        <v>0</v>
      </c>
      <c r="AN276" s="2" t="s">
        <v>1062</v>
      </c>
      <c r="AO276" s="2">
        <v>0</v>
      </c>
      <c r="AP276" s="2">
        <v>1</v>
      </c>
    </row>
    <row r="277" spans="1:42">
      <c r="A277" s="2" t="s">
        <v>117</v>
      </c>
      <c r="B277" s="2" t="s">
        <v>804</v>
      </c>
      <c r="C277" s="2" t="s">
        <v>822</v>
      </c>
      <c r="D277" s="2">
        <v>0</v>
      </c>
      <c r="E277" s="2" t="s">
        <v>118</v>
      </c>
      <c r="F277" s="2" t="s">
        <v>207</v>
      </c>
      <c r="G277" s="2" t="s">
        <v>274</v>
      </c>
      <c r="H277" s="2">
        <v>0</v>
      </c>
      <c r="I277" s="2">
        <v>0.4</v>
      </c>
      <c r="J277" s="6">
        <v>2605014</v>
      </c>
      <c r="K277" s="6">
        <v>15385907</v>
      </c>
      <c r="L277" s="6">
        <v>-12780893</v>
      </c>
      <c r="M277" s="6">
        <v>15219065</v>
      </c>
      <c r="N277" s="6">
        <v>1620745</v>
      </c>
      <c r="O277" s="6">
        <v>352682</v>
      </c>
      <c r="P277" s="6">
        <v>1175441</v>
      </c>
      <c r="Q277" s="2">
        <v>0</v>
      </c>
      <c r="R277" s="6">
        <v>11181</v>
      </c>
      <c r="S277" s="6">
        <v>0</v>
      </c>
      <c r="T277" s="6">
        <v>4109</v>
      </c>
      <c r="U277" s="6">
        <v>54828</v>
      </c>
      <c r="V277" s="7">
        <v>22504</v>
      </c>
      <c r="W277" s="6">
        <v>-292895</v>
      </c>
      <c r="X277" s="6">
        <v>0</v>
      </c>
      <c r="Y277" s="6">
        <v>2884.923119</v>
      </c>
      <c r="Z277" s="2">
        <v>-937440</v>
      </c>
      <c r="AA277" s="6">
        <v>15606590</v>
      </c>
      <c r="AB277" s="6">
        <v>2825696</v>
      </c>
      <c r="AC277" s="6">
        <v>220682</v>
      </c>
      <c r="AD277" s="6">
        <v>1</v>
      </c>
      <c r="AE277" s="7" t="s">
        <v>905</v>
      </c>
      <c r="AF277" s="2" t="s">
        <v>811</v>
      </c>
      <c r="AG277" s="6">
        <v>2605014</v>
      </c>
      <c r="AH277" s="6">
        <v>3.2889735000000003E-2</v>
      </c>
      <c r="AI277" s="11">
        <v>0</v>
      </c>
      <c r="AJ277" s="2" t="s">
        <v>1062</v>
      </c>
      <c r="AK277" s="2">
        <v>1</v>
      </c>
      <c r="AL277" s="2">
        <v>0</v>
      </c>
      <c r="AM277" s="2">
        <v>0</v>
      </c>
      <c r="AN277" s="2" t="s">
        <v>1062</v>
      </c>
      <c r="AO277" s="2">
        <v>0</v>
      </c>
      <c r="AP277" s="2" t="s">
        <v>1062</v>
      </c>
    </row>
    <row r="278" spans="1:42">
      <c r="A278" s="2" t="s">
        <v>115</v>
      </c>
      <c r="B278" s="2" t="s">
        <v>804</v>
      </c>
      <c r="C278" s="2" t="s">
        <v>822</v>
      </c>
      <c r="D278" s="2" t="s">
        <v>981</v>
      </c>
      <c r="E278" s="2" t="s">
        <v>116</v>
      </c>
      <c r="F278" s="2" t="s">
        <v>588</v>
      </c>
      <c r="G278" s="2" t="s">
        <v>274</v>
      </c>
      <c r="H278" s="2">
        <v>0</v>
      </c>
      <c r="I278" s="2">
        <v>0.4</v>
      </c>
      <c r="J278" s="6">
        <v>3694569</v>
      </c>
      <c r="K278" s="6">
        <v>12062959</v>
      </c>
      <c r="L278" s="6">
        <v>-8368390</v>
      </c>
      <c r="M278" s="6">
        <v>12528172</v>
      </c>
      <c r="N278" s="6">
        <v>2038854</v>
      </c>
      <c r="O278" s="6">
        <v>288822</v>
      </c>
      <c r="P278" s="6">
        <v>1622521</v>
      </c>
      <c r="Q278" s="6">
        <v>2215</v>
      </c>
      <c r="R278" s="6">
        <v>14738</v>
      </c>
      <c r="S278" s="6">
        <v>614</v>
      </c>
      <c r="T278" s="6">
        <v>13224</v>
      </c>
      <c r="U278" s="6">
        <v>58426</v>
      </c>
      <c r="V278" s="7">
        <v>38294</v>
      </c>
      <c r="W278" s="6">
        <v>-201630</v>
      </c>
      <c r="X278" s="6">
        <v>0</v>
      </c>
      <c r="Y278" s="6">
        <v>0</v>
      </c>
      <c r="Z278" s="2">
        <v>-1686449</v>
      </c>
      <c r="AA278" s="6">
        <v>12678947</v>
      </c>
      <c r="AB278" s="6">
        <v>4310557</v>
      </c>
      <c r="AC278" s="6">
        <v>615988</v>
      </c>
      <c r="AD278" s="6">
        <v>1</v>
      </c>
      <c r="AE278" s="7" t="s">
        <v>982</v>
      </c>
      <c r="AF278" s="2" t="s">
        <v>811</v>
      </c>
      <c r="AG278" s="6">
        <v>3264572</v>
      </c>
      <c r="AH278" s="6">
        <v>1.4105901000000001E-2</v>
      </c>
      <c r="AI278" s="11">
        <v>0</v>
      </c>
      <c r="AJ278" s="2" t="s">
        <v>1062</v>
      </c>
      <c r="AK278" s="2" t="s">
        <v>1062</v>
      </c>
      <c r="AL278" s="2">
        <v>0</v>
      </c>
      <c r="AM278" s="2">
        <v>0</v>
      </c>
      <c r="AN278" s="2" t="s">
        <v>1062</v>
      </c>
      <c r="AO278" s="2">
        <v>0</v>
      </c>
      <c r="AP278" s="2">
        <v>1</v>
      </c>
    </row>
    <row r="279" spans="1:42">
      <c r="A279" s="2" t="s">
        <v>113</v>
      </c>
      <c r="B279" s="2" t="s">
        <v>821</v>
      </c>
      <c r="C279" s="2" t="s">
        <v>825</v>
      </c>
      <c r="D279" s="2">
        <v>0</v>
      </c>
      <c r="E279" s="2" t="s">
        <v>114</v>
      </c>
      <c r="F279" s="2" t="s">
        <v>806</v>
      </c>
      <c r="G279" s="2" t="s">
        <v>213</v>
      </c>
      <c r="H279" s="2">
        <v>0</v>
      </c>
      <c r="I279" s="2">
        <v>0.49</v>
      </c>
      <c r="J279" s="6">
        <v>37265365</v>
      </c>
      <c r="K279" s="6">
        <v>32668406</v>
      </c>
      <c r="L279" s="6">
        <v>4596959</v>
      </c>
      <c r="M279" s="6">
        <v>34657251</v>
      </c>
      <c r="N279" s="6">
        <v>2588049</v>
      </c>
      <c r="O279" s="6">
        <v>795702</v>
      </c>
      <c r="P279" s="6">
        <v>1642319</v>
      </c>
      <c r="Q279" s="6">
        <v>12626</v>
      </c>
      <c r="R279" s="6">
        <v>2420</v>
      </c>
      <c r="S279" s="6">
        <v>752</v>
      </c>
      <c r="T279" s="6">
        <v>8421</v>
      </c>
      <c r="U279" s="6">
        <v>97239</v>
      </c>
      <c r="V279" s="7">
        <v>28570</v>
      </c>
      <c r="W279" s="6">
        <v>105347</v>
      </c>
      <c r="X279" s="6">
        <v>0</v>
      </c>
      <c r="Y279" s="6">
        <v>0</v>
      </c>
      <c r="Z279" s="2">
        <v>658364</v>
      </c>
      <c r="AA279" s="6">
        <v>38009011</v>
      </c>
      <c r="AB279" s="6">
        <v>42605970</v>
      </c>
      <c r="AC279" s="6">
        <v>5340605</v>
      </c>
      <c r="AD279" s="6">
        <v>1</v>
      </c>
      <c r="AE279" s="7">
        <v>0</v>
      </c>
      <c r="AF279" s="2" t="s">
        <v>807</v>
      </c>
      <c r="AG279" s="6">
        <v>37265365</v>
      </c>
      <c r="AH279" s="6">
        <v>9.3789110000000002E-3</v>
      </c>
      <c r="AI279" s="11">
        <v>0</v>
      </c>
      <c r="AJ279" s="2" t="s">
        <v>1062</v>
      </c>
      <c r="AK279" s="2" t="s">
        <v>1062</v>
      </c>
      <c r="AL279" s="2">
        <v>0</v>
      </c>
      <c r="AM279" s="2">
        <v>0</v>
      </c>
      <c r="AN279" s="2">
        <v>1</v>
      </c>
      <c r="AO279" s="2">
        <v>0</v>
      </c>
      <c r="AP279" s="2" t="s">
        <v>1062</v>
      </c>
    </row>
    <row r="280" spans="1:42">
      <c r="A280" s="2" t="s">
        <v>111</v>
      </c>
      <c r="B280" s="2" t="s">
        <v>804</v>
      </c>
      <c r="C280" s="2" t="s">
        <v>815</v>
      </c>
      <c r="D280" s="2">
        <v>0</v>
      </c>
      <c r="E280" s="2" t="s">
        <v>112</v>
      </c>
      <c r="F280" s="2" t="s">
        <v>534</v>
      </c>
      <c r="G280" s="2" t="s">
        <v>532</v>
      </c>
      <c r="H280" s="2">
        <v>0</v>
      </c>
      <c r="I280" s="2">
        <v>0.4</v>
      </c>
      <c r="J280" s="6">
        <v>4866301</v>
      </c>
      <c r="K280" s="6">
        <v>10171917</v>
      </c>
      <c r="L280" s="6">
        <v>-5305616</v>
      </c>
      <c r="M280" s="6">
        <v>10283095</v>
      </c>
      <c r="N280" s="6">
        <v>2052265</v>
      </c>
      <c r="O280" s="6">
        <v>240747</v>
      </c>
      <c r="P280" s="6">
        <v>1715119</v>
      </c>
      <c r="Q280" s="6">
        <v>7097</v>
      </c>
      <c r="R280" s="6">
        <v>13855</v>
      </c>
      <c r="S280" s="6">
        <v>614</v>
      </c>
      <c r="T280" s="6">
        <v>7001</v>
      </c>
      <c r="U280" s="6">
        <v>51856</v>
      </c>
      <c r="V280" s="7">
        <v>15976</v>
      </c>
      <c r="W280" s="6">
        <v>-121587</v>
      </c>
      <c r="X280" s="6">
        <v>0</v>
      </c>
      <c r="Y280" s="6">
        <v>3220.465565</v>
      </c>
      <c r="Z280" s="2">
        <v>316966</v>
      </c>
      <c r="AA280" s="6">
        <v>12527518</v>
      </c>
      <c r="AB280" s="6">
        <v>7221902</v>
      </c>
      <c r="AC280" s="6">
        <v>2355602</v>
      </c>
      <c r="AD280" s="6">
        <v>1</v>
      </c>
      <c r="AE280" s="7" t="s">
        <v>908</v>
      </c>
      <c r="AF280" s="2" t="s">
        <v>811</v>
      </c>
      <c r="AG280" s="6">
        <v>4866301</v>
      </c>
      <c r="AH280" s="6">
        <v>1.9045303E-2</v>
      </c>
      <c r="AI280" s="11">
        <v>0</v>
      </c>
      <c r="AJ280" s="2" t="s">
        <v>1062</v>
      </c>
      <c r="AK280" s="2">
        <v>1</v>
      </c>
      <c r="AL280" s="2">
        <v>0</v>
      </c>
      <c r="AM280" s="2">
        <v>0</v>
      </c>
      <c r="AN280" s="2" t="s">
        <v>1062</v>
      </c>
      <c r="AO280" s="2">
        <v>0</v>
      </c>
      <c r="AP280" s="2" t="s">
        <v>1062</v>
      </c>
    </row>
    <row r="281" spans="1:42">
      <c r="A281" s="2" t="s">
        <v>109</v>
      </c>
      <c r="B281" s="2" t="s">
        <v>804</v>
      </c>
      <c r="C281" s="2" t="s">
        <v>805</v>
      </c>
      <c r="D281" s="2">
        <v>0</v>
      </c>
      <c r="E281" s="2" t="s">
        <v>110</v>
      </c>
      <c r="F281" s="2" t="s">
        <v>488</v>
      </c>
      <c r="G281" s="2" t="s">
        <v>486</v>
      </c>
      <c r="H281" s="2">
        <v>0</v>
      </c>
      <c r="I281" s="2">
        <v>0.4</v>
      </c>
      <c r="J281" s="6">
        <v>2290611</v>
      </c>
      <c r="K281" s="6">
        <v>18788262</v>
      </c>
      <c r="L281" s="6">
        <v>-16497651</v>
      </c>
      <c r="M281" s="6">
        <v>21681165</v>
      </c>
      <c r="N281" s="6">
        <v>1813098</v>
      </c>
      <c r="O281" s="6">
        <v>507265</v>
      </c>
      <c r="P281" s="6">
        <v>1201967</v>
      </c>
      <c r="Q281" s="6">
        <v>2340</v>
      </c>
      <c r="R281" s="6">
        <v>9873</v>
      </c>
      <c r="S281" s="6">
        <v>1227</v>
      </c>
      <c r="T281" s="6">
        <v>8183</v>
      </c>
      <c r="U281" s="6">
        <v>63830</v>
      </c>
      <c r="V281" s="7">
        <v>18413</v>
      </c>
      <c r="W281" s="6">
        <v>-378071</v>
      </c>
      <c r="X281" s="6">
        <v>0</v>
      </c>
      <c r="Y281" s="6">
        <v>2084420</v>
      </c>
      <c r="Z281" s="2">
        <v>407619</v>
      </c>
      <c r="AA281" s="6">
        <v>21439391</v>
      </c>
      <c r="AB281" s="6">
        <v>4941740</v>
      </c>
      <c r="AC281" s="6">
        <v>2651128</v>
      </c>
      <c r="AD281" s="6">
        <v>2</v>
      </c>
      <c r="AE281" s="7">
        <v>0</v>
      </c>
      <c r="AF281" s="2" t="s">
        <v>807</v>
      </c>
      <c r="AG281" s="6">
        <v>2290611</v>
      </c>
      <c r="AH281" s="6">
        <v>5.7649899999999996E-4</v>
      </c>
      <c r="AI281" s="11">
        <v>0</v>
      </c>
      <c r="AJ281" s="2" t="s">
        <v>1062</v>
      </c>
      <c r="AK281" s="2">
        <v>1</v>
      </c>
      <c r="AL281" s="2">
        <v>0</v>
      </c>
      <c r="AM281" s="2">
        <v>0</v>
      </c>
      <c r="AN281" s="2" t="s">
        <v>1062</v>
      </c>
      <c r="AO281" s="2">
        <v>0</v>
      </c>
      <c r="AP281" s="2" t="s">
        <v>1062</v>
      </c>
    </row>
    <row r="282" spans="1:42">
      <c r="A282" s="2" t="s">
        <v>107</v>
      </c>
      <c r="B282" s="2" t="s">
        <v>804</v>
      </c>
      <c r="C282" s="2" t="s">
        <v>822</v>
      </c>
      <c r="D282" s="2" t="s">
        <v>978</v>
      </c>
      <c r="E282" s="2" t="s">
        <v>108</v>
      </c>
      <c r="F282" s="2" t="s">
        <v>510</v>
      </c>
      <c r="G282" s="2" t="s">
        <v>806</v>
      </c>
      <c r="H282" s="2">
        <v>0</v>
      </c>
      <c r="I282" s="2">
        <v>0.5</v>
      </c>
      <c r="J282" s="6">
        <v>2072342</v>
      </c>
      <c r="K282" s="6">
        <v>17875692</v>
      </c>
      <c r="L282" s="6">
        <v>-15803349</v>
      </c>
      <c r="M282" s="6">
        <v>17768695</v>
      </c>
      <c r="N282" s="6">
        <v>1473947</v>
      </c>
      <c r="O282" s="6">
        <v>409819</v>
      </c>
      <c r="P282" s="6">
        <v>959716</v>
      </c>
      <c r="Q282" s="6">
        <v>30595</v>
      </c>
      <c r="R282" s="6">
        <v>4150</v>
      </c>
      <c r="S282" s="6">
        <v>0</v>
      </c>
      <c r="T282" s="6">
        <v>2178</v>
      </c>
      <c r="U282" s="6">
        <v>47542</v>
      </c>
      <c r="V282" s="7">
        <v>19947</v>
      </c>
      <c r="W282" s="6">
        <v>-368953</v>
      </c>
      <c r="X282" s="6">
        <v>0</v>
      </c>
      <c r="Y282" s="6">
        <v>0</v>
      </c>
      <c r="Z282" s="2">
        <v>-767818</v>
      </c>
      <c r="AA282" s="6">
        <v>18105871</v>
      </c>
      <c r="AB282" s="6">
        <v>2302522</v>
      </c>
      <c r="AC282" s="6">
        <v>230180</v>
      </c>
      <c r="AD282" s="6">
        <v>1</v>
      </c>
      <c r="AE282" s="7" t="s">
        <v>979</v>
      </c>
      <c r="AF282" s="2" t="s">
        <v>811</v>
      </c>
      <c r="AG282" s="6">
        <v>1775936</v>
      </c>
      <c r="AH282" s="6">
        <v>1.8967866E-2</v>
      </c>
      <c r="AI282" s="11">
        <v>0</v>
      </c>
      <c r="AJ282" s="2" t="s">
        <v>1062</v>
      </c>
      <c r="AK282" s="2" t="s">
        <v>1062</v>
      </c>
      <c r="AL282" s="2">
        <v>0</v>
      </c>
      <c r="AM282" s="2">
        <v>0</v>
      </c>
      <c r="AN282" s="2" t="s">
        <v>1062</v>
      </c>
      <c r="AO282" s="2">
        <v>0</v>
      </c>
      <c r="AP282" s="2">
        <v>1</v>
      </c>
    </row>
    <row r="283" spans="1:42">
      <c r="A283" s="2" t="s">
        <v>105</v>
      </c>
      <c r="B283" s="2" t="s">
        <v>804</v>
      </c>
      <c r="C283" s="2" t="s">
        <v>805</v>
      </c>
      <c r="D283" s="2" t="s">
        <v>966</v>
      </c>
      <c r="E283" s="2" t="s">
        <v>106</v>
      </c>
      <c r="F283" s="2" t="s">
        <v>430</v>
      </c>
      <c r="G283" s="2" t="s">
        <v>428</v>
      </c>
      <c r="H283" s="2">
        <v>0</v>
      </c>
      <c r="I283" s="2">
        <v>0.4</v>
      </c>
      <c r="J283" s="6">
        <v>5670296</v>
      </c>
      <c r="K283" s="6">
        <v>13104292</v>
      </c>
      <c r="L283" s="6">
        <v>-7433996</v>
      </c>
      <c r="M283" s="6">
        <v>12975835</v>
      </c>
      <c r="N283" s="6">
        <v>1960474</v>
      </c>
      <c r="O283" s="6">
        <v>297363</v>
      </c>
      <c r="P283" s="6">
        <v>1553789</v>
      </c>
      <c r="Q283" s="6">
        <v>1910</v>
      </c>
      <c r="R283" s="6">
        <v>1992</v>
      </c>
      <c r="S283" s="6">
        <v>614</v>
      </c>
      <c r="T283" s="6">
        <v>17653</v>
      </c>
      <c r="U283" s="6">
        <v>65467</v>
      </c>
      <c r="V283" s="7">
        <v>21686</v>
      </c>
      <c r="W283" s="6">
        <v>-188899</v>
      </c>
      <c r="X283" s="6">
        <v>0</v>
      </c>
      <c r="Y283" s="6">
        <v>0</v>
      </c>
      <c r="Z283" s="2">
        <v>17590</v>
      </c>
      <c r="AA283" s="6">
        <v>14765000</v>
      </c>
      <c r="AB283" s="6">
        <v>7331004</v>
      </c>
      <c r="AC283" s="6">
        <v>1660708</v>
      </c>
      <c r="AD283" s="6">
        <v>1</v>
      </c>
      <c r="AE283" s="7" t="s">
        <v>967</v>
      </c>
      <c r="AF283" s="2" t="s">
        <v>811</v>
      </c>
      <c r="AG283" s="6">
        <v>4861424</v>
      </c>
      <c r="AH283" s="6">
        <v>1.6629528000000001E-2</v>
      </c>
      <c r="AI283" s="11">
        <v>0</v>
      </c>
      <c r="AJ283" s="2" t="s">
        <v>1062</v>
      </c>
      <c r="AK283" s="2" t="s">
        <v>1062</v>
      </c>
      <c r="AL283" s="2">
        <v>0</v>
      </c>
      <c r="AM283" s="2">
        <v>0</v>
      </c>
      <c r="AN283" s="2" t="s">
        <v>1062</v>
      </c>
      <c r="AO283" s="2">
        <v>0</v>
      </c>
      <c r="AP283" s="2">
        <v>1</v>
      </c>
    </row>
    <row r="284" spans="1:42">
      <c r="A284" s="2" t="s">
        <v>103</v>
      </c>
      <c r="B284" s="2" t="s">
        <v>804</v>
      </c>
      <c r="C284" s="2" t="s">
        <v>815</v>
      </c>
      <c r="D284" s="2">
        <v>0</v>
      </c>
      <c r="E284" s="2" t="s">
        <v>104</v>
      </c>
      <c r="F284" s="2" t="s">
        <v>460</v>
      </c>
      <c r="G284" s="2" t="s">
        <v>806</v>
      </c>
      <c r="H284" s="2">
        <v>0</v>
      </c>
      <c r="I284" s="2">
        <v>0.4</v>
      </c>
      <c r="J284" s="6">
        <v>1918845</v>
      </c>
      <c r="K284" s="6">
        <v>10316540</v>
      </c>
      <c r="L284" s="6">
        <v>-8397695</v>
      </c>
      <c r="M284" s="6">
        <v>11341665</v>
      </c>
      <c r="N284" s="6">
        <v>876042</v>
      </c>
      <c r="O284" s="6">
        <v>259913</v>
      </c>
      <c r="P284" s="6">
        <v>568026</v>
      </c>
      <c r="Q284" s="2">
        <v>0</v>
      </c>
      <c r="R284" s="6">
        <v>804</v>
      </c>
      <c r="S284" s="6">
        <v>0</v>
      </c>
      <c r="T284" s="6">
        <v>6382</v>
      </c>
      <c r="U284" s="6">
        <v>28233</v>
      </c>
      <c r="V284" s="7">
        <v>12684</v>
      </c>
      <c r="W284" s="6">
        <v>-192447</v>
      </c>
      <c r="X284" s="6">
        <v>0</v>
      </c>
      <c r="Y284" s="6">
        <v>0</v>
      </c>
      <c r="Z284" s="2">
        <v>1482490</v>
      </c>
      <c r="AA284" s="6">
        <v>13507750</v>
      </c>
      <c r="AB284" s="6">
        <v>5110055</v>
      </c>
      <c r="AC284" s="6">
        <v>3191209</v>
      </c>
      <c r="AD284" s="6">
        <v>3</v>
      </c>
      <c r="AE284" s="7" t="s">
        <v>909</v>
      </c>
      <c r="AF284" s="2" t="s">
        <v>811</v>
      </c>
      <c r="AG284" s="6">
        <v>1918845</v>
      </c>
      <c r="AH284" s="6">
        <v>1.4584945E-2</v>
      </c>
      <c r="AI284" s="11">
        <v>0</v>
      </c>
      <c r="AJ284" s="2" t="s">
        <v>1062</v>
      </c>
      <c r="AK284" s="2">
        <v>1</v>
      </c>
      <c r="AL284" s="2">
        <v>0</v>
      </c>
      <c r="AM284" s="2">
        <v>0</v>
      </c>
      <c r="AN284" s="2" t="s">
        <v>1062</v>
      </c>
      <c r="AO284" s="2">
        <v>0</v>
      </c>
      <c r="AP284" s="2" t="s">
        <v>1062</v>
      </c>
    </row>
    <row r="285" spans="1:42">
      <c r="A285" s="2" t="s">
        <v>101</v>
      </c>
      <c r="B285" s="2" t="s">
        <v>821</v>
      </c>
      <c r="C285" s="2" t="s">
        <v>815</v>
      </c>
      <c r="D285" s="2">
        <v>0</v>
      </c>
      <c r="E285" s="2" t="s">
        <v>102</v>
      </c>
      <c r="F285" s="2" t="s">
        <v>806</v>
      </c>
      <c r="G285" s="2" t="s">
        <v>532</v>
      </c>
      <c r="H285" s="2">
        <v>0</v>
      </c>
      <c r="I285" s="2">
        <v>0.49</v>
      </c>
      <c r="J285" s="6">
        <v>31942677</v>
      </c>
      <c r="K285" s="6">
        <v>53638029</v>
      </c>
      <c r="L285" s="6">
        <v>-21695353</v>
      </c>
      <c r="M285" s="6">
        <v>56864411</v>
      </c>
      <c r="N285" s="6">
        <v>2790628</v>
      </c>
      <c r="O285" s="6">
        <v>1303143</v>
      </c>
      <c r="P285" s="6">
        <v>1370683</v>
      </c>
      <c r="Q285" s="6">
        <v>6737</v>
      </c>
      <c r="R285" s="6">
        <v>0</v>
      </c>
      <c r="S285" s="6">
        <v>0</v>
      </c>
      <c r="T285" s="6">
        <v>10024</v>
      </c>
      <c r="U285" s="6">
        <v>89515</v>
      </c>
      <c r="V285" s="7">
        <v>10526</v>
      </c>
      <c r="W285" s="6">
        <v>-497185</v>
      </c>
      <c r="X285" s="6">
        <v>0</v>
      </c>
      <c r="Y285" s="6">
        <v>1929990</v>
      </c>
      <c r="Z285" s="2">
        <v>70000</v>
      </c>
      <c r="AA285" s="6">
        <v>57297864</v>
      </c>
      <c r="AB285" s="6">
        <v>35602511</v>
      </c>
      <c r="AC285" s="6">
        <v>3659835</v>
      </c>
      <c r="AD285" s="6">
        <v>1</v>
      </c>
      <c r="AE285" s="7">
        <v>0</v>
      </c>
      <c r="AF285" s="2" t="s">
        <v>807</v>
      </c>
      <c r="AG285" s="6">
        <v>31942677</v>
      </c>
      <c r="AH285" s="6">
        <v>8.0393019999999999E-3</v>
      </c>
      <c r="AI285" s="11">
        <v>0</v>
      </c>
      <c r="AJ285" s="2" t="s">
        <v>1062</v>
      </c>
      <c r="AK285" s="2" t="s">
        <v>1062</v>
      </c>
      <c r="AL285" s="2">
        <v>0</v>
      </c>
      <c r="AM285" s="2">
        <v>0</v>
      </c>
      <c r="AN285" s="2">
        <v>1</v>
      </c>
      <c r="AO285" s="2">
        <v>0</v>
      </c>
      <c r="AP285" s="2" t="s">
        <v>1062</v>
      </c>
    </row>
    <row r="286" spans="1:42">
      <c r="A286" s="2" t="s">
        <v>99</v>
      </c>
      <c r="B286" s="2" t="s">
        <v>804</v>
      </c>
      <c r="C286" s="2" t="s">
        <v>805</v>
      </c>
      <c r="D286" s="2" t="s">
        <v>966</v>
      </c>
      <c r="E286" s="2" t="s">
        <v>100</v>
      </c>
      <c r="F286" s="2" t="s">
        <v>430</v>
      </c>
      <c r="G286" s="2" t="s">
        <v>428</v>
      </c>
      <c r="H286" s="2">
        <v>0</v>
      </c>
      <c r="I286" s="2">
        <v>0.4</v>
      </c>
      <c r="J286" s="6">
        <v>2214110</v>
      </c>
      <c r="K286" s="6">
        <v>22712953</v>
      </c>
      <c r="L286" s="6">
        <v>-20498843</v>
      </c>
      <c r="M286" s="6">
        <v>21713049</v>
      </c>
      <c r="N286" s="6">
        <v>1449124</v>
      </c>
      <c r="O286" s="6">
        <v>497591</v>
      </c>
      <c r="P286" s="6">
        <v>854238</v>
      </c>
      <c r="Q286" s="2">
        <v>0</v>
      </c>
      <c r="R286" s="6">
        <v>0</v>
      </c>
      <c r="S286" s="6">
        <v>0</v>
      </c>
      <c r="T286" s="6">
        <v>11287</v>
      </c>
      <c r="U286" s="6">
        <v>67090</v>
      </c>
      <c r="V286" s="7">
        <v>18918</v>
      </c>
      <c r="W286" s="6">
        <v>-469765</v>
      </c>
      <c r="X286" s="6">
        <v>0</v>
      </c>
      <c r="Y286" s="6">
        <v>0</v>
      </c>
      <c r="Z286" s="2">
        <v>6123</v>
      </c>
      <c r="AA286" s="6">
        <v>22698531</v>
      </c>
      <c r="AB286" s="6">
        <v>2199688</v>
      </c>
      <c r="AC286" s="6">
        <v>-14422</v>
      </c>
      <c r="AD286" s="6">
        <v>1</v>
      </c>
      <c r="AE286" s="7" t="s">
        <v>967</v>
      </c>
      <c r="AF286" s="2" t="s">
        <v>811</v>
      </c>
      <c r="AG286" s="6">
        <v>2214110</v>
      </c>
      <c r="AH286" s="6">
        <v>6.4934179999999999E-3</v>
      </c>
      <c r="AI286" s="11">
        <v>0</v>
      </c>
      <c r="AJ286" s="2" t="s">
        <v>1062</v>
      </c>
      <c r="AK286" s="2" t="s">
        <v>1062</v>
      </c>
      <c r="AL286" s="2">
        <v>0</v>
      </c>
      <c r="AM286" s="2">
        <v>0</v>
      </c>
      <c r="AN286" s="2" t="s">
        <v>1062</v>
      </c>
      <c r="AO286" s="2">
        <v>0</v>
      </c>
      <c r="AP286" s="2">
        <v>1</v>
      </c>
    </row>
    <row r="287" spans="1:42">
      <c r="A287" s="2" t="s">
        <v>97</v>
      </c>
      <c r="B287" s="2" t="s">
        <v>821</v>
      </c>
      <c r="C287" s="2" t="s">
        <v>822</v>
      </c>
      <c r="D287" s="2" t="s">
        <v>981</v>
      </c>
      <c r="E287" s="2" t="s">
        <v>98</v>
      </c>
      <c r="F287" s="2" t="s">
        <v>806</v>
      </c>
      <c r="G287" s="2" t="s">
        <v>274</v>
      </c>
      <c r="H287" s="2">
        <v>0</v>
      </c>
      <c r="I287" s="2">
        <v>0.99</v>
      </c>
      <c r="J287" s="6">
        <v>41611625</v>
      </c>
      <c r="K287" s="6">
        <v>33983857</v>
      </c>
      <c r="L287" s="6">
        <v>7627768</v>
      </c>
      <c r="M287" s="6">
        <v>30379734</v>
      </c>
      <c r="N287" s="6">
        <v>5315501</v>
      </c>
      <c r="O287" s="6">
        <v>696202</v>
      </c>
      <c r="P287" s="6">
        <v>4421573</v>
      </c>
      <c r="Q287" s="6">
        <v>36363</v>
      </c>
      <c r="R287" s="6">
        <v>0</v>
      </c>
      <c r="S287" s="6">
        <v>1519</v>
      </c>
      <c r="T287" s="6">
        <v>6922</v>
      </c>
      <c r="U287" s="6">
        <v>103918</v>
      </c>
      <c r="V287" s="7">
        <v>49004</v>
      </c>
      <c r="W287" s="6">
        <v>-61470</v>
      </c>
      <c r="X287" s="6">
        <v>0</v>
      </c>
      <c r="Y287" s="6">
        <v>0</v>
      </c>
      <c r="Z287" s="2">
        <v>-394520</v>
      </c>
      <c r="AA287" s="6">
        <v>35239245</v>
      </c>
      <c r="AB287" s="6">
        <v>42867012</v>
      </c>
      <c r="AC287" s="6">
        <v>1255387</v>
      </c>
      <c r="AD287" s="6">
        <v>1</v>
      </c>
      <c r="AE287" s="7" t="s">
        <v>982</v>
      </c>
      <c r="AF287" s="2" t="s">
        <v>811</v>
      </c>
      <c r="AG287" s="6">
        <v>31301512</v>
      </c>
      <c r="AH287" s="6">
        <v>0.15887359100000001</v>
      </c>
      <c r="AI287" s="11">
        <v>0</v>
      </c>
      <c r="AJ287" s="2" t="s">
        <v>1062</v>
      </c>
      <c r="AK287" s="2" t="s">
        <v>1062</v>
      </c>
      <c r="AL287" s="2">
        <v>0</v>
      </c>
      <c r="AM287" s="2">
        <v>0</v>
      </c>
      <c r="AN287" s="2" t="s">
        <v>1062</v>
      </c>
      <c r="AO287" s="2">
        <v>0</v>
      </c>
      <c r="AP287" s="2">
        <v>1</v>
      </c>
    </row>
    <row r="288" spans="1:42">
      <c r="A288" s="2" t="s">
        <v>95</v>
      </c>
      <c r="B288" s="2" t="s">
        <v>804</v>
      </c>
      <c r="C288" s="2" t="s">
        <v>822</v>
      </c>
      <c r="D288" s="2" t="s">
        <v>981</v>
      </c>
      <c r="E288" s="2" t="s">
        <v>96</v>
      </c>
      <c r="F288" s="2" t="s">
        <v>588</v>
      </c>
      <c r="G288" s="2" t="s">
        <v>274</v>
      </c>
      <c r="H288" s="2">
        <v>0</v>
      </c>
      <c r="I288" s="2">
        <v>0.4</v>
      </c>
      <c r="J288" s="6">
        <v>3203327</v>
      </c>
      <c r="K288" s="6">
        <v>4615622</v>
      </c>
      <c r="L288" s="6">
        <v>-1412295</v>
      </c>
      <c r="M288" s="6">
        <v>4451278</v>
      </c>
      <c r="N288" s="6">
        <v>1265224</v>
      </c>
      <c r="O288" s="6">
        <v>120404</v>
      </c>
      <c r="P288" s="6">
        <v>1061506</v>
      </c>
      <c r="Q288" s="2">
        <v>0</v>
      </c>
      <c r="R288" s="6">
        <v>19138</v>
      </c>
      <c r="S288" s="6">
        <v>0</v>
      </c>
      <c r="T288" s="6">
        <v>9892</v>
      </c>
      <c r="U288" s="6">
        <v>41326</v>
      </c>
      <c r="V288" s="7">
        <v>12958</v>
      </c>
      <c r="W288" s="6">
        <v>-53298</v>
      </c>
      <c r="X288" s="6">
        <v>0</v>
      </c>
      <c r="Y288" s="6">
        <v>0</v>
      </c>
      <c r="Z288" s="2">
        <v>187936</v>
      </c>
      <c r="AA288" s="6">
        <v>5851140</v>
      </c>
      <c r="AB288" s="6">
        <v>4438846</v>
      </c>
      <c r="AC288" s="6">
        <v>1235518</v>
      </c>
      <c r="AD288" s="6">
        <v>1</v>
      </c>
      <c r="AE288" s="7" t="s">
        <v>982</v>
      </c>
      <c r="AF288" s="2" t="s">
        <v>811</v>
      </c>
      <c r="AG288" s="6">
        <v>2289896</v>
      </c>
      <c r="AH288" s="6">
        <v>1.2230335E-2</v>
      </c>
      <c r="AI288" s="11">
        <v>0</v>
      </c>
      <c r="AJ288" s="2" t="s">
        <v>1062</v>
      </c>
      <c r="AK288" s="2" t="s">
        <v>1062</v>
      </c>
      <c r="AL288" s="2">
        <v>0</v>
      </c>
      <c r="AM288" s="2">
        <v>0</v>
      </c>
      <c r="AN288" s="2" t="s">
        <v>1062</v>
      </c>
      <c r="AO288" s="2">
        <v>0</v>
      </c>
      <c r="AP288" s="2">
        <v>1</v>
      </c>
    </row>
    <row r="289" spans="1:42">
      <c r="A289" s="2" t="s">
        <v>93</v>
      </c>
      <c r="B289" s="2" t="s">
        <v>836</v>
      </c>
      <c r="C289" s="2" t="s">
        <v>818</v>
      </c>
      <c r="D289" s="2" t="s">
        <v>970</v>
      </c>
      <c r="E289" s="2" t="s">
        <v>94</v>
      </c>
      <c r="F289" s="2" t="s">
        <v>514</v>
      </c>
      <c r="G289" s="2" t="s">
        <v>806</v>
      </c>
      <c r="H289" s="2">
        <v>0</v>
      </c>
      <c r="I289" s="2">
        <v>0.64</v>
      </c>
      <c r="J289" s="6">
        <v>151070642</v>
      </c>
      <c r="K289" s="6">
        <v>241220359</v>
      </c>
      <c r="L289" s="6">
        <v>-90149717</v>
      </c>
      <c r="M289" s="6">
        <v>292815973</v>
      </c>
      <c r="N289" s="6">
        <v>12789657</v>
      </c>
      <c r="O289" s="6">
        <v>6710366</v>
      </c>
      <c r="P289" s="6">
        <v>4055192</v>
      </c>
      <c r="Q289" s="2">
        <v>0</v>
      </c>
      <c r="R289" s="6">
        <v>0</v>
      </c>
      <c r="S289" s="6">
        <v>0</v>
      </c>
      <c r="T289" s="6">
        <v>450161</v>
      </c>
      <c r="U289" s="6">
        <v>1518100</v>
      </c>
      <c r="V289" s="7">
        <v>55838</v>
      </c>
      <c r="W289" s="6">
        <v>-3069569</v>
      </c>
      <c r="X289" s="6">
        <v>0</v>
      </c>
      <c r="Y289" s="6">
        <v>0</v>
      </c>
      <c r="Z289" s="2">
        <v>-11357416</v>
      </c>
      <c r="AA289" s="6">
        <v>291178645</v>
      </c>
      <c r="AB289" s="6">
        <v>201028928</v>
      </c>
      <c r="AC289" s="6">
        <v>49958286</v>
      </c>
      <c r="AD289" s="6">
        <v>1</v>
      </c>
      <c r="AE289" s="7" t="s">
        <v>971</v>
      </c>
      <c r="AF289" s="2" t="s">
        <v>811</v>
      </c>
      <c r="AG289" s="6">
        <v>107275516</v>
      </c>
      <c r="AH289" s="6">
        <v>2.9899584E-2</v>
      </c>
      <c r="AI289" s="11">
        <v>0</v>
      </c>
      <c r="AJ289" s="2" t="s">
        <v>1062</v>
      </c>
      <c r="AK289" s="2" t="s">
        <v>1062</v>
      </c>
      <c r="AL289" s="2">
        <v>0</v>
      </c>
      <c r="AM289" s="2">
        <v>0</v>
      </c>
      <c r="AN289" s="2" t="s">
        <v>1062</v>
      </c>
      <c r="AO289" s="2">
        <v>0</v>
      </c>
      <c r="AP289" s="2">
        <v>1</v>
      </c>
    </row>
    <row r="290" spans="1:42">
      <c r="A290" s="2" t="s">
        <v>91</v>
      </c>
      <c r="B290" s="2" t="s">
        <v>819</v>
      </c>
      <c r="C290" s="2" t="s">
        <v>808</v>
      </c>
      <c r="D290" s="2" t="s">
        <v>947</v>
      </c>
      <c r="E290" s="2" t="s">
        <v>92</v>
      </c>
      <c r="F290" s="2" t="s">
        <v>806</v>
      </c>
      <c r="G290" s="2" t="s">
        <v>502</v>
      </c>
      <c r="H290" s="2">
        <v>0</v>
      </c>
      <c r="I290" s="2">
        <v>0.99</v>
      </c>
      <c r="J290" s="6">
        <v>57725324</v>
      </c>
      <c r="K290" s="6">
        <v>144475958</v>
      </c>
      <c r="L290" s="6">
        <v>-86750634</v>
      </c>
      <c r="M290" s="6">
        <v>152522481</v>
      </c>
      <c r="N290" s="6">
        <v>9455147</v>
      </c>
      <c r="O290" s="6">
        <v>3497162</v>
      </c>
      <c r="P290" s="6">
        <v>5743304</v>
      </c>
      <c r="Q290" s="2">
        <v>0</v>
      </c>
      <c r="R290" s="6">
        <v>613</v>
      </c>
      <c r="S290" s="6">
        <v>0</v>
      </c>
      <c r="T290" s="6">
        <v>15581</v>
      </c>
      <c r="U290" s="6">
        <v>170131</v>
      </c>
      <c r="V290" s="7">
        <v>28356</v>
      </c>
      <c r="W290" s="6">
        <v>-2508103</v>
      </c>
      <c r="X290" s="6">
        <v>0</v>
      </c>
      <c r="Y290" s="6">
        <v>0</v>
      </c>
      <c r="Z290" s="2">
        <v>-5255872</v>
      </c>
      <c r="AA290" s="6">
        <v>154213653</v>
      </c>
      <c r="AB290" s="6">
        <v>67463019</v>
      </c>
      <c r="AC290" s="6">
        <v>9737696</v>
      </c>
      <c r="AD290" s="6">
        <v>1</v>
      </c>
      <c r="AE290" s="7" t="s">
        <v>907</v>
      </c>
      <c r="AF290" s="2" t="s">
        <v>811</v>
      </c>
      <c r="AG290" s="6">
        <v>35031471</v>
      </c>
      <c r="AH290" s="6">
        <v>4.7586179999999999E-2</v>
      </c>
      <c r="AI290" s="11">
        <v>0</v>
      </c>
      <c r="AJ290" s="2" t="s">
        <v>1062</v>
      </c>
      <c r="AK290" s="2" t="s">
        <v>1062</v>
      </c>
      <c r="AL290" s="2">
        <v>0</v>
      </c>
      <c r="AM290" s="2">
        <v>0</v>
      </c>
      <c r="AN290" s="2" t="s">
        <v>1062</v>
      </c>
      <c r="AO290" s="2">
        <v>0</v>
      </c>
      <c r="AP290" s="2">
        <v>1</v>
      </c>
    </row>
    <row r="291" spans="1:42">
      <c r="A291" s="2" t="s">
        <v>89</v>
      </c>
      <c r="B291" s="2" t="s">
        <v>804</v>
      </c>
      <c r="C291" s="2" t="s">
        <v>805</v>
      </c>
      <c r="D291" s="2" t="s">
        <v>966</v>
      </c>
      <c r="E291" s="2" t="s">
        <v>90</v>
      </c>
      <c r="F291" s="2" t="s">
        <v>430</v>
      </c>
      <c r="G291" s="2" t="s">
        <v>428</v>
      </c>
      <c r="H291" s="2">
        <v>0</v>
      </c>
      <c r="I291" s="2">
        <v>0.4</v>
      </c>
      <c r="J291" s="6">
        <v>2284265</v>
      </c>
      <c r="K291" s="6">
        <v>20237837</v>
      </c>
      <c r="L291" s="6">
        <v>-17953572</v>
      </c>
      <c r="M291" s="6">
        <v>21228985</v>
      </c>
      <c r="N291" s="6">
        <v>1653809</v>
      </c>
      <c r="O291" s="6">
        <v>486498</v>
      </c>
      <c r="P291" s="6">
        <v>1070558</v>
      </c>
      <c r="Q291" s="6">
        <v>3011</v>
      </c>
      <c r="R291" s="6">
        <v>8319</v>
      </c>
      <c r="S291" s="6">
        <v>614</v>
      </c>
      <c r="T291" s="6">
        <v>9115</v>
      </c>
      <c r="U291" s="6">
        <v>53191</v>
      </c>
      <c r="V291" s="7">
        <v>22503</v>
      </c>
      <c r="W291" s="6">
        <v>-411436</v>
      </c>
      <c r="X291" s="6">
        <v>0</v>
      </c>
      <c r="Y291" s="6">
        <v>0</v>
      </c>
      <c r="Z291" s="2">
        <v>-305798</v>
      </c>
      <c r="AA291" s="6">
        <v>22165560</v>
      </c>
      <c r="AB291" s="6">
        <v>4211988</v>
      </c>
      <c r="AC291" s="6">
        <v>1927723</v>
      </c>
      <c r="AD291" s="6">
        <v>2</v>
      </c>
      <c r="AE291" s="7" t="s">
        <v>967</v>
      </c>
      <c r="AF291" s="2" t="s">
        <v>811</v>
      </c>
      <c r="AG291" s="6">
        <v>2284265</v>
      </c>
      <c r="AH291" s="6">
        <v>6.699165E-3</v>
      </c>
      <c r="AI291" s="11">
        <v>0</v>
      </c>
      <c r="AJ291" s="2" t="s">
        <v>1062</v>
      </c>
      <c r="AK291" s="2" t="s">
        <v>1062</v>
      </c>
      <c r="AL291" s="2">
        <v>0</v>
      </c>
      <c r="AM291" s="2">
        <v>0</v>
      </c>
      <c r="AN291" s="2" t="s">
        <v>1062</v>
      </c>
      <c r="AO291" s="2">
        <v>0</v>
      </c>
      <c r="AP291" s="2">
        <v>1</v>
      </c>
    </row>
    <row r="292" spans="1:42">
      <c r="A292" s="2" t="s">
        <v>85</v>
      </c>
      <c r="B292" s="2" t="s">
        <v>804</v>
      </c>
      <c r="C292" s="2" t="s">
        <v>815</v>
      </c>
      <c r="D292" s="2">
        <v>0</v>
      </c>
      <c r="E292" s="2" t="s">
        <v>86</v>
      </c>
      <c r="F292" s="2" t="s">
        <v>534</v>
      </c>
      <c r="G292" s="2" t="s">
        <v>532</v>
      </c>
      <c r="H292" s="2">
        <v>0</v>
      </c>
      <c r="I292" s="2">
        <v>0.4</v>
      </c>
      <c r="J292" s="6">
        <v>1493174</v>
      </c>
      <c r="K292" s="6">
        <v>16358073</v>
      </c>
      <c r="L292" s="6">
        <v>-14864899</v>
      </c>
      <c r="M292" s="6">
        <v>17066330</v>
      </c>
      <c r="N292" s="6">
        <v>1488569</v>
      </c>
      <c r="O292" s="6">
        <v>393992</v>
      </c>
      <c r="P292" s="6">
        <v>944107</v>
      </c>
      <c r="Q292" s="6">
        <v>3942</v>
      </c>
      <c r="R292" s="6">
        <v>13289</v>
      </c>
      <c r="S292" s="6">
        <v>614</v>
      </c>
      <c r="T292" s="6">
        <v>50792</v>
      </c>
      <c r="U292" s="6">
        <v>61784</v>
      </c>
      <c r="V292" s="7">
        <v>20049</v>
      </c>
      <c r="W292" s="6">
        <v>-340654</v>
      </c>
      <c r="X292" s="6">
        <v>0</v>
      </c>
      <c r="Y292" s="6">
        <v>988.166742</v>
      </c>
      <c r="Z292" s="2">
        <v>-384118</v>
      </c>
      <c r="AA292" s="6">
        <v>17829139</v>
      </c>
      <c r="AB292" s="6">
        <v>2964240</v>
      </c>
      <c r="AC292" s="6">
        <v>1471066</v>
      </c>
      <c r="AD292" s="6">
        <v>2</v>
      </c>
      <c r="AE292" s="7" t="s">
        <v>908</v>
      </c>
      <c r="AF292" s="2" t="s">
        <v>811</v>
      </c>
      <c r="AG292" s="6">
        <v>1493174</v>
      </c>
      <c r="AH292" s="6">
        <v>5.8438550000000002E-3</v>
      </c>
      <c r="AI292" s="11">
        <v>0</v>
      </c>
      <c r="AJ292" s="2" t="s">
        <v>1062</v>
      </c>
      <c r="AK292" s="2">
        <v>1</v>
      </c>
      <c r="AL292" s="2">
        <v>0</v>
      </c>
      <c r="AM292" s="2">
        <v>0</v>
      </c>
      <c r="AN292" s="2" t="s">
        <v>1062</v>
      </c>
      <c r="AO292" s="2">
        <v>0</v>
      </c>
      <c r="AP292" s="2" t="s">
        <v>1062</v>
      </c>
    </row>
    <row r="293" spans="1:42">
      <c r="A293" s="2" t="s">
        <v>83</v>
      </c>
      <c r="B293" s="2" t="s">
        <v>804</v>
      </c>
      <c r="C293" s="2" t="s">
        <v>805</v>
      </c>
      <c r="D293" s="2">
        <v>0</v>
      </c>
      <c r="E293" s="2" t="s">
        <v>84</v>
      </c>
      <c r="F293" s="2" t="s">
        <v>290</v>
      </c>
      <c r="G293" s="2" t="s">
        <v>806</v>
      </c>
      <c r="H293" s="2">
        <v>0</v>
      </c>
      <c r="I293" s="2">
        <v>0.4</v>
      </c>
      <c r="J293" s="6">
        <v>2279804</v>
      </c>
      <c r="K293" s="6">
        <v>22261662</v>
      </c>
      <c r="L293" s="6">
        <v>-19981858</v>
      </c>
      <c r="M293" s="6">
        <v>21048841</v>
      </c>
      <c r="N293" s="6">
        <v>1394000</v>
      </c>
      <c r="O293" s="6">
        <v>526117</v>
      </c>
      <c r="P293" s="6">
        <v>763303</v>
      </c>
      <c r="Q293" s="2">
        <v>0</v>
      </c>
      <c r="R293" s="6">
        <v>10270</v>
      </c>
      <c r="S293" s="6">
        <v>0</v>
      </c>
      <c r="T293" s="6">
        <v>10896</v>
      </c>
      <c r="U293" s="6">
        <v>66638</v>
      </c>
      <c r="V293" s="7">
        <v>16776</v>
      </c>
      <c r="W293" s="6">
        <v>-457918</v>
      </c>
      <c r="X293" s="6">
        <v>216908</v>
      </c>
      <c r="Y293" s="6">
        <v>0</v>
      </c>
      <c r="Z293" s="2">
        <v>-491828</v>
      </c>
      <c r="AA293" s="6">
        <v>21710003</v>
      </c>
      <c r="AB293" s="6">
        <v>1728146</v>
      </c>
      <c r="AC293" s="6">
        <v>-551659</v>
      </c>
      <c r="AD293" s="6">
        <v>1</v>
      </c>
      <c r="AE293" s="7">
        <v>0</v>
      </c>
      <c r="AF293" s="2" t="s">
        <v>807</v>
      </c>
      <c r="AG293" s="6">
        <v>2279804</v>
      </c>
      <c r="AH293" s="6">
        <v>5.7377899999999996E-4</v>
      </c>
      <c r="AI293" s="11">
        <v>0</v>
      </c>
      <c r="AJ293" s="2" t="s">
        <v>1062</v>
      </c>
      <c r="AK293" s="2">
        <v>1</v>
      </c>
      <c r="AL293" s="2">
        <v>0</v>
      </c>
      <c r="AM293" s="2">
        <v>0</v>
      </c>
      <c r="AN293" s="2" t="s">
        <v>1062</v>
      </c>
      <c r="AO293" s="2">
        <v>0</v>
      </c>
      <c r="AP293" s="2" t="s">
        <v>1062</v>
      </c>
    </row>
    <row r="294" spans="1:42">
      <c r="A294" s="2" t="s">
        <v>81</v>
      </c>
      <c r="B294" s="2" t="s">
        <v>819</v>
      </c>
      <c r="C294" s="2" t="s">
        <v>820</v>
      </c>
      <c r="D294" s="2" t="s">
        <v>976</v>
      </c>
      <c r="E294" s="2" t="s">
        <v>82</v>
      </c>
      <c r="F294" s="2" t="s">
        <v>806</v>
      </c>
      <c r="G294" s="2" t="s">
        <v>37</v>
      </c>
      <c r="H294" s="2">
        <v>0</v>
      </c>
      <c r="I294" s="2">
        <v>0.99</v>
      </c>
      <c r="J294" s="6">
        <v>91736960</v>
      </c>
      <c r="K294" s="6">
        <v>111771636</v>
      </c>
      <c r="L294" s="6">
        <v>-20034675</v>
      </c>
      <c r="M294" s="6">
        <v>119689499</v>
      </c>
      <c r="N294" s="6">
        <v>11751166</v>
      </c>
      <c r="O294" s="6">
        <v>2754432</v>
      </c>
      <c r="P294" s="6">
        <v>8370350</v>
      </c>
      <c r="Q294" s="6">
        <v>10127</v>
      </c>
      <c r="R294" s="6">
        <v>6619</v>
      </c>
      <c r="S294" s="6">
        <v>0</v>
      </c>
      <c r="T294" s="6">
        <v>73926</v>
      </c>
      <c r="U294" s="6">
        <v>410138</v>
      </c>
      <c r="V294" s="7">
        <v>125574</v>
      </c>
      <c r="W294" s="6">
        <v>-971287</v>
      </c>
      <c r="X294" s="6">
        <v>0</v>
      </c>
      <c r="Y294" s="6">
        <v>0</v>
      </c>
      <c r="Z294" s="2">
        <v>-2386256</v>
      </c>
      <c r="AA294" s="6">
        <v>128083122</v>
      </c>
      <c r="AB294" s="6">
        <v>108048446</v>
      </c>
      <c r="AC294" s="6">
        <v>16311486</v>
      </c>
      <c r="AD294" s="6">
        <v>1</v>
      </c>
      <c r="AE294" s="7" t="s">
        <v>977</v>
      </c>
      <c r="AF294" s="2" t="s">
        <v>811</v>
      </c>
      <c r="AG294" s="6">
        <v>69388195</v>
      </c>
      <c r="AH294" s="6">
        <v>0.138489959</v>
      </c>
      <c r="AI294" s="11">
        <v>0</v>
      </c>
      <c r="AJ294" s="2" t="s">
        <v>1062</v>
      </c>
      <c r="AK294" s="2" t="s">
        <v>1062</v>
      </c>
      <c r="AL294" s="2">
        <v>0</v>
      </c>
      <c r="AM294" s="2">
        <v>0</v>
      </c>
      <c r="AN294" s="2" t="s">
        <v>1062</v>
      </c>
      <c r="AO294" s="2">
        <v>0</v>
      </c>
      <c r="AP294" s="2">
        <v>1</v>
      </c>
    </row>
    <row r="295" spans="1:42">
      <c r="A295" s="2" t="s">
        <v>79</v>
      </c>
      <c r="B295" s="2" t="s">
        <v>819</v>
      </c>
      <c r="C295" s="2" t="s">
        <v>825</v>
      </c>
      <c r="D295" s="2" t="s">
        <v>945</v>
      </c>
      <c r="E295" s="2" t="s">
        <v>80</v>
      </c>
      <c r="F295" s="2" t="s">
        <v>806</v>
      </c>
      <c r="G295" s="2" t="s">
        <v>45</v>
      </c>
      <c r="H295" s="2">
        <v>0</v>
      </c>
      <c r="I295" s="2">
        <v>0.99</v>
      </c>
      <c r="J295" s="6">
        <v>97601797</v>
      </c>
      <c r="K295" s="6">
        <v>71772781</v>
      </c>
      <c r="L295" s="6">
        <v>25829017</v>
      </c>
      <c r="M295" s="6">
        <v>72369398</v>
      </c>
      <c r="N295" s="6">
        <v>8268157</v>
      </c>
      <c r="O295" s="6">
        <v>1658517</v>
      </c>
      <c r="P295" s="6">
        <v>6381156</v>
      </c>
      <c r="Q295" s="6">
        <v>26326</v>
      </c>
      <c r="R295" s="6">
        <v>0</v>
      </c>
      <c r="S295" s="6">
        <v>0</v>
      </c>
      <c r="T295" s="6">
        <v>11544</v>
      </c>
      <c r="U295" s="6">
        <v>151904</v>
      </c>
      <c r="V295" s="7">
        <v>38710</v>
      </c>
      <c r="W295" s="6">
        <v>3262</v>
      </c>
      <c r="X295" s="6">
        <v>0</v>
      </c>
      <c r="Y295" s="6">
        <v>0</v>
      </c>
      <c r="Z295" s="2">
        <v>-2209862</v>
      </c>
      <c r="AA295" s="6">
        <v>78430955</v>
      </c>
      <c r="AB295" s="6">
        <v>104259972</v>
      </c>
      <c r="AC295" s="6">
        <v>6658175</v>
      </c>
      <c r="AD295" s="6">
        <v>1</v>
      </c>
      <c r="AE295" s="7">
        <v>0</v>
      </c>
      <c r="AF295" s="2" t="s">
        <v>807</v>
      </c>
      <c r="AG295" s="6">
        <v>71915134</v>
      </c>
      <c r="AH295" s="6">
        <v>2.4564325000000001E-2</v>
      </c>
      <c r="AI295" s="11">
        <v>0</v>
      </c>
      <c r="AJ295" s="2" t="s">
        <v>1062</v>
      </c>
      <c r="AK295" s="2" t="s">
        <v>1062</v>
      </c>
      <c r="AL295" s="2">
        <v>0</v>
      </c>
      <c r="AM295" s="2">
        <v>0</v>
      </c>
      <c r="AN295" s="2" t="s">
        <v>1062</v>
      </c>
      <c r="AO295" s="2">
        <v>0</v>
      </c>
      <c r="AP295" s="2">
        <v>1</v>
      </c>
    </row>
    <row r="296" spans="1:42">
      <c r="A296" s="2" t="s">
        <v>77</v>
      </c>
      <c r="B296" s="2" t="s">
        <v>817</v>
      </c>
      <c r="C296" s="2" t="s">
        <v>818</v>
      </c>
      <c r="D296" s="2" t="s">
        <v>970</v>
      </c>
      <c r="E296" s="2" t="s">
        <v>78</v>
      </c>
      <c r="F296" s="2" t="s">
        <v>514</v>
      </c>
      <c r="G296" s="2" t="s">
        <v>806</v>
      </c>
      <c r="H296" s="2">
        <v>0</v>
      </c>
      <c r="I296" s="2">
        <v>0.64</v>
      </c>
      <c r="J296" s="6">
        <v>93538005</v>
      </c>
      <c r="K296" s="6">
        <v>44566732</v>
      </c>
      <c r="L296" s="6">
        <v>48971274</v>
      </c>
      <c r="M296" s="6">
        <v>42703266</v>
      </c>
      <c r="N296" s="6">
        <v>5515618</v>
      </c>
      <c r="O296" s="6">
        <v>978617</v>
      </c>
      <c r="P296" s="6">
        <v>4035788</v>
      </c>
      <c r="Q296" s="2">
        <v>0</v>
      </c>
      <c r="R296" s="6">
        <v>0</v>
      </c>
      <c r="S296" s="6">
        <v>0</v>
      </c>
      <c r="T296" s="6">
        <v>149779</v>
      </c>
      <c r="U296" s="6">
        <v>327333</v>
      </c>
      <c r="V296" s="7">
        <v>24101</v>
      </c>
      <c r="W296" s="6">
        <v>525206</v>
      </c>
      <c r="X296" s="6">
        <v>0</v>
      </c>
      <c r="Y296" s="6">
        <v>0</v>
      </c>
      <c r="Z296" s="2">
        <v>1780642</v>
      </c>
      <c r="AA296" s="6">
        <v>50524732</v>
      </c>
      <c r="AB296" s="6">
        <v>99496006</v>
      </c>
      <c r="AC296" s="6">
        <v>5958001</v>
      </c>
      <c r="AD296" s="6">
        <v>1</v>
      </c>
      <c r="AE296" s="7" t="s">
        <v>971</v>
      </c>
      <c r="AF296" s="2" t="s">
        <v>811</v>
      </c>
      <c r="AG296" s="6">
        <v>67484827</v>
      </c>
      <c r="AH296" s="6">
        <v>1.8512845999999999E-2</v>
      </c>
      <c r="AI296" s="11">
        <v>0</v>
      </c>
      <c r="AJ296" s="2" t="s">
        <v>1062</v>
      </c>
      <c r="AK296" s="2" t="s">
        <v>1062</v>
      </c>
      <c r="AL296" s="2">
        <v>0</v>
      </c>
      <c r="AM296" s="2">
        <v>0</v>
      </c>
      <c r="AN296" s="2" t="s">
        <v>1062</v>
      </c>
      <c r="AO296" s="2">
        <v>0</v>
      </c>
      <c r="AP296" s="2">
        <v>1</v>
      </c>
    </row>
    <row r="297" spans="1:42">
      <c r="A297" s="2" t="s">
        <v>75</v>
      </c>
      <c r="B297" s="2" t="s">
        <v>836</v>
      </c>
      <c r="C297" s="2" t="s">
        <v>818</v>
      </c>
      <c r="D297" s="2" t="s">
        <v>970</v>
      </c>
      <c r="E297" s="2" t="s">
        <v>76</v>
      </c>
      <c r="F297" s="2" t="s">
        <v>514</v>
      </c>
      <c r="G297" s="2" t="s">
        <v>806</v>
      </c>
      <c r="H297" s="2">
        <v>0</v>
      </c>
      <c r="I297" s="2">
        <v>0.64</v>
      </c>
      <c r="J297" s="6">
        <v>101282154</v>
      </c>
      <c r="K297" s="6">
        <v>75767113</v>
      </c>
      <c r="L297" s="6">
        <v>25515041</v>
      </c>
      <c r="M297" s="6">
        <v>75807309</v>
      </c>
      <c r="N297" s="6">
        <v>5864248</v>
      </c>
      <c r="O297" s="6">
        <v>1737251</v>
      </c>
      <c r="P297" s="6">
        <v>3552395</v>
      </c>
      <c r="Q297" s="6">
        <v>12824</v>
      </c>
      <c r="R297" s="6">
        <v>0</v>
      </c>
      <c r="S297" s="6">
        <v>0</v>
      </c>
      <c r="T297" s="6">
        <v>55928</v>
      </c>
      <c r="U297" s="6">
        <v>484927</v>
      </c>
      <c r="V297" s="7">
        <v>20923</v>
      </c>
      <c r="W297" s="6">
        <v>-107030</v>
      </c>
      <c r="X297" s="6">
        <v>0</v>
      </c>
      <c r="Y297" s="6">
        <v>0</v>
      </c>
      <c r="Z297" s="2">
        <v>-1467300</v>
      </c>
      <c r="AA297" s="6">
        <v>80097227</v>
      </c>
      <c r="AB297" s="6">
        <v>105612268</v>
      </c>
      <c r="AC297" s="6">
        <v>4330114</v>
      </c>
      <c r="AD297" s="6">
        <v>1</v>
      </c>
      <c r="AE297" s="7" t="s">
        <v>971</v>
      </c>
      <c r="AF297" s="2" t="s">
        <v>811</v>
      </c>
      <c r="AG297" s="6">
        <v>71096721</v>
      </c>
      <c r="AH297" s="6">
        <v>2.0045551000000002E-2</v>
      </c>
      <c r="AI297" s="11">
        <v>0</v>
      </c>
      <c r="AJ297" s="2" t="s">
        <v>1062</v>
      </c>
      <c r="AK297" s="2" t="s">
        <v>1062</v>
      </c>
      <c r="AL297" s="2">
        <v>0</v>
      </c>
      <c r="AM297" s="2">
        <v>0</v>
      </c>
      <c r="AN297" s="2" t="s">
        <v>1062</v>
      </c>
      <c r="AO297" s="2">
        <v>0</v>
      </c>
      <c r="AP297" s="2">
        <v>1</v>
      </c>
    </row>
    <row r="298" spans="1:42">
      <c r="A298" s="2" t="s">
        <v>73</v>
      </c>
      <c r="B298" s="2" t="s">
        <v>821</v>
      </c>
      <c r="C298" s="2" t="s">
        <v>808</v>
      </c>
      <c r="D298" s="2">
        <v>0</v>
      </c>
      <c r="E298" s="2" t="s">
        <v>74</v>
      </c>
      <c r="F298" s="2" t="s">
        <v>806</v>
      </c>
      <c r="G298" s="2" t="s">
        <v>642</v>
      </c>
      <c r="H298" s="2">
        <v>0</v>
      </c>
      <c r="I298" s="2">
        <v>0.49</v>
      </c>
      <c r="J298" s="6">
        <v>30137272</v>
      </c>
      <c r="K298" s="6">
        <v>46527721</v>
      </c>
      <c r="L298" s="6">
        <v>-16390450</v>
      </c>
      <c r="M298" s="6">
        <v>51018061</v>
      </c>
      <c r="N298" s="6">
        <v>3132786</v>
      </c>
      <c r="O298" s="6">
        <v>1172487</v>
      </c>
      <c r="P298" s="6">
        <v>1888432</v>
      </c>
      <c r="Q298" s="2">
        <v>0</v>
      </c>
      <c r="R298" s="6">
        <v>2047</v>
      </c>
      <c r="S298" s="6">
        <v>0</v>
      </c>
      <c r="T298" s="6">
        <v>18449</v>
      </c>
      <c r="U298" s="6">
        <v>0</v>
      </c>
      <c r="V298" s="7">
        <v>51371</v>
      </c>
      <c r="W298" s="6">
        <v>-375614</v>
      </c>
      <c r="X298" s="6">
        <v>0</v>
      </c>
      <c r="Y298" s="6">
        <v>0</v>
      </c>
      <c r="Z298" s="2">
        <v>-5196177</v>
      </c>
      <c r="AA298" s="6">
        <v>48579056</v>
      </c>
      <c r="AB298" s="6">
        <v>32188606</v>
      </c>
      <c r="AC298" s="6">
        <v>2051334</v>
      </c>
      <c r="AD298" s="6">
        <v>1</v>
      </c>
      <c r="AE298" s="7" t="s">
        <v>935</v>
      </c>
      <c r="AF298" s="2" t="s">
        <v>827</v>
      </c>
      <c r="AG298" s="6">
        <v>30137272</v>
      </c>
      <c r="AH298" s="6">
        <v>0.200556182</v>
      </c>
      <c r="AI298" s="11">
        <v>0</v>
      </c>
      <c r="AJ298" s="2" t="s">
        <v>1062</v>
      </c>
      <c r="AK298" s="2" t="s">
        <v>1062</v>
      </c>
      <c r="AL298" s="2">
        <v>0</v>
      </c>
      <c r="AM298" s="2">
        <v>0</v>
      </c>
      <c r="AN298" s="2">
        <v>1</v>
      </c>
      <c r="AO298" s="2">
        <v>0</v>
      </c>
      <c r="AP298" s="2" t="s">
        <v>1062</v>
      </c>
    </row>
    <row r="299" spans="1:42">
      <c r="A299" s="2" t="s">
        <v>71</v>
      </c>
      <c r="B299" s="2" t="s">
        <v>804</v>
      </c>
      <c r="C299" s="2" t="s">
        <v>825</v>
      </c>
      <c r="D299" s="2">
        <v>0</v>
      </c>
      <c r="E299" s="2" t="s">
        <v>72</v>
      </c>
      <c r="F299" s="2" t="s">
        <v>69</v>
      </c>
      <c r="G299" s="2" t="s">
        <v>806</v>
      </c>
      <c r="H299" s="2">
        <v>0</v>
      </c>
      <c r="I299" s="2">
        <v>0.4</v>
      </c>
      <c r="J299" s="6">
        <v>3315626</v>
      </c>
      <c r="K299" s="6">
        <v>25475031</v>
      </c>
      <c r="L299" s="6">
        <v>-22159405</v>
      </c>
      <c r="M299" s="6">
        <v>26838000</v>
      </c>
      <c r="N299" s="6">
        <v>2199819</v>
      </c>
      <c r="O299" s="6">
        <v>615633</v>
      </c>
      <c r="P299" s="6">
        <v>1488133</v>
      </c>
      <c r="Q299" s="2">
        <v>0</v>
      </c>
      <c r="R299" s="6">
        <v>3110</v>
      </c>
      <c r="S299" s="6">
        <v>614</v>
      </c>
      <c r="T299" s="6">
        <v>7365</v>
      </c>
      <c r="U299" s="6">
        <v>54277</v>
      </c>
      <c r="V299" s="7">
        <v>30687</v>
      </c>
      <c r="W299" s="6">
        <v>-507820</v>
      </c>
      <c r="X299" s="6">
        <v>0</v>
      </c>
      <c r="Y299" s="6">
        <v>53415.054360000002</v>
      </c>
      <c r="Z299" s="2">
        <v>2518545</v>
      </c>
      <c r="AA299" s="6">
        <v>30995129</v>
      </c>
      <c r="AB299" s="6">
        <v>8835724</v>
      </c>
      <c r="AC299" s="6">
        <v>5520098</v>
      </c>
      <c r="AD299" s="6">
        <v>3</v>
      </c>
      <c r="AE299" s="7" t="s">
        <v>980</v>
      </c>
      <c r="AF299" s="2" t="s">
        <v>811</v>
      </c>
      <c r="AG299" s="6">
        <v>3315626</v>
      </c>
      <c r="AH299" s="6">
        <v>1.8545648000000001E-2</v>
      </c>
      <c r="AI299" s="11">
        <v>0</v>
      </c>
      <c r="AJ299" s="2" t="s">
        <v>1062</v>
      </c>
      <c r="AK299" s="2">
        <v>1</v>
      </c>
      <c r="AL299" s="2">
        <v>0</v>
      </c>
      <c r="AM299" s="2">
        <v>0</v>
      </c>
      <c r="AN299" s="2" t="s">
        <v>1062</v>
      </c>
      <c r="AO299" s="2">
        <v>0</v>
      </c>
      <c r="AP299" s="2" t="s">
        <v>1062</v>
      </c>
    </row>
    <row r="300" spans="1:42">
      <c r="A300" s="2" t="s">
        <v>67</v>
      </c>
      <c r="B300" s="2" t="s">
        <v>804</v>
      </c>
      <c r="C300" s="2" t="s">
        <v>815</v>
      </c>
      <c r="D300" s="2">
        <v>0</v>
      </c>
      <c r="E300" s="2" t="s">
        <v>68</v>
      </c>
      <c r="F300" s="2" t="s">
        <v>460</v>
      </c>
      <c r="G300" s="2" t="s">
        <v>806</v>
      </c>
      <c r="H300" s="2">
        <v>0</v>
      </c>
      <c r="I300" s="2">
        <v>0.4</v>
      </c>
      <c r="J300" s="6">
        <v>2731021</v>
      </c>
      <c r="K300" s="6">
        <v>25586913</v>
      </c>
      <c r="L300" s="6">
        <v>-22855892</v>
      </c>
      <c r="M300" s="6">
        <v>24875722</v>
      </c>
      <c r="N300" s="6">
        <v>1413557</v>
      </c>
      <c r="O300" s="6">
        <v>570069</v>
      </c>
      <c r="P300" s="6">
        <v>774329</v>
      </c>
      <c r="Q300" s="6">
        <v>5649</v>
      </c>
      <c r="R300" s="6">
        <v>0</v>
      </c>
      <c r="S300" s="6">
        <v>614</v>
      </c>
      <c r="T300" s="6">
        <v>6621</v>
      </c>
      <c r="U300" s="6">
        <v>43181</v>
      </c>
      <c r="V300" s="7">
        <v>13094</v>
      </c>
      <c r="W300" s="6">
        <v>-523781</v>
      </c>
      <c r="X300" s="6">
        <v>0</v>
      </c>
      <c r="Y300" s="6">
        <v>56116</v>
      </c>
      <c r="Z300" s="2">
        <v>3382470</v>
      </c>
      <c r="AA300" s="6">
        <v>29091852</v>
      </c>
      <c r="AB300" s="6">
        <v>6235960</v>
      </c>
      <c r="AC300" s="6">
        <v>3504939</v>
      </c>
      <c r="AD300" s="6">
        <v>2</v>
      </c>
      <c r="AE300" s="7">
        <v>0</v>
      </c>
      <c r="AF300" s="2" t="s">
        <v>807</v>
      </c>
      <c r="AG300" s="6">
        <v>2731021</v>
      </c>
      <c r="AH300" s="6">
        <v>6.8734099999999995E-4</v>
      </c>
      <c r="AI300" s="11">
        <v>0</v>
      </c>
      <c r="AJ300" s="2" t="s">
        <v>1062</v>
      </c>
      <c r="AK300" s="2">
        <v>1</v>
      </c>
      <c r="AL300" s="2">
        <v>0</v>
      </c>
      <c r="AM300" s="2">
        <v>0</v>
      </c>
      <c r="AN300" s="2" t="s">
        <v>1062</v>
      </c>
      <c r="AO300" s="2">
        <v>0</v>
      </c>
      <c r="AP300" s="2" t="s">
        <v>1062</v>
      </c>
    </row>
    <row r="301" spans="1:42">
      <c r="A301" s="2" t="s">
        <v>65</v>
      </c>
      <c r="B301" s="2" t="s">
        <v>804</v>
      </c>
      <c r="C301" s="2" t="s">
        <v>815</v>
      </c>
      <c r="D301" s="2" t="s">
        <v>968</v>
      </c>
      <c r="E301" s="2" t="s">
        <v>66</v>
      </c>
      <c r="F301" s="2" t="s">
        <v>139</v>
      </c>
      <c r="G301" s="2" t="s">
        <v>806</v>
      </c>
      <c r="H301" s="2">
        <v>0</v>
      </c>
      <c r="I301" s="2">
        <v>0.8</v>
      </c>
      <c r="J301" s="6">
        <v>4726066</v>
      </c>
      <c r="K301" s="6">
        <v>22097859</v>
      </c>
      <c r="L301" s="6">
        <v>-17371793</v>
      </c>
      <c r="M301" s="6">
        <v>21443898</v>
      </c>
      <c r="N301" s="6">
        <v>3155602</v>
      </c>
      <c r="O301" s="6">
        <v>501995</v>
      </c>
      <c r="P301" s="6">
        <v>2378969</v>
      </c>
      <c r="Q301" s="2">
        <v>0</v>
      </c>
      <c r="R301" s="6">
        <v>9854</v>
      </c>
      <c r="S301" s="6">
        <v>2455</v>
      </c>
      <c r="T301" s="6">
        <v>67150</v>
      </c>
      <c r="U301" s="6">
        <v>165725</v>
      </c>
      <c r="V301" s="7">
        <v>29454</v>
      </c>
      <c r="W301" s="6">
        <v>-417261</v>
      </c>
      <c r="X301" s="6">
        <v>0</v>
      </c>
      <c r="Y301" s="6">
        <v>0</v>
      </c>
      <c r="Z301" s="2">
        <v>16551</v>
      </c>
      <c r="AA301" s="6">
        <v>24198790</v>
      </c>
      <c r="AB301" s="6">
        <v>6826996</v>
      </c>
      <c r="AC301" s="6">
        <v>2100930</v>
      </c>
      <c r="AD301" s="6">
        <v>1</v>
      </c>
      <c r="AE301" s="7" t="s">
        <v>969</v>
      </c>
      <c r="AF301" s="2" t="s">
        <v>811</v>
      </c>
      <c r="AG301" s="6">
        <v>3890087</v>
      </c>
      <c r="AH301" s="6">
        <v>3.0732703E-2</v>
      </c>
      <c r="AI301" s="11">
        <v>0</v>
      </c>
      <c r="AJ301" s="2" t="s">
        <v>1062</v>
      </c>
      <c r="AK301" s="2" t="s">
        <v>1062</v>
      </c>
      <c r="AL301" s="2">
        <v>0</v>
      </c>
      <c r="AM301" s="2">
        <v>0</v>
      </c>
      <c r="AN301" s="2" t="s">
        <v>1062</v>
      </c>
      <c r="AO301" s="2">
        <v>0</v>
      </c>
      <c r="AP301" s="2">
        <v>1</v>
      </c>
    </row>
    <row r="302" spans="1:42">
      <c r="A302" s="2" t="s">
        <v>63</v>
      </c>
      <c r="B302" s="2" t="s">
        <v>804</v>
      </c>
      <c r="C302" s="2" t="s">
        <v>805</v>
      </c>
      <c r="D302" s="2" t="s">
        <v>983</v>
      </c>
      <c r="E302" s="2" t="s">
        <v>64</v>
      </c>
      <c r="F302" s="2" t="s">
        <v>133</v>
      </c>
      <c r="G302" s="2" t="s">
        <v>806</v>
      </c>
      <c r="H302" s="2">
        <v>0</v>
      </c>
      <c r="I302" s="2">
        <v>0.3</v>
      </c>
      <c r="J302" s="6">
        <v>1926391</v>
      </c>
      <c r="K302" s="6">
        <v>11835281</v>
      </c>
      <c r="L302" s="6">
        <v>-9908890</v>
      </c>
      <c r="M302" s="6">
        <v>11570930</v>
      </c>
      <c r="N302" s="6">
        <v>1235175</v>
      </c>
      <c r="O302" s="6">
        <v>265167</v>
      </c>
      <c r="P302" s="6">
        <v>858728</v>
      </c>
      <c r="Q302" s="6">
        <v>2703</v>
      </c>
      <c r="R302" s="6">
        <v>1785</v>
      </c>
      <c r="S302" s="6">
        <v>460</v>
      </c>
      <c r="T302" s="6">
        <v>13704</v>
      </c>
      <c r="U302" s="6">
        <v>73602</v>
      </c>
      <c r="V302" s="7">
        <v>19026</v>
      </c>
      <c r="W302" s="6">
        <v>-227079</v>
      </c>
      <c r="X302" s="6">
        <v>0</v>
      </c>
      <c r="Y302" s="6">
        <v>0</v>
      </c>
      <c r="Z302" s="2">
        <v>-765532</v>
      </c>
      <c r="AA302" s="6">
        <v>11813494</v>
      </c>
      <c r="AB302" s="6">
        <v>1904604</v>
      </c>
      <c r="AC302" s="6">
        <v>-21787</v>
      </c>
      <c r="AD302" s="6">
        <v>1</v>
      </c>
      <c r="AE302" s="7" t="s">
        <v>984</v>
      </c>
      <c r="AF302" s="2" t="s">
        <v>811</v>
      </c>
      <c r="AG302" s="6">
        <v>1926391</v>
      </c>
      <c r="AH302" s="6">
        <v>1.4197408999999999E-2</v>
      </c>
      <c r="AI302" s="11">
        <v>0</v>
      </c>
      <c r="AJ302" s="2" t="s">
        <v>1062</v>
      </c>
      <c r="AK302" s="2" t="s">
        <v>1062</v>
      </c>
      <c r="AL302" s="2">
        <v>0</v>
      </c>
      <c r="AM302" s="2">
        <v>0</v>
      </c>
      <c r="AN302" s="2" t="s">
        <v>1062</v>
      </c>
      <c r="AO302" s="2">
        <v>0</v>
      </c>
      <c r="AP302" s="2">
        <v>1</v>
      </c>
    </row>
    <row r="303" spans="1:42">
      <c r="A303" s="2" t="s">
        <v>61</v>
      </c>
      <c r="B303" s="2" t="s">
        <v>804</v>
      </c>
      <c r="C303" s="2" t="s">
        <v>805</v>
      </c>
      <c r="D303" s="2">
        <v>0</v>
      </c>
      <c r="E303" s="2" t="s">
        <v>62</v>
      </c>
      <c r="F303" s="2" t="s">
        <v>554</v>
      </c>
      <c r="G303" s="2" t="s">
        <v>552</v>
      </c>
      <c r="H303" s="2">
        <v>0</v>
      </c>
      <c r="I303" s="2">
        <v>0.4</v>
      </c>
      <c r="J303" s="6">
        <v>2840441</v>
      </c>
      <c r="K303" s="6">
        <v>12372078</v>
      </c>
      <c r="L303" s="6">
        <v>-9531637</v>
      </c>
      <c r="M303" s="6">
        <v>12289818</v>
      </c>
      <c r="N303" s="6">
        <v>2665915</v>
      </c>
      <c r="O303" s="6">
        <v>286610</v>
      </c>
      <c r="P303" s="6">
        <v>2231929</v>
      </c>
      <c r="Q303" s="6">
        <v>10882</v>
      </c>
      <c r="R303" s="6">
        <v>14591</v>
      </c>
      <c r="S303" s="6">
        <v>0</v>
      </c>
      <c r="T303" s="6">
        <v>25139</v>
      </c>
      <c r="U303" s="6">
        <v>62193</v>
      </c>
      <c r="V303" s="7">
        <v>34571</v>
      </c>
      <c r="W303" s="6">
        <v>-218433</v>
      </c>
      <c r="X303" s="6">
        <v>0</v>
      </c>
      <c r="Y303" s="6">
        <v>0</v>
      </c>
      <c r="Z303" s="2">
        <v>73601</v>
      </c>
      <c r="AA303" s="6">
        <v>14810901</v>
      </c>
      <c r="AB303" s="6">
        <v>5279263</v>
      </c>
      <c r="AC303" s="6">
        <v>2438823</v>
      </c>
      <c r="AD303" s="6">
        <v>2</v>
      </c>
      <c r="AE303" s="7" t="s">
        <v>911</v>
      </c>
      <c r="AF303" s="2" t="s">
        <v>827</v>
      </c>
      <c r="AG303" s="6">
        <v>2840441</v>
      </c>
      <c r="AH303" s="6">
        <v>3.0171138E-2</v>
      </c>
      <c r="AI303" s="11">
        <v>0</v>
      </c>
      <c r="AJ303" s="2" t="s">
        <v>1062</v>
      </c>
      <c r="AK303" s="2">
        <v>1</v>
      </c>
      <c r="AL303" s="2">
        <v>0</v>
      </c>
      <c r="AM303" s="2">
        <v>0</v>
      </c>
      <c r="AN303" s="2" t="s">
        <v>1062</v>
      </c>
      <c r="AO303" s="2">
        <v>0</v>
      </c>
      <c r="AP303" s="2" t="s">
        <v>1062</v>
      </c>
    </row>
    <row r="304" spans="1:42">
      <c r="A304" s="2" t="s">
        <v>59</v>
      </c>
      <c r="B304" s="2" t="s">
        <v>804</v>
      </c>
      <c r="C304" s="2" t="s">
        <v>809</v>
      </c>
      <c r="D304" s="2">
        <v>0</v>
      </c>
      <c r="E304" s="2" t="s">
        <v>60</v>
      </c>
      <c r="F304" s="2" t="s">
        <v>310</v>
      </c>
      <c r="G304" s="2" t="s">
        <v>806</v>
      </c>
      <c r="H304" s="2">
        <v>0</v>
      </c>
      <c r="I304" s="2">
        <v>0.4</v>
      </c>
      <c r="J304" s="6">
        <v>2328299</v>
      </c>
      <c r="K304" s="6">
        <v>10132224</v>
      </c>
      <c r="L304" s="6">
        <v>-7803925</v>
      </c>
      <c r="M304" s="6">
        <v>11287692</v>
      </c>
      <c r="N304" s="6">
        <v>1190129</v>
      </c>
      <c r="O304" s="6">
        <v>259390</v>
      </c>
      <c r="P304" s="6">
        <v>911365</v>
      </c>
      <c r="Q304" s="2">
        <v>0</v>
      </c>
      <c r="R304" s="6">
        <v>0</v>
      </c>
      <c r="S304" s="6">
        <v>0</v>
      </c>
      <c r="T304" s="6">
        <v>0</v>
      </c>
      <c r="U304" s="6">
        <v>11822</v>
      </c>
      <c r="V304" s="7">
        <v>7552</v>
      </c>
      <c r="W304" s="6">
        <v>-178840</v>
      </c>
      <c r="X304" s="6">
        <v>0</v>
      </c>
      <c r="Y304" s="6">
        <v>0</v>
      </c>
      <c r="Z304" s="2">
        <v>-700264</v>
      </c>
      <c r="AA304" s="6">
        <v>11598717</v>
      </c>
      <c r="AB304" s="6">
        <v>3794792</v>
      </c>
      <c r="AC304" s="6">
        <v>1466493</v>
      </c>
      <c r="AD304" s="6">
        <v>2</v>
      </c>
      <c r="AE304" s="7" t="s">
        <v>842</v>
      </c>
      <c r="AF304" s="2" t="s">
        <v>811</v>
      </c>
      <c r="AG304" s="6">
        <v>2328299</v>
      </c>
      <c r="AH304" s="6">
        <v>2.2944836E-2</v>
      </c>
      <c r="AI304" s="11">
        <v>0</v>
      </c>
      <c r="AJ304" s="2" t="s">
        <v>1062</v>
      </c>
      <c r="AK304" s="2">
        <v>1</v>
      </c>
      <c r="AL304" s="2">
        <v>0</v>
      </c>
      <c r="AM304" s="2">
        <v>0</v>
      </c>
      <c r="AN304" s="2" t="s">
        <v>1062</v>
      </c>
      <c r="AO304" s="2">
        <v>0</v>
      </c>
      <c r="AP304" s="2" t="s">
        <v>1062</v>
      </c>
    </row>
    <row r="305" spans="1:42">
      <c r="A305" s="2" t="s">
        <v>57</v>
      </c>
      <c r="B305" s="2" t="s">
        <v>804</v>
      </c>
      <c r="C305" s="2" t="s">
        <v>815</v>
      </c>
      <c r="D305" s="2">
        <v>0</v>
      </c>
      <c r="E305" s="2" t="s">
        <v>58</v>
      </c>
      <c r="F305" s="2" t="s">
        <v>460</v>
      </c>
      <c r="G305" s="2" t="s">
        <v>806</v>
      </c>
      <c r="H305" s="2">
        <v>0</v>
      </c>
      <c r="I305" s="2">
        <v>0.4</v>
      </c>
      <c r="J305" s="6">
        <v>2800080</v>
      </c>
      <c r="K305" s="6">
        <v>22379142</v>
      </c>
      <c r="L305" s="6">
        <v>-19579062</v>
      </c>
      <c r="M305" s="6">
        <v>24285030</v>
      </c>
      <c r="N305" s="6">
        <v>1258121</v>
      </c>
      <c r="O305" s="6">
        <v>556532</v>
      </c>
      <c r="P305" s="6">
        <v>613167</v>
      </c>
      <c r="Q305" s="2">
        <v>0</v>
      </c>
      <c r="R305" s="6">
        <v>0</v>
      </c>
      <c r="S305" s="6">
        <v>614</v>
      </c>
      <c r="T305" s="6">
        <v>21922</v>
      </c>
      <c r="U305" s="6">
        <v>50338</v>
      </c>
      <c r="V305" s="7">
        <v>15548</v>
      </c>
      <c r="W305" s="6">
        <v>-448687</v>
      </c>
      <c r="X305" s="6">
        <v>0</v>
      </c>
      <c r="Y305" s="6">
        <v>0</v>
      </c>
      <c r="Z305" s="2">
        <v>-928278</v>
      </c>
      <c r="AA305" s="6">
        <v>24166186</v>
      </c>
      <c r="AB305" s="6">
        <v>4587124</v>
      </c>
      <c r="AC305" s="6">
        <v>1787044</v>
      </c>
      <c r="AD305" s="6">
        <v>2</v>
      </c>
      <c r="AE305" s="7" t="s">
        <v>909</v>
      </c>
      <c r="AF305" s="2" t="s">
        <v>811</v>
      </c>
      <c r="AG305" s="6">
        <v>2800080</v>
      </c>
      <c r="AH305" s="6">
        <v>2.1283119E-2</v>
      </c>
      <c r="AI305" s="11">
        <v>0</v>
      </c>
      <c r="AJ305" s="2" t="s">
        <v>1062</v>
      </c>
      <c r="AK305" s="2">
        <v>1</v>
      </c>
      <c r="AL305" s="2">
        <v>0</v>
      </c>
      <c r="AM305" s="2">
        <v>0</v>
      </c>
      <c r="AN305" s="2" t="s">
        <v>1062</v>
      </c>
      <c r="AO305" s="2">
        <v>0</v>
      </c>
      <c r="AP305" s="2" t="s">
        <v>1062</v>
      </c>
    </row>
    <row r="306" spans="1:42">
      <c r="A306" s="2" t="s">
        <v>55</v>
      </c>
      <c r="B306" s="2" t="s">
        <v>821</v>
      </c>
      <c r="C306" s="2" t="s">
        <v>805</v>
      </c>
      <c r="D306" s="2" t="s">
        <v>974</v>
      </c>
      <c r="E306" s="2" t="s">
        <v>56</v>
      </c>
      <c r="F306" s="2" t="s">
        <v>806</v>
      </c>
      <c r="G306" s="2" t="s">
        <v>726</v>
      </c>
      <c r="H306" s="2">
        <v>0</v>
      </c>
      <c r="I306" s="2">
        <v>0.99</v>
      </c>
      <c r="J306" s="6">
        <v>17531587</v>
      </c>
      <c r="K306" s="6">
        <v>77656986</v>
      </c>
      <c r="L306" s="6">
        <v>-60125399</v>
      </c>
      <c r="M306" s="6">
        <v>85515702</v>
      </c>
      <c r="N306" s="6">
        <v>5495147</v>
      </c>
      <c r="O306" s="6">
        <v>1959735</v>
      </c>
      <c r="P306" s="6">
        <v>3141783</v>
      </c>
      <c r="Q306" s="6">
        <v>26948</v>
      </c>
      <c r="R306" s="6">
        <v>0</v>
      </c>
      <c r="S306" s="6">
        <v>0</v>
      </c>
      <c r="T306" s="6">
        <v>83129</v>
      </c>
      <c r="U306" s="6">
        <v>202537</v>
      </c>
      <c r="V306" s="7">
        <v>81015</v>
      </c>
      <c r="W306" s="6">
        <v>-1380623</v>
      </c>
      <c r="X306" s="6">
        <v>0</v>
      </c>
      <c r="Y306" s="6">
        <v>0</v>
      </c>
      <c r="Z306" s="2">
        <v>-247484</v>
      </c>
      <c r="AA306" s="6">
        <v>89382742</v>
      </c>
      <c r="AB306" s="6">
        <v>29257343</v>
      </c>
      <c r="AC306" s="6">
        <v>11725757</v>
      </c>
      <c r="AD306" s="6">
        <v>2</v>
      </c>
      <c r="AE306" s="7" t="s">
        <v>975</v>
      </c>
      <c r="AF306" s="2" t="s">
        <v>811</v>
      </c>
      <c r="AG306" s="6">
        <v>17411632</v>
      </c>
      <c r="AH306" s="6">
        <v>0.126045304</v>
      </c>
      <c r="AI306" s="11">
        <v>0</v>
      </c>
      <c r="AJ306" s="2" t="s">
        <v>1062</v>
      </c>
      <c r="AK306" s="2" t="s">
        <v>1062</v>
      </c>
      <c r="AL306" s="2">
        <v>0</v>
      </c>
      <c r="AM306" s="2">
        <v>0</v>
      </c>
      <c r="AN306" s="2" t="s">
        <v>1062</v>
      </c>
      <c r="AO306" s="2">
        <v>0</v>
      </c>
      <c r="AP306" s="2">
        <v>1</v>
      </c>
    </row>
    <row r="307" spans="1:42">
      <c r="A307" s="2" t="s">
        <v>53</v>
      </c>
      <c r="B307" s="2" t="s">
        <v>804</v>
      </c>
      <c r="C307" s="2" t="s">
        <v>822</v>
      </c>
      <c r="D307" s="2" t="s">
        <v>981</v>
      </c>
      <c r="E307" s="2" t="s">
        <v>54</v>
      </c>
      <c r="F307" s="2" t="s">
        <v>588</v>
      </c>
      <c r="G307" s="2" t="s">
        <v>274</v>
      </c>
      <c r="H307" s="2">
        <v>0</v>
      </c>
      <c r="I307" s="2">
        <v>0.4</v>
      </c>
      <c r="J307" s="6">
        <v>2049573</v>
      </c>
      <c r="K307" s="6">
        <v>4692918</v>
      </c>
      <c r="L307" s="6">
        <v>-2643345</v>
      </c>
      <c r="M307" s="6">
        <v>3930255</v>
      </c>
      <c r="N307" s="6">
        <v>892602</v>
      </c>
      <c r="O307" s="6">
        <v>90068</v>
      </c>
      <c r="P307" s="6">
        <v>733973</v>
      </c>
      <c r="Q307" s="2">
        <v>0</v>
      </c>
      <c r="R307" s="6">
        <v>15982</v>
      </c>
      <c r="S307" s="6">
        <v>1841</v>
      </c>
      <c r="T307" s="6">
        <v>8183</v>
      </c>
      <c r="U307" s="6">
        <v>22096</v>
      </c>
      <c r="V307" s="7">
        <v>20459</v>
      </c>
      <c r="W307" s="6">
        <v>-71218</v>
      </c>
      <c r="X307" s="6">
        <v>0</v>
      </c>
      <c r="Y307" s="6">
        <v>0</v>
      </c>
      <c r="Z307" s="2">
        <v>41862</v>
      </c>
      <c r="AA307" s="6">
        <v>4793501</v>
      </c>
      <c r="AB307" s="6">
        <v>2150156</v>
      </c>
      <c r="AC307" s="6">
        <v>100583</v>
      </c>
      <c r="AD307" s="6">
        <v>1</v>
      </c>
      <c r="AE307" s="7" t="s">
        <v>982</v>
      </c>
      <c r="AF307" s="2" t="s">
        <v>811</v>
      </c>
      <c r="AG307" s="6">
        <v>1585208</v>
      </c>
      <c r="AH307" s="6">
        <v>7.8252900000000004E-3</v>
      </c>
      <c r="AI307" s="11">
        <v>0</v>
      </c>
      <c r="AJ307" s="2" t="s">
        <v>1062</v>
      </c>
      <c r="AK307" s="2" t="s">
        <v>1062</v>
      </c>
      <c r="AL307" s="2">
        <v>0</v>
      </c>
      <c r="AM307" s="2">
        <v>0</v>
      </c>
      <c r="AN307" s="2" t="s">
        <v>1062</v>
      </c>
      <c r="AO307" s="2">
        <v>0</v>
      </c>
      <c r="AP307" s="2">
        <v>1</v>
      </c>
    </row>
    <row r="308" spans="1:42">
      <c r="A308" s="2" t="s">
        <v>51</v>
      </c>
      <c r="B308" s="2" t="s">
        <v>804</v>
      </c>
      <c r="C308" s="2" t="s">
        <v>822</v>
      </c>
      <c r="D308" s="2">
        <v>0</v>
      </c>
      <c r="E308" s="2" t="s">
        <v>52</v>
      </c>
      <c r="F308" s="2" t="s">
        <v>584</v>
      </c>
      <c r="G308" s="2" t="s">
        <v>0</v>
      </c>
      <c r="H308" s="2">
        <v>0</v>
      </c>
      <c r="I308" s="2">
        <v>0.4</v>
      </c>
      <c r="J308" s="6">
        <v>2812321</v>
      </c>
      <c r="K308" s="6">
        <v>12852190</v>
      </c>
      <c r="L308" s="6">
        <v>-10039869</v>
      </c>
      <c r="M308" s="6">
        <v>11421396</v>
      </c>
      <c r="N308" s="6">
        <v>2115404</v>
      </c>
      <c r="O308" s="6">
        <v>265350</v>
      </c>
      <c r="P308" s="6">
        <v>1680827</v>
      </c>
      <c r="Q308" s="6">
        <v>2052</v>
      </c>
      <c r="R308" s="6">
        <v>24610</v>
      </c>
      <c r="S308" s="6">
        <v>0</v>
      </c>
      <c r="T308" s="6">
        <v>21924</v>
      </c>
      <c r="U308" s="6">
        <v>86639</v>
      </c>
      <c r="V308" s="7">
        <v>34002</v>
      </c>
      <c r="W308" s="6">
        <v>-230080</v>
      </c>
      <c r="X308" s="6">
        <v>0</v>
      </c>
      <c r="Y308" s="6">
        <v>188645</v>
      </c>
      <c r="Z308" s="2">
        <v>228368</v>
      </c>
      <c r="AA308" s="6">
        <v>13346443</v>
      </c>
      <c r="AB308" s="6">
        <v>3306573</v>
      </c>
      <c r="AC308" s="6">
        <v>494253</v>
      </c>
      <c r="AD308" s="6">
        <v>1</v>
      </c>
      <c r="AE308" s="7">
        <v>0</v>
      </c>
      <c r="AF308" s="2" t="s">
        <v>807</v>
      </c>
      <c r="AG308" s="6">
        <v>2812321</v>
      </c>
      <c r="AH308" s="6">
        <v>7.07802E-4</v>
      </c>
      <c r="AI308" s="11">
        <v>0</v>
      </c>
      <c r="AJ308" s="2" t="s">
        <v>1062</v>
      </c>
      <c r="AK308" s="2">
        <v>1</v>
      </c>
      <c r="AL308" s="2">
        <v>0</v>
      </c>
      <c r="AM308" s="2">
        <v>0</v>
      </c>
      <c r="AN308" s="2" t="s">
        <v>1062</v>
      </c>
      <c r="AO308" s="2">
        <v>0</v>
      </c>
      <c r="AP308" s="2" t="s">
        <v>1062</v>
      </c>
    </row>
    <row r="309" spans="1:42">
      <c r="A309" s="2" t="s">
        <v>49</v>
      </c>
      <c r="B309" s="2" t="s">
        <v>804</v>
      </c>
      <c r="C309" s="2" t="s">
        <v>808</v>
      </c>
      <c r="D309" s="2">
        <v>0</v>
      </c>
      <c r="E309" s="2" t="s">
        <v>50</v>
      </c>
      <c r="F309" s="2" t="s">
        <v>412</v>
      </c>
      <c r="G309" s="2" t="s">
        <v>410</v>
      </c>
      <c r="H309" s="2">
        <v>0</v>
      </c>
      <c r="I309" s="2">
        <v>0.4</v>
      </c>
      <c r="J309" s="6">
        <v>3188522</v>
      </c>
      <c r="K309" s="6">
        <v>11555680</v>
      </c>
      <c r="L309" s="6">
        <v>-8367158</v>
      </c>
      <c r="M309" s="6">
        <v>11542238</v>
      </c>
      <c r="N309" s="6">
        <v>1278724</v>
      </c>
      <c r="O309" s="6">
        <v>264510</v>
      </c>
      <c r="P309" s="6">
        <v>939876</v>
      </c>
      <c r="Q309" s="6">
        <v>7853</v>
      </c>
      <c r="R309" s="6">
        <v>1068</v>
      </c>
      <c r="S309" s="6">
        <v>0</v>
      </c>
      <c r="T309" s="6">
        <v>6138</v>
      </c>
      <c r="U309" s="6">
        <v>33501</v>
      </c>
      <c r="V309" s="7">
        <v>25778</v>
      </c>
      <c r="W309" s="6">
        <v>-191747</v>
      </c>
      <c r="X309" s="6">
        <v>0</v>
      </c>
      <c r="Y309" s="6">
        <v>0</v>
      </c>
      <c r="Z309" s="2">
        <v>37449</v>
      </c>
      <c r="AA309" s="6">
        <v>12666664</v>
      </c>
      <c r="AB309" s="6">
        <v>4299506</v>
      </c>
      <c r="AC309" s="6">
        <v>1110984</v>
      </c>
      <c r="AD309" s="6">
        <v>1</v>
      </c>
      <c r="AE309" s="7" t="s">
        <v>930</v>
      </c>
      <c r="AF309" s="2" t="s">
        <v>811</v>
      </c>
      <c r="AG309" s="6">
        <v>3188522</v>
      </c>
      <c r="AH309" s="6">
        <v>1.5142948999999999E-2</v>
      </c>
      <c r="AI309" s="11">
        <v>0</v>
      </c>
      <c r="AJ309" s="2" t="s">
        <v>1062</v>
      </c>
      <c r="AK309" s="2">
        <v>1</v>
      </c>
      <c r="AL309" s="2">
        <v>0</v>
      </c>
      <c r="AM309" s="2">
        <v>0</v>
      </c>
      <c r="AN309" s="2" t="s">
        <v>1062</v>
      </c>
      <c r="AO309" s="2">
        <v>0</v>
      </c>
      <c r="AP309" s="2" t="s">
        <v>1062</v>
      </c>
    </row>
    <row r="310" spans="1:42">
      <c r="A310" s="2" t="s">
        <v>47</v>
      </c>
      <c r="B310" s="2" t="s">
        <v>804</v>
      </c>
      <c r="C310" s="2" t="s">
        <v>809</v>
      </c>
      <c r="D310" s="2" t="s">
        <v>972</v>
      </c>
      <c r="E310" s="2" t="s">
        <v>48</v>
      </c>
      <c r="F310" s="2" t="s">
        <v>390</v>
      </c>
      <c r="G310" s="2" t="s">
        <v>806</v>
      </c>
      <c r="H310" s="2">
        <v>0</v>
      </c>
      <c r="I310" s="2">
        <v>0.6</v>
      </c>
      <c r="J310" s="6">
        <v>3752597</v>
      </c>
      <c r="K310" s="6">
        <v>9530673</v>
      </c>
      <c r="L310" s="6">
        <v>-5778075</v>
      </c>
      <c r="M310" s="6">
        <v>10430641</v>
      </c>
      <c r="N310" s="6">
        <v>1432991</v>
      </c>
      <c r="O310" s="6">
        <v>240227</v>
      </c>
      <c r="P310" s="6">
        <v>1083774</v>
      </c>
      <c r="Q310" s="2">
        <v>712</v>
      </c>
      <c r="R310" s="2">
        <v>0</v>
      </c>
      <c r="S310" s="6">
        <v>1841</v>
      </c>
      <c r="T310" s="6">
        <v>22967</v>
      </c>
      <c r="U310" s="6">
        <v>46645</v>
      </c>
      <c r="V310" s="7">
        <v>36825</v>
      </c>
      <c r="W310" s="6">
        <v>-151779</v>
      </c>
      <c r="X310" s="6">
        <v>0</v>
      </c>
      <c r="Y310" s="6">
        <v>0</v>
      </c>
      <c r="Z310" s="2">
        <v>0</v>
      </c>
      <c r="AA310" s="6">
        <v>11711853</v>
      </c>
      <c r="AB310" s="6">
        <v>5933778</v>
      </c>
      <c r="AC310" s="6">
        <v>2181181</v>
      </c>
      <c r="AD310" s="6">
        <v>2</v>
      </c>
      <c r="AE310" s="7" t="s">
        <v>973</v>
      </c>
      <c r="AF310" s="2" t="s">
        <v>811</v>
      </c>
      <c r="AG310" s="6">
        <v>2907601</v>
      </c>
      <c r="AH310" s="6">
        <v>1.6902169000000002E-2</v>
      </c>
      <c r="AI310" s="11">
        <v>0</v>
      </c>
      <c r="AJ310" s="2" t="s">
        <v>1062</v>
      </c>
      <c r="AK310" s="2" t="s">
        <v>1062</v>
      </c>
      <c r="AL310" s="2">
        <v>0</v>
      </c>
      <c r="AM310" s="2">
        <v>0</v>
      </c>
      <c r="AN310" s="2" t="s">
        <v>1062</v>
      </c>
      <c r="AO310" s="2">
        <v>0</v>
      </c>
      <c r="AP310" s="2">
        <v>1</v>
      </c>
    </row>
    <row r="311" spans="1:42">
      <c r="A311" s="2" t="s">
        <v>43</v>
      </c>
      <c r="B311" s="2" t="s">
        <v>804</v>
      </c>
      <c r="C311" s="2" t="s">
        <v>805</v>
      </c>
      <c r="D311" s="2">
        <v>0</v>
      </c>
      <c r="E311" s="2" t="s">
        <v>44</v>
      </c>
      <c r="F311" s="2" t="s">
        <v>290</v>
      </c>
      <c r="G311" s="2" t="s">
        <v>806</v>
      </c>
      <c r="H311" s="2">
        <v>0</v>
      </c>
      <c r="I311" s="2">
        <v>0.4</v>
      </c>
      <c r="J311" s="6">
        <v>2064355</v>
      </c>
      <c r="K311" s="6">
        <v>13641168</v>
      </c>
      <c r="L311" s="6">
        <v>-11576813</v>
      </c>
      <c r="M311" s="6">
        <v>15164646</v>
      </c>
      <c r="N311" s="6">
        <v>1542693</v>
      </c>
      <c r="O311" s="6">
        <v>352706</v>
      </c>
      <c r="P311" s="6">
        <v>1010326</v>
      </c>
      <c r="Q311" s="6">
        <v>3558</v>
      </c>
      <c r="R311" s="6">
        <v>13122</v>
      </c>
      <c r="S311" s="6">
        <v>0</v>
      </c>
      <c r="T311" s="6">
        <v>22778</v>
      </c>
      <c r="U311" s="6">
        <v>111152</v>
      </c>
      <c r="V311" s="7">
        <v>29051</v>
      </c>
      <c r="W311" s="6">
        <v>-265302</v>
      </c>
      <c r="X311" s="6">
        <v>0</v>
      </c>
      <c r="Y311" s="6">
        <v>2622.4912159999999</v>
      </c>
      <c r="Z311" s="2">
        <v>-66184</v>
      </c>
      <c r="AA311" s="6">
        <v>16373231</v>
      </c>
      <c r="AB311" s="6">
        <v>4796417</v>
      </c>
      <c r="AC311" s="6">
        <v>2732062</v>
      </c>
      <c r="AD311" s="6">
        <v>2</v>
      </c>
      <c r="AE311" s="7" t="s">
        <v>890</v>
      </c>
      <c r="AF311" s="2" t="s">
        <v>811</v>
      </c>
      <c r="AG311" s="6">
        <v>2064355</v>
      </c>
      <c r="AH311" s="6">
        <v>2.7541679999999999E-2</v>
      </c>
      <c r="AI311" s="11">
        <v>0</v>
      </c>
      <c r="AJ311" s="2" t="s">
        <v>1062</v>
      </c>
      <c r="AK311" s="2">
        <v>1</v>
      </c>
      <c r="AL311" s="2">
        <v>0</v>
      </c>
      <c r="AM311" s="2">
        <v>0</v>
      </c>
      <c r="AN311" s="2" t="s">
        <v>1062</v>
      </c>
      <c r="AO311" s="2">
        <v>0</v>
      </c>
      <c r="AP311" s="2" t="s">
        <v>1062</v>
      </c>
    </row>
    <row r="312" spans="1:42">
      <c r="A312" s="2" t="s">
        <v>41</v>
      </c>
      <c r="B312" s="2" t="s">
        <v>804</v>
      </c>
      <c r="C312" s="2" t="s">
        <v>822</v>
      </c>
      <c r="D312" s="2">
        <v>0</v>
      </c>
      <c r="E312" s="2" t="s">
        <v>42</v>
      </c>
      <c r="F312" s="2" t="s">
        <v>207</v>
      </c>
      <c r="G312" s="2" t="s">
        <v>274</v>
      </c>
      <c r="H312" s="2">
        <v>0</v>
      </c>
      <c r="I312" s="2">
        <v>0.4</v>
      </c>
      <c r="J312" s="6">
        <v>1156909</v>
      </c>
      <c r="K312" s="6">
        <v>6070380</v>
      </c>
      <c r="L312" s="6">
        <v>-4913471</v>
      </c>
      <c r="M312" s="6">
        <v>6662395</v>
      </c>
      <c r="N312" s="6">
        <v>795166</v>
      </c>
      <c r="O312" s="6">
        <v>153359</v>
      </c>
      <c r="P312" s="6">
        <v>576106</v>
      </c>
      <c r="Q312" s="2">
        <v>0</v>
      </c>
      <c r="R312" s="6">
        <v>10729</v>
      </c>
      <c r="S312" s="6">
        <v>1227</v>
      </c>
      <c r="T312" s="6">
        <v>10325</v>
      </c>
      <c r="U312" s="6">
        <v>29459</v>
      </c>
      <c r="V312" s="7">
        <v>13961</v>
      </c>
      <c r="W312" s="6">
        <v>-112600</v>
      </c>
      <c r="X312" s="6">
        <v>0</v>
      </c>
      <c r="Y312" s="6">
        <v>1281.2195019999999</v>
      </c>
      <c r="Z312" s="2">
        <v>395751</v>
      </c>
      <c r="AA312" s="6">
        <v>7739430</v>
      </c>
      <c r="AB312" s="6">
        <v>2825960</v>
      </c>
      <c r="AC312" s="6">
        <v>1669050</v>
      </c>
      <c r="AD312" s="6">
        <v>2</v>
      </c>
      <c r="AE312" s="7" t="s">
        <v>905</v>
      </c>
      <c r="AF312" s="2" t="s">
        <v>811</v>
      </c>
      <c r="AG312" s="6">
        <v>1156909</v>
      </c>
      <c r="AH312" s="6">
        <v>1.4606618E-2</v>
      </c>
      <c r="AI312" s="11">
        <v>0</v>
      </c>
      <c r="AJ312" s="2" t="s">
        <v>1062</v>
      </c>
      <c r="AK312" s="2">
        <v>1</v>
      </c>
      <c r="AL312" s="2">
        <v>0</v>
      </c>
      <c r="AM312" s="2">
        <v>0</v>
      </c>
      <c r="AN312" s="2" t="s">
        <v>1062</v>
      </c>
      <c r="AO312" s="2">
        <v>0</v>
      </c>
      <c r="AP312" s="2" t="s">
        <v>1062</v>
      </c>
    </row>
    <row r="313" spans="1:42">
      <c r="A313" s="2" t="s">
        <v>35</v>
      </c>
      <c r="B313" s="2" t="s">
        <v>836</v>
      </c>
      <c r="C313" s="2" t="s">
        <v>818</v>
      </c>
      <c r="D313" s="2" t="s">
        <v>970</v>
      </c>
      <c r="E313" s="2" t="s">
        <v>36</v>
      </c>
      <c r="F313" s="2" t="s">
        <v>514</v>
      </c>
      <c r="G313" s="2" t="s">
        <v>806</v>
      </c>
      <c r="H313" s="2">
        <v>0</v>
      </c>
      <c r="I313" s="2">
        <v>0.64</v>
      </c>
      <c r="J313" s="6">
        <v>125039042</v>
      </c>
      <c r="K313" s="6">
        <v>1381066520</v>
      </c>
      <c r="L313" s="6">
        <v>-1256027478</v>
      </c>
      <c r="M313" s="6">
        <v>1388483057</v>
      </c>
      <c r="N313" s="6">
        <v>37648415</v>
      </c>
      <c r="O313" s="6">
        <v>31819403</v>
      </c>
      <c r="P313" s="6">
        <v>2048437</v>
      </c>
      <c r="Q313" s="2">
        <v>0</v>
      </c>
      <c r="R313" s="6">
        <v>0</v>
      </c>
      <c r="S313" s="6">
        <v>0</v>
      </c>
      <c r="T313" s="6">
        <v>53795</v>
      </c>
      <c r="U313" s="6">
        <v>3689464</v>
      </c>
      <c r="V313" s="7">
        <v>37316</v>
      </c>
      <c r="W313" s="6">
        <v>-29657044</v>
      </c>
      <c r="X313" s="6">
        <v>0</v>
      </c>
      <c r="Y313" s="6">
        <v>0</v>
      </c>
      <c r="Z313" s="2">
        <v>85858663</v>
      </c>
      <c r="AA313" s="6">
        <v>1482333091</v>
      </c>
      <c r="AB313" s="6">
        <v>226305613</v>
      </c>
      <c r="AC313" s="6">
        <v>101266571</v>
      </c>
      <c r="AD313" s="6">
        <v>2</v>
      </c>
      <c r="AE313" s="7" t="s">
        <v>971</v>
      </c>
      <c r="AF313" s="2" t="s">
        <v>811</v>
      </c>
      <c r="AG313" s="6">
        <v>86940963</v>
      </c>
      <c r="AH313" s="6">
        <v>2.4747465E-2</v>
      </c>
      <c r="AI313" s="11">
        <v>0</v>
      </c>
      <c r="AJ313" s="2" t="s">
        <v>1062</v>
      </c>
      <c r="AK313" s="2" t="s">
        <v>1062</v>
      </c>
      <c r="AL313" s="2">
        <v>0</v>
      </c>
      <c r="AM313" s="2">
        <v>0</v>
      </c>
      <c r="AN313" s="2" t="s">
        <v>1062</v>
      </c>
      <c r="AO313" s="2">
        <v>0</v>
      </c>
      <c r="AP313" s="2">
        <v>1</v>
      </c>
    </row>
    <row r="314" spans="1:42">
      <c r="A314" s="2" t="s">
        <v>33</v>
      </c>
      <c r="B314" s="2" t="s">
        <v>804</v>
      </c>
      <c r="C314" s="2" t="s">
        <v>822</v>
      </c>
      <c r="D314" s="2">
        <v>0</v>
      </c>
      <c r="E314" s="2" t="s">
        <v>34</v>
      </c>
      <c r="F314" s="2" t="s">
        <v>584</v>
      </c>
      <c r="G314" s="2" t="s">
        <v>0</v>
      </c>
      <c r="H314" s="2">
        <v>0</v>
      </c>
      <c r="I314" s="2">
        <v>0.4</v>
      </c>
      <c r="J314" s="6">
        <v>1961570</v>
      </c>
      <c r="K314" s="6">
        <v>6646947</v>
      </c>
      <c r="L314" s="6">
        <v>-4685377</v>
      </c>
      <c r="M314" s="6">
        <v>5744583</v>
      </c>
      <c r="N314" s="6">
        <v>869606</v>
      </c>
      <c r="O314" s="6">
        <v>131647</v>
      </c>
      <c r="P314" s="6">
        <v>674364</v>
      </c>
      <c r="Q314" s="2">
        <v>754</v>
      </c>
      <c r="R314" s="6">
        <v>0</v>
      </c>
      <c r="S314" s="6">
        <v>0</v>
      </c>
      <c r="T314" s="6">
        <v>9041</v>
      </c>
      <c r="U314" s="6">
        <v>35513</v>
      </c>
      <c r="V314" s="7">
        <v>18287</v>
      </c>
      <c r="W314" s="6">
        <v>-107373</v>
      </c>
      <c r="X314" s="6">
        <v>33977</v>
      </c>
      <c r="Y314" s="6">
        <v>0</v>
      </c>
      <c r="Z314" s="2">
        <v>-64228</v>
      </c>
      <c r="AA314" s="6">
        <v>6476565</v>
      </c>
      <c r="AB314" s="6">
        <v>1791188</v>
      </c>
      <c r="AC314" s="6">
        <v>-170382</v>
      </c>
      <c r="AD314" s="6">
        <v>1</v>
      </c>
      <c r="AE314" s="7">
        <v>0</v>
      </c>
      <c r="AF314" s="2" t="s">
        <v>807</v>
      </c>
      <c r="AG314" s="6">
        <v>1961570</v>
      </c>
      <c r="AH314" s="6">
        <v>4.9368600000000002E-4</v>
      </c>
      <c r="AI314" s="11">
        <v>0</v>
      </c>
      <c r="AJ314" s="2" t="s">
        <v>1062</v>
      </c>
      <c r="AK314" s="2">
        <v>1</v>
      </c>
      <c r="AL314" s="2">
        <v>0</v>
      </c>
      <c r="AM314" s="2">
        <v>0</v>
      </c>
      <c r="AN314" s="2" t="s">
        <v>1062</v>
      </c>
      <c r="AO314" s="2">
        <v>0</v>
      </c>
      <c r="AP314" s="2" t="s">
        <v>1062</v>
      </c>
    </row>
    <row r="315" spans="1:42">
      <c r="A315" s="2" t="s">
        <v>31</v>
      </c>
      <c r="B315" s="2" t="s">
        <v>819</v>
      </c>
      <c r="C315" s="2" t="s">
        <v>808</v>
      </c>
      <c r="D315" s="2" t="s">
        <v>947</v>
      </c>
      <c r="E315" s="2" t="s">
        <v>32</v>
      </c>
      <c r="F315" s="2" t="s">
        <v>806</v>
      </c>
      <c r="G315" s="2" t="s">
        <v>502</v>
      </c>
      <c r="H315" s="2">
        <v>0</v>
      </c>
      <c r="I315" s="2">
        <v>0.99</v>
      </c>
      <c r="J315" s="6">
        <v>117367283</v>
      </c>
      <c r="K315" s="6">
        <v>73761518</v>
      </c>
      <c r="L315" s="6">
        <v>43605765</v>
      </c>
      <c r="M315" s="6">
        <v>74872618</v>
      </c>
      <c r="N315" s="6">
        <v>9139107</v>
      </c>
      <c r="O315" s="6">
        <v>1715831</v>
      </c>
      <c r="P315" s="6">
        <v>7007260</v>
      </c>
      <c r="Q315" s="6">
        <v>28062</v>
      </c>
      <c r="R315" s="6">
        <v>0</v>
      </c>
      <c r="S315" s="6">
        <v>1519</v>
      </c>
      <c r="T315" s="6">
        <v>7899</v>
      </c>
      <c r="U315" s="6">
        <v>251950</v>
      </c>
      <c r="V315" s="7">
        <v>126586</v>
      </c>
      <c r="W315" s="6">
        <v>-134202</v>
      </c>
      <c r="X315" s="6">
        <v>0</v>
      </c>
      <c r="Y315" s="6">
        <v>0</v>
      </c>
      <c r="Z315" s="2">
        <v>-2246044</v>
      </c>
      <c r="AA315" s="6">
        <v>81631479</v>
      </c>
      <c r="AB315" s="6">
        <v>125237244</v>
      </c>
      <c r="AC315" s="6">
        <v>7869961</v>
      </c>
      <c r="AD315" s="6">
        <v>1</v>
      </c>
      <c r="AE315" s="7" t="s">
        <v>907</v>
      </c>
      <c r="AF315" s="2" t="s">
        <v>811</v>
      </c>
      <c r="AG315" s="6">
        <v>67905419</v>
      </c>
      <c r="AH315" s="6">
        <v>9.6752349000000001E-2</v>
      </c>
      <c r="AI315" s="11">
        <v>0</v>
      </c>
      <c r="AJ315" s="2" t="s">
        <v>1062</v>
      </c>
      <c r="AK315" s="2" t="s">
        <v>1062</v>
      </c>
      <c r="AL315" s="2">
        <v>0</v>
      </c>
      <c r="AM315" s="2">
        <v>0</v>
      </c>
      <c r="AN315" s="2" t="s">
        <v>1062</v>
      </c>
      <c r="AO315" s="2">
        <v>0</v>
      </c>
      <c r="AP315" s="2">
        <v>1</v>
      </c>
    </row>
    <row r="316" spans="1:42">
      <c r="A316" s="2" t="s">
        <v>29</v>
      </c>
      <c r="B316" s="2" t="s">
        <v>821</v>
      </c>
      <c r="C316" s="2" t="s">
        <v>822</v>
      </c>
      <c r="D316" s="2">
        <v>0</v>
      </c>
      <c r="E316" s="2" t="s">
        <v>30</v>
      </c>
      <c r="F316" s="2" t="s">
        <v>806</v>
      </c>
      <c r="G316" s="2" t="s">
        <v>0</v>
      </c>
      <c r="H316" s="2">
        <v>0</v>
      </c>
      <c r="I316" s="2">
        <v>0.49</v>
      </c>
      <c r="J316" s="6">
        <v>55685446</v>
      </c>
      <c r="K316" s="6">
        <v>69448393</v>
      </c>
      <c r="L316" s="6">
        <v>-13762947</v>
      </c>
      <c r="M316" s="6">
        <v>73240424</v>
      </c>
      <c r="N316" s="6">
        <v>7840470</v>
      </c>
      <c r="O316" s="6">
        <v>1712112</v>
      </c>
      <c r="P316" s="6">
        <v>5627038</v>
      </c>
      <c r="Q316" s="6">
        <v>18553</v>
      </c>
      <c r="R316" s="6">
        <v>86960</v>
      </c>
      <c r="S316" s="6">
        <v>3008</v>
      </c>
      <c r="T316" s="6">
        <v>68093</v>
      </c>
      <c r="U316" s="6">
        <v>226367</v>
      </c>
      <c r="V316" s="7">
        <v>98339</v>
      </c>
      <c r="W316" s="6">
        <v>-315401</v>
      </c>
      <c r="X316" s="6">
        <v>0</v>
      </c>
      <c r="Y316" s="6">
        <v>1940645</v>
      </c>
      <c r="Z316" s="2">
        <v>-1249299</v>
      </c>
      <c r="AA316" s="6">
        <v>77575549</v>
      </c>
      <c r="AB316" s="6">
        <v>63812602</v>
      </c>
      <c r="AC316" s="6">
        <v>8127156</v>
      </c>
      <c r="AD316" s="6">
        <v>1</v>
      </c>
      <c r="AE316" s="7">
        <v>0</v>
      </c>
      <c r="AF316" s="2" t="s">
        <v>807</v>
      </c>
      <c r="AG316" s="6">
        <v>55685446</v>
      </c>
      <c r="AH316" s="6">
        <v>1.4014858999999999E-2</v>
      </c>
      <c r="AI316" s="11">
        <v>0</v>
      </c>
      <c r="AJ316" s="2" t="s">
        <v>1062</v>
      </c>
      <c r="AK316" s="2" t="s">
        <v>1062</v>
      </c>
      <c r="AL316" s="2">
        <v>0</v>
      </c>
      <c r="AM316" s="2">
        <v>0</v>
      </c>
      <c r="AN316" s="2">
        <v>1</v>
      </c>
      <c r="AO316" s="2">
        <v>0</v>
      </c>
      <c r="AP316" s="2" t="s">
        <v>1062</v>
      </c>
    </row>
    <row r="317" spans="1:42">
      <c r="A317" s="2" t="s">
        <v>27</v>
      </c>
      <c r="B317" s="2" t="s">
        <v>804</v>
      </c>
      <c r="C317" s="2" t="s">
        <v>805</v>
      </c>
      <c r="D317" s="2">
        <v>0</v>
      </c>
      <c r="E317" s="2" t="s">
        <v>28</v>
      </c>
      <c r="F317" s="2" t="s">
        <v>488</v>
      </c>
      <c r="G317" s="2" t="s">
        <v>486</v>
      </c>
      <c r="H317" s="2">
        <v>0</v>
      </c>
      <c r="I317" s="2">
        <v>0.4</v>
      </c>
      <c r="J317" s="6">
        <v>2145132</v>
      </c>
      <c r="K317" s="6">
        <v>21796298</v>
      </c>
      <c r="L317" s="6">
        <v>-19651165</v>
      </c>
      <c r="M317" s="6">
        <v>23689206</v>
      </c>
      <c r="N317" s="6">
        <v>1931345</v>
      </c>
      <c r="O317" s="6">
        <v>549440</v>
      </c>
      <c r="P317" s="6">
        <v>1201954</v>
      </c>
      <c r="Q317" s="6">
        <v>2873</v>
      </c>
      <c r="R317" s="6">
        <v>2857</v>
      </c>
      <c r="S317" s="6">
        <v>614</v>
      </c>
      <c r="T317" s="6">
        <v>29580</v>
      </c>
      <c r="U317" s="6">
        <v>105156</v>
      </c>
      <c r="V317" s="7">
        <v>38871</v>
      </c>
      <c r="W317" s="6">
        <v>-450339</v>
      </c>
      <c r="X317" s="6">
        <v>0</v>
      </c>
      <c r="Y317" s="6">
        <v>1621550</v>
      </c>
      <c r="Z317" s="2">
        <v>-386428</v>
      </c>
      <c r="AA317" s="6">
        <v>23162234</v>
      </c>
      <c r="AB317" s="6">
        <v>3511069</v>
      </c>
      <c r="AC317" s="6">
        <v>1365936</v>
      </c>
      <c r="AD317" s="6">
        <v>2</v>
      </c>
      <c r="AE317" s="7">
        <v>0</v>
      </c>
      <c r="AF317" s="2" t="s">
        <v>807</v>
      </c>
      <c r="AG317" s="6">
        <v>2145132</v>
      </c>
      <c r="AH317" s="6">
        <v>5.3988500000000004E-4</v>
      </c>
      <c r="AI317" s="11">
        <v>0</v>
      </c>
      <c r="AJ317" s="2" t="s">
        <v>1062</v>
      </c>
      <c r="AK317" s="2">
        <v>1</v>
      </c>
      <c r="AL317" s="2">
        <v>0</v>
      </c>
      <c r="AM317" s="2">
        <v>0</v>
      </c>
      <c r="AN317" s="2" t="s">
        <v>1062</v>
      </c>
      <c r="AO317" s="2">
        <v>0</v>
      </c>
      <c r="AP317" s="2" t="s">
        <v>1062</v>
      </c>
    </row>
    <row r="318" spans="1:42">
      <c r="A318" s="2" t="s">
        <v>25</v>
      </c>
      <c r="B318" s="2" t="s">
        <v>821</v>
      </c>
      <c r="C318" s="2" t="s">
        <v>805</v>
      </c>
      <c r="D318" s="2" t="s">
        <v>974</v>
      </c>
      <c r="E318" s="2" t="s">
        <v>26</v>
      </c>
      <c r="F318" s="2" t="s">
        <v>806</v>
      </c>
      <c r="G318" s="2" t="s">
        <v>726</v>
      </c>
      <c r="H318" s="2">
        <v>0</v>
      </c>
      <c r="I318" s="2">
        <v>0.99</v>
      </c>
      <c r="J318" s="6">
        <v>12794218</v>
      </c>
      <c r="K318" s="6">
        <v>84594697</v>
      </c>
      <c r="L318" s="6">
        <v>-71800479</v>
      </c>
      <c r="M318" s="6">
        <v>90659309</v>
      </c>
      <c r="N318" s="6">
        <v>5235398</v>
      </c>
      <c r="O318" s="6">
        <v>2077862</v>
      </c>
      <c r="P318" s="6">
        <v>2640601</v>
      </c>
      <c r="Q318" s="2">
        <v>0</v>
      </c>
      <c r="R318" s="6">
        <v>6488</v>
      </c>
      <c r="S318" s="6">
        <v>3038</v>
      </c>
      <c r="T318" s="6">
        <v>84104</v>
      </c>
      <c r="U318" s="6">
        <v>333175</v>
      </c>
      <c r="V318" s="7">
        <v>90130</v>
      </c>
      <c r="W318" s="6">
        <v>-1658059</v>
      </c>
      <c r="X318" s="6">
        <v>0</v>
      </c>
      <c r="Y318" s="6">
        <v>0</v>
      </c>
      <c r="Z318" s="2">
        <v>-2943077</v>
      </c>
      <c r="AA318" s="6">
        <v>91293571</v>
      </c>
      <c r="AB318" s="6">
        <v>19493092</v>
      </c>
      <c r="AC318" s="6">
        <v>6698874</v>
      </c>
      <c r="AD318" s="6">
        <v>2</v>
      </c>
      <c r="AE318" s="7" t="s">
        <v>975</v>
      </c>
      <c r="AF318" s="2" t="s">
        <v>811</v>
      </c>
      <c r="AG318" s="6">
        <v>12243022</v>
      </c>
      <c r="AH318" s="6">
        <v>9.1985464000000003E-2</v>
      </c>
      <c r="AI318" s="11">
        <v>0</v>
      </c>
      <c r="AJ318" s="2" t="s">
        <v>1062</v>
      </c>
      <c r="AK318" s="2" t="s">
        <v>1062</v>
      </c>
      <c r="AL318" s="2">
        <v>0</v>
      </c>
      <c r="AM318" s="2">
        <v>0</v>
      </c>
      <c r="AN318" s="2" t="s">
        <v>1062</v>
      </c>
      <c r="AO318" s="2">
        <v>0</v>
      </c>
      <c r="AP318" s="2">
        <v>1</v>
      </c>
    </row>
    <row r="319" spans="1:42">
      <c r="A319" s="2" t="s">
        <v>23</v>
      </c>
      <c r="B319" s="2" t="s">
        <v>819</v>
      </c>
      <c r="C319" s="2" t="s">
        <v>808</v>
      </c>
      <c r="D319" s="2" t="s">
        <v>951</v>
      </c>
      <c r="E319" s="2" t="s">
        <v>24</v>
      </c>
      <c r="F319" s="2" t="s">
        <v>806</v>
      </c>
      <c r="G319" s="2" t="s">
        <v>368</v>
      </c>
      <c r="H319" s="2">
        <v>0</v>
      </c>
      <c r="I319" s="2">
        <v>0.99</v>
      </c>
      <c r="J319" s="6">
        <v>119566427</v>
      </c>
      <c r="K319" s="6">
        <v>63455926</v>
      </c>
      <c r="L319" s="6">
        <v>56110501</v>
      </c>
      <c r="M319" s="6">
        <v>70710326</v>
      </c>
      <c r="N319" s="6">
        <v>8426557</v>
      </c>
      <c r="O319" s="6">
        <v>1626420</v>
      </c>
      <c r="P319" s="6">
        <v>6409675</v>
      </c>
      <c r="Q319" s="6">
        <v>22091</v>
      </c>
      <c r="R319" s="6">
        <v>0</v>
      </c>
      <c r="S319" s="6">
        <v>1519</v>
      </c>
      <c r="T319" s="6">
        <v>25782</v>
      </c>
      <c r="U319" s="6">
        <v>261795</v>
      </c>
      <c r="V319" s="7">
        <v>79275</v>
      </c>
      <c r="W319" s="6">
        <v>341516</v>
      </c>
      <c r="X319" s="6">
        <v>0</v>
      </c>
      <c r="Y319" s="6">
        <v>0</v>
      </c>
      <c r="Z319" s="2">
        <v>-1945182</v>
      </c>
      <c r="AA319" s="6">
        <v>77533217</v>
      </c>
      <c r="AB319" s="6">
        <v>133643718</v>
      </c>
      <c r="AC319" s="6">
        <v>14077291</v>
      </c>
      <c r="AD319" s="6">
        <v>1</v>
      </c>
      <c r="AE319" s="7">
        <v>0</v>
      </c>
      <c r="AF319" s="2" t="s">
        <v>807</v>
      </c>
      <c r="AG319" s="6">
        <v>78358445</v>
      </c>
      <c r="AH319" s="6">
        <v>3.0092362000000001E-2</v>
      </c>
      <c r="AI319" s="11">
        <v>0</v>
      </c>
      <c r="AJ319" s="2" t="s">
        <v>1062</v>
      </c>
      <c r="AK319" s="2" t="s">
        <v>1062</v>
      </c>
      <c r="AL319" s="2">
        <v>0</v>
      </c>
      <c r="AM319" s="2">
        <v>0</v>
      </c>
      <c r="AN319" s="2" t="s">
        <v>1062</v>
      </c>
      <c r="AO319" s="2">
        <v>0</v>
      </c>
      <c r="AP319" s="2">
        <v>1</v>
      </c>
    </row>
    <row r="320" spans="1:42">
      <c r="A320" s="2" t="s">
        <v>21</v>
      </c>
      <c r="B320" s="2" t="s">
        <v>804</v>
      </c>
      <c r="C320" s="2" t="s">
        <v>805</v>
      </c>
      <c r="D320" s="2" t="s">
        <v>983</v>
      </c>
      <c r="E320" s="2" t="s">
        <v>22</v>
      </c>
      <c r="F320" s="2" t="s">
        <v>133</v>
      </c>
      <c r="G320" s="2" t="s">
        <v>806</v>
      </c>
      <c r="H320" s="2">
        <v>0</v>
      </c>
      <c r="I320" s="2">
        <v>0.3</v>
      </c>
      <c r="J320" s="6">
        <v>2053347</v>
      </c>
      <c r="K320" s="6">
        <v>13383778</v>
      </c>
      <c r="L320" s="6">
        <v>-11330431</v>
      </c>
      <c r="M320" s="6">
        <v>13978408</v>
      </c>
      <c r="N320" s="6">
        <v>880650</v>
      </c>
      <c r="O320" s="6">
        <v>320339</v>
      </c>
      <c r="P320" s="6">
        <v>504687</v>
      </c>
      <c r="Q320" s="2">
        <v>0</v>
      </c>
      <c r="R320" s="6">
        <v>0</v>
      </c>
      <c r="S320" s="6">
        <v>0</v>
      </c>
      <c r="T320" s="6">
        <v>8455</v>
      </c>
      <c r="U320" s="6">
        <v>42873</v>
      </c>
      <c r="V320" s="7">
        <v>4296</v>
      </c>
      <c r="W320" s="6">
        <v>-259656</v>
      </c>
      <c r="X320" s="6">
        <v>0</v>
      </c>
      <c r="Y320" s="6">
        <v>0</v>
      </c>
      <c r="Z320" s="2">
        <v>-3406846</v>
      </c>
      <c r="AA320" s="6">
        <v>11192556</v>
      </c>
      <c r="AB320" s="6">
        <v>-137875</v>
      </c>
      <c r="AC320" s="6">
        <v>-2191222</v>
      </c>
      <c r="AD320" s="6">
        <v>0</v>
      </c>
      <c r="AE320" s="7" t="s">
        <v>984</v>
      </c>
      <c r="AF320" s="2" t="s">
        <v>811</v>
      </c>
      <c r="AG320" s="6">
        <v>2053347</v>
      </c>
      <c r="AH320" s="6">
        <v>1.5133067E-2</v>
      </c>
      <c r="AI320" s="11">
        <v>0</v>
      </c>
      <c r="AJ320" s="2" t="s">
        <v>1062</v>
      </c>
      <c r="AK320" s="2" t="s">
        <v>1062</v>
      </c>
      <c r="AL320" s="2">
        <v>0</v>
      </c>
      <c r="AM320" s="2">
        <v>0</v>
      </c>
      <c r="AN320" s="2" t="s">
        <v>1062</v>
      </c>
      <c r="AO320" s="2">
        <v>0</v>
      </c>
      <c r="AP320" s="2">
        <v>1</v>
      </c>
    </row>
    <row r="321" spans="1:42">
      <c r="A321" s="2" t="s">
        <v>19</v>
      </c>
      <c r="B321" s="2" t="s">
        <v>821</v>
      </c>
      <c r="C321" s="2" t="s">
        <v>805</v>
      </c>
      <c r="D321" s="2" t="s">
        <v>974</v>
      </c>
      <c r="E321" s="2" t="s">
        <v>20</v>
      </c>
      <c r="F321" s="2" t="s">
        <v>806</v>
      </c>
      <c r="G321" s="2" t="s">
        <v>726</v>
      </c>
      <c r="H321" s="2">
        <v>0</v>
      </c>
      <c r="I321" s="2">
        <v>0.99</v>
      </c>
      <c r="J321" s="6">
        <v>13583676</v>
      </c>
      <c r="K321" s="6">
        <v>65268732</v>
      </c>
      <c r="L321" s="6">
        <v>-51685056</v>
      </c>
      <c r="M321" s="6">
        <v>71276446</v>
      </c>
      <c r="N321" s="6">
        <v>4139347</v>
      </c>
      <c r="O321" s="6">
        <v>1633775</v>
      </c>
      <c r="P321" s="6">
        <v>2246248</v>
      </c>
      <c r="Q321" s="6">
        <v>1175</v>
      </c>
      <c r="R321" s="6">
        <v>2324</v>
      </c>
      <c r="S321" s="6">
        <v>0</v>
      </c>
      <c r="T321" s="6">
        <v>24304</v>
      </c>
      <c r="U321" s="6">
        <v>196077</v>
      </c>
      <c r="V321" s="7">
        <v>35444</v>
      </c>
      <c r="W321" s="6">
        <v>-1184449</v>
      </c>
      <c r="X321" s="6">
        <v>0</v>
      </c>
      <c r="Y321" s="6">
        <v>0</v>
      </c>
      <c r="Z321" s="2">
        <v>5584054</v>
      </c>
      <c r="AA321" s="6">
        <v>79815398</v>
      </c>
      <c r="AB321" s="6">
        <v>28130342</v>
      </c>
      <c r="AC321" s="6">
        <v>14546666</v>
      </c>
      <c r="AD321" s="6">
        <v>2</v>
      </c>
      <c r="AE321" s="7" t="s">
        <v>975</v>
      </c>
      <c r="AF321" s="2" t="s">
        <v>811</v>
      </c>
      <c r="AG321" s="6">
        <v>13583676</v>
      </c>
      <c r="AH321" s="6">
        <v>9.7661358000000004E-2</v>
      </c>
      <c r="AI321" s="11">
        <v>0</v>
      </c>
      <c r="AJ321" s="2" t="s">
        <v>1062</v>
      </c>
      <c r="AK321" s="2" t="s">
        <v>1062</v>
      </c>
      <c r="AL321" s="2">
        <v>0</v>
      </c>
      <c r="AM321" s="2">
        <v>0</v>
      </c>
      <c r="AN321" s="2" t="s">
        <v>1062</v>
      </c>
      <c r="AO321" s="2">
        <v>0</v>
      </c>
      <c r="AP321" s="2">
        <v>1</v>
      </c>
    </row>
    <row r="322" spans="1:42">
      <c r="A322" s="2" t="s">
        <v>17</v>
      </c>
      <c r="B322" s="2" t="s">
        <v>819</v>
      </c>
      <c r="C322" s="2" t="s">
        <v>825</v>
      </c>
      <c r="D322" s="2" t="s">
        <v>945</v>
      </c>
      <c r="E322" s="2" t="s">
        <v>18</v>
      </c>
      <c r="F322" s="2" t="s">
        <v>806</v>
      </c>
      <c r="G322" s="2" t="s">
        <v>45</v>
      </c>
      <c r="H322" s="2">
        <v>0</v>
      </c>
      <c r="I322" s="2">
        <v>0.99</v>
      </c>
      <c r="J322" s="6">
        <v>106938575</v>
      </c>
      <c r="K322" s="6">
        <v>72702985</v>
      </c>
      <c r="L322" s="6">
        <v>34235590</v>
      </c>
      <c r="M322" s="6">
        <v>72835649</v>
      </c>
      <c r="N322" s="6">
        <v>8003869</v>
      </c>
      <c r="O322" s="6">
        <v>1671081</v>
      </c>
      <c r="P322" s="6">
        <v>6043404</v>
      </c>
      <c r="Q322" s="6">
        <v>21635</v>
      </c>
      <c r="R322" s="6">
        <v>0</v>
      </c>
      <c r="S322" s="6">
        <v>1519</v>
      </c>
      <c r="T322" s="6">
        <v>41414</v>
      </c>
      <c r="U322" s="6">
        <v>192410</v>
      </c>
      <c r="V322" s="7">
        <v>32406</v>
      </c>
      <c r="W322" s="6">
        <v>90239</v>
      </c>
      <c r="X322" s="6">
        <v>0</v>
      </c>
      <c r="Y322" s="6">
        <v>0</v>
      </c>
      <c r="Z322" s="2">
        <v>936363</v>
      </c>
      <c r="AA322" s="6">
        <v>81866120</v>
      </c>
      <c r="AB322" s="6">
        <v>116101710</v>
      </c>
      <c r="AC322" s="6">
        <v>9163135</v>
      </c>
      <c r="AD322" s="6">
        <v>1</v>
      </c>
      <c r="AE322" s="7">
        <v>0</v>
      </c>
      <c r="AF322" s="2" t="s">
        <v>807</v>
      </c>
      <c r="AG322" s="6">
        <v>76640678</v>
      </c>
      <c r="AH322" s="6">
        <v>2.6914196000000001E-2</v>
      </c>
      <c r="AI322" s="11">
        <v>0</v>
      </c>
      <c r="AJ322" s="2" t="s">
        <v>1062</v>
      </c>
      <c r="AK322" s="2" t="s">
        <v>1062</v>
      </c>
      <c r="AL322" s="2">
        <v>0</v>
      </c>
      <c r="AM322" s="2">
        <v>0</v>
      </c>
      <c r="AN322" s="2" t="s">
        <v>1062</v>
      </c>
      <c r="AO322" s="2">
        <v>0</v>
      </c>
      <c r="AP322" s="2">
        <v>1</v>
      </c>
    </row>
    <row r="323" spans="1:42">
      <c r="A323" s="2" t="s">
        <v>15</v>
      </c>
      <c r="B323" s="2" t="s">
        <v>804</v>
      </c>
      <c r="C323" s="2" t="s">
        <v>825</v>
      </c>
      <c r="D323" s="2">
        <v>0</v>
      </c>
      <c r="E323" s="2" t="s">
        <v>16</v>
      </c>
      <c r="F323" s="2" t="s">
        <v>13</v>
      </c>
      <c r="G323" s="2" t="s">
        <v>464</v>
      </c>
      <c r="H323" s="2">
        <v>0</v>
      </c>
      <c r="I323" s="2">
        <v>0.4</v>
      </c>
      <c r="J323" s="6">
        <v>2515597</v>
      </c>
      <c r="K323" s="6">
        <v>15375218</v>
      </c>
      <c r="L323" s="6">
        <v>-12859621</v>
      </c>
      <c r="M323" s="6">
        <v>15615908</v>
      </c>
      <c r="N323" s="6">
        <v>1298436</v>
      </c>
      <c r="O323" s="6">
        <v>357865</v>
      </c>
      <c r="P323" s="6">
        <v>875358</v>
      </c>
      <c r="Q323" s="2">
        <v>0</v>
      </c>
      <c r="R323" s="6">
        <v>0</v>
      </c>
      <c r="S323" s="6">
        <v>614</v>
      </c>
      <c r="T323" s="6">
        <v>6653</v>
      </c>
      <c r="U323" s="6">
        <v>47308</v>
      </c>
      <c r="V323" s="7">
        <v>10638</v>
      </c>
      <c r="W323" s="6">
        <v>-294700</v>
      </c>
      <c r="X323" s="6">
        <v>0</v>
      </c>
      <c r="Y323" s="6">
        <v>0</v>
      </c>
      <c r="Z323" s="2">
        <v>-65001</v>
      </c>
      <c r="AA323" s="6">
        <v>16554643</v>
      </c>
      <c r="AB323" s="6">
        <v>3695023</v>
      </c>
      <c r="AC323" s="6">
        <v>1179425</v>
      </c>
      <c r="AD323" s="6">
        <v>1</v>
      </c>
      <c r="AE323" s="7" t="s">
        <v>864</v>
      </c>
      <c r="AF323" s="2" t="s">
        <v>811</v>
      </c>
      <c r="AG323" s="6">
        <v>2515597</v>
      </c>
      <c r="AH323" s="6">
        <v>3.6525204999999998E-2</v>
      </c>
      <c r="AI323" s="11">
        <v>0</v>
      </c>
      <c r="AJ323" s="2" t="s">
        <v>1062</v>
      </c>
      <c r="AK323" s="2">
        <v>1</v>
      </c>
      <c r="AL323" s="2">
        <v>0</v>
      </c>
      <c r="AM323" s="2">
        <v>0</v>
      </c>
      <c r="AN323" s="2" t="s">
        <v>1062</v>
      </c>
      <c r="AO323" s="2">
        <v>0</v>
      </c>
      <c r="AP323" s="2" t="s">
        <v>1062</v>
      </c>
    </row>
    <row r="324" spans="1:42">
      <c r="A324" s="2" t="s">
        <v>11</v>
      </c>
      <c r="B324" s="2" t="s">
        <v>804</v>
      </c>
      <c r="C324" s="2" t="s">
        <v>805</v>
      </c>
      <c r="D324" s="2">
        <v>0</v>
      </c>
      <c r="E324" s="2" t="s">
        <v>12</v>
      </c>
      <c r="F324" s="2" t="s">
        <v>39</v>
      </c>
      <c r="G324" s="2" t="s">
        <v>806</v>
      </c>
      <c r="H324" s="2">
        <v>0</v>
      </c>
      <c r="I324" s="2">
        <v>0.4</v>
      </c>
      <c r="J324" s="6">
        <v>2590031</v>
      </c>
      <c r="K324" s="6">
        <v>12428574</v>
      </c>
      <c r="L324" s="6">
        <v>-9838543</v>
      </c>
      <c r="M324" s="6">
        <v>12802870</v>
      </c>
      <c r="N324" s="6">
        <v>1291248</v>
      </c>
      <c r="O324" s="6">
        <v>293399</v>
      </c>
      <c r="P324" s="6">
        <v>950795</v>
      </c>
      <c r="Q324" s="2">
        <v>0</v>
      </c>
      <c r="R324" s="6">
        <v>0</v>
      </c>
      <c r="S324" s="6">
        <v>0</v>
      </c>
      <c r="T324" s="6">
        <v>0</v>
      </c>
      <c r="U324" s="6">
        <v>36825</v>
      </c>
      <c r="V324" s="7">
        <v>10229</v>
      </c>
      <c r="W324" s="6">
        <v>-225467</v>
      </c>
      <c r="X324" s="6">
        <v>0</v>
      </c>
      <c r="Y324" s="6">
        <v>0</v>
      </c>
      <c r="Z324" s="2">
        <v>303255</v>
      </c>
      <c r="AA324" s="6">
        <v>14171906</v>
      </c>
      <c r="AB324" s="6">
        <v>4333363</v>
      </c>
      <c r="AC324" s="6">
        <v>1743332</v>
      </c>
      <c r="AD324" s="6">
        <v>2</v>
      </c>
      <c r="AE324" s="7" t="s">
        <v>903</v>
      </c>
      <c r="AF324" s="2" t="s">
        <v>811</v>
      </c>
      <c r="AG324" s="6">
        <v>2590031</v>
      </c>
      <c r="AH324" s="6">
        <v>3.003836E-2</v>
      </c>
      <c r="AI324" s="11">
        <v>0</v>
      </c>
      <c r="AJ324" s="2" t="s">
        <v>1062</v>
      </c>
      <c r="AK324" s="2">
        <v>1</v>
      </c>
      <c r="AL324" s="2">
        <v>0</v>
      </c>
      <c r="AM324" s="2">
        <v>0</v>
      </c>
      <c r="AN324" s="2" t="s">
        <v>1062</v>
      </c>
      <c r="AO324" s="2">
        <v>0</v>
      </c>
      <c r="AP324" s="2" t="s">
        <v>1062</v>
      </c>
    </row>
    <row r="325" spans="1:42">
      <c r="A325" s="2" t="s">
        <v>9</v>
      </c>
      <c r="B325" s="2" t="s">
        <v>804</v>
      </c>
      <c r="C325" s="2" t="s">
        <v>825</v>
      </c>
      <c r="D325" s="2">
        <v>0</v>
      </c>
      <c r="E325" s="2" t="s">
        <v>10</v>
      </c>
      <c r="F325" s="2" t="s">
        <v>13</v>
      </c>
      <c r="G325" s="2" t="s">
        <v>464</v>
      </c>
      <c r="H325" s="2">
        <v>0</v>
      </c>
      <c r="I325" s="2">
        <v>0.4</v>
      </c>
      <c r="J325" s="6">
        <v>2551266</v>
      </c>
      <c r="K325" s="6">
        <v>15433965</v>
      </c>
      <c r="L325" s="6">
        <v>-12882699</v>
      </c>
      <c r="M325" s="6">
        <v>15708638</v>
      </c>
      <c r="N325" s="6">
        <v>1856005</v>
      </c>
      <c r="O325" s="6">
        <v>364952</v>
      </c>
      <c r="P325" s="6">
        <v>1364430</v>
      </c>
      <c r="Q325" s="6">
        <v>1179</v>
      </c>
      <c r="R325" s="6">
        <v>22309</v>
      </c>
      <c r="S325" s="6">
        <v>0</v>
      </c>
      <c r="T325" s="6">
        <v>16023</v>
      </c>
      <c r="U325" s="6">
        <v>58564</v>
      </c>
      <c r="V325" s="7">
        <v>28548</v>
      </c>
      <c r="W325" s="6">
        <v>-295229</v>
      </c>
      <c r="X325" s="6">
        <v>0</v>
      </c>
      <c r="Y325" s="6">
        <v>0</v>
      </c>
      <c r="Z325" s="2">
        <v>0</v>
      </c>
      <c r="AA325" s="6">
        <v>17269414</v>
      </c>
      <c r="AB325" s="6">
        <v>4386716</v>
      </c>
      <c r="AC325" s="6">
        <v>1835449</v>
      </c>
      <c r="AD325" s="6">
        <v>2</v>
      </c>
      <c r="AE325" s="7" t="s">
        <v>864</v>
      </c>
      <c r="AF325" s="2" t="s">
        <v>811</v>
      </c>
      <c r="AG325" s="6">
        <v>2551266</v>
      </c>
      <c r="AH325" s="6">
        <v>3.7043101000000002E-2</v>
      </c>
      <c r="AI325" s="11">
        <v>0</v>
      </c>
      <c r="AJ325" s="2" t="s">
        <v>1062</v>
      </c>
      <c r="AK325" s="2">
        <v>1</v>
      </c>
      <c r="AL325" s="2">
        <v>0</v>
      </c>
      <c r="AM325" s="2">
        <v>0</v>
      </c>
      <c r="AN325" s="2" t="s">
        <v>1062</v>
      </c>
      <c r="AO325" s="2">
        <v>0</v>
      </c>
      <c r="AP325" s="2" t="s">
        <v>1062</v>
      </c>
    </row>
    <row r="326" spans="1:42">
      <c r="A326" s="2" t="s">
        <v>7</v>
      </c>
      <c r="B326" s="2" t="s">
        <v>804</v>
      </c>
      <c r="C326" s="2" t="s">
        <v>805</v>
      </c>
      <c r="D326" s="2">
        <v>0</v>
      </c>
      <c r="E326" s="2" t="s">
        <v>8</v>
      </c>
      <c r="F326" s="2" t="s">
        <v>680</v>
      </c>
      <c r="G326" s="2" t="s">
        <v>678</v>
      </c>
      <c r="H326" s="2">
        <v>0</v>
      </c>
      <c r="I326" s="2">
        <v>0.4</v>
      </c>
      <c r="J326" s="6">
        <v>3218810</v>
      </c>
      <c r="K326" s="6">
        <v>27489781</v>
      </c>
      <c r="L326" s="6">
        <v>-24270972</v>
      </c>
      <c r="M326" s="6">
        <v>28679978</v>
      </c>
      <c r="N326" s="6">
        <v>2035750</v>
      </c>
      <c r="O326" s="6">
        <v>657249</v>
      </c>
      <c r="P326" s="6">
        <v>1257859</v>
      </c>
      <c r="Q326" s="6">
        <v>3751</v>
      </c>
      <c r="R326" s="6">
        <v>3526</v>
      </c>
      <c r="S326" s="6">
        <v>614</v>
      </c>
      <c r="T326" s="6">
        <v>12330</v>
      </c>
      <c r="U326" s="6">
        <v>74037</v>
      </c>
      <c r="V326" s="7">
        <v>26384</v>
      </c>
      <c r="W326" s="6">
        <v>-556210</v>
      </c>
      <c r="X326" s="6">
        <v>0</v>
      </c>
      <c r="Y326" s="6">
        <v>1268460</v>
      </c>
      <c r="Z326" s="2">
        <v>1500165</v>
      </c>
      <c r="AA326" s="6">
        <v>30391223</v>
      </c>
      <c r="AB326" s="6">
        <v>6120252</v>
      </c>
      <c r="AC326" s="6">
        <v>2901442</v>
      </c>
      <c r="AD326" s="6">
        <v>2</v>
      </c>
      <c r="AE326" s="7">
        <v>0</v>
      </c>
      <c r="AF326" s="2" t="s">
        <v>807</v>
      </c>
      <c r="AG326" s="6">
        <v>3218810</v>
      </c>
      <c r="AH326" s="6">
        <v>8.1010700000000001E-4</v>
      </c>
      <c r="AI326" s="11">
        <v>0</v>
      </c>
      <c r="AJ326" s="2" t="s">
        <v>1062</v>
      </c>
      <c r="AK326" s="2">
        <v>1</v>
      </c>
      <c r="AL326" s="2">
        <v>0</v>
      </c>
      <c r="AM326" s="2">
        <v>0</v>
      </c>
      <c r="AN326" s="2" t="s">
        <v>1062</v>
      </c>
      <c r="AO326" s="2">
        <v>0</v>
      </c>
      <c r="AP326" s="2" t="s">
        <v>1062</v>
      </c>
    </row>
    <row r="327" spans="1:42">
      <c r="A327" s="2" t="s">
        <v>5</v>
      </c>
      <c r="B327" s="2" t="s">
        <v>804</v>
      </c>
      <c r="C327" s="2" t="s">
        <v>808</v>
      </c>
      <c r="D327" s="2">
        <v>0</v>
      </c>
      <c r="E327" s="2" t="s">
        <v>6</v>
      </c>
      <c r="F327" s="2" t="s">
        <v>412</v>
      </c>
      <c r="G327" s="2" t="s">
        <v>410</v>
      </c>
      <c r="H327" s="2">
        <v>0</v>
      </c>
      <c r="I327" s="2">
        <v>0.4</v>
      </c>
      <c r="J327" s="6">
        <v>3279452</v>
      </c>
      <c r="K327" s="6">
        <v>9856615</v>
      </c>
      <c r="L327" s="6">
        <v>-6577163</v>
      </c>
      <c r="M327" s="6">
        <v>9933005</v>
      </c>
      <c r="N327" s="6">
        <v>1568503</v>
      </c>
      <c r="O327" s="6">
        <v>229008</v>
      </c>
      <c r="P327" s="6">
        <v>1298692</v>
      </c>
      <c r="Q327" s="6">
        <v>3066</v>
      </c>
      <c r="R327" s="6">
        <v>0</v>
      </c>
      <c r="S327" s="6">
        <v>0</v>
      </c>
      <c r="T327" s="6">
        <v>3998</v>
      </c>
      <c r="U327" s="6">
        <v>15017</v>
      </c>
      <c r="V327" s="7">
        <v>18722</v>
      </c>
      <c r="W327" s="6">
        <v>-150727</v>
      </c>
      <c r="X327" s="6">
        <v>0</v>
      </c>
      <c r="Y327" s="6">
        <v>0</v>
      </c>
      <c r="Z327" s="2">
        <v>-346550</v>
      </c>
      <c r="AA327" s="6">
        <v>11004231</v>
      </c>
      <c r="AB327" s="6">
        <v>4427068</v>
      </c>
      <c r="AC327" s="6">
        <v>1147616</v>
      </c>
      <c r="AD327" s="6">
        <v>1</v>
      </c>
      <c r="AE327" s="7" t="s">
        <v>930</v>
      </c>
      <c r="AF327" s="2" t="s">
        <v>811</v>
      </c>
      <c r="AG327" s="6">
        <v>3279452</v>
      </c>
      <c r="AH327" s="6">
        <v>1.5574797E-2</v>
      </c>
      <c r="AI327" s="11">
        <v>0</v>
      </c>
      <c r="AJ327" s="2" t="s">
        <v>1062</v>
      </c>
      <c r="AK327" s="2">
        <v>1</v>
      </c>
      <c r="AL327" s="2">
        <v>0</v>
      </c>
      <c r="AM327" s="2">
        <v>0</v>
      </c>
      <c r="AN327" s="2" t="s">
        <v>1062</v>
      </c>
      <c r="AO327" s="2">
        <v>0</v>
      </c>
      <c r="AP327" s="2" t="s">
        <v>1062</v>
      </c>
    </row>
    <row r="328" spans="1:42">
      <c r="A328" s="2" t="s">
        <v>3</v>
      </c>
      <c r="B328" s="2" t="s">
        <v>804</v>
      </c>
      <c r="C328" s="2" t="s">
        <v>825</v>
      </c>
      <c r="D328" s="2">
        <v>0</v>
      </c>
      <c r="E328" s="2" t="s">
        <v>4</v>
      </c>
      <c r="F328" s="2" t="s">
        <v>13</v>
      </c>
      <c r="G328" s="2" t="s">
        <v>464</v>
      </c>
      <c r="H328" s="2">
        <v>0</v>
      </c>
      <c r="I328" s="2">
        <v>0.4</v>
      </c>
      <c r="J328" s="6">
        <v>2734953</v>
      </c>
      <c r="K328" s="6">
        <v>10891922</v>
      </c>
      <c r="L328" s="6">
        <v>-8156969</v>
      </c>
      <c r="M328" s="6">
        <v>10852066</v>
      </c>
      <c r="N328" s="6">
        <v>1281266</v>
      </c>
      <c r="O328" s="6">
        <v>248809</v>
      </c>
      <c r="P328" s="6">
        <v>971482</v>
      </c>
      <c r="Q328" s="2">
        <v>0</v>
      </c>
      <c r="R328" s="6">
        <v>4584</v>
      </c>
      <c r="S328" s="6">
        <v>0</v>
      </c>
      <c r="T328" s="6">
        <v>6489</v>
      </c>
      <c r="U328" s="6">
        <v>24124</v>
      </c>
      <c r="V328" s="7">
        <v>25778</v>
      </c>
      <c r="W328" s="6">
        <v>-186931</v>
      </c>
      <c r="X328" s="6">
        <v>0</v>
      </c>
      <c r="Y328" s="6">
        <v>0</v>
      </c>
      <c r="Z328" s="2">
        <v>-9888</v>
      </c>
      <c r="AA328" s="6">
        <v>11936513</v>
      </c>
      <c r="AB328" s="6">
        <v>3779544</v>
      </c>
      <c r="AC328" s="6">
        <v>1044592</v>
      </c>
      <c r="AD328" s="6">
        <v>1</v>
      </c>
      <c r="AE328" s="7" t="s">
        <v>864</v>
      </c>
      <c r="AF328" s="2" t="s">
        <v>811</v>
      </c>
      <c r="AG328" s="6">
        <v>2734953</v>
      </c>
      <c r="AH328" s="6">
        <v>3.9710134000000001E-2</v>
      </c>
      <c r="AI328" s="11">
        <v>0</v>
      </c>
      <c r="AJ328" s="2" t="s">
        <v>1062</v>
      </c>
      <c r="AK328" s="2">
        <v>1</v>
      </c>
      <c r="AL328" s="2">
        <v>0</v>
      </c>
      <c r="AM328" s="2">
        <v>0</v>
      </c>
      <c r="AN328" s="2" t="s">
        <v>1062</v>
      </c>
      <c r="AO328" s="2">
        <v>0</v>
      </c>
      <c r="AP328" s="2" t="s">
        <v>1062</v>
      </c>
    </row>
    <row r="329" spans="1:42">
      <c r="A329" s="2" t="s">
        <v>1</v>
      </c>
      <c r="B329" s="2" t="s">
        <v>821</v>
      </c>
      <c r="C329" s="2" t="s">
        <v>820</v>
      </c>
      <c r="D329" s="2" t="s">
        <v>976</v>
      </c>
      <c r="E329" s="2" t="s">
        <v>2</v>
      </c>
      <c r="F329" s="2" t="s">
        <v>806</v>
      </c>
      <c r="G329" s="2" t="s">
        <v>314</v>
      </c>
      <c r="H329" s="2">
        <v>0</v>
      </c>
      <c r="I329" s="2">
        <v>0.99</v>
      </c>
      <c r="J329" s="6">
        <v>30119602</v>
      </c>
      <c r="K329" s="6">
        <v>93503068</v>
      </c>
      <c r="L329" s="6">
        <v>-63383466</v>
      </c>
      <c r="M329" s="6">
        <v>99398451</v>
      </c>
      <c r="N329" s="6">
        <v>6864147</v>
      </c>
      <c r="O329" s="6">
        <v>2287501</v>
      </c>
      <c r="P329" s="6">
        <v>3991950</v>
      </c>
      <c r="Q329" s="6">
        <v>30381</v>
      </c>
      <c r="R329" s="6">
        <v>4239</v>
      </c>
      <c r="S329" s="6">
        <v>1519</v>
      </c>
      <c r="T329" s="6">
        <v>50635</v>
      </c>
      <c r="U329" s="6">
        <v>387539</v>
      </c>
      <c r="V329" s="7">
        <v>110383</v>
      </c>
      <c r="W329" s="6">
        <v>-1557397</v>
      </c>
      <c r="X329" s="6">
        <v>0</v>
      </c>
      <c r="Y329" s="6">
        <v>0</v>
      </c>
      <c r="Z329" s="2">
        <v>-321380</v>
      </c>
      <c r="AA329" s="6">
        <v>104383821</v>
      </c>
      <c r="AB329" s="6">
        <v>41000355</v>
      </c>
      <c r="AC329" s="6">
        <v>10880753</v>
      </c>
      <c r="AD329" s="6">
        <v>1</v>
      </c>
      <c r="AE329" s="7" t="s">
        <v>977</v>
      </c>
      <c r="AF329" s="2" t="s">
        <v>811</v>
      </c>
      <c r="AG329" s="6">
        <v>25543910</v>
      </c>
      <c r="AH329" s="6">
        <v>4.5469812999999998E-2</v>
      </c>
      <c r="AI329" s="11">
        <v>0</v>
      </c>
      <c r="AJ329" s="2" t="s">
        <v>1062</v>
      </c>
      <c r="AK329" s="2" t="s">
        <v>1062</v>
      </c>
      <c r="AL329" s="2">
        <v>0</v>
      </c>
      <c r="AM329" s="2">
        <v>0</v>
      </c>
      <c r="AN329" s="2" t="s">
        <v>1062</v>
      </c>
      <c r="AO329" s="2">
        <v>0</v>
      </c>
      <c r="AP329" s="2">
        <v>1</v>
      </c>
    </row>
    <row r="330" spans="1:42">
      <c r="A330" s="2" t="s">
        <v>752</v>
      </c>
      <c r="B330" s="2" t="s">
        <v>812</v>
      </c>
      <c r="D330" s="2">
        <v>0</v>
      </c>
      <c r="E330" s="2" t="s">
        <v>753</v>
      </c>
      <c r="H330" s="2" t="s">
        <v>814</v>
      </c>
      <c r="I330" s="2">
        <v>0.01</v>
      </c>
      <c r="J330" s="6">
        <v>10492036</v>
      </c>
      <c r="K330" s="6">
        <v>4589600</v>
      </c>
      <c r="L330" s="6">
        <v>5902436</v>
      </c>
      <c r="M330" s="6">
        <v>4658274</v>
      </c>
      <c r="N330" s="6">
        <v>351135</v>
      </c>
      <c r="O330" s="6">
        <v>106752</v>
      </c>
      <c r="P330" s="6">
        <v>229421</v>
      </c>
      <c r="Q330" s="2">
        <v>665</v>
      </c>
      <c r="R330" s="6">
        <v>193</v>
      </c>
      <c r="S330" s="6">
        <v>30</v>
      </c>
      <c r="T330" s="6">
        <v>1709</v>
      </c>
      <c r="U330" s="6">
        <v>8606</v>
      </c>
      <c r="V330" s="7">
        <v>3759</v>
      </c>
      <c r="W330" s="6">
        <v>135264</v>
      </c>
      <c r="X330" s="6">
        <v>0</v>
      </c>
      <c r="Y330" s="6">
        <v>0</v>
      </c>
      <c r="Z330" s="2">
        <v>-224870</v>
      </c>
      <c r="AA330" s="6">
        <v>4919803</v>
      </c>
      <c r="AB330" s="6">
        <v>10822239</v>
      </c>
      <c r="AC330" s="6">
        <v>330203</v>
      </c>
      <c r="AD330" s="6">
        <v>1</v>
      </c>
      <c r="AE330" s="7">
        <v>0</v>
      </c>
      <c r="AF330" s="2" t="s">
        <v>807</v>
      </c>
      <c r="AG330" s="6">
        <v>10492036</v>
      </c>
      <c r="AH330" s="6">
        <v>2.6406250000000002E-3</v>
      </c>
      <c r="AI330" s="11">
        <v>0</v>
      </c>
      <c r="AJ330" s="2" t="s">
        <v>1062</v>
      </c>
      <c r="AK330" s="2" t="s">
        <v>1062</v>
      </c>
      <c r="AL330" s="2">
        <v>0</v>
      </c>
      <c r="AM330" s="2">
        <v>1</v>
      </c>
      <c r="AN330" s="2" t="s">
        <v>1062</v>
      </c>
      <c r="AO330" s="2">
        <v>0</v>
      </c>
      <c r="AP330" s="2" t="s">
        <v>1062</v>
      </c>
    </row>
    <row r="331" spans="1:42">
      <c r="A331" s="2" t="s">
        <v>728</v>
      </c>
      <c r="B331" s="2" t="s">
        <v>812</v>
      </c>
      <c r="D331" s="2">
        <v>0</v>
      </c>
      <c r="E331" s="2" t="s">
        <v>729</v>
      </c>
      <c r="H331" s="2" t="s">
        <v>814</v>
      </c>
      <c r="I331" s="2">
        <v>0.01</v>
      </c>
      <c r="J331" s="6">
        <v>5715718</v>
      </c>
      <c r="K331" s="6">
        <v>2021710</v>
      </c>
      <c r="L331" s="6">
        <v>3694008</v>
      </c>
      <c r="M331" s="6">
        <v>2136822</v>
      </c>
      <c r="N331" s="6">
        <v>191809</v>
      </c>
      <c r="O331" s="6">
        <v>48968</v>
      </c>
      <c r="P331" s="6">
        <v>135348</v>
      </c>
      <c r="Q331" s="2">
        <v>119</v>
      </c>
      <c r="R331" s="6">
        <v>348</v>
      </c>
      <c r="S331" s="6">
        <v>30</v>
      </c>
      <c r="T331" s="6">
        <v>707</v>
      </c>
      <c r="U331" s="6">
        <v>4364</v>
      </c>
      <c r="V331" s="7">
        <v>1925</v>
      </c>
      <c r="W331" s="6">
        <v>84654</v>
      </c>
      <c r="X331" s="6">
        <v>0</v>
      </c>
      <c r="Y331" s="6">
        <v>0</v>
      </c>
      <c r="Z331" s="2">
        <v>-48555</v>
      </c>
      <c r="AA331" s="6">
        <v>2364730</v>
      </c>
      <c r="AB331" s="6">
        <v>6058738</v>
      </c>
      <c r="AC331" s="6">
        <v>343020</v>
      </c>
      <c r="AD331" s="6">
        <v>1</v>
      </c>
      <c r="AE331" s="7">
        <v>0</v>
      </c>
      <c r="AF331" s="2" t="s">
        <v>807</v>
      </c>
      <c r="AG331" s="6">
        <v>5715718</v>
      </c>
      <c r="AH331" s="6">
        <v>1.4385260000000001E-3</v>
      </c>
      <c r="AI331" s="11">
        <v>0</v>
      </c>
      <c r="AJ331" s="2" t="s">
        <v>1062</v>
      </c>
      <c r="AK331" s="2" t="s">
        <v>1062</v>
      </c>
      <c r="AL331" s="2">
        <v>0</v>
      </c>
      <c r="AM331" s="2">
        <v>1</v>
      </c>
      <c r="AN331" s="2" t="s">
        <v>1062</v>
      </c>
      <c r="AO331" s="2">
        <v>0</v>
      </c>
      <c r="AP331" s="2" t="s">
        <v>1062</v>
      </c>
    </row>
    <row r="332" spans="1:42">
      <c r="A332" s="2" t="s">
        <v>726</v>
      </c>
      <c r="B332" s="2" t="s">
        <v>812</v>
      </c>
      <c r="D332" s="2">
        <v>0</v>
      </c>
      <c r="E332" s="2" t="s">
        <v>727</v>
      </c>
      <c r="H332" s="2" t="s">
        <v>814</v>
      </c>
      <c r="I332" s="2">
        <v>0.01</v>
      </c>
      <c r="J332" s="6">
        <v>6855809</v>
      </c>
      <c r="K332" s="6">
        <v>4978533</v>
      </c>
      <c r="L332" s="6">
        <v>1877275</v>
      </c>
      <c r="M332" s="6">
        <v>5521826</v>
      </c>
      <c r="N332" s="6">
        <v>286342</v>
      </c>
      <c r="O332" s="6">
        <v>126542</v>
      </c>
      <c r="P332" s="6">
        <v>138652</v>
      </c>
      <c r="Q332" s="2">
        <v>467</v>
      </c>
      <c r="R332" s="6">
        <v>89</v>
      </c>
      <c r="S332" s="6">
        <v>31</v>
      </c>
      <c r="T332" s="6">
        <v>2887</v>
      </c>
      <c r="U332" s="6">
        <v>15049</v>
      </c>
      <c r="V332" s="7">
        <v>2625</v>
      </c>
      <c r="W332" s="6">
        <v>43021</v>
      </c>
      <c r="X332" s="6">
        <v>0</v>
      </c>
      <c r="Y332" s="6">
        <v>0</v>
      </c>
      <c r="Z332" s="2">
        <v>142268</v>
      </c>
      <c r="AA332" s="6">
        <v>5993457</v>
      </c>
      <c r="AB332" s="6">
        <v>7870732</v>
      </c>
      <c r="AC332" s="6">
        <v>1014923</v>
      </c>
      <c r="AD332" s="6">
        <v>1</v>
      </c>
      <c r="AE332" s="7">
        <v>0</v>
      </c>
      <c r="AF332" s="2" t="s">
        <v>807</v>
      </c>
      <c r="AG332" s="6">
        <v>6855809</v>
      </c>
      <c r="AH332" s="6">
        <v>1.725463E-3</v>
      </c>
      <c r="AI332" s="11">
        <v>0</v>
      </c>
      <c r="AJ332" s="2" t="s">
        <v>1062</v>
      </c>
      <c r="AK332" s="2" t="s">
        <v>1062</v>
      </c>
      <c r="AL332" s="2">
        <v>0</v>
      </c>
      <c r="AM332" s="2">
        <v>1</v>
      </c>
      <c r="AN332" s="2" t="s">
        <v>1062</v>
      </c>
      <c r="AO332" s="2">
        <v>0</v>
      </c>
      <c r="AP332" s="2" t="s">
        <v>1062</v>
      </c>
    </row>
    <row r="333" spans="1:42">
      <c r="A333" s="2" t="s">
        <v>678</v>
      </c>
      <c r="B333" s="2" t="s">
        <v>812</v>
      </c>
      <c r="D333" s="2">
        <v>0</v>
      </c>
      <c r="E333" s="2" t="s">
        <v>679</v>
      </c>
      <c r="H333" s="2" t="s">
        <v>814</v>
      </c>
      <c r="I333" s="2">
        <v>0.01</v>
      </c>
      <c r="J333" s="6">
        <v>4949674</v>
      </c>
      <c r="K333" s="6">
        <v>3176348</v>
      </c>
      <c r="L333" s="6">
        <v>1773326</v>
      </c>
      <c r="M333" s="6">
        <v>3326332</v>
      </c>
      <c r="N333" s="6">
        <v>242437</v>
      </c>
      <c r="O333" s="6">
        <v>76228</v>
      </c>
      <c r="P333" s="6">
        <v>151129</v>
      </c>
      <c r="Q333" s="6">
        <v>1318</v>
      </c>
      <c r="R333" s="6">
        <v>800</v>
      </c>
      <c r="S333" s="6">
        <v>30</v>
      </c>
      <c r="T333" s="6">
        <v>971</v>
      </c>
      <c r="U333" s="6">
        <v>9396</v>
      </c>
      <c r="V333" s="7">
        <v>2565</v>
      </c>
      <c r="W333" s="6">
        <v>40639</v>
      </c>
      <c r="X333" s="6">
        <v>0</v>
      </c>
      <c r="Y333" s="6">
        <v>58567.838759999999</v>
      </c>
      <c r="Z333" s="2">
        <v>63946</v>
      </c>
      <c r="AA333" s="6">
        <v>3614786</v>
      </c>
      <c r="AB333" s="6">
        <v>5388112</v>
      </c>
      <c r="AC333" s="6">
        <v>438438</v>
      </c>
      <c r="AD333" s="6">
        <v>1</v>
      </c>
      <c r="AE333" s="7" t="s">
        <v>922</v>
      </c>
      <c r="AF333" s="2" t="s">
        <v>811</v>
      </c>
      <c r="AG333" s="6">
        <v>4949674</v>
      </c>
      <c r="AH333" s="6">
        <v>9.1502239999999999E-2</v>
      </c>
      <c r="AI333" s="11">
        <v>0</v>
      </c>
      <c r="AJ333" s="2" t="s">
        <v>1062</v>
      </c>
      <c r="AK333" s="2" t="s">
        <v>1062</v>
      </c>
      <c r="AL333" s="2">
        <v>0</v>
      </c>
      <c r="AM333" s="2">
        <v>1</v>
      </c>
      <c r="AN333" s="2" t="s">
        <v>1062</v>
      </c>
      <c r="AO333" s="2">
        <v>0</v>
      </c>
      <c r="AP333" s="2" t="s">
        <v>1062</v>
      </c>
    </row>
    <row r="334" spans="1:42">
      <c r="A334" s="2" t="s">
        <v>666</v>
      </c>
      <c r="B334" s="2" t="s">
        <v>812</v>
      </c>
      <c r="D334" s="2">
        <v>0</v>
      </c>
      <c r="E334" s="2" t="s">
        <v>667</v>
      </c>
      <c r="H334" s="2" t="s">
        <v>814</v>
      </c>
      <c r="I334" s="2">
        <v>0.01</v>
      </c>
      <c r="J334" s="6">
        <v>5882672</v>
      </c>
      <c r="K334" s="6">
        <v>3550817</v>
      </c>
      <c r="L334" s="6">
        <v>2331855</v>
      </c>
      <c r="M334" s="6">
        <v>3831481</v>
      </c>
      <c r="N334" s="6">
        <v>280242</v>
      </c>
      <c r="O334" s="6">
        <v>87805</v>
      </c>
      <c r="P334" s="6">
        <v>176236</v>
      </c>
      <c r="Q334" s="2">
        <v>670</v>
      </c>
      <c r="R334" s="6">
        <v>1501</v>
      </c>
      <c r="S334" s="6">
        <v>15</v>
      </c>
      <c r="T334" s="6">
        <v>1611</v>
      </c>
      <c r="U334" s="6">
        <v>9537</v>
      </c>
      <c r="V334" s="7">
        <v>2867</v>
      </c>
      <c r="W334" s="6">
        <v>53438</v>
      </c>
      <c r="X334" s="6">
        <v>0</v>
      </c>
      <c r="Y334" s="6">
        <v>0</v>
      </c>
      <c r="Z334" s="2">
        <v>111363</v>
      </c>
      <c r="AA334" s="6">
        <v>4276524</v>
      </c>
      <c r="AB334" s="6">
        <v>6608379</v>
      </c>
      <c r="AC334" s="6">
        <v>725707</v>
      </c>
      <c r="AD334" s="6">
        <v>1</v>
      </c>
      <c r="AE334" s="7">
        <v>0</v>
      </c>
      <c r="AF334" s="2" t="s">
        <v>807</v>
      </c>
      <c r="AG334" s="6">
        <v>5882672</v>
      </c>
      <c r="AH334" s="6">
        <v>1.480545E-3</v>
      </c>
      <c r="AI334" s="11">
        <v>0</v>
      </c>
      <c r="AJ334" s="2" t="s">
        <v>1062</v>
      </c>
      <c r="AK334" s="2" t="s">
        <v>1062</v>
      </c>
      <c r="AL334" s="2">
        <v>0</v>
      </c>
      <c r="AM334" s="2">
        <v>1</v>
      </c>
      <c r="AN334" s="2" t="s">
        <v>1062</v>
      </c>
      <c r="AO334" s="2">
        <v>0</v>
      </c>
      <c r="AP334" s="2" t="s">
        <v>1062</v>
      </c>
    </row>
    <row r="335" spans="1:42">
      <c r="A335" s="2" t="s">
        <v>642</v>
      </c>
      <c r="B335" s="2" t="s">
        <v>812</v>
      </c>
      <c r="D335" s="2">
        <v>0</v>
      </c>
      <c r="E335" s="2" t="s">
        <v>643</v>
      </c>
      <c r="H335" s="2" t="s">
        <v>814</v>
      </c>
      <c r="I335" s="2">
        <v>0.01</v>
      </c>
      <c r="J335" s="6">
        <v>9108571</v>
      </c>
      <c r="K335" s="6">
        <v>4116656</v>
      </c>
      <c r="L335" s="6">
        <v>4991915</v>
      </c>
      <c r="M335" s="6">
        <v>4293383</v>
      </c>
      <c r="N335" s="6">
        <v>347651</v>
      </c>
      <c r="O335" s="6">
        <v>98389</v>
      </c>
      <c r="P335" s="6">
        <v>232660</v>
      </c>
      <c r="Q335" s="6">
        <v>1088</v>
      </c>
      <c r="R335" s="6">
        <v>193</v>
      </c>
      <c r="S335" s="6">
        <v>35</v>
      </c>
      <c r="T335" s="6">
        <v>1653</v>
      </c>
      <c r="U335" s="6">
        <v>9073</v>
      </c>
      <c r="V335" s="7">
        <v>4560</v>
      </c>
      <c r="W335" s="6">
        <v>114398</v>
      </c>
      <c r="X335" s="6">
        <v>0</v>
      </c>
      <c r="Y335" s="6">
        <v>0</v>
      </c>
      <c r="Z335" s="2">
        <v>-27697</v>
      </c>
      <c r="AA335" s="6">
        <v>4727735</v>
      </c>
      <c r="AB335" s="6">
        <v>9719650</v>
      </c>
      <c r="AC335" s="6">
        <v>611079</v>
      </c>
      <c r="AD335" s="6">
        <v>1</v>
      </c>
      <c r="AE335" s="7">
        <v>0</v>
      </c>
      <c r="AF335" s="2" t="s">
        <v>807</v>
      </c>
      <c r="AG335" s="6">
        <v>9108571</v>
      </c>
      <c r="AH335" s="6">
        <v>2.2924360000000001E-3</v>
      </c>
      <c r="AI335" s="11">
        <v>0</v>
      </c>
      <c r="AJ335" s="2" t="s">
        <v>1062</v>
      </c>
      <c r="AK335" s="2" t="s">
        <v>1062</v>
      </c>
      <c r="AL335" s="2">
        <v>0</v>
      </c>
      <c r="AM335" s="2">
        <v>1</v>
      </c>
      <c r="AN335" s="2" t="s">
        <v>1062</v>
      </c>
      <c r="AO335" s="2">
        <v>0</v>
      </c>
      <c r="AP335" s="2" t="s">
        <v>1062</v>
      </c>
    </row>
    <row r="336" spans="1:42">
      <c r="A336" s="2" t="s">
        <v>626</v>
      </c>
      <c r="B336" s="2" t="s">
        <v>812</v>
      </c>
      <c r="D336" s="2">
        <v>0</v>
      </c>
      <c r="E336" s="2" t="s">
        <v>627</v>
      </c>
      <c r="H336" s="2" t="s">
        <v>814</v>
      </c>
      <c r="I336" s="2">
        <v>0.01</v>
      </c>
      <c r="J336" s="6">
        <v>9008499</v>
      </c>
      <c r="K336" s="6">
        <v>1857169</v>
      </c>
      <c r="L336" s="6">
        <v>7151330</v>
      </c>
      <c r="M336" s="6">
        <v>1821269</v>
      </c>
      <c r="N336" s="6">
        <v>148622</v>
      </c>
      <c r="O336" s="6">
        <v>43364</v>
      </c>
      <c r="P336" s="6">
        <v>99884</v>
      </c>
      <c r="Q336" s="2">
        <v>46</v>
      </c>
      <c r="R336" s="6">
        <v>92</v>
      </c>
      <c r="S336" s="6">
        <v>0</v>
      </c>
      <c r="T336" s="6">
        <v>922</v>
      </c>
      <c r="U336" s="6">
        <v>2843</v>
      </c>
      <c r="V336" s="7">
        <v>1471</v>
      </c>
      <c r="W336" s="6">
        <v>163885</v>
      </c>
      <c r="X336" s="6">
        <v>0</v>
      </c>
      <c r="Y336" s="6">
        <v>0</v>
      </c>
      <c r="Z336" s="2">
        <v>73397</v>
      </c>
      <c r="AA336" s="6">
        <v>2207173</v>
      </c>
      <c r="AB336" s="6">
        <v>9358503</v>
      </c>
      <c r="AC336" s="6">
        <v>350003</v>
      </c>
      <c r="AD336" s="6">
        <v>1</v>
      </c>
      <c r="AE336" s="7">
        <v>0</v>
      </c>
      <c r="AF336" s="2" t="s">
        <v>807</v>
      </c>
      <c r="AG336" s="6">
        <v>9008499</v>
      </c>
      <c r="AH336" s="6">
        <v>2.2672500000000002E-3</v>
      </c>
      <c r="AI336" s="11">
        <v>0</v>
      </c>
      <c r="AJ336" s="2" t="s">
        <v>1062</v>
      </c>
      <c r="AK336" s="2" t="s">
        <v>1062</v>
      </c>
      <c r="AL336" s="2">
        <v>0</v>
      </c>
      <c r="AM336" s="2">
        <v>1</v>
      </c>
      <c r="AN336" s="2" t="s">
        <v>1062</v>
      </c>
      <c r="AO336" s="2">
        <v>0</v>
      </c>
      <c r="AP336" s="2" t="s">
        <v>1062</v>
      </c>
    </row>
    <row r="337" spans="1:42">
      <c r="A337" s="2" t="s">
        <v>590</v>
      </c>
      <c r="B337" s="2" t="s">
        <v>812</v>
      </c>
      <c r="D337" s="2" t="s">
        <v>964</v>
      </c>
      <c r="E337" s="2" t="s">
        <v>591</v>
      </c>
      <c r="H337" s="2" t="s">
        <v>814</v>
      </c>
      <c r="I337" s="2">
        <v>0.01</v>
      </c>
      <c r="J337" s="6">
        <v>13352084</v>
      </c>
      <c r="K337" s="6">
        <v>2730098</v>
      </c>
      <c r="L337" s="6">
        <v>10621985</v>
      </c>
      <c r="M337" s="6">
        <v>3004604</v>
      </c>
      <c r="N337" s="6">
        <v>325716</v>
      </c>
      <c r="O337" s="6">
        <v>68854</v>
      </c>
      <c r="P337" s="6">
        <v>234677</v>
      </c>
      <c r="Q337" s="2">
        <v>180</v>
      </c>
      <c r="R337" s="6">
        <v>1075</v>
      </c>
      <c r="S337" s="6">
        <v>45</v>
      </c>
      <c r="T337" s="6">
        <v>4454</v>
      </c>
      <c r="U337" s="6">
        <v>11674</v>
      </c>
      <c r="V337" s="7">
        <v>4757</v>
      </c>
      <c r="W337" s="6">
        <v>135461</v>
      </c>
      <c r="X337" s="6">
        <v>0</v>
      </c>
      <c r="Y337" s="6">
        <v>0</v>
      </c>
      <c r="Z337" s="2">
        <v>-132074</v>
      </c>
      <c r="AA337" s="6">
        <v>3333707</v>
      </c>
      <c r="AB337" s="6">
        <v>13955692</v>
      </c>
      <c r="AC337" s="6">
        <v>603609</v>
      </c>
      <c r="AD337" s="6">
        <v>1</v>
      </c>
      <c r="AE337" s="7" t="s">
        <v>965</v>
      </c>
      <c r="AF337" s="2" t="s">
        <v>811</v>
      </c>
      <c r="AG337" s="6">
        <v>8641122</v>
      </c>
      <c r="AH337" s="6">
        <v>5.3169281999999998E-2</v>
      </c>
      <c r="AI337" s="11">
        <v>0</v>
      </c>
      <c r="AJ337" s="2" t="s">
        <v>1062</v>
      </c>
      <c r="AK337" s="2" t="s">
        <v>1062</v>
      </c>
      <c r="AL337" s="2">
        <v>0</v>
      </c>
      <c r="AM337" s="2">
        <v>0</v>
      </c>
      <c r="AN337" s="2" t="s">
        <v>1062</v>
      </c>
      <c r="AO337" s="2">
        <v>0</v>
      </c>
      <c r="AP337" s="2">
        <v>1</v>
      </c>
    </row>
    <row r="338" spans="1:42">
      <c r="A338" s="2" t="s">
        <v>274</v>
      </c>
      <c r="B338" s="2" t="s">
        <v>812</v>
      </c>
      <c r="D338" s="2">
        <v>0</v>
      </c>
      <c r="E338" s="2" t="s">
        <v>987</v>
      </c>
      <c r="H338" s="2" t="s">
        <v>814</v>
      </c>
      <c r="I338" s="2">
        <v>0.01</v>
      </c>
      <c r="J338" s="6">
        <v>15323376</v>
      </c>
      <c r="K338" s="6">
        <v>5170673</v>
      </c>
      <c r="L338" s="6">
        <v>10152704</v>
      </c>
      <c r="M338" s="6">
        <v>5282571</v>
      </c>
      <c r="N338" s="6">
        <v>684339</v>
      </c>
      <c r="O338" s="6">
        <v>121058</v>
      </c>
      <c r="P338" s="6">
        <v>524368</v>
      </c>
      <c r="Q338" s="2">
        <v>849</v>
      </c>
      <c r="R338" s="6">
        <v>4559</v>
      </c>
      <c r="S338" s="6">
        <v>260</v>
      </c>
      <c r="T338" s="6">
        <v>3919</v>
      </c>
      <c r="U338" s="6">
        <v>20681</v>
      </c>
      <c r="V338" s="7">
        <v>8645</v>
      </c>
      <c r="W338" s="6">
        <v>232666</v>
      </c>
      <c r="X338" s="6">
        <v>0</v>
      </c>
      <c r="Y338" s="6">
        <v>0</v>
      </c>
      <c r="Z338" s="2">
        <v>208006</v>
      </c>
      <c r="AA338" s="6">
        <v>6407582</v>
      </c>
      <c r="AB338" s="6">
        <v>16560286</v>
      </c>
      <c r="AC338" s="6">
        <v>1236910</v>
      </c>
      <c r="AD338" s="6">
        <v>1</v>
      </c>
      <c r="AE338" s="7">
        <v>0</v>
      </c>
      <c r="AF338" s="2" t="s">
        <v>807</v>
      </c>
      <c r="AG338" s="6">
        <v>15323376</v>
      </c>
      <c r="AH338" s="6">
        <v>3.856572E-3</v>
      </c>
      <c r="AI338" s="11">
        <v>0</v>
      </c>
      <c r="AJ338" s="2" t="s">
        <v>1062</v>
      </c>
      <c r="AK338" s="2" t="s">
        <v>1062</v>
      </c>
      <c r="AL338" s="2">
        <v>0</v>
      </c>
      <c r="AM338" s="2">
        <v>1</v>
      </c>
      <c r="AN338" s="2" t="s">
        <v>1062</v>
      </c>
      <c r="AO338" s="2">
        <v>0</v>
      </c>
      <c r="AP338" s="2" t="s">
        <v>1062</v>
      </c>
    </row>
    <row r="339" spans="1:42">
      <c r="A339" s="2" t="s">
        <v>0</v>
      </c>
      <c r="B339" s="2" t="s">
        <v>812</v>
      </c>
      <c r="D339" s="2">
        <v>0</v>
      </c>
      <c r="E339" s="2" t="s">
        <v>988</v>
      </c>
      <c r="H339" s="2" t="s">
        <v>814</v>
      </c>
      <c r="I339" s="2">
        <v>0.01</v>
      </c>
      <c r="J339" s="6">
        <v>10055822</v>
      </c>
      <c r="K339" s="6">
        <v>4884399</v>
      </c>
      <c r="L339" s="6">
        <v>5171424</v>
      </c>
      <c r="M339" s="6">
        <v>4845377</v>
      </c>
      <c r="N339" s="6">
        <v>514063</v>
      </c>
      <c r="O339" s="6">
        <v>111040</v>
      </c>
      <c r="P339" s="6">
        <v>374917</v>
      </c>
      <c r="Q339" s="2">
        <v>626</v>
      </c>
      <c r="R339" s="6">
        <v>2852</v>
      </c>
      <c r="S339" s="6">
        <v>61</v>
      </c>
      <c r="T339" s="6">
        <v>3801</v>
      </c>
      <c r="U339" s="6">
        <v>15066</v>
      </c>
      <c r="V339" s="7">
        <v>5700</v>
      </c>
      <c r="W339" s="6">
        <v>118512</v>
      </c>
      <c r="X339" s="6">
        <v>0</v>
      </c>
      <c r="Y339" s="6">
        <v>0</v>
      </c>
      <c r="Z339" s="2">
        <v>-41615</v>
      </c>
      <c r="AA339" s="6">
        <v>5436337</v>
      </c>
      <c r="AB339" s="6">
        <v>10607760</v>
      </c>
      <c r="AC339" s="6">
        <v>551938</v>
      </c>
      <c r="AD339" s="6">
        <v>1</v>
      </c>
      <c r="AE339" s="7">
        <v>0</v>
      </c>
      <c r="AF339" s="2" t="s">
        <v>807</v>
      </c>
      <c r="AG339" s="6">
        <v>10055822</v>
      </c>
      <c r="AH339" s="6">
        <v>2.5308399999999999E-3</v>
      </c>
      <c r="AI339" s="11">
        <v>0</v>
      </c>
      <c r="AJ339" s="2" t="s">
        <v>1062</v>
      </c>
      <c r="AK339" s="2" t="s">
        <v>1062</v>
      </c>
      <c r="AL339" s="2">
        <v>0</v>
      </c>
      <c r="AM339" s="2">
        <v>1</v>
      </c>
      <c r="AN339" s="2" t="s">
        <v>1062</v>
      </c>
      <c r="AO339" s="2">
        <v>0</v>
      </c>
      <c r="AP339" s="2" t="s">
        <v>1062</v>
      </c>
    </row>
    <row r="340" spans="1:42">
      <c r="A340" s="2" t="s">
        <v>576</v>
      </c>
      <c r="B340" s="2" t="s">
        <v>812</v>
      </c>
      <c r="D340" s="2">
        <v>0</v>
      </c>
      <c r="E340" s="2" t="s">
        <v>577</v>
      </c>
      <c r="H340" s="2" t="s">
        <v>814</v>
      </c>
      <c r="I340" s="2">
        <v>0.01</v>
      </c>
      <c r="J340" s="6">
        <v>6851752</v>
      </c>
      <c r="K340" s="6">
        <v>1377321</v>
      </c>
      <c r="L340" s="6">
        <v>5474430</v>
      </c>
      <c r="M340" s="6">
        <v>1379175</v>
      </c>
      <c r="N340" s="6">
        <v>162301</v>
      </c>
      <c r="O340" s="6">
        <v>31888</v>
      </c>
      <c r="P340" s="6">
        <v>122023</v>
      </c>
      <c r="Q340" s="2">
        <v>292</v>
      </c>
      <c r="R340" s="6">
        <v>911</v>
      </c>
      <c r="S340" s="6">
        <v>30</v>
      </c>
      <c r="T340" s="6">
        <v>946</v>
      </c>
      <c r="U340" s="6">
        <v>3936</v>
      </c>
      <c r="V340" s="7">
        <v>2275</v>
      </c>
      <c r="W340" s="6">
        <v>125456</v>
      </c>
      <c r="X340" s="6">
        <v>0</v>
      </c>
      <c r="Y340" s="6">
        <v>0</v>
      </c>
      <c r="Z340" s="2">
        <v>42014</v>
      </c>
      <c r="AA340" s="6">
        <v>1708946</v>
      </c>
      <c r="AB340" s="6">
        <v>7183376</v>
      </c>
      <c r="AC340" s="6">
        <v>331624</v>
      </c>
      <c r="AD340" s="6">
        <v>1</v>
      </c>
      <c r="AE340" s="7">
        <v>0</v>
      </c>
      <c r="AF340" s="2" t="s">
        <v>807</v>
      </c>
      <c r="AG340" s="6">
        <v>6851752</v>
      </c>
      <c r="AH340" s="6">
        <v>1.7244420000000001E-3</v>
      </c>
      <c r="AI340" s="11">
        <v>0</v>
      </c>
      <c r="AJ340" s="2" t="s">
        <v>1062</v>
      </c>
      <c r="AK340" s="2" t="s">
        <v>1062</v>
      </c>
      <c r="AL340" s="2">
        <v>0</v>
      </c>
      <c r="AM340" s="2">
        <v>1</v>
      </c>
      <c r="AN340" s="2" t="s">
        <v>1062</v>
      </c>
      <c r="AO340" s="2">
        <v>0</v>
      </c>
      <c r="AP340" s="2" t="s">
        <v>1062</v>
      </c>
    </row>
    <row r="341" spans="1:42">
      <c r="A341" s="2" t="s">
        <v>552</v>
      </c>
      <c r="B341" s="2" t="s">
        <v>812</v>
      </c>
      <c r="D341" s="2">
        <v>0</v>
      </c>
      <c r="E341" s="2" t="s">
        <v>553</v>
      </c>
      <c r="H341" s="2" t="s">
        <v>814</v>
      </c>
      <c r="I341" s="2">
        <v>0.01</v>
      </c>
      <c r="J341" s="6">
        <v>7467982</v>
      </c>
      <c r="K341" s="6">
        <v>2494853</v>
      </c>
      <c r="L341" s="6">
        <v>4973129</v>
      </c>
      <c r="M341" s="6">
        <v>2468896</v>
      </c>
      <c r="N341" s="6">
        <v>313670</v>
      </c>
      <c r="O341" s="6">
        <v>56579</v>
      </c>
      <c r="P341" s="6">
        <v>234063</v>
      </c>
      <c r="Q341" s="2">
        <v>574</v>
      </c>
      <c r="R341" s="6">
        <v>804</v>
      </c>
      <c r="S341" s="6">
        <v>0</v>
      </c>
      <c r="T341" s="6">
        <v>5579</v>
      </c>
      <c r="U341" s="6">
        <v>11853</v>
      </c>
      <c r="V341" s="7">
        <v>4218</v>
      </c>
      <c r="W341" s="6">
        <v>113968</v>
      </c>
      <c r="X341" s="6">
        <v>0</v>
      </c>
      <c r="Y341" s="6">
        <v>0</v>
      </c>
      <c r="Z341" s="2">
        <v>-73402</v>
      </c>
      <c r="AA341" s="6">
        <v>2823132</v>
      </c>
      <c r="AB341" s="6">
        <v>7796261</v>
      </c>
      <c r="AC341" s="6">
        <v>328279</v>
      </c>
      <c r="AD341" s="6">
        <v>1</v>
      </c>
      <c r="AE341" s="7" t="s">
        <v>911</v>
      </c>
      <c r="AF341" s="2" t="s">
        <v>811</v>
      </c>
      <c r="AG341" s="6">
        <v>7467982</v>
      </c>
      <c r="AH341" s="6">
        <v>7.9324849000000003E-2</v>
      </c>
      <c r="AI341" s="11">
        <v>0</v>
      </c>
      <c r="AJ341" s="2" t="s">
        <v>1062</v>
      </c>
      <c r="AK341" s="2" t="s">
        <v>1062</v>
      </c>
      <c r="AL341" s="2">
        <v>0</v>
      </c>
      <c r="AM341" s="2">
        <v>1</v>
      </c>
      <c r="AN341" s="2" t="s">
        <v>1062</v>
      </c>
      <c r="AO341" s="2">
        <v>0</v>
      </c>
      <c r="AP341" s="2" t="s">
        <v>1062</v>
      </c>
    </row>
    <row r="342" spans="1:42">
      <c r="A342" s="2" t="s">
        <v>532</v>
      </c>
      <c r="B342" s="2" t="s">
        <v>812</v>
      </c>
      <c r="D342" s="2">
        <v>0</v>
      </c>
      <c r="E342" s="2" t="s">
        <v>533</v>
      </c>
      <c r="H342" s="2" t="s">
        <v>814</v>
      </c>
      <c r="I342" s="2">
        <v>0.01</v>
      </c>
      <c r="J342" s="6">
        <v>15890216</v>
      </c>
      <c r="K342" s="6">
        <v>6215345</v>
      </c>
      <c r="L342" s="6">
        <v>9674871</v>
      </c>
      <c r="M342" s="6">
        <v>6431278</v>
      </c>
      <c r="N342" s="6">
        <v>597301</v>
      </c>
      <c r="O342" s="6">
        <v>147384</v>
      </c>
      <c r="P342" s="6">
        <v>424381</v>
      </c>
      <c r="Q342" s="2">
        <v>873</v>
      </c>
      <c r="R342" s="6">
        <v>998</v>
      </c>
      <c r="S342" s="6">
        <v>75</v>
      </c>
      <c r="T342" s="6">
        <v>3369</v>
      </c>
      <c r="U342" s="6">
        <v>15601</v>
      </c>
      <c r="V342" s="7">
        <v>4620</v>
      </c>
      <c r="W342" s="6">
        <v>221716</v>
      </c>
      <c r="X342" s="6">
        <v>0</v>
      </c>
      <c r="Y342" s="6">
        <v>10515.974260000001</v>
      </c>
      <c r="Z342" s="2">
        <v>58477</v>
      </c>
      <c r="AA342" s="6">
        <v>7298256</v>
      </c>
      <c r="AB342" s="6">
        <v>16973127</v>
      </c>
      <c r="AC342" s="6">
        <v>1082911</v>
      </c>
      <c r="AD342" s="6">
        <v>1</v>
      </c>
      <c r="AE342" s="7" t="s">
        <v>908</v>
      </c>
      <c r="AF342" s="2" t="s">
        <v>811</v>
      </c>
      <c r="AG342" s="6">
        <v>15890216</v>
      </c>
      <c r="AH342" s="6">
        <v>6.2189741E-2</v>
      </c>
      <c r="AI342" s="11">
        <v>0</v>
      </c>
      <c r="AJ342" s="2" t="s">
        <v>1062</v>
      </c>
      <c r="AK342" s="2" t="s">
        <v>1062</v>
      </c>
      <c r="AL342" s="2">
        <v>0</v>
      </c>
      <c r="AM342" s="2">
        <v>1</v>
      </c>
      <c r="AN342" s="2" t="s">
        <v>1062</v>
      </c>
      <c r="AO342" s="2">
        <v>0</v>
      </c>
      <c r="AP342" s="2" t="s">
        <v>1062</v>
      </c>
    </row>
    <row r="343" spans="1:42">
      <c r="A343" s="2" t="s">
        <v>486</v>
      </c>
      <c r="B343" s="2" t="s">
        <v>812</v>
      </c>
      <c r="D343" s="2">
        <v>0</v>
      </c>
      <c r="E343" s="2" t="s">
        <v>487</v>
      </c>
      <c r="H343" s="2" t="s">
        <v>814</v>
      </c>
      <c r="I343" s="2">
        <v>0.01</v>
      </c>
      <c r="J343" s="6">
        <v>14012453</v>
      </c>
      <c r="K343" s="6">
        <v>6716046</v>
      </c>
      <c r="L343" s="6">
        <v>7296406</v>
      </c>
      <c r="M343" s="6">
        <v>7037344</v>
      </c>
      <c r="N343" s="6">
        <v>555014</v>
      </c>
      <c r="O343" s="6">
        <v>161273</v>
      </c>
      <c r="P343" s="6">
        <v>361516</v>
      </c>
      <c r="Q343" s="2">
        <v>948</v>
      </c>
      <c r="R343" s="6">
        <v>929</v>
      </c>
      <c r="S343" s="6">
        <v>76</v>
      </c>
      <c r="T343" s="6">
        <v>2813</v>
      </c>
      <c r="U343" s="6">
        <v>21167</v>
      </c>
      <c r="V343" s="7">
        <v>6292</v>
      </c>
      <c r="W343" s="6">
        <v>167209</v>
      </c>
      <c r="X343" s="6">
        <v>0</v>
      </c>
      <c r="Y343" s="6">
        <v>0</v>
      </c>
      <c r="Z343" s="2">
        <v>33365</v>
      </c>
      <c r="AA343" s="6">
        <v>7792932</v>
      </c>
      <c r="AB343" s="6">
        <v>15089339</v>
      </c>
      <c r="AC343" s="6">
        <v>1076886</v>
      </c>
      <c r="AD343" s="6">
        <v>1</v>
      </c>
      <c r="AE343" s="7">
        <v>0</v>
      </c>
      <c r="AF343" s="2" t="s">
        <v>807</v>
      </c>
      <c r="AG343" s="6">
        <v>14012453</v>
      </c>
      <c r="AH343" s="6">
        <v>3.5266400000000002E-3</v>
      </c>
      <c r="AI343" s="11">
        <v>0</v>
      </c>
      <c r="AJ343" s="2" t="s">
        <v>1062</v>
      </c>
      <c r="AK343" s="2" t="s">
        <v>1062</v>
      </c>
      <c r="AL343" s="2">
        <v>0</v>
      </c>
      <c r="AM343" s="2">
        <v>1</v>
      </c>
      <c r="AN343" s="2" t="s">
        <v>1062</v>
      </c>
      <c r="AO343" s="2">
        <v>0</v>
      </c>
      <c r="AP343" s="2" t="s">
        <v>1062</v>
      </c>
    </row>
    <row r="344" spans="1:42">
      <c r="A344" s="2" t="s">
        <v>464</v>
      </c>
      <c r="B344" s="2" t="s">
        <v>812</v>
      </c>
      <c r="D344" s="2">
        <v>0</v>
      </c>
      <c r="E344" s="2" t="s">
        <v>465</v>
      </c>
      <c r="H344" s="2" t="s">
        <v>814</v>
      </c>
      <c r="I344" s="2">
        <v>0.01</v>
      </c>
      <c r="J344" s="6">
        <v>5471131</v>
      </c>
      <c r="K344" s="6">
        <v>2227257</v>
      </c>
      <c r="L344" s="6">
        <v>3243875</v>
      </c>
      <c r="M344" s="6">
        <v>2247344</v>
      </c>
      <c r="N344" s="6">
        <v>267031</v>
      </c>
      <c r="O344" s="6">
        <v>51502</v>
      </c>
      <c r="P344" s="6">
        <v>200261</v>
      </c>
      <c r="Q344" s="2">
        <v>56</v>
      </c>
      <c r="R344" s="6">
        <v>1985</v>
      </c>
      <c r="S344" s="6">
        <v>61</v>
      </c>
      <c r="T344" s="6">
        <v>2476</v>
      </c>
      <c r="U344" s="6">
        <v>7086</v>
      </c>
      <c r="V344" s="7">
        <v>3604</v>
      </c>
      <c r="W344" s="6">
        <v>74339</v>
      </c>
      <c r="X344" s="6">
        <v>0</v>
      </c>
      <c r="Y344" s="6">
        <v>0</v>
      </c>
      <c r="Z344" s="2">
        <v>78726</v>
      </c>
      <c r="AA344" s="6">
        <v>2667440</v>
      </c>
      <c r="AB344" s="6">
        <v>5911314</v>
      </c>
      <c r="AC344" s="6">
        <v>440183</v>
      </c>
      <c r="AD344" s="6">
        <v>1</v>
      </c>
      <c r="AE344" s="7">
        <v>0</v>
      </c>
      <c r="AF344" s="2" t="s">
        <v>807</v>
      </c>
      <c r="AG344" s="6">
        <v>5471131</v>
      </c>
      <c r="AH344" s="6">
        <v>1.376969E-3</v>
      </c>
      <c r="AI344" s="11">
        <v>0</v>
      </c>
      <c r="AJ344" s="2" t="s">
        <v>1062</v>
      </c>
      <c r="AK344" s="2" t="s">
        <v>1062</v>
      </c>
      <c r="AL344" s="2">
        <v>0</v>
      </c>
      <c r="AM344" s="2">
        <v>1</v>
      </c>
      <c r="AN344" s="2" t="s">
        <v>1062</v>
      </c>
      <c r="AO344" s="2">
        <v>0</v>
      </c>
      <c r="AP344" s="2" t="s">
        <v>1062</v>
      </c>
    </row>
    <row r="345" spans="1:42">
      <c r="A345" s="2" t="s">
        <v>446</v>
      </c>
      <c r="B345" s="2" t="s">
        <v>812</v>
      </c>
      <c r="D345" s="2">
        <v>0</v>
      </c>
      <c r="E345" s="2" t="s">
        <v>447</v>
      </c>
      <c r="H345" s="2" t="s">
        <v>814</v>
      </c>
      <c r="I345" s="2">
        <v>0.01</v>
      </c>
      <c r="J345" s="6">
        <v>12297080</v>
      </c>
      <c r="K345" s="6">
        <v>2902509</v>
      </c>
      <c r="L345" s="6">
        <v>9394571</v>
      </c>
      <c r="M345" s="6">
        <v>3152224</v>
      </c>
      <c r="N345" s="6">
        <v>299218</v>
      </c>
      <c r="O345" s="6">
        <v>72282</v>
      </c>
      <c r="P345" s="6">
        <v>212792</v>
      </c>
      <c r="Q345" s="2">
        <v>740</v>
      </c>
      <c r="R345" s="6">
        <v>806</v>
      </c>
      <c r="S345" s="6">
        <v>60</v>
      </c>
      <c r="T345" s="6">
        <v>1944</v>
      </c>
      <c r="U345" s="6">
        <v>7085</v>
      </c>
      <c r="V345" s="7">
        <v>3509</v>
      </c>
      <c r="W345" s="6">
        <v>215292</v>
      </c>
      <c r="X345" s="6">
        <v>0</v>
      </c>
      <c r="Y345" s="6">
        <v>0</v>
      </c>
      <c r="Z345" s="2">
        <v>-241628</v>
      </c>
      <c r="AA345" s="6">
        <v>3425106</v>
      </c>
      <c r="AB345" s="6">
        <v>12819677</v>
      </c>
      <c r="AC345" s="6">
        <v>522597</v>
      </c>
      <c r="AD345" s="6">
        <v>1</v>
      </c>
      <c r="AE345" s="7">
        <v>0</v>
      </c>
      <c r="AF345" s="2" t="s">
        <v>807</v>
      </c>
      <c r="AG345" s="6">
        <v>12297080</v>
      </c>
      <c r="AH345" s="6">
        <v>3.094917E-3</v>
      </c>
      <c r="AI345" s="11">
        <v>0</v>
      </c>
      <c r="AJ345" s="2" t="s">
        <v>1062</v>
      </c>
      <c r="AK345" s="2" t="s">
        <v>1062</v>
      </c>
      <c r="AL345" s="2">
        <v>0</v>
      </c>
      <c r="AM345" s="2">
        <v>1</v>
      </c>
      <c r="AN345" s="2" t="s">
        <v>1062</v>
      </c>
      <c r="AO345" s="2">
        <v>0</v>
      </c>
      <c r="AP345" s="2" t="s">
        <v>1062</v>
      </c>
    </row>
    <row r="346" spans="1:42">
      <c r="A346" s="2" t="s">
        <v>428</v>
      </c>
      <c r="B346" s="2" t="s">
        <v>812</v>
      </c>
      <c r="D346" s="2" t="s">
        <v>966</v>
      </c>
      <c r="E346" s="2" t="s">
        <v>429</v>
      </c>
      <c r="H346" s="2" t="s">
        <v>814</v>
      </c>
      <c r="I346" s="2">
        <v>0.01</v>
      </c>
      <c r="J346" s="6">
        <v>21598172</v>
      </c>
      <c r="K346" s="6">
        <v>6145653</v>
      </c>
      <c r="L346" s="6">
        <v>15452518</v>
      </c>
      <c r="M346" s="6">
        <v>6392170</v>
      </c>
      <c r="N346" s="6">
        <v>572192</v>
      </c>
      <c r="O346" s="6">
        <v>146486</v>
      </c>
      <c r="P346" s="6">
        <v>393013</v>
      </c>
      <c r="Q346" s="6">
        <v>1103</v>
      </c>
      <c r="R346" s="6">
        <v>2136</v>
      </c>
      <c r="S346" s="6">
        <v>135</v>
      </c>
      <c r="T346" s="6">
        <v>4229</v>
      </c>
      <c r="U346" s="6">
        <v>17920</v>
      </c>
      <c r="V346" s="7">
        <v>7170</v>
      </c>
      <c r="W346" s="6">
        <v>187688</v>
      </c>
      <c r="X346" s="6">
        <v>0</v>
      </c>
      <c r="Y346" s="6">
        <v>0</v>
      </c>
      <c r="Z346" s="2">
        <v>-49757</v>
      </c>
      <c r="AA346" s="6">
        <v>7102293</v>
      </c>
      <c r="AB346" s="6">
        <v>22554811</v>
      </c>
      <c r="AC346" s="6">
        <v>956640</v>
      </c>
      <c r="AD346" s="6">
        <v>1</v>
      </c>
      <c r="AE346" s="7" t="s">
        <v>967</v>
      </c>
      <c r="AF346" s="2" t="s">
        <v>811</v>
      </c>
      <c r="AG346" s="6">
        <v>14335676</v>
      </c>
      <c r="AH346" s="6">
        <v>6.3341914999999999E-2</v>
      </c>
      <c r="AI346" s="11">
        <v>0</v>
      </c>
      <c r="AJ346" s="2" t="s">
        <v>1062</v>
      </c>
      <c r="AK346" s="2" t="s">
        <v>1062</v>
      </c>
      <c r="AL346" s="2">
        <v>0</v>
      </c>
      <c r="AM346" s="2">
        <v>0</v>
      </c>
      <c r="AN346" s="2" t="s">
        <v>1062</v>
      </c>
      <c r="AO346" s="2">
        <v>0</v>
      </c>
      <c r="AP346" s="2">
        <v>1</v>
      </c>
    </row>
    <row r="347" spans="1:42">
      <c r="A347" s="2" t="s">
        <v>410</v>
      </c>
      <c r="B347" s="2" t="s">
        <v>812</v>
      </c>
      <c r="D347" s="2">
        <v>0</v>
      </c>
      <c r="E347" s="2" t="s">
        <v>411</v>
      </c>
      <c r="H347" s="2" t="s">
        <v>814</v>
      </c>
      <c r="I347" s="2">
        <v>0.01</v>
      </c>
      <c r="J347" s="6">
        <v>15084424</v>
      </c>
      <c r="K347" s="6">
        <v>4219210</v>
      </c>
      <c r="L347" s="6">
        <v>10865214</v>
      </c>
      <c r="M347" s="6">
        <v>4200165</v>
      </c>
      <c r="N347" s="6">
        <v>524333</v>
      </c>
      <c r="O347" s="6">
        <v>96254</v>
      </c>
      <c r="P347" s="6">
        <v>409780</v>
      </c>
      <c r="Q347" s="6">
        <v>1498</v>
      </c>
      <c r="R347" s="6">
        <v>768</v>
      </c>
      <c r="S347" s="6">
        <v>46</v>
      </c>
      <c r="T347" s="6">
        <v>1970</v>
      </c>
      <c r="U347" s="6">
        <v>8492</v>
      </c>
      <c r="V347" s="7">
        <v>5525</v>
      </c>
      <c r="W347" s="6">
        <v>248994</v>
      </c>
      <c r="X347" s="6">
        <v>0</v>
      </c>
      <c r="Y347" s="6">
        <v>0</v>
      </c>
      <c r="Z347" s="2">
        <v>111915</v>
      </c>
      <c r="AA347" s="6">
        <v>5085407</v>
      </c>
      <c r="AB347" s="6">
        <v>15950621</v>
      </c>
      <c r="AC347" s="6">
        <v>866197</v>
      </c>
      <c r="AD347" s="6">
        <v>1</v>
      </c>
      <c r="AE347" s="7">
        <v>0</v>
      </c>
      <c r="AF347" s="2" t="s">
        <v>807</v>
      </c>
      <c r="AG347" s="6">
        <v>15084424</v>
      </c>
      <c r="AH347" s="6">
        <v>3.7964330000000001E-3</v>
      </c>
      <c r="AI347" s="11">
        <v>0</v>
      </c>
      <c r="AJ347" s="2" t="s">
        <v>1062</v>
      </c>
      <c r="AK347" s="2" t="s">
        <v>1062</v>
      </c>
      <c r="AL347" s="2">
        <v>0</v>
      </c>
      <c r="AM347" s="2">
        <v>1</v>
      </c>
      <c r="AN347" s="2" t="s">
        <v>1062</v>
      </c>
      <c r="AO347" s="2">
        <v>0</v>
      </c>
      <c r="AP347" s="2" t="s">
        <v>1062</v>
      </c>
    </row>
    <row r="348" spans="1:42">
      <c r="A348" s="2" t="s">
        <v>400</v>
      </c>
      <c r="B348" s="2" t="s">
        <v>812</v>
      </c>
      <c r="D348" s="2">
        <v>0</v>
      </c>
      <c r="E348" s="2" t="s">
        <v>401</v>
      </c>
      <c r="H348" s="2" t="s">
        <v>814</v>
      </c>
      <c r="I348" s="2">
        <v>0.01</v>
      </c>
      <c r="J348" s="6">
        <v>8664639</v>
      </c>
      <c r="K348" s="6">
        <v>3497777</v>
      </c>
      <c r="L348" s="6">
        <v>5166861</v>
      </c>
      <c r="M348" s="6">
        <v>3770131</v>
      </c>
      <c r="N348" s="6">
        <v>353604</v>
      </c>
      <c r="O348" s="6">
        <v>86399</v>
      </c>
      <c r="P348" s="6">
        <v>242619</v>
      </c>
      <c r="Q348" s="2">
        <v>994</v>
      </c>
      <c r="R348" s="6">
        <v>632</v>
      </c>
      <c r="S348" s="6">
        <v>75</v>
      </c>
      <c r="T348" s="6">
        <v>3441</v>
      </c>
      <c r="U348" s="6">
        <v>16069</v>
      </c>
      <c r="V348" s="7">
        <v>3375</v>
      </c>
      <c r="W348" s="6">
        <v>118407</v>
      </c>
      <c r="X348" s="6">
        <v>0</v>
      </c>
      <c r="Y348" s="6">
        <v>0</v>
      </c>
      <c r="Z348" s="2">
        <v>-22711</v>
      </c>
      <c r="AA348" s="6">
        <v>4219431</v>
      </c>
      <c r="AB348" s="6">
        <v>9386293</v>
      </c>
      <c r="AC348" s="6">
        <v>721654</v>
      </c>
      <c r="AD348" s="6">
        <v>1</v>
      </c>
      <c r="AE348" s="7" t="s">
        <v>906</v>
      </c>
      <c r="AF348" s="2" t="s">
        <v>811</v>
      </c>
      <c r="AG348" s="6">
        <v>8664639</v>
      </c>
      <c r="AH348" s="6">
        <v>4.7817564E-2</v>
      </c>
      <c r="AI348" s="11">
        <v>0</v>
      </c>
      <c r="AJ348" s="2" t="s">
        <v>1062</v>
      </c>
      <c r="AK348" s="2" t="s">
        <v>1062</v>
      </c>
      <c r="AL348" s="2">
        <v>0</v>
      </c>
      <c r="AM348" s="2">
        <v>1</v>
      </c>
      <c r="AN348" s="2" t="s">
        <v>1062</v>
      </c>
      <c r="AO348" s="2">
        <v>0</v>
      </c>
      <c r="AP348" s="2" t="s">
        <v>1062</v>
      </c>
    </row>
    <row r="349" spans="1:42">
      <c r="A349" s="2" t="s">
        <v>314</v>
      </c>
      <c r="B349" s="2" t="s">
        <v>812</v>
      </c>
      <c r="D349" s="2">
        <v>0</v>
      </c>
      <c r="E349" s="2" t="s">
        <v>315</v>
      </c>
      <c r="H349" s="2" t="s">
        <v>814</v>
      </c>
      <c r="I349" s="2">
        <v>0.01</v>
      </c>
      <c r="J349" s="6">
        <v>5920367</v>
      </c>
      <c r="K349" s="6">
        <v>3047418</v>
      </c>
      <c r="L349" s="6">
        <v>2872949</v>
      </c>
      <c r="M349" s="6">
        <v>3047504</v>
      </c>
      <c r="N349" s="6">
        <v>355215</v>
      </c>
      <c r="O349" s="6">
        <v>69840</v>
      </c>
      <c r="P349" s="6">
        <v>257792</v>
      </c>
      <c r="Q349" s="6">
        <v>1914</v>
      </c>
      <c r="R349" s="6">
        <v>2621</v>
      </c>
      <c r="S349" s="6">
        <v>45</v>
      </c>
      <c r="T349" s="6">
        <v>3036</v>
      </c>
      <c r="U349" s="6">
        <v>13810</v>
      </c>
      <c r="V349" s="7">
        <v>6157</v>
      </c>
      <c r="W349" s="6">
        <v>65838</v>
      </c>
      <c r="X349" s="6">
        <v>0</v>
      </c>
      <c r="Y349" s="6">
        <v>0</v>
      </c>
      <c r="Z349" s="2">
        <v>740</v>
      </c>
      <c r="AA349" s="6">
        <v>3469297</v>
      </c>
      <c r="AB349" s="6">
        <v>6342246</v>
      </c>
      <c r="AC349" s="6">
        <v>421879</v>
      </c>
      <c r="AD349" s="6">
        <v>1</v>
      </c>
      <c r="AE349" s="7">
        <v>0</v>
      </c>
      <c r="AF349" s="2" t="s">
        <v>807</v>
      </c>
      <c r="AG349" s="6">
        <v>5920367</v>
      </c>
      <c r="AH349" s="6">
        <v>1.4900320000000001E-3</v>
      </c>
      <c r="AI349" s="11">
        <v>0</v>
      </c>
      <c r="AJ349" s="2" t="s">
        <v>1062</v>
      </c>
      <c r="AK349" s="2" t="s">
        <v>1062</v>
      </c>
      <c r="AL349" s="2">
        <v>0</v>
      </c>
      <c r="AM349" s="2">
        <v>1</v>
      </c>
      <c r="AN349" s="2" t="s">
        <v>1062</v>
      </c>
      <c r="AO349" s="2">
        <v>0</v>
      </c>
      <c r="AP349" s="2" t="s">
        <v>1062</v>
      </c>
    </row>
    <row r="350" spans="1:42">
      <c r="A350" s="2" t="s">
        <v>300</v>
      </c>
      <c r="B350" s="2" t="s">
        <v>812</v>
      </c>
      <c r="D350" s="2">
        <v>0</v>
      </c>
      <c r="E350" s="2" t="s">
        <v>301</v>
      </c>
      <c r="H350" s="2" t="s">
        <v>814</v>
      </c>
      <c r="I350" s="2">
        <v>0.01</v>
      </c>
      <c r="J350" s="6">
        <v>10433425</v>
      </c>
      <c r="K350" s="6">
        <v>3433486</v>
      </c>
      <c r="L350" s="6">
        <v>6999939</v>
      </c>
      <c r="M350" s="6">
        <v>3590488</v>
      </c>
      <c r="N350" s="6">
        <v>306317</v>
      </c>
      <c r="O350" s="6">
        <v>82282</v>
      </c>
      <c r="P350" s="6">
        <v>206978</v>
      </c>
      <c r="Q350" s="2">
        <v>356</v>
      </c>
      <c r="R350" s="6">
        <v>739</v>
      </c>
      <c r="S350" s="6">
        <v>60</v>
      </c>
      <c r="T350" s="6">
        <v>1842</v>
      </c>
      <c r="U350" s="6">
        <v>10249</v>
      </c>
      <c r="V350" s="7">
        <v>3811</v>
      </c>
      <c r="W350" s="6">
        <v>160415</v>
      </c>
      <c r="X350" s="6">
        <v>0</v>
      </c>
      <c r="Y350" s="6">
        <v>0</v>
      </c>
      <c r="Z350" s="2">
        <v>-5020</v>
      </c>
      <c r="AA350" s="6">
        <v>4052200</v>
      </c>
      <c r="AB350" s="6">
        <v>11052140</v>
      </c>
      <c r="AC350" s="6">
        <v>618714</v>
      </c>
      <c r="AD350" s="6">
        <v>1</v>
      </c>
      <c r="AE350" s="7">
        <v>0</v>
      </c>
      <c r="AF350" s="2" t="s">
        <v>807</v>
      </c>
      <c r="AG350" s="6">
        <v>10433425</v>
      </c>
      <c r="AH350" s="6">
        <v>2.6258739999999998E-3</v>
      </c>
      <c r="AI350" s="11">
        <v>0</v>
      </c>
      <c r="AJ350" s="2" t="s">
        <v>1062</v>
      </c>
      <c r="AK350" s="2" t="s">
        <v>1062</v>
      </c>
      <c r="AL350" s="2">
        <v>0</v>
      </c>
      <c r="AM350" s="2">
        <v>1</v>
      </c>
      <c r="AN350" s="2" t="s">
        <v>1062</v>
      </c>
      <c r="AO350" s="2">
        <v>0</v>
      </c>
      <c r="AP350" s="2" t="s">
        <v>1062</v>
      </c>
    </row>
    <row r="351" spans="1:42">
      <c r="A351" s="2" t="s">
        <v>213</v>
      </c>
      <c r="B351" s="2" t="s">
        <v>812</v>
      </c>
      <c r="D351" s="2">
        <v>0</v>
      </c>
      <c r="E351" s="2" t="s">
        <v>214</v>
      </c>
      <c r="H351" s="2" t="s">
        <v>814</v>
      </c>
      <c r="I351" s="2">
        <v>0.01</v>
      </c>
      <c r="J351" s="6">
        <v>3772147</v>
      </c>
      <c r="K351" s="6">
        <v>1474393</v>
      </c>
      <c r="L351" s="6">
        <v>2297754</v>
      </c>
      <c r="M351" s="6">
        <v>1529940</v>
      </c>
      <c r="N351" s="6">
        <v>169716</v>
      </c>
      <c r="O351" s="6">
        <v>35061</v>
      </c>
      <c r="P351" s="6">
        <v>120561</v>
      </c>
      <c r="Q351" s="2">
        <v>599</v>
      </c>
      <c r="R351" s="6">
        <v>402</v>
      </c>
      <c r="S351" s="6">
        <v>15</v>
      </c>
      <c r="T351" s="6">
        <v>2225</v>
      </c>
      <c r="U351" s="6">
        <v>8480</v>
      </c>
      <c r="V351" s="7">
        <v>2373</v>
      </c>
      <c r="W351" s="6">
        <v>52657</v>
      </c>
      <c r="X351" s="6">
        <v>0</v>
      </c>
      <c r="Y351" s="6">
        <v>0</v>
      </c>
      <c r="Z351" s="2">
        <v>-46820</v>
      </c>
      <c r="AA351" s="6">
        <v>1705493</v>
      </c>
      <c r="AB351" s="6">
        <v>4003246</v>
      </c>
      <c r="AC351" s="6">
        <v>231099</v>
      </c>
      <c r="AD351" s="6">
        <v>1</v>
      </c>
      <c r="AE351" s="7">
        <v>0</v>
      </c>
      <c r="AF351" s="2" t="s">
        <v>807</v>
      </c>
      <c r="AG351" s="6">
        <v>3772147</v>
      </c>
      <c r="AH351" s="6">
        <v>9.4937000000000005E-4</v>
      </c>
      <c r="AI351" s="11">
        <v>0</v>
      </c>
      <c r="AJ351" s="2" t="s">
        <v>1062</v>
      </c>
      <c r="AK351" s="2" t="s">
        <v>1062</v>
      </c>
      <c r="AL351" s="2">
        <v>0</v>
      </c>
      <c r="AM351" s="2">
        <v>1</v>
      </c>
      <c r="AN351" s="2" t="s">
        <v>1062</v>
      </c>
      <c r="AO351" s="2">
        <v>0</v>
      </c>
      <c r="AP351" s="2" t="s">
        <v>1062</v>
      </c>
    </row>
    <row r="352" spans="1:42">
      <c r="A352" s="2" t="s">
        <v>155</v>
      </c>
      <c r="B352" s="2" t="s">
        <v>812</v>
      </c>
      <c r="D352" s="2">
        <v>0</v>
      </c>
      <c r="E352" s="2" t="s">
        <v>156</v>
      </c>
      <c r="H352" s="2" t="s">
        <v>814</v>
      </c>
      <c r="I352" s="2">
        <v>0.01</v>
      </c>
      <c r="J352" s="6">
        <v>9252532</v>
      </c>
      <c r="K352" s="6">
        <v>3424161</v>
      </c>
      <c r="L352" s="6">
        <v>5828371</v>
      </c>
      <c r="M352" s="6">
        <v>3676318</v>
      </c>
      <c r="N352" s="6">
        <v>361738</v>
      </c>
      <c r="O352" s="6">
        <v>84250</v>
      </c>
      <c r="P352" s="6">
        <v>256946</v>
      </c>
      <c r="Q352" s="2">
        <v>207</v>
      </c>
      <c r="R352" s="6">
        <v>326</v>
      </c>
      <c r="S352" s="6">
        <v>60</v>
      </c>
      <c r="T352" s="6">
        <v>2102</v>
      </c>
      <c r="U352" s="6">
        <v>13220</v>
      </c>
      <c r="V352" s="7">
        <v>4627</v>
      </c>
      <c r="W352" s="6">
        <v>133567</v>
      </c>
      <c r="X352" s="6">
        <v>0</v>
      </c>
      <c r="Y352" s="6">
        <v>0</v>
      </c>
      <c r="Z352" s="2">
        <v>14772</v>
      </c>
      <c r="AA352" s="6">
        <v>4186395</v>
      </c>
      <c r="AB352" s="6">
        <v>10014766</v>
      </c>
      <c r="AC352" s="6">
        <v>762234</v>
      </c>
      <c r="AD352" s="6">
        <v>1</v>
      </c>
      <c r="AE352" s="7" t="s">
        <v>865</v>
      </c>
      <c r="AF352" s="2" t="s">
        <v>811</v>
      </c>
      <c r="AG352" s="6">
        <v>9252532</v>
      </c>
      <c r="AH352" s="6">
        <v>4.9274171999999998E-2</v>
      </c>
      <c r="AI352" s="11">
        <v>0</v>
      </c>
      <c r="AJ352" s="2" t="s">
        <v>1062</v>
      </c>
      <c r="AK352" s="2" t="s">
        <v>1062</v>
      </c>
      <c r="AL352" s="2">
        <v>0</v>
      </c>
      <c r="AM352" s="2">
        <v>1</v>
      </c>
      <c r="AN352" s="2" t="s">
        <v>1062</v>
      </c>
      <c r="AO352" s="2">
        <v>0</v>
      </c>
      <c r="AP352" s="2" t="s">
        <v>1062</v>
      </c>
    </row>
    <row r="353" spans="1:42">
      <c r="A353" s="2" t="s">
        <v>502</v>
      </c>
      <c r="B353" s="2" t="s">
        <v>855</v>
      </c>
      <c r="D353" s="2">
        <v>0</v>
      </c>
      <c r="E353" s="2" t="s">
        <v>503</v>
      </c>
      <c r="H353" s="2" t="s">
        <v>814</v>
      </c>
      <c r="I353" s="2">
        <v>0.01</v>
      </c>
      <c r="J353" s="6">
        <v>30816741</v>
      </c>
      <c r="K353" s="6">
        <v>9944820</v>
      </c>
      <c r="L353" s="6">
        <v>20871921</v>
      </c>
      <c r="M353" s="6">
        <v>10164510</v>
      </c>
      <c r="N353" s="6">
        <v>947819</v>
      </c>
      <c r="O353" s="6">
        <v>232937</v>
      </c>
      <c r="P353" s="6">
        <v>679066</v>
      </c>
      <c r="Q353" s="2">
        <v>742</v>
      </c>
      <c r="R353" s="6">
        <v>165</v>
      </c>
      <c r="S353" s="6">
        <v>45</v>
      </c>
      <c r="T353" s="6">
        <v>3041</v>
      </c>
      <c r="U353" s="6">
        <v>23082</v>
      </c>
      <c r="V353" s="7">
        <v>8741</v>
      </c>
      <c r="W353" s="6">
        <v>478315</v>
      </c>
      <c r="X353" s="6">
        <v>0</v>
      </c>
      <c r="Y353" s="6">
        <v>0</v>
      </c>
      <c r="Z353" s="2">
        <v>-13804</v>
      </c>
      <c r="AA353" s="6">
        <v>11576840</v>
      </c>
      <c r="AB353" s="6">
        <v>32448761</v>
      </c>
      <c r="AC353" s="6">
        <v>1632020</v>
      </c>
      <c r="AD353" s="6">
        <v>1</v>
      </c>
      <c r="AE353" s="7">
        <v>0</v>
      </c>
      <c r="AF353" s="2" t="s">
        <v>807</v>
      </c>
      <c r="AG353" s="6">
        <v>30816741</v>
      </c>
      <c r="AH353" s="6">
        <v>7.7559270000000001E-3</v>
      </c>
      <c r="AI353" s="11">
        <v>0</v>
      </c>
      <c r="AJ353" s="2" t="s">
        <v>1062</v>
      </c>
      <c r="AK353" s="2" t="s">
        <v>1062</v>
      </c>
      <c r="AL353" s="2">
        <v>0</v>
      </c>
      <c r="AM353" s="2">
        <v>1</v>
      </c>
      <c r="AN353" s="2" t="s">
        <v>1062</v>
      </c>
      <c r="AO353" s="2">
        <v>0</v>
      </c>
      <c r="AP353" s="2" t="s">
        <v>1062</v>
      </c>
    </row>
    <row r="354" spans="1:42">
      <c r="A354" s="2" t="s">
        <v>368</v>
      </c>
      <c r="B354" s="2" t="s">
        <v>855</v>
      </c>
      <c r="D354" s="2">
        <v>0</v>
      </c>
      <c r="E354" s="2" t="s">
        <v>369</v>
      </c>
      <c r="H354" s="2" t="s">
        <v>814</v>
      </c>
      <c r="I354" s="2">
        <v>0.01</v>
      </c>
      <c r="J354" s="6">
        <v>19369299</v>
      </c>
      <c r="K354" s="6">
        <v>4132948</v>
      </c>
      <c r="L354" s="6">
        <v>15236351</v>
      </c>
      <c r="M354" s="6">
        <v>4179330</v>
      </c>
      <c r="N354" s="6">
        <v>381995</v>
      </c>
      <c r="O354" s="6">
        <v>95776</v>
      </c>
      <c r="P354" s="6">
        <v>267150</v>
      </c>
      <c r="Q354" s="6">
        <v>1660</v>
      </c>
      <c r="R354" s="6">
        <v>0</v>
      </c>
      <c r="S354" s="6">
        <v>61</v>
      </c>
      <c r="T354" s="6">
        <v>1680</v>
      </c>
      <c r="U354" s="6">
        <v>12009</v>
      </c>
      <c r="V354" s="7">
        <v>3659</v>
      </c>
      <c r="W354" s="6">
        <v>349166</v>
      </c>
      <c r="X354" s="6">
        <v>0</v>
      </c>
      <c r="Y354" s="6">
        <v>0</v>
      </c>
      <c r="Z354" s="2">
        <v>34328</v>
      </c>
      <c r="AA354" s="6">
        <v>4944819</v>
      </c>
      <c r="AB354" s="6">
        <v>20181170</v>
      </c>
      <c r="AC354" s="6">
        <v>811871</v>
      </c>
      <c r="AD354" s="6">
        <v>1</v>
      </c>
      <c r="AE354" s="7">
        <v>0</v>
      </c>
      <c r="AF354" s="2" t="s">
        <v>807</v>
      </c>
      <c r="AG354" s="6">
        <v>19369299</v>
      </c>
      <c r="AH354" s="6">
        <v>4.8748460000000004E-3</v>
      </c>
      <c r="AI354" s="11">
        <v>0</v>
      </c>
      <c r="AJ354" s="2" t="s">
        <v>1062</v>
      </c>
      <c r="AK354" s="2" t="s">
        <v>1062</v>
      </c>
      <c r="AL354" s="2">
        <v>0</v>
      </c>
      <c r="AM354" s="2">
        <v>1</v>
      </c>
      <c r="AN354" s="2" t="s">
        <v>1062</v>
      </c>
      <c r="AO354" s="2">
        <v>0</v>
      </c>
      <c r="AP354" s="2" t="s">
        <v>1062</v>
      </c>
    </row>
    <row r="355" spans="1:42">
      <c r="A355" s="2" t="s">
        <v>175</v>
      </c>
      <c r="B355" s="2" t="s">
        <v>855</v>
      </c>
      <c r="D355" s="2">
        <v>0</v>
      </c>
      <c r="E355" s="2" t="s">
        <v>176</v>
      </c>
      <c r="H355" s="2" t="s">
        <v>814</v>
      </c>
      <c r="I355" s="2">
        <v>0.01</v>
      </c>
      <c r="J355" s="6">
        <v>15077607</v>
      </c>
      <c r="K355" s="6">
        <v>3966518</v>
      </c>
      <c r="L355" s="6">
        <v>11111088</v>
      </c>
      <c r="M355" s="6">
        <v>4112291</v>
      </c>
      <c r="N355" s="6">
        <v>392924</v>
      </c>
      <c r="O355" s="6">
        <v>94240</v>
      </c>
      <c r="P355" s="6">
        <v>283405</v>
      </c>
      <c r="Q355" s="2">
        <v>698</v>
      </c>
      <c r="R355" s="6">
        <v>215</v>
      </c>
      <c r="S355" s="6">
        <v>16</v>
      </c>
      <c r="T355" s="6">
        <v>1459</v>
      </c>
      <c r="U355" s="6">
        <v>8339</v>
      </c>
      <c r="V355" s="7">
        <v>4552</v>
      </c>
      <c r="W355" s="6">
        <v>254629</v>
      </c>
      <c r="X355" s="6">
        <v>0</v>
      </c>
      <c r="Y355" s="6">
        <v>0</v>
      </c>
      <c r="Z355" s="2">
        <v>-113537</v>
      </c>
      <c r="AA355" s="6">
        <v>4646307</v>
      </c>
      <c r="AB355" s="6">
        <v>15757396</v>
      </c>
      <c r="AC355" s="6">
        <v>679789</v>
      </c>
      <c r="AD355" s="6">
        <v>1</v>
      </c>
      <c r="AE355" s="7">
        <v>0</v>
      </c>
      <c r="AF355" s="2" t="s">
        <v>807</v>
      </c>
      <c r="AG355" s="6">
        <v>15077607</v>
      </c>
      <c r="AH355" s="6">
        <v>3.794717E-3</v>
      </c>
      <c r="AI355" s="11">
        <v>0</v>
      </c>
      <c r="AJ355" s="2" t="s">
        <v>1062</v>
      </c>
      <c r="AK355" s="2" t="s">
        <v>1062</v>
      </c>
      <c r="AL355" s="2">
        <v>0</v>
      </c>
      <c r="AM355" s="2">
        <v>1</v>
      </c>
      <c r="AN355" s="2" t="s">
        <v>1062</v>
      </c>
      <c r="AO355" s="2">
        <v>0</v>
      </c>
      <c r="AP355" s="2" t="s">
        <v>1062</v>
      </c>
    </row>
    <row r="356" spans="1:42">
      <c r="A356" s="2" t="s">
        <v>87</v>
      </c>
      <c r="B356" s="2" t="s">
        <v>855</v>
      </c>
      <c r="D356" s="2">
        <v>0</v>
      </c>
      <c r="E356" s="2" t="s">
        <v>88</v>
      </c>
      <c r="H356" s="2" t="s">
        <v>814</v>
      </c>
      <c r="I356" s="2">
        <v>0.01</v>
      </c>
      <c r="J356" s="6">
        <v>14953338</v>
      </c>
      <c r="K356" s="6">
        <v>3932526</v>
      </c>
      <c r="L356" s="6">
        <v>11020813</v>
      </c>
      <c r="M356" s="6">
        <v>4000892</v>
      </c>
      <c r="N356" s="6">
        <v>328989</v>
      </c>
      <c r="O356" s="6">
        <v>91686</v>
      </c>
      <c r="P356" s="6">
        <v>220632</v>
      </c>
      <c r="Q356" s="2">
        <v>619</v>
      </c>
      <c r="R356" s="6">
        <v>67</v>
      </c>
      <c r="S356" s="6">
        <v>15</v>
      </c>
      <c r="T356" s="6">
        <v>1721</v>
      </c>
      <c r="U356" s="6">
        <v>10126</v>
      </c>
      <c r="V356" s="7">
        <v>4123</v>
      </c>
      <c r="W356" s="6">
        <v>252560</v>
      </c>
      <c r="X356" s="6">
        <v>0</v>
      </c>
      <c r="Y356" s="6">
        <v>0</v>
      </c>
      <c r="Z356" s="2">
        <v>-153714</v>
      </c>
      <c r="AA356" s="6">
        <v>4428727</v>
      </c>
      <c r="AB356" s="6">
        <v>15449540</v>
      </c>
      <c r="AC356" s="6">
        <v>496202</v>
      </c>
      <c r="AD356" s="6">
        <v>1</v>
      </c>
      <c r="AE356" s="7">
        <v>0</v>
      </c>
      <c r="AF356" s="2" t="s">
        <v>807</v>
      </c>
      <c r="AG356" s="6">
        <v>14953338</v>
      </c>
      <c r="AH356" s="6">
        <v>3.7634420000000001E-3</v>
      </c>
      <c r="AI356" s="11">
        <v>0</v>
      </c>
      <c r="AJ356" s="2" t="s">
        <v>1062</v>
      </c>
      <c r="AK356" s="2" t="s">
        <v>1062</v>
      </c>
      <c r="AL356" s="2">
        <v>0</v>
      </c>
      <c r="AM356" s="2">
        <v>1</v>
      </c>
      <c r="AN356" s="2" t="s">
        <v>1062</v>
      </c>
      <c r="AO356" s="2">
        <v>0</v>
      </c>
      <c r="AP356" s="2" t="s">
        <v>1062</v>
      </c>
    </row>
    <row r="357" spans="1:42">
      <c r="A357" s="2" t="s">
        <v>45</v>
      </c>
      <c r="B357" s="2" t="s">
        <v>855</v>
      </c>
      <c r="D357" s="2">
        <v>0</v>
      </c>
      <c r="E357" s="2" t="s">
        <v>46</v>
      </c>
      <c r="H357" s="2" t="s">
        <v>814</v>
      </c>
      <c r="I357" s="2">
        <v>0.01</v>
      </c>
      <c r="J357" s="6">
        <v>32447591</v>
      </c>
      <c r="K357" s="6">
        <v>9471198</v>
      </c>
      <c r="L357" s="6">
        <v>22976393</v>
      </c>
      <c r="M357" s="6">
        <v>9832770</v>
      </c>
      <c r="N357" s="6">
        <v>893668</v>
      </c>
      <c r="O357" s="6">
        <v>225334</v>
      </c>
      <c r="P357" s="6">
        <v>631955</v>
      </c>
      <c r="Q357" s="6">
        <v>1177</v>
      </c>
      <c r="R357" s="6">
        <v>12</v>
      </c>
      <c r="S357" s="6">
        <v>82</v>
      </c>
      <c r="T357" s="6">
        <v>7194</v>
      </c>
      <c r="U357" s="6">
        <v>22929</v>
      </c>
      <c r="V357" s="7">
        <v>4985</v>
      </c>
      <c r="W357" s="6">
        <v>526542</v>
      </c>
      <c r="X357" s="6">
        <v>0</v>
      </c>
      <c r="Y357" s="6">
        <v>0</v>
      </c>
      <c r="Z357" s="2">
        <v>24477</v>
      </c>
      <c r="AA357" s="6">
        <v>11277457</v>
      </c>
      <c r="AB357" s="6">
        <v>34253850</v>
      </c>
      <c r="AC357" s="6">
        <v>1806259</v>
      </c>
      <c r="AD357" s="6">
        <v>1</v>
      </c>
      <c r="AE357" s="7">
        <v>0</v>
      </c>
      <c r="AF357" s="2" t="s">
        <v>807</v>
      </c>
      <c r="AG357" s="6">
        <v>32447591</v>
      </c>
      <c r="AH357" s="6">
        <v>8.1663780000000002E-3</v>
      </c>
      <c r="AI357" s="11">
        <v>0</v>
      </c>
      <c r="AJ357" s="2" t="s">
        <v>1062</v>
      </c>
      <c r="AK357" s="2" t="s">
        <v>1062</v>
      </c>
      <c r="AL357" s="2">
        <v>0</v>
      </c>
      <c r="AM357" s="2">
        <v>1</v>
      </c>
      <c r="AN357" s="2" t="s">
        <v>1062</v>
      </c>
      <c r="AO357" s="2">
        <v>0</v>
      </c>
      <c r="AP357" s="2" t="s">
        <v>1062</v>
      </c>
    </row>
    <row r="358" spans="1:42">
      <c r="A358" s="2" t="s">
        <v>37</v>
      </c>
      <c r="B358" s="2" t="s">
        <v>855</v>
      </c>
      <c r="D358" s="2">
        <v>0</v>
      </c>
      <c r="E358" s="2" t="s">
        <v>38</v>
      </c>
      <c r="H358" s="2" t="s">
        <v>814</v>
      </c>
      <c r="I358" s="2">
        <v>0.01</v>
      </c>
      <c r="J358" s="6">
        <v>23794033</v>
      </c>
      <c r="K358" s="6">
        <v>7516833</v>
      </c>
      <c r="L358" s="6">
        <v>16277201</v>
      </c>
      <c r="M358" s="6">
        <v>7672717</v>
      </c>
      <c r="N358" s="6">
        <v>841987</v>
      </c>
      <c r="O358" s="6">
        <v>175833</v>
      </c>
      <c r="P358" s="6">
        <v>632124</v>
      </c>
      <c r="Q358" s="6">
        <v>1012</v>
      </c>
      <c r="R358" s="6">
        <v>208</v>
      </c>
      <c r="S358" s="6">
        <v>30</v>
      </c>
      <c r="T358" s="6">
        <v>3857</v>
      </c>
      <c r="U358" s="6">
        <v>21424</v>
      </c>
      <c r="V358" s="7">
        <v>7499</v>
      </c>
      <c r="W358" s="6">
        <v>373019</v>
      </c>
      <c r="X358" s="6">
        <v>0</v>
      </c>
      <c r="Y358" s="6">
        <v>0</v>
      </c>
      <c r="Z358" s="2">
        <v>-346810</v>
      </c>
      <c r="AA358" s="6">
        <v>8540913</v>
      </c>
      <c r="AB358" s="6">
        <v>24818114</v>
      </c>
      <c r="AC358" s="6">
        <v>1024081</v>
      </c>
      <c r="AD358" s="6">
        <v>1</v>
      </c>
      <c r="AE358" s="7">
        <v>0</v>
      </c>
      <c r="AF358" s="2" t="s">
        <v>807</v>
      </c>
      <c r="AG358" s="6">
        <v>23794033</v>
      </c>
      <c r="AH358" s="6">
        <v>5.9884589999999998E-3</v>
      </c>
      <c r="AI358" s="11">
        <v>0</v>
      </c>
      <c r="AJ358" s="2" t="s">
        <v>1062</v>
      </c>
      <c r="AK358" s="2" t="s">
        <v>1062</v>
      </c>
      <c r="AL358" s="2">
        <v>0</v>
      </c>
      <c r="AM358" s="2">
        <v>1</v>
      </c>
      <c r="AN358" s="2" t="s">
        <v>1062</v>
      </c>
      <c r="AO358" s="2">
        <v>0</v>
      </c>
      <c r="AP358" s="2" t="s">
        <v>1062</v>
      </c>
    </row>
    <row r="359" spans="1:42">
      <c r="A359" s="2" t="s">
        <v>514</v>
      </c>
      <c r="B359" s="2" t="s">
        <v>853</v>
      </c>
      <c r="D359" s="2" t="s">
        <v>970</v>
      </c>
      <c r="E359" s="2" t="s">
        <v>515</v>
      </c>
      <c r="H359" s="2" t="s">
        <v>929</v>
      </c>
      <c r="I359" s="2">
        <v>0.36</v>
      </c>
      <c r="J359" s="6">
        <v>2151371506</v>
      </c>
      <c r="K359" s="6">
        <v>2838713711</v>
      </c>
      <c r="L359" s="6">
        <v>-687342204</v>
      </c>
      <c r="M359" s="6">
        <v>3015232660</v>
      </c>
      <c r="N359" s="6">
        <v>140240139</v>
      </c>
      <c r="O359" s="6">
        <v>69099083</v>
      </c>
      <c r="P359" s="6">
        <v>56032943</v>
      </c>
      <c r="Q359" s="6">
        <v>40367</v>
      </c>
      <c r="R359" s="6">
        <v>0</v>
      </c>
      <c r="S359" s="6">
        <v>1657</v>
      </c>
      <c r="T359" s="6">
        <v>2146625</v>
      </c>
      <c r="U359" s="6">
        <v>12337083</v>
      </c>
      <c r="V359" s="7">
        <v>582381</v>
      </c>
      <c r="W359" s="6">
        <v>-41245328</v>
      </c>
      <c r="X359" s="6">
        <v>0</v>
      </c>
      <c r="Y359" s="6">
        <v>0</v>
      </c>
      <c r="Z359" s="2">
        <v>73814162</v>
      </c>
      <c r="AA359" s="6">
        <v>3188041633</v>
      </c>
      <c r="AB359" s="6">
        <v>2500699428</v>
      </c>
      <c r="AC359" s="6">
        <v>349327922</v>
      </c>
      <c r="AD359" s="6">
        <v>1</v>
      </c>
      <c r="AE359" s="7" t="s">
        <v>971</v>
      </c>
      <c r="AF359" s="2" t="s">
        <v>811</v>
      </c>
      <c r="AG359" s="6">
        <v>1038917561</v>
      </c>
      <c r="AH359" s="6">
        <v>0.42579493299999999</v>
      </c>
      <c r="AI359" s="11">
        <v>0</v>
      </c>
      <c r="AJ359" s="2" t="s">
        <v>1062</v>
      </c>
      <c r="AK359" s="2" t="s">
        <v>1062</v>
      </c>
      <c r="AL359" s="2">
        <v>0</v>
      </c>
      <c r="AM359" s="2">
        <v>0</v>
      </c>
      <c r="AN359" s="2" t="s">
        <v>1062</v>
      </c>
      <c r="AO359" s="2">
        <v>0</v>
      </c>
      <c r="AP359" s="2">
        <v>1</v>
      </c>
    </row>
    <row r="360" spans="1:42">
      <c r="A360" s="2" t="s">
        <v>680</v>
      </c>
      <c r="B360" s="2" t="s">
        <v>832</v>
      </c>
      <c r="C360" s="2" t="s">
        <v>805</v>
      </c>
      <c r="D360" s="2">
        <v>0</v>
      </c>
      <c r="E360" s="2" t="s">
        <v>681</v>
      </c>
      <c r="H360" s="2" t="s">
        <v>929</v>
      </c>
      <c r="I360" s="2">
        <v>0.09</v>
      </c>
      <c r="J360" s="6">
        <v>42812555</v>
      </c>
      <c r="K360" s="6">
        <v>15322099</v>
      </c>
      <c r="L360" s="6">
        <v>27490455</v>
      </c>
      <c r="M360" s="6">
        <v>16142126</v>
      </c>
      <c r="N360" s="6">
        <v>1393593</v>
      </c>
      <c r="O360" s="6">
        <v>375121</v>
      </c>
      <c r="P360" s="6">
        <v>929245</v>
      </c>
      <c r="Q360" s="6">
        <v>2646</v>
      </c>
      <c r="R360" s="6">
        <v>5825</v>
      </c>
      <c r="S360" s="6">
        <v>276</v>
      </c>
      <c r="T360" s="6">
        <v>8737</v>
      </c>
      <c r="U360" s="6">
        <v>51972</v>
      </c>
      <c r="V360" s="7">
        <v>19771</v>
      </c>
      <c r="W360" s="6">
        <v>629990</v>
      </c>
      <c r="X360" s="6">
        <v>0</v>
      </c>
      <c r="Y360" s="6">
        <v>506586.6605</v>
      </c>
      <c r="Z360" s="2">
        <v>599634</v>
      </c>
      <c r="AA360" s="6">
        <v>18258756</v>
      </c>
      <c r="AB360" s="6">
        <v>45749211</v>
      </c>
      <c r="AC360" s="6">
        <v>2936657</v>
      </c>
      <c r="AD360" s="6">
        <v>1</v>
      </c>
      <c r="AE360" s="7" t="s">
        <v>922</v>
      </c>
      <c r="AF360" s="2" t="s">
        <v>811</v>
      </c>
      <c r="AG360" s="6">
        <v>42812555</v>
      </c>
      <c r="AH360" s="6">
        <v>0.79145509199999997</v>
      </c>
      <c r="AI360" s="11">
        <v>1</v>
      </c>
      <c r="AJ360" s="2" t="s">
        <v>1062</v>
      </c>
      <c r="AK360" s="2" t="s">
        <v>1062</v>
      </c>
      <c r="AL360" s="2">
        <v>1</v>
      </c>
      <c r="AM360" s="2">
        <v>0</v>
      </c>
      <c r="AN360" s="2" t="s">
        <v>1062</v>
      </c>
      <c r="AO360" s="2">
        <v>0</v>
      </c>
      <c r="AP360" s="2" t="s">
        <v>1062</v>
      </c>
    </row>
    <row r="361" spans="1:42">
      <c r="A361" s="2" t="s">
        <v>668</v>
      </c>
      <c r="B361" s="2" t="s">
        <v>832</v>
      </c>
      <c r="C361" s="2" t="s">
        <v>815</v>
      </c>
      <c r="D361" s="2">
        <v>0</v>
      </c>
      <c r="E361" s="2" t="s">
        <v>669</v>
      </c>
      <c r="H361" s="2" t="s">
        <v>929</v>
      </c>
      <c r="I361" s="2">
        <v>0.09</v>
      </c>
      <c r="J361" s="6">
        <v>62902754</v>
      </c>
      <c r="K361" s="6">
        <v>24088814</v>
      </c>
      <c r="L361" s="6">
        <v>38813939</v>
      </c>
      <c r="M361" s="6">
        <v>26194342</v>
      </c>
      <c r="N361" s="6">
        <v>1936427</v>
      </c>
      <c r="O361" s="6">
        <v>600288</v>
      </c>
      <c r="P361" s="6">
        <v>1209382</v>
      </c>
      <c r="Q361" s="6">
        <v>5741</v>
      </c>
      <c r="R361" s="6">
        <v>12302</v>
      </c>
      <c r="S361" s="6">
        <v>138</v>
      </c>
      <c r="T361" s="6">
        <v>13128</v>
      </c>
      <c r="U361" s="6">
        <v>73685</v>
      </c>
      <c r="V361" s="7">
        <v>21763</v>
      </c>
      <c r="W361" s="6">
        <v>889486</v>
      </c>
      <c r="X361" s="6">
        <v>0</v>
      </c>
      <c r="Y361" s="6">
        <v>0</v>
      </c>
      <c r="Z361" s="2">
        <v>949634</v>
      </c>
      <c r="AA361" s="6">
        <v>29969889</v>
      </c>
      <c r="AB361" s="6">
        <v>68783828</v>
      </c>
      <c r="AC361" s="6">
        <v>5881075</v>
      </c>
      <c r="AD361" s="6">
        <v>1</v>
      </c>
      <c r="AE361" s="7">
        <v>0</v>
      </c>
      <c r="AF361" s="2" t="s">
        <v>807</v>
      </c>
      <c r="AG361" s="6">
        <v>62902754</v>
      </c>
      <c r="AH361" s="6">
        <v>1.5831304000000001E-2</v>
      </c>
      <c r="AI361" s="11">
        <v>0</v>
      </c>
      <c r="AJ361" s="2" t="s">
        <v>1062</v>
      </c>
      <c r="AK361" s="2" t="s">
        <v>1062</v>
      </c>
      <c r="AL361" s="2">
        <v>1</v>
      </c>
      <c r="AM361" s="2">
        <v>0</v>
      </c>
      <c r="AN361" s="2" t="s">
        <v>1062</v>
      </c>
      <c r="AO361" s="2">
        <v>0</v>
      </c>
      <c r="AP361" s="2" t="s">
        <v>1062</v>
      </c>
    </row>
    <row r="362" spans="1:42">
      <c r="A362" s="2" t="s">
        <v>606</v>
      </c>
      <c r="B362" s="2" t="s">
        <v>844</v>
      </c>
      <c r="C362" s="2" t="s">
        <v>808</v>
      </c>
      <c r="D362" s="2">
        <v>0</v>
      </c>
      <c r="E362" s="2" t="s">
        <v>607</v>
      </c>
      <c r="H362" s="2" t="s">
        <v>929</v>
      </c>
      <c r="I362" s="2">
        <v>0.1</v>
      </c>
      <c r="J362" s="6">
        <v>85466130</v>
      </c>
      <c r="K362" s="6">
        <v>18310826</v>
      </c>
      <c r="L362" s="6">
        <v>67155304</v>
      </c>
      <c r="M362" s="6">
        <v>18842347</v>
      </c>
      <c r="N362" s="6">
        <v>2261722</v>
      </c>
      <c r="O362" s="6">
        <v>431803</v>
      </c>
      <c r="P362" s="6">
        <v>1697664</v>
      </c>
      <c r="Q362" s="6">
        <v>3625</v>
      </c>
      <c r="R362" s="6">
        <v>16924</v>
      </c>
      <c r="S362" s="6">
        <v>765</v>
      </c>
      <c r="T362" s="6">
        <v>10426</v>
      </c>
      <c r="U362" s="6">
        <v>61998</v>
      </c>
      <c r="V362" s="7">
        <v>38517</v>
      </c>
      <c r="W362" s="6">
        <v>1538976</v>
      </c>
      <c r="X362" s="6">
        <v>0</v>
      </c>
      <c r="Y362" s="6">
        <v>0</v>
      </c>
      <c r="Z362" s="2">
        <v>-203459</v>
      </c>
      <c r="AA362" s="6">
        <v>22439586</v>
      </c>
      <c r="AB362" s="6">
        <v>89594890</v>
      </c>
      <c r="AC362" s="6">
        <v>4128760</v>
      </c>
      <c r="AD362" s="6">
        <v>1</v>
      </c>
      <c r="AE362" s="7" t="s">
        <v>887</v>
      </c>
      <c r="AF362" s="2" t="s">
        <v>827</v>
      </c>
      <c r="AG362" s="6">
        <v>85466130</v>
      </c>
      <c r="AH362" s="6">
        <v>0.84252319200000003</v>
      </c>
      <c r="AI362" s="11">
        <v>1</v>
      </c>
      <c r="AJ362" s="2" t="s">
        <v>1062</v>
      </c>
      <c r="AK362" s="2" t="s">
        <v>1062</v>
      </c>
      <c r="AL362" s="2">
        <v>1</v>
      </c>
      <c r="AM362" s="2">
        <v>0</v>
      </c>
      <c r="AN362" s="2" t="s">
        <v>1062</v>
      </c>
      <c r="AO362" s="2">
        <v>0</v>
      </c>
      <c r="AP362" s="2" t="s">
        <v>1062</v>
      </c>
    </row>
    <row r="363" spans="1:42">
      <c r="A363" s="2" t="s">
        <v>594</v>
      </c>
      <c r="B363" s="2" t="s">
        <v>832</v>
      </c>
      <c r="C363" s="2" t="s">
        <v>809</v>
      </c>
      <c r="D363" s="2" t="s">
        <v>964</v>
      </c>
      <c r="E363" s="2" t="s">
        <v>595</v>
      </c>
      <c r="H363" s="2" t="s">
        <v>929</v>
      </c>
      <c r="I363" s="2">
        <v>0.49</v>
      </c>
      <c r="J363" s="6">
        <v>137209791</v>
      </c>
      <c r="K363" s="6">
        <v>94178648</v>
      </c>
      <c r="L363" s="6">
        <v>43031143</v>
      </c>
      <c r="M363" s="6">
        <v>100946916</v>
      </c>
      <c r="N363" s="6">
        <v>12477250</v>
      </c>
      <c r="O363" s="6">
        <v>2313366</v>
      </c>
      <c r="P363" s="6">
        <v>9323382</v>
      </c>
      <c r="Q363" s="6">
        <v>8814</v>
      </c>
      <c r="R363" s="6">
        <v>52638</v>
      </c>
      <c r="S363" s="6">
        <v>1504</v>
      </c>
      <c r="T363" s="6">
        <v>144401</v>
      </c>
      <c r="U363" s="6">
        <v>446690</v>
      </c>
      <c r="V363" s="7">
        <v>186455</v>
      </c>
      <c r="W363" s="6">
        <v>329956</v>
      </c>
      <c r="X363" s="6">
        <v>0</v>
      </c>
      <c r="Y363" s="6">
        <v>0</v>
      </c>
      <c r="Z363" s="2">
        <v>-838287</v>
      </c>
      <c r="AA363" s="6">
        <v>112915835</v>
      </c>
      <c r="AB363" s="6">
        <v>155946978</v>
      </c>
      <c r="AC363" s="6">
        <v>18737187</v>
      </c>
      <c r="AD363" s="6">
        <v>1</v>
      </c>
      <c r="AE363" s="7" t="s">
        <v>965</v>
      </c>
      <c r="AF363" s="2" t="s">
        <v>811</v>
      </c>
      <c r="AG363" s="6">
        <v>108576740</v>
      </c>
      <c r="AH363" s="6">
        <v>0.54638259</v>
      </c>
      <c r="AI363" s="11">
        <v>1</v>
      </c>
      <c r="AJ363" s="2" t="s">
        <v>1062</v>
      </c>
      <c r="AK363" s="2" t="s">
        <v>1062</v>
      </c>
      <c r="AL363" s="2">
        <v>0</v>
      </c>
      <c r="AM363" s="2">
        <v>0</v>
      </c>
      <c r="AN363" s="2" t="s">
        <v>1062</v>
      </c>
      <c r="AO363" s="2">
        <v>0</v>
      </c>
      <c r="AP363" s="2">
        <v>1</v>
      </c>
    </row>
    <row r="364" spans="1:42">
      <c r="A364" s="2" t="s">
        <v>588</v>
      </c>
      <c r="B364" s="2" t="s">
        <v>832</v>
      </c>
      <c r="C364" s="2" t="s">
        <v>822</v>
      </c>
      <c r="D364" s="2" t="s">
        <v>981</v>
      </c>
      <c r="E364" s="2" t="s">
        <v>589</v>
      </c>
      <c r="H364" s="2" t="s">
        <v>929</v>
      </c>
      <c r="I364" s="2">
        <v>0.59</v>
      </c>
      <c r="J364" s="6">
        <v>122491500</v>
      </c>
      <c r="K364" s="6">
        <v>138713589</v>
      </c>
      <c r="L364" s="6">
        <v>-16222089</v>
      </c>
      <c r="M364" s="6">
        <v>139360407</v>
      </c>
      <c r="N364" s="6">
        <v>20518718</v>
      </c>
      <c r="O364" s="6">
        <v>3194137</v>
      </c>
      <c r="P364" s="6">
        <v>16209396</v>
      </c>
      <c r="Q364" s="6">
        <v>9714</v>
      </c>
      <c r="R364" s="6">
        <v>144183</v>
      </c>
      <c r="S364" s="6">
        <v>10863</v>
      </c>
      <c r="T364" s="6">
        <v>125223</v>
      </c>
      <c r="U364" s="6">
        <v>558648</v>
      </c>
      <c r="V364" s="7">
        <v>266554</v>
      </c>
      <c r="W364" s="6">
        <v>-916010</v>
      </c>
      <c r="X364" s="6">
        <v>0</v>
      </c>
      <c r="Y364" s="6">
        <v>0</v>
      </c>
      <c r="Z364" s="2">
        <v>2305096</v>
      </c>
      <c r="AA364" s="6">
        <v>161268211</v>
      </c>
      <c r="AB364" s="6">
        <v>145046122</v>
      </c>
      <c r="AC364" s="6">
        <v>22554622</v>
      </c>
      <c r="AD364" s="6">
        <v>1</v>
      </c>
      <c r="AE364" s="7" t="s">
        <v>982</v>
      </c>
      <c r="AF364" s="2" t="s">
        <v>811</v>
      </c>
      <c r="AG364" s="6">
        <v>98742233</v>
      </c>
      <c r="AH364" s="6">
        <v>0.46767374699999997</v>
      </c>
      <c r="AI364" s="11">
        <v>0</v>
      </c>
      <c r="AJ364" s="2" t="s">
        <v>1062</v>
      </c>
      <c r="AK364" s="2" t="s">
        <v>1062</v>
      </c>
      <c r="AL364" s="2">
        <v>0</v>
      </c>
      <c r="AM364" s="2">
        <v>0</v>
      </c>
      <c r="AN364" s="2" t="s">
        <v>1062</v>
      </c>
      <c r="AO364" s="2">
        <v>0</v>
      </c>
      <c r="AP364" s="2">
        <v>1</v>
      </c>
    </row>
    <row r="365" spans="1:42">
      <c r="A365" s="2" t="s">
        <v>584</v>
      </c>
      <c r="B365" s="2" t="s">
        <v>832</v>
      </c>
      <c r="C365" s="2" t="s">
        <v>822</v>
      </c>
      <c r="D365" s="2">
        <v>0</v>
      </c>
      <c r="E365" s="2" t="s">
        <v>585</v>
      </c>
      <c r="H365" s="2" t="s">
        <v>929</v>
      </c>
      <c r="I365" s="2">
        <v>0.09</v>
      </c>
      <c r="J365" s="6">
        <v>38571139</v>
      </c>
      <c r="K365" s="6">
        <v>11092910</v>
      </c>
      <c r="L365" s="6">
        <v>27478229</v>
      </c>
      <c r="M365" s="6">
        <v>10302404</v>
      </c>
      <c r="N365" s="6">
        <v>1574105</v>
      </c>
      <c r="O365" s="6">
        <v>236098</v>
      </c>
      <c r="P365" s="6">
        <v>1228747</v>
      </c>
      <c r="Q365" s="2">
        <v>841</v>
      </c>
      <c r="R365" s="6">
        <v>8679</v>
      </c>
      <c r="S365" s="6">
        <v>0</v>
      </c>
      <c r="T365" s="6">
        <v>13328</v>
      </c>
      <c r="U365" s="6">
        <v>61453</v>
      </c>
      <c r="V365" s="7">
        <v>24959</v>
      </c>
      <c r="W365" s="6">
        <v>629709</v>
      </c>
      <c r="X365" s="6">
        <v>0</v>
      </c>
      <c r="Y365" s="6">
        <v>0</v>
      </c>
      <c r="Z365" s="2">
        <v>-32798</v>
      </c>
      <c r="AA365" s="6">
        <v>12473420</v>
      </c>
      <c r="AB365" s="6">
        <v>39951650</v>
      </c>
      <c r="AC365" s="6">
        <v>1380510</v>
      </c>
      <c r="AD365" s="6">
        <v>1</v>
      </c>
      <c r="AE365" s="7">
        <v>0</v>
      </c>
      <c r="AF365" s="2" t="s">
        <v>807</v>
      </c>
      <c r="AG365" s="6">
        <v>38571139</v>
      </c>
      <c r="AH365" s="6">
        <v>9.7075470000000004E-3</v>
      </c>
      <c r="AI365" s="11">
        <v>0</v>
      </c>
      <c r="AJ365" s="2" t="s">
        <v>1062</v>
      </c>
      <c r="AK365" s="2" t="s">
        <v>1062</v>
      </c>
      <c r="AL365" s="2">
        <v>1</v>
      </c>
      <c r="AM365" s="2">
        <v>0</v>
      </c>
      <c r="AN365" s="2" t="s">
        <v>1062</v>
      </c>
      <c r="AO365" s="2">
        <v>0</v>
      </c>
      <c r="AP365" s="2" t="s">
        <v>1062</v>
      </c>
    </row>
    <row r="366" spans="1:42">
      <c r="A366" s="2" t="s">
        <v>554</v>
      </c>
      <c r="B366" s="2" t="s">
        <v>832</v>
      </c>
      <c r="C366" s="2" t="s">
        <v>805</v>
      </c>
      <c r="D366" s="2">
        <v>0</v>
      </c>
      <c r="E366" s="2" t="s">
        <v>555</v>
      </c>
      <c r="H366" s="2" t="s">
        <v>929</v>
      </c>
      <c r="I366" s="2">
        <v>0.09</v>
      </c>
      <c r="J366" s="6">
        <v>72206243</v>
      </c>
      <c r="K366" s="6">
        <v>11823250</v>
      </c>
      <c r="L366" s="6">
        <v>60382993</v>
      </c>
      <c r="M366" s="6">
        <v>11703208</v>
      </c>
      <c r="N366" s="6">
        <v>1811176</v>
      </c>
      <c r="O366" s="6">
        <v>268198</v>
      </c>
      <c r="P366" s="6">
        <v>1419691</v>
      </c>
      <c r="Q366" s="6">
        <v>2765</v>
      </c>
      <c r="R366" s="6">
        <v>7238</v>
      </c>
      <c r="S366" s="6">
        <v>0</v>
      </c>
      <c r="T366" s="6">
        <v>37382</v>
      </c>
      <c r="U366" s="6">
        <v>56440</v>
      </c>
      <c r="V366" s="7">
        <v>19462</v>
      </c>
      <c r="W366" s="6">
        <v>1383777</v>
      </c>
      <c r="X366" s="6">
        <v>0</v>
      </c>
      <c r="Y366" s="6">
        <v>0</v>
      </c>
      <c r="Z366" s="2">
        <v>-350293</v>
      </c>
      <c r="AA366" s="6">
        <v>14547868</v>
      </c>
      <c r="AB366" s="6">
        <v>74930860</v>
      </c>
      <c r="AC366" s="6">
        <v>2724618</v>
      </c>
      <c r="AD366" s="6">
        <v>1</v>
      </c>
      <c r="AE366" s="7" t="s">
        <v>911</v>
      </c>
      <c r="AF366" s="2" t="s">
        <v>811</v>
      </c>
      <c r="AG366" s="6">
        <v>72206243</v>
      </c>
      <c r="AH366" s="6">
        <v>0.76697416299999999</v>
      </c>
      <c r="AI366" s="11">
        <v>1</v>
      </c>
      <c r="AJ366" s="2" t="s">
        <v>1062</v>
      </c>
      <c r="AK366" s="2" t="s">
        <v>1062</v>
      </c>
      <c r="AL366" s="2">
        <v>1</v>
      </c>
      <c r="AM366" s="2">
        <v>0</v>
      </c>
      <c r="AN366" s="2" t="s">
        <v>1062</v>
      </c>
      <c r="AO366" s="2">
        <v>0</v>
      </c>
      <c r="AP366" s="2" t="s">
        <v>1062</v>
      </c>
    </row>
    <row r="367" spans="1:42">
      <c r="A367" s="2" t="s">
        <v>534</v>
      </c>
      <c r="B367" s="2" t="s">
        <v>832</v>
      </c>
      <c r="C367" s="2" t="s">
        <v>815</v>
      </c>
      <c r="D367" s="2">
        <v>0</v>
      </c>
      <c r="E367" s="2" t="s">
        <v>535</v>
      </c>
      <c r="H367" s="2" t="s">
        <v>929</v>
      </c>
      <c r="I367" s="2">
        <v>0.09</v>
      </c>
      <c r="J367" s="6">
        <v>169910624</v>
      </c>
      <c r="K367" s="6">
        <v>42072082</v>
      </c>
      <c r="L367" s="6">
        <v>127838542</v>
      </c>
      <c r="M367" s="6">
        <v>43585539</v>
      </c>
      <c r="N367" s="6">
        <v>4308773</v>
      </c>
      <c r="O367" s="6">
        <v>1001298</v>
      </c>
      <c r="P367" s="6">
        <v>3117160</v>
      </c>
      <c r="Q367" s="6">
        <v>5625</v>
      </c>
      <c r="R367" s="6">
        <v>8987</v>
      </c>
      <c r="S367" s="6">
        <v>690</v>
      </c>
      <c r="T367" s="6">
        <v>27559</v>
      </c>
      <c r="U367" s="6">
        <v>109549</v>
      </c>
      <c r="V367" s="7">
        <v>37905</v>
      </c>
      <c r="W367" s="6">
        <v>2929633</v>
      </c>
      <c r="X367" s="6">
        <v>0</v>
      </c>
      <c r="Y367" s="6">
        <v>112445.0278</v>
      </c>
      <c r="Z367" s="2">
        <v>636842</v>
      </c>
      <c r="AA367" s="6">
        <v>51348342</v>
      </c>
      <c r="AB367" s="6">
        <v>179186884</v>
      </c>
      <c r="AC367" s="6">
        <v>9276260</v>
      </c>
      <c r="AD367" s="6">
        <v>1</v>
      </c>
      <c r="AE367" s="7" t="s">
        <v>908</v>
      </c>
      <c r="AF367" s="2" t="s">
        <v>827</v>
      </c>
      <c r="AG367" s="6">
        <v>169910624</v>
      </c>
      <c r="AH367" s="6">
        <v>0.66498138799999995</v>
      </c>
      <c r="AI367" s="11">
        <v>1</v>
      </c>
      <c r="AJ367" s="2" t="s">
        <v>1062</v>
      </c>
      <c r="AK367" s="2" t="s">
        <v>1062</v>
      </c>
      <c r="AL367" s="2">
        <v>1</v>
      </c>
      <c r="AM367" s="2">
        <v>0</v>
      </c>
      <c r="AN367" s="2" t="s">
        <v>1062</v>
      </c>
      <c r="AO367" s="2">
        <v>0</v>
      </c>
      <c r="AP367" s="2" t="s">
        <v>1062</v>
      </c>
    </row>
    <row r="368" spans="1:42">
      <c r="A368" s="2" t="s">
        <v>510</v>
      </c>
      <c r="B368" s="2" t="s">
        <v>844</v>
      </c>
      <c r="C368" s="2" t="s">
        <v>822</v>
      </c>
      <c r="D368" s="2" t="s">
        <v>978</v>
      </c>
      <c r="E368" s="2" t="s">
        <v>511</v>
      </c>
      <c r="H368" s="2" t="s">
        <v>929</v>
      </c>
      <c r="I368" s="2">
        <v>0.5</v>
      </c>
      <c r="J368" s="6">
        <v>92269352</v>
      </c>
      <c r="K368" s="6">
        <v>103564386</v>
      </c>
      <c r="L368" s="6">
        <v>-11295034</v>
      </c>
      <c r="M368" s="6">
        <v>108176876</v>
      </c>
      <c r="N368" s="6">
        <v>10715570</v>
      </c>
      <c r="O368" s="6">
        <v>2481866</v>
      </c>
      <c r="P368" s="6">
        <v>7578836</v>
      </c>
      <c r="Q368" s="6">
        <v>42069</v>
      </c>
      <c r="R368" s="6">
        <v>55389</v>
      </c>
      <c r="S368" s="6">
        <v>3068</v>
      </c>
      <c r="T368" s="6">
        <v>45217</v>
      </c>
      <c r="U368" s="6">
        <v>360913</v>
      </c>
      <c r="V368" s="7">
        <v>148212</v>
      </c>
      <c r="W368" s="6">
        <v>-703088</v>
      </c>
      <c r="X368" s="6">
        <v>0</v>
      </c>
      <c r="Y368" s="6">
        <v>0</v>
      </c>
      <c r="Z368" s="2">
        <v>-818302</v>
      </c>
      <c r="AA368" s="6">
        <v>117371056</v>
      </c>
      <c r="AB368" s="6">
        <v>106076022</v>
      </c>
      <c r="AC368" s="6">
        <v>13806670</v>
      </c>
      <c r="AD368" s="6">
        <v>1</v>
      </c>
      <c r="AE368" s="7" t="s">
        <v>979</v>
      </c>
      <c r="AF368" s="2" t="s">
        <v>811</v>
      </c>
      <c r="AG368" s="6">
        <v>72884165</v>
      </c>
      <c r="AH368" s="6">
        <v>0.84452870800000002</v>
      </c>
      <c r="AI368" s="11">
        <v>1</v>
      </c>
      <c r="AJ368" s="2" t="s">
        <v>1062</v>
      </c>
      <c r="AK368" s="2" t="s">
        <v>1062</v>
      </c>
      <c r="AL368" s="2">
        <v>0</v>
      </c>
      <c r="AM368" s="2">
        <v>0</v>
      </c>
      <c r="AN368" s="2" t="s">
        <v>1062</v>
      </c>
      <c r="AO368" s="2">
        <v>0</v>
      </c>
      <c r="AP368" s="2">
        <v>1</v>
      </c>
    </row>
    <row r="369" spans="1:42">
      <c r="A369" s="2" t="s">
        <v>488</v>
      </c>
      <c r="B369" s="2" t="s">
        <v>832</v>
      </c>
      <c r="C369" s="2" t="s">
        <v>805</v>
      </c>
      <c r="D369" s="2">
        <v>0</v>
      </c>
      <c r="E369" s="2" t="s">
        <v>489</v>
      </c>
      <c r="H369" s="2" t="s">
        <v>929</v>
      </c>
      <c r="I369" s="2">
        <v>0.09</v>
      </c>
      <c r="J369" s="6">
        <v>115674938</v>
      </c>
      <c r="K369" s="6">
        <v>44139871</v>
      </c>
      <c r="L369" s="6">
        <v>71535068</v>
      </c>
      <c r="M369" s="6">
        <v>46040626</v>
      </c>
      <c r="N369" s="6">
        <v>3771913</v>
      </c>
      <c r="O369" s="6">
        <v>1059760</v>
      </c>
      <c r="P369" s="6">
        <v>2480180</v>
      </c>
      <c r="Q369" s="6">
        <v>8222</v>
      </c>
      <c r="R369" s="6">
        <v>8366</v>
      </c>
      <c r="S369" s="6">
        <v>690</v>
      </c>
      <c r="T369" s="6">
        <v>24054</v>
      </c>
      <c r="U369" s="6">
        <v>148752</v>
      </c>
      <c r="V369" s="7">
        <v>41889</v>
      </c>
      <c r="W369" s="6">
        <v>1639345</v>
      </c>
      <c r="X369" s="6">
        <v>0</v>
      </c>
      <c r="Y369" s="6">
        <v>0</v>
      </c>
      <c r="Z369" s="2">
        <v>70799</v>
      </c>
      <c r="AA369" s="6">
        <v>51522683</v>
      </c>
      <c r="AB369" s="6">
        <v>123057751</v>
      </c>
      <c r="AC369" s="6">
        <v>7382813</v>
      </c>
      <c r="AD369" s="6">
        <v>1</v>
      </c>
      <c r="AE369" s="7">
        <v>0</v>
      </c>
      <c r="AF369" s="2" t="s">
        <v>807</v>
      </c>
      <c r="AG369" s="6">
        <v>115674938</v>
      </c>
      <c r="AH369" s="6">
        <v>2.9112955999999999E-2</v>
      </c>
      <c r="AI369" s="11">
        <v>0</v>
      </c>
      <c r="AJ369" s="2" t="s">
        <v>1062</v>
      </c>
      <c r="AK369" s="2" t="s">
        <v>1062</v>
      </c>
      <c r="AL369" s="2">
        <v>1</v>
      </c>
      <c r="AM369" s="2">
        <v>0</v>
      </c>
      <c r="AN369" s="2" t="s">
        <v>1062</v>
      </c>
      <c r="AO369" s="2">
        <v>0</v>
      </c>
      <c r="AP369" s="2" t="s">
        <v>1062</v>
      </c>
    </row>
    <row r="370" spans="1:42">
      <c r="A370" s="2" t="s">
        <v>460</v>
      </c>
      <c r="B370" s="2" t="s">
        <v>844</v>
      </c>
      <c r="C370" s="2" t="s">
        <v>815</v>
      </c>
      <c r="D370" s="2">
        <v>0</v>
      </c>
      <c r="E370" s="2" t="s">
        <v>461</v>
      </c>
      <c r="H370" s="2" t="s">
        <v>929</v>
      </c>
      <c r="I370" s="2">
        <v>0.1</v>
      </c>
      <c r="J370" s="6">
        <v>119338742</v>
      </c>
      <c r="K370" s="6">
        <v>47855922</v>
      </c>
      <c r="L370" s="6">
        <v>71482819</v>
      </c>
      <c r="M370" s="6">
        <v>48664898</v>
      </c>
      <c r="N370" s="6">
        <v>3554291</v>
      </c>
      <c r="O370" s="6">
        <v>1115237</v>
      </c>
      <c r="P370" s="6">
        <v>2261794</v>
      </c>
      <c r="Q370" s="6">
        <v>1412</v>
      </c>
      <c r="R370" s="6">
        <v>4862</v>
      </c>
      <c r="S370" s="6">
        <v>612</v>
      </c>
      <c r="T370" s="6">
        <v>20653</v>
      </c>
      <c r="U370" s="6">
        <v>110158</v>
      </c>
      <c r="V370" s="7">
        <v>39563</v>
      </c>
      <c r="W370" s="6">
        <v>1638148</v>
      </c>
      <c r="X370" s="6">
        <v>0</v>
      </c>
      <c r="Y370" s="6">
        <v>0</v>
      </c>
      <c r="Z370" s="2">
        <v>918448</v>
      </c>
      <c r="AA370" s="6">
        <v>54775785</v>
      </c>
      <c r="AB370" s="6">
        <v>126258604</v>
      </c>
      <c r="AC370" s="6">
        <v>6919863</v>
      </c>
      <c r="AD370" s="6">
        <v>1</v>
      </c>
      <c r="AE370" s="7" t="s">
        <v>909</v>
      </c>
      <c r="AF370" s="2" t="s">
        <v>827</v>
      </c>
      <c r="AG370" s="6">
        <v>119338742</v>
      </c>
      <c r="AH370" s="6">
        <v>0.90708156500000003</v>
      </c>
      <c r="AI370" s="11">
        <v>1</v>
      </c>
      <c r="AJ370" s="2" t="s">
        <v>1062</v>
      </c>
      <c r="AK370" s="2" t="s">
        <v>1062</v>
      </c>
      <c r="AL370" s="2">
        <v>1</v>
      </c>
      <c r="AM370" s="2">
        <v>0</v>
      </c>
      <c r="AN370" s="2" t="s">
        <v>1062</v>
      </c>
      <c r="AO370" s="2">
        <v>0</v>
      </c>
      <c r="AP370" s="2" t="s">
        <v>1062</v>
      </c>
    </row>
    <row r="371" spans="1:42">
      <c r="A371" s="2" t="s">
        <v>430</v>
      </c>
      <c r="B371" s="2" t="s">
        <v>832</v>
      </c>
      <c r="C371" s="2" t="s">
        <v>805</v>
      </c>
      <c r="D371" s="2" t="s">
        <v>966</v>
      </c>
      <c r="E371" s="2" t="s">
        <v>431</v>
      </c>
      <c r="H371" s="2" t="s">
        <v>929</v>
      </c>
      <c r="I371" s="2">
        <v>0.59</v>
      </c>
      <c r="J371" s="6">
        <v>218383597</v>
      </c>
      <c r="K371" s="6">
        <v>311948255</v>
      </c>
      <c r="L371" s="6">
        <v>-93564658</v>
      </c>
      <c r="M371" s="6">
        <v>326050959</v>
      </c>
      <c r="N371" s="6">
        <v>29496395</v>
      </c>
      <c r="O371" s="6">
        <v>7491377</v>
      </c>
      <c r="P371" s="6">
        <v>20319830</v>
      </c>
      <c r="Q371" s="6">
        <v>51424</v>
      </c>
      <c r="R371" s="6">
        <v>123445</v>
      </c>
      <c r="S371" s="6">
        <v>7240</v>
      </c>
      <c r="T371" s="6">
        <v>227162</v>
      </c>
      <c r="U371" s="6">
        <v>897555</v>
      </c>
      <c r="V371" s="7">
        <v>378362</v>
      </c>
      <c r="W371" s="6">
        <v>-3006775</v>
      </c>
      <c r="X371" s="6">
        <v>0</v>
      </c>
      <c r="Y371" s="6">
        <v>0</v>
      </c>
      <c r="Z371" s="2">
        <v>-247275</v>
      </c>
      <c r="AA371" s="6">
        <v>352293304</v>
      </c>
      <c r="AB371" s="6">
        <v>258728646</v>
      </c>
      <c r="AC371" s="6">
        <v>40345049</v>
      </c>
      <c r="AD371" s="6">
        <v>1</v>
      </c>
      <c r="AE371" s="7" t="s">
        <v>967</v>
      </c>
      <c r="AF371" s="2" t="s">
        <v>811</v>
      </c>
      <c r="AG371" s="6">
        <v>180743527</v>
      </c>
      <c r="AH371" s="6">
        <v>0.64046324899999996</v>
      </c>
      <c r="AI371" s="11">
        <v>1</v>
      </c>
      <c r="AJ371" s="2" t="s">
        <v>1062</v>
      </c>
      <c r="AK371" s="2" t="s">
        <v>1062</v>
      </c>
      <c r="AL371" s="2">
        <v>0</v>
      </c>
      <c r="AM371" s="2">
        <v>0</v>
      </c>
      <c r="AN371" s="2" t="s">
        <v>1062</v>
      </c>
      <c r="AO371" s="2">
        <v>0</v>
      </c>
      <c r="AP371" s="2">
        <v>1</v>
      </c>
    </row>
    <row r="372" spans="1:42">
      <c r="A372" s="2" t="s">
        <v>412</v>
      </c>
      <c r="B372" s="2" t="s">
        <v>832</v>
      </c>
      <c r="C372" s="2" t="s">
        <v>808</v>
      </c>
      <c r="D372" s="2">
        <v>0</v>
      </c>
      <c r="E372" s="2" t="s">
        <v>413</v>
      </c>
      <c r="H372" s="2" t="s">
        <v>929</v>
      </c>
      <c r="I372" s="2">
        <v>0.09</v>
      </c>
      <c r="J372" s="6">
        <v>182264208</v>
      </c>
      <c r="K372" s="6">
        <v>30185316</v>
      </c>
      <c r="L372" s="6">
        <v>152078891</v>
      </c>
      <c r="M372" s="6">
        <v>30562171</v>
      </c>
      <c r="N372" s="6">
        <v>3578184</v>
      </c>
      <c r="O372" s="6">
        <v>700968</v>
      </c>
      <c r="P372" s="6">
        <v>2746953</v>
      </c>
      <c r="Q372" s="6">
        <v>10753</v>
      </c>
      <c r="R372" s="6">
        <v>6644</v>
      </c>
      <c r="S372" s="6">
        <v>414</v>
      </c>
      <c r="T372" s="6">
        <v>14587</v>
      </c>
      <c r="U372" s="6">
        <v>58336</v>
      </c>
      <c r="V372" s="7">
        <v>39529</v>
      </c>
      <c r="W372" s="6">
        <v>3485141</v>
      </c>
      <c r="X372" s="6">
        <v>0</v>
      </c>
      <c r="Y372" s="6">
        <v>0</v>
      </c>
      <c r="Z372" s="2">
        <v>925685</v>
      </c>
      <c r="AA372" s="6">
        <v>38551181</v>
      </c>
      <c r="AB372" s="6">
        <v>190630073</v>
      </c>
      <c r="AC372" s="6">
        <v>8365865</v>
      </c>
      <c r="AD372" s="6">
        <v>1</v>
      </c>
      <c r="AE372" s="7" t="s">
        <v>930</v>
      </c>
      <c r="AF372" s="2" t="s">
        <v>811</v>
      </c>
      <c r="AG372" s="6">
        <v>182264208</v>
      </c>
      <c r="AH372" s="6">
        <v>0.865610408</v>
      </c>
      <c r="AI372" s="11">
        <v>1</v>
      </c>
      <c r="AJ372" s="2" t="s">
        <v>1062</v>
      </c>
      <c r="AK372" s="2" t="s">
        <v>1062</v>
      </c>
      <c r="AL372" s="2">
        <v>1</v>
      </c>
      <c r="AM372" s="2">
        <v>0</v>
      </c>
      <c r="AN372" s="2" t="s">
        <v>1062</v>
      </c>
      <c r="AO372" s="2">
        <v>0</v>
      </c>
      <c r="AP372" s="2" t="s">
        <v>1062</v>
      </c>
    </row>
    <row r="373" spans="1:42">
      <c r="A373" s="2" t="s">
        <v>402</v>
      </c>
      <c r="B373" s="2" t="s">
        <v>832</v>
      </c>
      <c r="C373" s="2" t="s">
        <v>809</v>
      </c>
      <c r="D373" s="2">
        <v>0</v>
      </c>
      <c r="E373" s="2" t="s">
        <v>403</v>
      </c>
      <c r="H373" s="2" t="s">
        <v>929</v>
      </c>
      <c r="I373" s="2">
        <v>0.09</v>
      </c>
      <c r="J373" s="6">
        <v>59518677</v>
      </c>
      <c r="K373" s="6">
        <v>20708557</v>
      </c>
      <c r="L373" s="6">
        <v>38810120</v>
      </c>
      <c r="M373" s="6">
        <v>22850957</v>
      </c>
      <c r="N373" s="6">
        <v>1946583</v>
      </c>
      <c r="O373" s="6">
        <v>523667</v>
      </c>
      <c r="P373" s="6">
        <v>1293145</v>
      </c>
      <c r="Q373" s="6">
        <v>4249</v>
      </c>
      <c r="R373" s="6">
        <v>4786</v>
      </c>
      <c r="S373" s="6">
        <v>552</v>
      </c>
      <c r="T373" s="6">
        <v>16764</v>
      </c>
      <c r="U373" s="6">
        <v>82686</v>
      </c>
      <c r="V373" s="7">
        <v>20734</v>
      </c>
      <c r="W373" s="6">
        <v>889399</v>
      </c>
      <c r="X373" s="6">
        <v>0</v>
      </c>
      <c r="Y373" s="6">
        <v>0</v>
      </c>
      <c r="Z373" s="2">
        <v>108539</v>
      </c>
      <c r="AA373" s="6">
        <v>25795478</v>
      </c>
      <c r="AB373" s="6">
        <v>64605597</v>
      </c>
      <c r="AC373" s="6">
        <v>5086920</v>
      </c>
      <c r="AD373" s="6">
        <v>1</v>
      </c>
      <c r="AE373" s="7" t="s">
        <v>906</v>
      </c>
      <c r="AF373" s="2" t="s">
        <v>827</v>
      </c>
      <c r="AG373" s="6">
        <v>59518677</v>
      </c>
      <c r="AH373" s="6">
        <v>0.32846587799999999</v>
      </c>
      <c r="AI373" s="11">
        <v>0</v>
      </c>
      <c r="AJ373" s="2" t="s">
        <v>1062</v>
      </c>
      <c r="AK373" s="2" t="s">
        <v>1062</v>
      </c>
      <c r="AL373" s="2">
        <v>1</v>
      </c>
      <c r="AM373" s="2">
        <v>0</v>
      </c>
      <c r="AN373" s="2" t="s">
        <v>1062</v>
      </c>
      <c r="AO373" s="2">
        <v>0</v>
      </c>
      <c r="AP373" s="2" t="s">
        <v>1062</v>
      </c>
    </row>
    <row r="374" spans="1:42">
      <c r="A374" s="2" t="s">
        <v>390</v>
      </c>
      <c r="B374" s="2" t="s">
        <v>844</v>
      </c>
      <c r="C374" s="2" t="s">
        <v>809</v>
      </c>
      <c r="D374" s="2" t="s">
        <v>972</v>
      </c>
      <c r="E374" s="2" t="s">
        <v>391</v>
      </c>
      <c r="H374" s="2" t="s">
        <v>929</v>
      </c>
      <c r="I374" s="2">
        <v>0.4</v>
      </c>
      <c r="J374" s="6">
        <v>148119000</v>
      </c>
      <c r="K374" s="6">
        <v>77576018</v>
      </c>
      <c r="L374" s="6">
        <v>70542982</v>
      </c>
      <c r="M374" s="6">
        <v>81886532</v>
      </c>
      <c r="N374" s="6">
        <v>9497364</v>
      </c>
      <c r="O374" s="6">
        <v>1883841</v>
      </c>
      <c r="P374" s="6">
        <v>6954496</v>
      </c>
      <c r="Q374" s="6">
        <v>21631</v>
      </c>
      <c r="R374" s="6">
        <v>85141</v>
      </c>
      <c r="S374" s="6">
        <v>4912</v>
      </c>
      <c r="T374" s="6">
        <v>89004</v>
      </c>
      <c r="U374" s="6">
        <v>317505</v>
      </c>
      <c r="V374" s="7">
        <v>140834</v>
      </c>
      <c r="W374" s="6">
        <v>679337</v>
      </c>
      <c r="X374" s="6">
        <v>0</v>
      </c>
      <c r="Y374" s="6">
        <v>0</v>
      </c>
      <c r="Z374" s="2">
        <v>-174174</v>
      </c>
      <c r="AA374" s="6">
        <v>91889059</v>
      </c>
      <c r="AB374" s="6">
        <v>162432040</v>
      </c>
      <c r="AC374" s="6">
        <v>14313040</v>
      </c>
      <c r="AD374" s="6">
        <v>1</v>
      </c>
      <c r="AE374" s="7" t="s">
        <v>973</v>
      </c>
      <c r="AF374" s="2" t="s">
        <v>811</v>
      </c>
      <c r="AG374" s="6">
        <v>107219793</v>
      </c>
      <c r="AH374" s="6">
        <v>0.66714651800000002</v>
      </c>
      <c r="AI374" s="11">
        <v>1</v>
      </c>
      <c r="AJ374" s="2" t="s">
        <v>1062</v>
      </c>
      <c r="AK374" s="2" t="s">
        <v>1062</v>
      </c>
      <c r="AL374" s="2">
        <v>0</v>
      </c>
      <c r="AM374" s="2">
        <v>0</v>
      </c>
      <c r="AN374" s="2" t="s">
        <v>1062</v>
      </c>
      <c r="AO374" s="2">
        <v>0</v>
      </c>
      <c r="AP374" s="2">
        <v>1</v>
      </c>
    </row>
    <row r="375" spans="1:42">
      <c r="A375" s="2" t="s">
        <v>342</v>
      </c>
      <c r="B375" s="2" t="s">
        <v>844</v>
      </c>
      <c r="C375" s="2" t="s">
        <v>815</v>
      </c>
      <c r="D375" s="2">
        <v>0</v>
      </c>
      <c r="E375" s="2" t="s">
        <v>343</v>
      </c>
      <c r="H375" s="2" t="s">
        <v>929</v>
      </c>
      <c r="I375" s="2">
        <v>0.1</v>
      </c>
      <c r="J375" s="6">
        <v>149116040</v>
      </c>
      <c r="K375" s="6">
        <v>26088893</v>
      </c>
      <c r="L375" s="6">
        <v>123027147</v>
      </c>
      <c r="M375" s="6">
        <v>26376628</v>
      </c>
      <c r="N375" s="6">
        <v>3178020</v>
      </c>
      <c r="O375" s="6">
        <v>604464</v>
      </c>
      <c r="P375" s="6">
        <v>2340387</v>
      </c>
      <c r="Q375" s="6">
        <v>2310</v>
      </c>
      <c r="R375" s="6">
        <v>33327</v>
      </c>
      <c r="S375" s="6">
        <v>892</v>
      </c>
      <c r="T375" s="6">
        <v>30866</v>
      </c>
      <c r="U375" s="6">
        <v>128641</v>
      </c>
      <c r="V375" s="7">
        <v>37133</v>
      </c>
      <c r="W375" s="6">
        <v>2819372</v>
      </c>
      <c r="X375" s="6">
        <v>0</v>
      </c>
      <c r="Y375" s="6">
        <v>0</v>
      </c>
      <c r="Z375" s="2">
        <v>-302227</v>
      </c>
      <c r="AA375" s="6">
        <v>32071793</v>
      </c>
      <c r="AB375" s="6">
        <v>155098940</v>
      </c>
      <c r="AC375" s="6">
        <v>5982900</v>
      </c>
      <c r="AD375" s="6">
        <v>1</v>
      </c>
      <c r="AE375" s="7" t="s">
        <v>831</v>
      </c>
      <c r="AF375" s="2" t="s">
        <v>827</v>
      </c>
      <c r="AG375" s="6">
        <v>149116040</v>
      </c>
      <c r="AH375" s="6">
        <v>0.84470179099999998</v>
      </c>
      <c r="AI375" s="11">
        <v>1</v>
      </c>
      <c r="AJ375" s="2" t="s">
        <v>1062</v>
      </c>
      <c r="AK375" s="2" t="s">
        <v>1062</v>
      </c>
      <c r="AL375" s="2">
        <v>1</v>
      </c>
      <c r="AM375" s="2">
        <v>0</v>
      </c>
      <c r="AN375" s="2" t="s">
        <v>1062</v>
      </c>
      <c r="AO375" s="2">
        <v>0</v>
      </c>
      <c r="AP375" s="2" t="s">
        <v>1062</v>
      </c>
    </row>
    <row r="376" spans="1:42">
      <c r="A376" s="2" t="s">
        <v>316</v>
      </c>
      <c r="B376" s="2" t="s">
        <v>832</v>
      </c>
      <c r="C376" s="2" t="s">
        <v>820</v>
      </c>
      <c r="D376" s="2">
        <v>0</v>
      </c>
      <c r="E376" s="2" t="s">
        <v>317</v>
      </c>
      <c r="H376" s="2" t="s">
        <v>929</v>
      </c>
      <c r="I376" s="2">
        <v>0.09</v>
      </c>
      <c r="J376" s="6">
        <v>65138040</v>
      </c>
      <c r="K376" s="6">
        <v>18924489</v>
      </c>
      <c r="L376" s="6">
        <v>46213551</v>
      </c>
      <c r="M376" s="6">
        <v>18391308</v>
      </c>
      <c r="N376" s="6">
        <v>2574164</v>
      </c>
      <c r="O376" s="6">
        <v>421468</v>
      </c>
      <c r="P376" s="6">
        <v>1957603</v>
      </c>
      <c r="Q376" s="6">
        <v>14469</v>
      </c>
      <c r="R376" s="6">
        <v>23208</v>
      </c>
      <c r="S376" s="6">
        <v>276</v>
      </c>
      <c r="T376" s="6">
        <v>22721</v>
      </c>
      <c r="U376" s="6">
        <v>89049</v>
      </c>
      <c r="V376" s="7">
        <v>45370</v>
      </c>
      <c r="W376" s="6">
        <v>1059061</v>
      </c>
      <c r="X376" s="6">
        <v>0</v>
      </c>
      <c r="Y376" s="6">
        <v>0</v>
      </c>
      <c r="Z376" s="2">
        <v>65690</v>
      </c>
      <c r="AA376" s="6">
        <v>22090223</v>
      </c>
      <c r="AB376" s="6">
        <v>68303773</v>
      </c>
      <c r="AC376" s="6">
        <v>3165733</v>
      </c>
      <c r="AD376" s="6">
        <v>1</v>
      </c>
      <c r="AE376" s="7" t="s">
        <v>317</v>
      </c>
      <c r="AF376" s="2" t="s">
        <v>811</v>
      </c>
      <c r="AG376" s="6">
        <v>65138040</v>
      </c>
      <c r="AH376" s="6">
        <v>0.86023478499999995</v>
      </c>
      <c r="AI376" s="11">
        <v>1</v>
      </c>
      <c r="AJ376" s="2" t="s">
        <v>1062</v>
      </c>
      <c r="AK376" s="2" t="s">
        <v>1062</v>
      </c>
      <c r="AL376" s="2">
        <v>1</v>
      </c>
      <c r="AM376" s="2">
        <v>0</v>
      </c>
      <c r="AN376" s="2" t="s">
        <v>1062</v>
      </c>
      <c r="AO376" s="2">
        <v>0</v>
      </c>
      <c r="AP376" s="2" t="s">
        <v>1062</v>
      </c>
    </row>
    <row r="377" spans="1:42">
      <c r="A377" s="2" t="s">
        <v>310</v>
      </c>
      <c r="B377" s="2" t="s">
        <v>844</v>
      </c>
      <c r="C377" s="2" t="s">
        <v>809</v>
      </c>
      <c r="D377" s="2">
        <v>0</v>
      </c>
      <c r="E377" s="2" t="s">
        <v>311</v>
      </c>
      <c r="H377" s="2" t="s">
        <v>929</v>
      </c>
      <c r="I377" s="2">
        <v>0.1</v>
      </c>
      <c r="J377" s="6">
        <v>88513850</v>
      </c>
      <c r="K377" s="6">
        <v>24880152</v>
      </c>
      <c r="L377" s="6">
        <v>63633698</v>
      </c>
      <c r="M377" s="6">
        <v>29192902</v>
      </c>
      <c r="N377" s="6">
        <v>2298797</v>
      </c>
      <c r="O377" s="6">
        <v>669004</v>
      </c>
      <c r="P377" s="6">
        <v>1552664</v>
      </c>
      <c r="Q377" s="6">
        <v>1511</v>
      </c>
      <c r="R377" s="6">
        <v>15414</v>
      </c>
      <c r="S377" s="6">
        <v>153</v>
      </c>
      <c r="T377" s="6">
        <v>7004</v>
      </c>
      <c r="U377" s="6">
        <v>30849</v>
      </c>
      <c r="V377" s="7">
        <v>22198</v>
      </c>
      <c r="W377" s="6">
        <v>1458272</v>
      </c>
      <c r="X377" s="6">
        <v>0</v>
      </c>
      <c r="Y377" s="6">
        <v>0</v>
      </c>
      <c r="Z377" s="2">
        <v>-733841</v>
      </c>
      <c r="AA377" s="6">
        <v>32216130</v>
      </c>
      <c r="AB377" s="6">
        <v>95849828</v>
      </c>
      <c r="AC377" s="6">
        <v>7335979</v>
      </c>
      <c r="AD377" s="6">
        <v>1</v>
      </c>
      <c r="AE377" s="7" t="s">
        <v>842</v>
      </c>
      <c r="AF377" s="2" t="s">
        <v>811</v>
      </c>
      <c r="AG377" s="6">
        <v>88513850</v>
      </c>
      <c r="AH377" s="6">
        <v>0.872283009</v>
      </c>
      <c r="AI377" s="11">
        <v>1</v>
      </c>
      <c r="AJ377" s="2" t="s">
        <v>1062</v>
      </c>
      <c r="AK377" s="2" t="s">
        <v>1062</v>
      </c>
      <c r="AL377" s="2">
        <v>1</v>
      </c>
      <c r="AM377" s="2">
        <v>0</v>
      </c>
      <c r="AN377" s="2" t="s">
        <v>1062</v>
      </c>
      <c r="AO377" s="2">
        <v>0</v>
      </c>
      <c r="AP377" s="2" t="s">
        <v>1062</v>
      </c>
    </row>
    <row r="378" spans="1:42">
      <c r="A378" s="2" t="s">
        <v>302</v>
      </c>
      <c r="B378" s="2" t="s">
        <v>832</v>
      </c>
      <c r="C378" s="2" t="s">
        <v>809</v>
      </c>
      <c r="D378" s="2">
        <v>0</v>
      </c>
      <c r="E378" s="2" t="s">
        <v>303</v>
      </c>
      <c r="H378" s="2" t="s">
        <v>929</v>
      </c>
      <c r="I378" s="2">
        <v>0.09</v>
      </c>
      <c r="J378" s="6">
        <v>104752151</v>
      </c>
      <c r="K378" s="6">
        <v>18843543</v>
      </c>
      <c r="L378" s="6">
        <v>85908609</v>
      </c>
      <c r="M378" s="6">
        <v>20015376</v>
      </c>
      <c r="N378" s="6">
        <v>1921080</v>
      </c>
      <c r="O378" s="6">
        <v>461206</v>
      </c>
      <c r="P378" s="6">
        <v>1364404</v>
      </c>
      <c r="Q378" s="6">
        <v>2153</v>
      </c>
      <c r="R378" s="6">
        <v>6653</v>
      </c>
      <c r="S378" s="6">
        <v>414</v>
      </c>
      <c r="T378" s="6">
        <v>8317</v>
      </c>
      <c r="U378" s="6">
        <v>52990</v>
      </c>
      <c r="V378" s="7">
        <v>24943</v>
      </c>
      <c r="W378" s="6">
        <v>1968739</v>
      </c>
      <c r="X378" s="6">
        <v>0</v>
      </c>
      <c r="Y378" s="6">
        <v>0</v>
      </c>
      <c r="Z378" s="2">
        <v>-359498</v>
      </c>
      <c r="AA378" s="6">
        <v>23545697</v>
      </c>
      <c r="AB378" s="6">
        <v>109454306</v>
      </c>
      <c r="AC378" s="6">
        <v>4702154</v>
      </c>
      <c r="AD378" s="6">
        <v>1</v>
      </c>
      <c r="AE378" s="7" t="s">
        <v>810</v>
      </c>
      <c r="AF378" s="2" t="s">
        <v>827</v>
      </c>
      <c r="AG378" s="6">
        <v>104752151</v>
      </c>
      <c r="AH378" s="6">
        <v>0.82120654699999995</v>
      </c>
      <c r="AI378" s="11">
        <v>1</v>
      </c>
      <c r="AJ378" s="2" t="s">
        <v>1062</v>
      </c>
      <c r="AK378" s="2" t="s">
        <v>1062</v>
      </c>
      <c r="AL378" s="2">
        <v>1</v>
      </c>
      <c r="AM378" s="2">
        <v>0</v>
      </c>
      <c r="AN378" s="2" t="s">
        <v>1062</v>
      </c>
      <c r="AO378" s="2">
        <v>0</v>
      </c>
      <c r="AP378" s="2" t="s">
        <v>1062</v>
      </c>
    </row>
    <row r="379" spans="1:42">
      <c r="A379" s="2" t="s">
        <v>290</v>
      </c>
      <c r="B379" s="2" t="s">
        <v>844</v>
      </c>
      <c r="C379" s="2" t="s">
        <v>805</v>
      </c>
      <c r="D379" s="2">
        <v>0</v>
      </c>
      <c r="E379" s="2" t="s">
        <v>291</v>
      </c>
      <c r="H379" s="2" t="s">
        <v>929</v>
      </c>
      <c r="I379" s="2">
        <v>0.1</v>
      </c>
      <c r="J379" s="6">
        <v>69216064</v>
      </c>
      <c r="K379" s="6">
        <v>30213500</v>
      </c>
      <c r="L379" s="6">
        <v>39002563</v>
      </c>
      <c r="M379" s="6">
        <v>33021238</v>
      </c>
      <c r="N379" s="6">
        <v>2125067</v>
      </c>
      <c r="O379" s="6">
        <v>762198</v>
      </c>
      <c r="P379" s="6">
        <v>1180319</v>
      </c>
      <c r="Q379" s="6">
        <v>1175</v>
      </c>
      <c r="R379" s="6">
        <v>15556</v>
      </c>
      <c r="S379" s="6">
        <v>459</v>
      </c>
      <c r="T379" s="6">
        <v>19146</v>
      </c>
      <c r="U379" s="6">
        <v>114249</v>
      </c>
      <c r="V379" s="7">
        <v>31965</v>
      </c>
      <c r="W379" s="6">
        <v>893809</v>
      </c>
      <c r="X379" s="6">
        <v>0</v>
      </c>
      <c r="Y379" s="6">
        <v>87929.895210000002</v>
      </c>
      <c r="Z379" s="2">
        <v>-88533</v>
      </c>
      <c r="AA379" s="6">
        <v>35863651</v>
      </c>
      <c r="AB379" s="6">
        <v>74866214</v>
      </c>
      <c r="AC379" s="6">
        <v>5650151</v>
      </c>
      <c r="AD379" s="6">
        <v>1</v>
      </c>
      <c r="AE379" s="7" t="s">
        <v>890</v>
      </c>
      <c r="AF379" s="2" t="s">
        <v>811</v>
      </c>
      <c r="AG379" s="6">
        <v>69216064</v>
      </c>
      <c r="AH379" s="6">
        <v>0.92344905099999997</v>
      </c>
      <c r="AI379" s="11">
        <v>1</v>
      </c>
      <c r="AJ379" s="2" t="s">
        <v>1062</v>
      </c>
      <c r="AK379" s="2" t="s">
        <v>1062</v>
      </c>
      <c r="AL379" s="2">
        <v>1</v>
      </c>
      <c r="AM379" s="2">
        <v>0</v>
      </c>
      <c r="AN379" s="2" t="s">
        <v>1062</v>
      </c>
      <c r="AO379" s="2">
        <v>0</v>
      </c>
      <c r="AP379" s="2" t="s">
        <v>1062</v>
      </c>
    </row>
    <row r="380" spans="1:42">
      <c r="A380" s="2" t="s">
        <v>207</v>
      </c>
      <c r="B380" s="2" t="s">
        <v>832</v>
      </c>
      <c r="C380" s="2" t="s">
        <v>822</v>
      </c>
      <c r="D380" s="2">
        <v>0</v>
      </c>
      <c r="E380" s="2" t="s">
        <v>208</v>
      </c>
      <c r="H380" s="2" t="s">
        <v>929</v>
      </c>
      <c r="I380" s="2">
        <v>0.09</v>
      </c>
      <c r="J380" s="6">
        <v>65701605</v>
      </c>
      <c r="K380" s="6">
        <v>14613237</v>
      </c>
      <c r="L380" s="6">
        <v>51088369</v>
      </c>
      <c r="M380" s="6">
        <v>15546562</v>
      </c>
      <c r="N380" s="6">
        <v>1843471</v>
      </c>
      <c r="O380" s="6">
        <v>356275</v>
      </c>
      <c r="P380" s="6">
        <v>1354752</v>
      </c>
      <c r="Q380" s="6">
        <v>2177</v>
      </c>
      <c r="R380" s="6">
        <v>19036</v>
      </c>
      <c r="S380" s="6">
        <v>414</v>
      </c>
      <c r="T380" s="6">
        <v>13910</v>
      </c>
      <c r="U380" s="6">
        <v>71672</v>
      </c>
      <c r="V380" s="7">
        <v>25235</v>
      </c>
      <c r="W380" s="6">
        <v>1170775</v>
      </c>
      <c r="X380" s="6">
        <v>0</v>
      </c>
      <c r="Y380" s="6">
        <v>72761.256229999999</v>
      </c>
      <c r="Z380" s="2">
        <v>-91183</v>
      </c>
      <c r="AA380" s="6">
        <v>18396864</v>
      </c>
      <c r="AB380" s="6">
        <v>69485233</v>
      </c>
      <c r="AC380" s="6">
        <v>3783627</v>
      </c>
      <c r="AD380" s="6">
        <v>1</v>
      </c>
      <c r="AE380" s="7" t="s">
        <v>905</v>
      </c>
      <c r="AF380" s="2" t="s">
        <v>811</v>
      </c>
      <c r="AG380" s="6">
        <v>65701605</v>
      </c>
      <c r="AH380" s="6">
        <v>0.82951896700000005</v>
      </c>
      <c r="AI380" s="11">
        <v>1</v>
      </c>
      <c r="AJ380" s="2" t="s">
        <v>1062</v>
      </c>
      <c r="AK380" s="2" t="s">
        <v>1062</v>
      </c>
      <c r="AL380" s="2">
        <v>1</v>
      </c>
      <c r="AM380" s="2">
        <v>0</v>
      </c>
      <c r="AN380" s="2" t="s">
        <v>1062</v>
      </c>
      <c r="AO380" s="2">
        <v>0</v>
      </c>
      <c r="AP380" s="2" t="s">
        <v>1062</v>
      </c>
    </row>
    <row r="381" spans="1:42">
      <c r="A381" s="2" t="s">
        <v>157</v>
      </c>
      <c r="B381" s="2" t="s">
        <v>832</v>
      </c>
      <c r="C381" s="2" t="s">
        <v>825</v>
      </c>
      <c r="D381" s="2">
        <v>0</v>
      </c>
      <c r="E381" s="2" t="s">
        <v>158</v>
      </c>
      <c r="H381" s="2" t="s">
        <v>929</v>
      </c>
      <c r="I381" s="2">
        <v>0.09</v>
      </c>
      <c r="J381" s="6">
        <v>97339026</v>
      </c>
      <c r="K381" s="6">
        <v>23395068</v>
      </c>
      <c r="L381" s="6">
        <v>73943958</v>
      </c>
      <c r="M381" s="6">
        <v>24724341</v>
      </c>
      <c r="N381" s="6">
        <v>2476402</v>
      </c>
      <c r="O381" s="6">
        <v>570977</v>
      </c>
      <c r="P381" s="6">
        <v>1758498</v>
      </c>
      <c r="Q381" s="6">
        <v>1195</v>
      </c>
      <c r="R381" s="6">
        <v>2930</v>
      </c>
      <c r="S381" s="6">
        <v>414</v>
      </c>
      <c r="T381" s="6">
        <v>16119</v>
      </c>
      <c r="U381" s="6">
        <v>93746</v>
      </c>
      <c r="V381" s="7">
        <v>32523</v>
      </c>
      <c r="W381" s="6">
        <v>1694549</v>
      </c>
      <c r="X381" s="6">
        <v>0</v>
      </c>
      <c r="Y381" s="6">
        <v>0</v>
      </c>
      <c r="Z381" s="2">
        <v>96944</v>
      </c>
      <c r="AA381" s="6">
        <v>28992236</v>
      </c>
      <c r="AB381" s="6">
        <v>102936194</v>
      </c>
      <c r="AC381" s="6">
        <v>5597168</v>
      </c>
      <c r="AD381" s="6">
        <v>1</v>
      </c>
      <c r="AE381" s="7" t="s">
        <v>865</v>
      </c>
      <c r="AF381" s="2" t="s">
        <v>827</v>
      </c>
      <c r="AG381" s="6">
        <v>97339026</v>
      </c>
      <c r="AH381" s="6">
        <v>0.51837701999999997</v>
      </c>
      <c r="AI381" s="11">
        <v>1</v>
      </c>
      <c r="AJ381" s="2" t="s">
        <v>1062</v>
      </c>
      <c r="AK381" s="2" t="s">
        <v>1062</v>
      </c>
      <c r="AL381" s="2">
        <v>1</v>
      </c>
      <c r="AM381" s="2">
        <v>0</v>
      </c>
      <c r="AN381" s="2" t="s">
        <v>1062</v>
      </c>
      <c r="AO381" s="2">
        <v>0</v>
      </c>
      <c r="AP381" s="2" t="s">
        <v>1062</v>
      </c>
    </row>
    <row r="382" spans="1:42">
      <c r="A382" s="2" t="s">
        <v>139</v>
      </c>
      <c r="B382" s="2" t="s">
        <v>844</v>
      </c>
      <c r="C382" s="2" t="s">
        <v>815</v>
      </c>
      <c r="D382" s="2" t="s">
        <v>968</v>
      </c>
      <c r="E382" s="2" t="s">
        <v>140</v>
      </c>
      <c r="H382" s="2" t="s">
        <v>929</v>
      </c>
      <c r="I382" s="2">
        <v>0.2</v>
      </c>
      <c r="J382" s="6">
        <v>131421180</v>
      </c>
      <c r="K382" s="6">
        <v>46726454</v>
      </c>
      <c r="L382" s="6">
        <v>84694726</v>
      </c>
      <c r="M382" s="6">
        <v>51553000</v>
      </c>
      <c r="N382" s="6">
        <v>5161271</v>
      </c>
      <c r="O382" s="6">
        <v>1185591</v>
      </c>
      <c r="P382" s="6">
        <v>3628425</v>
      </c>
      <c r="Q382" s="6">
        <v>14778</v>
      </c>
      <c r="R382" s="6">
        <v>48169</v>
      </c>
      <c r="S382" s="6">
        <v>2068</v>
      </c>
      <c r="T382" s="6">
        <v>44677</v>
      </c>
      <c r="U382" s="6">
        <v>184878</v>
      </c>
      <c r="V382" s="7">
        <v>52685</v>
      </c>
      <c r="W382" s="6">
        <v>1193219</v>
      </c>
      <c r="X382" s="6">
        <v>0</v>
      </c>
      <c r="Y382" s="6">
        <v>0</v>
      </c>
      <c r="Z382" s="2">
        <v>-945701</v>
      </c>
      <c r="AA382" s="6">
        <v>56961789</v>
      </c>
      <c r="AB382" s="6">
        <v>141656515</v>
      </c>
      <c r="AC382" s="6">
        <v>10235334</v>
      </c>
      <c r="AD382" s="6">
        <v>1</v>
      </c>
      <c r="AE382" s="7" t="s">
        <v>969</v>
      </c>
      <c r="AF382" s="2" t="s">
        <v>827</v>
      </c>
      <c r="AG382" s="6">
        <v>98794175</v>
      </c>
      <c r="AH382" s="6">
        <v>0.8546068</v>
      </c>
      <c r="AI382" s="11">
        <v>1</v>
      </c>
      <c r="AJ382" s="2" t="s">
        <v>1062</v>
      </c>
      <c r="AK382" s="2" t="s">
        <v>1062</v>
      </c>
      <c r="AL382" s="2">
        <v>0</v>
      </c>
      <c r="AM382" s="2">
        <v>0</v>
      </c>
      <c r="AN382" s="2" t="s">
        <v>1062</v>
      </c>
      <c r="AO382" s="2">
        <v>0</v>
      </c>
      <c r="AP382" s="2">
        <v>1</v>
      </c>
    </row>
    <row r="383" spans="1:42">
      <c r="A383" s="2" t="s">
        <v>133</v>
      </c>
      <c r="B383" s="2" t="s">
        <v>844</v>
      </c>
      <c r="C383" s="2" t="s">
        <v>805</v>
      </c>
      <c r="D383" s="2" t="s">
        <v>983</v>
      </c>
      <c r="E383" s="2" t="s">
        <v>134</v>
      </c>
      <c r="H383" s="2" t="s">
        <v>929</v>
      </c>
      <c r="I383" s="2">
        <v>0.7</v>
      </c>
      <c r="J383" s="6">
        <v>115190907</v>
      </c>
      <c r="K383" s="6">
        <v>350363588</v>
      </c>
      <c r="L383" s="6">
        <v>-235172681</v>
      </c>
      <c r="M383" s="6">
        <v>365139580</v>
      </c>
      <c r="N383" s="6">
        <v>25975803</v>
      </c>
      <c r="O383" s="6">
        <v>8367782</v>
      </c>
      <c r="P383" s="6">
        <v>15629192</v>
      </c>
      <c r="Q383" s="6">
        <v>52333</v>
      </c>
      <c r="R383" s="6">
        <v>27175</v>
      </c>
      <c r="S383" s="6">
        <v>2148</v>
      </c>
      <c r="T383" s="6">
        <v>319629</v>
      </c>
      <c r="U383" s="6">
        <v>1339415</v>
      </c>
      <c r="V383" s="7">
        <v>238129</v>
      </c>
      <c r="W383" s="6">
        <v>-5491414</v>
      </c>
      <c r="X383" s="6">
        <v>0</v>
      </c>
      <c r="Y383" s="6">
        <v>0</v>
      </c>
      <c r="Z383" s="2">
        <v>-2575842</v>
      </c>
      <c r="AA383" s="6">
        <v>383048127</v>
      </c>
      <c r="AB383" s="6">
        <v>147875446</v>
      </c>
      <c r="AC383" s="6">
        <v>32684539</v>
      </c>
      <c r="AD383" s="6">
        <v>1</v>
      </c>
      <c r="AE383" s="7" t="s">
        <v>984</v>
      </c>
      <c r="AF383" s="2" t="s">
        <v>827</v>
      </c>
      <c r="AG383" s="6">
        <v>110738229</v>
      </c>
      <c r="AH383" s="6">
        <v>0.84895136400000004</v>
      </c>
      <c r="AI383" s="11">
        <v>1</v>
      </c>
      <c r="AJ383" s="2" t="s">
        <v>1062</v>
      </c>
      <c r="AK383" s="2" t="s">
        <v>1062</v>
      </c>
      <c r="AL383" s="2">
        <v>0</v>
      </c>
      <c r="AM383" s="2">
        <v>0</v>
      </c>
      <c r="AN383" s="2" t="s">
        <v>1062</v>
      </c>
      <c r="AO383" s="2">
        <v>0</v>
      </c>
      <c r="AP383" s="2">
        <v>1</v>
      </c>
    </row>
    <row r="384" spans="1:42">
      <c r="A384" s="2" t="s">
        <v>69</v>
      </c>
      <c r="B384" s="2" t="s">
        <v>844</v>
      </c>
      <c r="C384" s="2" t="s">
        <v>825</v>
      </c>
      <c r="D384" s="2">
        <v>0</v>
      </c>
      <c r="E384" s="2" t="s">
        <v>70</v>
      </c>
      <c r="H384" s="2" t="s">
        <v>929</v>
      </c>
      <c r="I384" s="2">
        <v>0.1</v>
      </c>
      <c r="J384" s="6">
        <v>61655477</v>
      </c>
      <c r="K384" s="6">
        <v>22660231</v>
      </c>
      <c r="L384" s="6">
        <v>38995246</v>
      </c>
      <c r="M384" s="6">
        <v>25329012</v>
      </c>
      <c r="N384" s="6">
        <v>2091095</v>
      </c>
      <c r="O384" s="6">
        <v>580456</v>
      </c>
      <c r="P384" s="6">
        <v>1406066</v>
      </c>
      <c r="Q384" s="2">
        <v>922</v>
      </c>
      <c r="R384" s="6">
        <v>6197</v>
      </c>
      <c r="S384" s="6">
        <v>460</v>
      </c>
      <c r="T384" s="6">
        <v>9220</v>
      </c>
      <c r="U384" s="6">
        <v>60930</v>
      </c>
      <c r="V384" s="7">
        <v>26844</v>
      </c>
      <c r="W384" s="6">
        <v>893641</v>
      </c>
      <c r="X384" s="6">
        <v>0</v>
      </c>
      <c r="Y384" s="6">
        <v>993275.75870000001</v>
      </c>
      <c r="Z384" s="2">
        <v>943212</v>
      </c>
      <c r="AA384" s="6">
        <v>28263684</v>
      </c>
      <c r="AB384" s="6">
        <v>67258930</v>
      </c>
      <c r="AC384" s="6">
        <v>5603453</v>
      </c>
      <c r="AD384" s="6">
        <v>1</v>
      </c>
      <c r="AE384" s="7" t="s">
        <v>980</v>
      </c>
      <c r="AF384" s="2" t="s">
        <v>827</v>
      </c>
      <c r="AG384" s="6">
        <v>61655477</v>
      </c>
      <c r="AH384" s="6">
        <v>0.34486424599999999</v>
      </c>
      <c r="AI384" s="11">
        <v>0</v>
      </c>
      <c r="AJ384" s="2" t="s">
        <v>1062</v>
      </c>
      <c r="AK384" s="2" t="s">
        <v>1062</v>
      </c>
      <c r="AL384" s="2">
        <v>1</v>
      </c>
      <c r="AM384" s="2">
        <v>0</v>
      </c>
      <c r="AN384" s="2" t="s">
        <v>1062</v>
      </c>
      <c r="AO384" s="2">
        <v>0</v>
      </c>
      <c r="AP384" s="2" t="s">
        <v>1062</v>
      </c>
    </row>
    <row r="385" spans="1:42">
      <c r="A385" s="2" t="s">
        <v>39</v>
      </c>
      <c r="B385" s="2" t="s">
        <v>844</v>
      </c>
      <c r="C385" s="2" t="s">
        <v>805</v>
      </c>
      <c r="D385" s="2">
        <v>0</v>
      </c>
      <c r="E385" s="2" t="s">
        <v>40</v>
      </c>
      <c r="H385" s="2" t="s">
        <v>929</v>
      </c>
      <c r="I385" s="2">
        <v>0.1</v>
      </c>
      <c r="J385" s="6">
        <v>76239042</v>
      </c>
      <c r="K385" s="6">
        <v>32190745</v>
      </c>
      <c r="L385" s="6">
        <v>44048296</v>
      </c>
      <c r="M385" s="6">
        <v>34290625</v>
      </c>
      <c r="N385" s="6">
        <v>2856564</v>
      </c>
      <c r="O385" s="6">
        <v>786172</v>
      </c>
      <c r="P385" s="6">
        <v>1896445</v>
      </c>
      <c r="Q385" s="6">
        <v>7554</v>
      </c>
      <c r="R385" s="6">
        <v>3987</v>
      </c>
      <c r="S385" s="6">
        <v>229</v>
      </c>
      <c r="T385" s="6">
        <v>27559</v>
      </c>
      <c r="U385" s="6">
        <v>104494</v>
      </c>
      <c r="V385" s="7">
        <v>30124</v>
      </c>
      <c r="W385" s="6">
        <v>1009440</v>
      </c>
      <c r="X385" s="6">
        <v>0</v>
      </c>
      <c r="Y385" s="6">
        <v>0</v>
      </c>
      <c r="Z385" s="2">
        <v>36460</v>
      </c>
      <c r="AA385" s="6">
        <v>38193089</v>
      </c>
      <c r="AB385" s="6">
        <v>82241385</v>
      </c>
      <c r="AC385" s="6">
        <v>6002344</v>
      </c>
      <c r="AD385" s="6">
        <v>1</v>
      </c>
      <c r="AE385" s="7" t="s">
        <v>903</v>
      </c>
      <c r="AF385" s="2" t="s">
        <v>827</v>
      </c>
      <c r="AG385" s="6">
        <v>76239042</v>
      </c>
      <c r="AH385" s="6">
        <v>0.88419642099999995</v>
      </c>
      <c r="AI385" s="11">
        <v>1</v>
      </c>
      <c r="AJ385" s="2" t="s">
        <v>1062</v>
      </c>
      <c r="AK385" s="2" t="s">
        <v>1062</v>
      </c>
      <c r="AL385" s="2">
        <v>1</v>
      </c>
      <c r="AM385" s="2">
        <v>0</v>
      </c>
      <c r="AN385" s="2" t="s">
        <v>1062</v>
      </c>
      <c r="AO385" s="2">
        <v>0</v>
      </c>
      <c r="AP385" s="2" t="s">
        <v>1062</v>
      </c>
    </row>
    <row r="386" spans="1:42">
      <c r="A386" s="2" t="s">
        <v>13</v>
      </c>
      <c r="B386" s="2" t="s">
        <v>832</v>
      </c>
      <c r="C386" s="2" t="s">
        <v>825</v>
      </c>
      <c r="D386" s="2">
        <v>0</v>
      </c>
      <c r="E386" s="2" t="s">
        <v>14</v>
      </c>
      <c r="H386" s="2" t="s">
        <v>929</v>
      </c>
      <c r="I386" s="2">
        <v>0.09</v>
      </c>
      <c r="J386" s="6">
        <v>61071101</v>
      </c>
      <c r="K386" s="6">
        <v>15935398</v>
      </c>
      <c r="L386" s="6">
        <v>45135703</v>
      </c>
      <c r="M386" s="6">
        <v>16080185</v>
      </c>
      <c r="N386" s="6">
        <v>1779033</v>
      </c>
      <c r="O386" s="6">
        <v>372387</v>
      </c>
      <c r="P386" s="6">
        <v>1315883</v>
      </c>
      <c r="Q386" s="2">
        <v>504</v>
      </c>
      <c r="R386" s="6">
        <v>10016</v>
      </c>
      <c r="S386" s="6">
        <v>414</v>
      </c>
      <c r="T386" s="6">
        <v>10780</v>
      </c>
      <c r="U386" s="6">
        <v>46276</v>
      </c>
      <c r="V386" s="7">
        <v>22773</v>
      </c>
      <c r="W386" s="6">
        <v>1034360</v>
      </c>
      <c r="X386" s="6">
        <v>0</v>
      </c>
      <c r="Y386" s="6">
        <v>0</v>
      </c>
      <c r="Z386" s="2">
        <v>780610</v>
      </c>
      <c r="AA386" s="6">
        <v>19674188</v>
      </c>
      <c r="AB386" s="6">
        <v>64809891</v>
      </c>
      <c r="AC386" s="6">
        <v>3738790</v>
      </c>
      <c r="AD386" s="6">
        <v>1</v>
      </c>
      <c r="AE386" s="7" t="s">
        <v>864</v>
      </c>
      <c r="AF386" s="2" t="s">
        <v>827</v>
      </c>
      <c r="AG386" s="6">
        <v>61071101</v>
      </c>
      <c r="AH386" s="6">
        <v>0.88672156099999999</v>
      </c>
      <c r="AI386" s="11">
        <v>1</v>
      </c>
      <c r="AJ386" s="2" t="s">
        <v>1062</v>
      </c>
      <c r="AK386" s="2" t="s">
        <v>1062</v>
      </c>
      <c r="AL386" s="2">
        <v>1</v>
      </c>
      <c r="AM386" s="2">
        <v>0</v>
      </c>
      <c r="AN386" s="2" t="s">
        <v>1062</v>
      </c>
      <c r="AO386" s="2">
        <v>0</v>
      </c>
      <c r="AP386" s="2" t="s">
        <v>1062</v>
      </c>
    </row>
    <row r="387" spans="1:42">
      <c r="A387" s="2" t="s">
        <v>944</v>
      </c>
      <c r="B387" s="2" t="s">
        <v>928</v>
      </c>
      <c r="D387" s="2" t="s">
        <v>952</v>
      </c>
      <c r="E387" s="2" t="s">
        <v>953</v>
      </c>
      <c r="H387" s="2" t="s">
        <v>929</v>
      </c>
      <c r="I387" s="2">
        <v>0.05</v>
      </c>
      <c r="J387" s="6">
        <v>17572000</v>
      </c>
      <c r="K387" s="6">
        <v>20076907</v>
      </c>
      <c r="L387" s="6">
        <v>-2504907</v>
      </c>
      <c r="M387" s="6">
        <v>20310727</v>
      </c>
      <c r="N387" s="6">
        <v>1446264</v>
      </c>
      <c r="O387" s="6">
        <v>465455</v>
      </c>
      <c r="P387" s="6">
        <v>917304</v>
      </c>
      <c r="Q387" s="6">
        <v>2965</v>
      </c>
      <c r="R387" s="6">
        <v>964</v>
      </c>
      <c r="S387" s="6">
        <v>77</v>
      </c>
      <c r="T387" s="6">
        <v>7783</v>
      </c>
      <c r="U387" s="6">
        <v>35777</v>
      </c>
      <c r="V387" s="7">
        <v>15939</v>
      </c>
      <c r="W387" s="6">
        <v>-460096</v>
      </c>
      <c r="X387" s="6">
        <v>0</v>
      </c>
      <c r="Y387" s="2">
        <v>0</v>
      </c>
      <c r="Z387" s="2">
        <v>-285372</v>
      </c>
      <c r="AA387" s="6">
        <v>21011523</v>
      </c>
      <c r="AB387" s="6">
        <v>18506616</v>
      </c>
      <c r="AC387" s="6">
        <v>934616</v>
      </c>
      <c r="AD387" s="6">
        <v>1</v>
      </c>
      <c r="AE387" s="7">
        <v>0</v>
      </c>
      <c r="AF387" s="2" t="s">
        <v>807</v>
      </c>
      <c r="AG387" s="2">
        <v>0</v>
      </c>
      <c r="AH387" s="2">
        <v>4.4225039999999998E-3</v>
      </c>
      <c r="AI387" s="2" t="s">
        <v>1063</v>
      </c>
      <c r="AJ387" s="2" t="s">
        <v>1062</v>
      </c>
      <c r="AK387" s="2" t="s">
        <v>1062</v>
      </c>
      <c r="AL387" s="2">
        <v>0</v>
      </c>
      <c r="AM387" s="2">
        <v>0</v>
      </c>
      <c r="AN387" s="2" t="s">
        <v>1062</v>
      </c>
      <c r="AO387" s="2">
        <v>0</v>
      </c>
      <c r="AP387" s="2">
        <v>1</v>
      </c>
    </row>
    <row r="388" spans="1:42">
      <c r="A388" s="2" t="s">
        <v>954</v>
      </c>
      <c r="B388" s="2" t="s">
        <v>928</v>
      </c>
      <c r="D388" s="2" t="s">
        <v>952</v>
      </c>
      <c r="E388" s="2" t="s">
        <v>955</v>
      </c>
      <c r="H388" s="2" t="s">
        <v>956</v>
      </c>
      <c r="I388" s="2">
        <v>0</v>
      </c>
      <c r="J388" s="6">
        <v>43377000</v>
      </c>
      <c r="K388" s="2">
        <v>0</v>
      </c>
      <c r="L388" s="6">
        <v>43377000</v>
      </c>
      <c r="M388" s="2" t="s">
        <v>1062</v>
      </c>
      <c r="N388" s="2">
        <v>0</v>
      </c>
      <c r="O388" s="2">
        <v>0</v>
      </c>
      <c r="P388" s="2">
        <v>0</v>
      </c>
      <c r="Q388" s="2">
        <v>0</v>
      </c>
      <c r="R388" s="2">
        <v>0</v>
      </c>
      <c r="S388" s="2">
        <v>0</v>
      </c>
      <c r="T388" s="6">
        <v>0</v>
      </c>
      <c r="U388" s="2">
        <v>0</v>
      </c>
      <c r="V388" s="7">
        <v>0</v>
      </c>
      <c r="X388" s="2">
        <v>0</v>
      </c>
      <c r="Y388" s="2">
        <v>0</v>
      </c>
      <c r="Z388" s="2">
        <v>0</v>
      </c>
      <c r="AA388" s="2" t="s">
        <v>1062</v>
      </c>
      <c r="AB388" s="6">
        <v>43377000</v>
      </c>
      <c r="AC388" s="6">
        <v>0</v>
      </c>
      <c r="AD388" s="2">
        <v>1</v>
      </c>
      <c r="AE388" s="7">
        <v>0</v>
      </c>
      <c r="AF388" s="2" t="s">
        <v>807</v>
      </c>
      <c r="AG388" s="2">
        <v>0</v>
      </c>
      <c r="AH388" s="2">
        <v>1.0917081E-2</v>
      </c>
      <c r="AI388" s="2" t="s">
        <v>1063</v>
      </c>
      <c r="AJ388" s="2" t="s">
        <v>1062</v>
      </c>
      <c r="AK388" s="2" t="s">
        <v>1062</v>
      </c>
      <c r="AL388" s="2">
        <v>0</v>
      </c>
      <c r="AM388" s="2">
        <v>0</v>
      </c>
      <c r="AN388" s="2" t="s">
        <v>1062</v>
      </c>
      <c r="AO388" s="2">
        <v>0</v>
      </c>
      <c r="AP388" s="2">
        <v>1</v>
      </c>
    </row>
    <row r="389" spans="1:42">
      <c r="A389" s="2" t="s">
        <v>1038</v>
      </c>
      <c r="E389" s="2" t="s">
        <v>1014</v>
      </c>
      <c r="J389" s="6">
        <v>15564072943</v>
      </c>
      <c r="K389" s="6">
        <v>19262210285</v>
      </c>
      <c r="L389" s="6">
        <v>-3698137342</v>
      </c>
      <c r="M389" s="6">
        <v>20222240400</v>
      </c>
      <c r="N389" s="6">
        <v>1507093096</v>
      </c>
      <c r="O389" s="6">
        <v>466432889</v>
      </c>
      <c r="P389" s="6">
        <v>939308637</v>
      </c>
      <c r="Q389" s="6">
        <v>2106787</v>
      </c>
      <c r="R389" s="6">
        <v>2972550</v>
      </c>
      <c r="S389" s="6">
        <v>174933</v>
      </c>
      <c r="T389" s="6">
        <v>13261839</v>
      </c>
      <c r="U389" s="6">
        <v>69207403</v>
      </c>
      <c r="V389" s="9">
        <v>13628058</v>
      </c>
      <c r="W389" s="6">
        <v>-166109006</v>
      </c>
      <c r="X389" s="6">
        <v>3929533</v>
      </c>
      <c r="Y389" s="6">
        <v>46186879</v>
      </c>
      <c r="Z389" s="6">
        <v>118995291</v>
      </c>
      <c r="AA389" s="6">
        <v>21639962435</v>
      </c>
      <c r="AB389" s="6">
        <v>17941825093</v>
      </c>
      <c r="AC389" s="6">
        <v>2377752150</v>
      </c>
      <c r="AD389" s="9">
        <v>1</v>
      </c>
    </row>
    <row r="390" spans="1:42">
      <c r="A390" s="2" t="s">
        <v>926</v>
      </c>
      <c r="E390" s="2" t="s">
        <v>1050</v>
      </c>
      <c r="J390" s="6">
        <v>4104720947</v>
      </c>
      <c r="K390" s="6">
        <v>3461066226</v>
      </c>
      <c r="L390" s="6">
        <v>643654721</v>
      </c>
      <c r="M390" s="6">
        <v>3550629285</v>
      </c>
      <c r="N390" s="6">
        <v>340840105</v>
      </c>
      <c r="O390" s="6">
        <v>81643203</v>
      </c>
      <c r="P390" s="6">
        <v>245040985</v>
      </c>
      <c r="Q390" s="6">
        <v>531412</v>
      </c>
      <c r="R390" s="6">
        <v>52001</v>
      </c>
      <c r="S390" s="6">
        <v>23436</v>
      </c>
      <c r="T390" s="6">
        <v>1729231</v>
      </c>
      <c r="U390" s="6">
        <v>8899330</v>
      </c>
      <c r="V390" s="6">
        <v>2920507</v>
      </c>
      <c r="W390" s="6">
        <v>-11232483</v>
      </c>
      <c r="X390" s="2">
        <v>0</v>
      </c>
      <c r="Y390" s="6">
        <v>1253110</v>
      </c>
      <c r="Z390" s="6">
        <v>-23987168</v>
      </c>
      <c r="AA390" s="6">
        <v>3854996629</v>
      </c>
      <c r="AB390" s="6">
        <v>4498651351</v>
      </c>
      <c r="AC390" s="6">
        <v>393930403</v>
      </c>
      <c r="AD390" s="2">
        <v>1.0959700809999999</v>
      </c>
    </row>
    <row r="391" spans="1:42">
      <c r="A391" s="2" t="s">
        <v>804</v>
      </c>
      <c r="E391" s="2" t="s">
        <v>1051</v>
      </c>
      <c r="J391" s="6">
        <v>576759075</v>
      </c>
      <c r="K391" s="2">
        <v>3091254724</v>
      </c>
      <c r="L391" s="6">
        <v>-2514495649</v>
      </c>
      <c r="M391" s="6">
        <v>3248761090</v>
      </c>
      <c r="N391" s="6">
        <v>319459331</v>
      </c>
      <c r="O391" s="6">
        <v>75607303</v>
      </c>
      <c r="P391" s="6">
        <v>224722184</v>
      </c>
      <c r="Q391" s="6">
        <v>553144</v>
      </c>
      <c r="R391" s="6">
        <v>1586643</v>
      </c>
      <c r="S391" s="6">
        <v>68611</v>
      </c>
      <c r="T391" s="6">
        <v>2403737</v>
      </c>
      <c r="U391" s="6">
        <v>10586569</v>
      </c>
      <c r="V391" s="6">
        <v>3931140</v>
      </c>
      <c r="W391" s="6">
        <v>-58204106</v>
      </c>
      <c r="X391" s="6">
        <v>3929533</v>
      </c>
      <c r="Y391" s="6">
        <v>33865728</v>
      </c>
      <c r="Z391" s="6">
        <v>4758110</v>
      </c>
      <c r="AA391" s="6">
        <v>3484838230</v>
      </c>
      <c r="AB391" s="6">
        <v>970342581</v>
      </c>
      <c r="AC391" s="2">
        <v>393583506.5</v>
      </c>
      <c r="AD391" s="2">
        <v>1.6824053990000001</v>
      </c>
    </row>
    <row r="392" spans="1:42">
      <c r="A392" s="2" t="s">
        <v>928</v>
      </c>
      <c r="E392" s="2" t="s">
        <v>1026</v>
      </c>
      <c r="J392" s="2">
        <v>2813442730</v>
      </c>
      <c r="K392" s="2">
        <v>1636492750</v>
      </c>
      <c r="L392" s="2">
        <v>1176949980</v>
      </c>
      <c r="M392" s="2">
        <v>1711281792</v>
      </c>
      <c r="N392" s="2">
        <v>164569095</v>
      </c>
      <c r="O392" s="2">
        <v>39280460</v>
      </c>
      <c r="P392" s="2">
        <v>115071843</v>
      </c>
      <c r="Q392" s="2">
        <v>283577</v>
      </c>
      <c r="R392" s="2">
        <v>758041</v>
      </c>
      <c r="S392" s="2">
        <v>40142</v>
      </c>
      <c r="T392" s="2">
        <v>1355356</v>
      </c>
      <c r="U392" s="2">
        <v>5749306</v>
      </c>
      <c r="V392" s="2">
        <v>2030370</v>
      </c>
      <c r="W392" s="2">
        <v>21280749.309999999</v>
      </c>
      <c r="X392" s="2">
        <v>0</v>
      </c>
      <c r="Y392" s="2">
        <v>1772998.598</v>
      </c>
      <c r="Z392" s="2">
        <v>390808</v>
      </c>
      <c r="AA392" s="6">
        <v>1895749446</v>
      </c>
      <c r="AB392" s="2">
        <v>3072699426</v>
      </c>
      <c r="AC392" s="2">
        <v>259256695.80000001</v>
      </c>
      <c r="AD392" s="2">
        <v>1.092149271</v>
      </c>
    </row>
    <row r="393" spans="1:42">
      <c r="A393" s="2" t="s">
        <v>814</v>
      </c>
      <c r="E393" s="2" t="s">
        <v>1027</v>
      </c>
      <c r="J393" s="2">
        <v>363919189.19999999</v>
      </c>
      <c r="K393" s="2">
        <v>123216277.40000001</v>
      </c>
      <c r="L393" s="2">
        <v>240702911.80000001</v>
      </c>
      <c r="M393" s="2">
        <v>127607426</v>
      </c>
      <c r="N393" s="6">
        <v>11997388</v>
      </c>
      <c r="O393" s="6">
        <v>2926286</v>
      </c>
      <c r="P393" s="6">
        <v>8454349</v>
      </c>
      <c r="Q393" s="6">
        <v>22090</v>
      </c>
      <c r="R393" s="6">
        <v>26426</v>
      </c>
      <c r="S393" s="6">
        <v>1524</v>
      </c>
      <c r="T393" s="6">
        <v>77558</v>
      </c>
      <c r="U393" s="6">
        <v>359166</v>
      </c>
      <c r="V393" s="6">
        <v>129989</v>
      </c>
      <c r="W393" s="6">
        <v>5241717</v>
      </c>
      <c r="X393" s="2">
        <v>0</v>
      </c>
      <c r="Y393" s="6">
        <v>69084</v>
      </c>
      <c r="Z393" s="6">
        <v>-544220</v>
      </c>
      <c r="AA393" s="6">
        <v>144233227</v>
      </c>
      <c r="AB393" s="2">
        <v>384936138.60000002</v>
      </c>
      <c r="AC393" s="2">
        <v>21016949.460000001</v>
      </c>
      <c r="AD393" s="2">
        <v>1.0577516929999999</v>
      </c>
    </row>
    <row r="394" spans="1:42">
      <c r="A394" s="2" t="s">
        <v>821</v>
      </c>
      <c r="E394" s="2" t="s">
        <v>1052</v>
      </c>
      <c r="J394" s="2">
        <v>2652630941</v>
      </c>
      <c r="K394" s="2">
        <v>3084912014</v>
      </c>
      <c r="L394" s="2">
        <v>-432281073.10000002</v>
      </c>
      <c r="M394" s="2">
        <v>3208314526</v>
      </c>
      <c r="N394" s="6">
        <v>279807521</v>
      </c>
      <c r="O394" s="6">
        <v>74677769</v>
      </c>
      <c r="P394" s="6">
        <v>189979748</v>
      </c>
      <c r="Q394" s="6">
        <v>604436</v>
      </c>
      <c r="R394" s="6">
        <v>549439</v>
      </c>
      <c r="S394" s="6">
        <v>36617</v>
      </c>
      <c r="T394" s="6">
        <v>1723994</v>
      </c>
      <c r="U394" s="6">
        <v>9237699</v>
      </c>
      <c r="V394" s="6">
        <v>2997819</v>
      </c>
      <c r="W394" s="6">
        <v>-15796489</v>
      </c>
      <c r="X394" s="2">
        <v>0</v>
      </c>
      <c r="Y394" s="2">
        <v>9225959.1769999992</v>
      </c>
      <c r="Z394" s="2">
        <v>-20794397</v>
      </c>
      <c r="AA394" s="6">
        <v>3442305202</v>
      </c>
      <c r="AB394" s="2">
        <v>3010024129</v>
      </c>
      <c r="AC394" s="2">
        <v>357393188</v>
      </c>
      <c r="AD394" s="2">
        <v>1.134731591</v>
      </c>
    </row>
    <row r="395" spans="1:42">
      <c r="A395" s="2" t="s">
        <v>924</v>
      </c>
      <c r="E395" s="2" t="s">
        <v>1053</v>
      </c>
      <c r="J395" s="2">
        <v>2901228554</v>
      </c>
      <c r="K395" s="2">
        <v>5026554583</v>
      </c>
      <c r="L395" s="2">
        <v>-2125326029</v>
      </c>
      <c r="M395" s="2">
        <v>5360413621</v>
      </c>
      <c r="N395" s="6">
        <v>250179517</v>
      </c>
      <c r="O395" s="6">
        <v>123198785</v>
      </c>
      <c r="P395" s="6">
        <v>100006585</v>
      </c>
      <c r="Q395" s="6">
        <v>71761</v>
      </c>
      <c r="R395" s="2">
        <v>0</v>
      </c>
      <c r="S395" s="6">
        <v>2946</v>
      </c>
      <c r="T395" s="6">
        <v>3825338</v>
      </c>
      <c r="U395" s="6">
        <v>22038250</v>
      </c>
      <c r="V395" s="6">
        <v>1035852</v>
      </c>
      <c r="W395" s="6">
        <v>-66153066</v>
      </c>
      <c r="X395" s="2">
        <v>0</v>
      </c>
      <c r="Y395" s="2">
        <v>0</v>
      </c>
      <c r="Z395" s="2">
        <v>85357996</v>
      </c>
      <c r="AA395" s="6">
        <v>5629798068</v>
      </c>
      <c r="AB395" s="2">
        <v>3504472039</v>
      </c>
      <c r="AC395" s="2">
        <v>603243485.20000005</v>
      </c>
      <c r="AD395" s="2">
        <v>1.207926909</v>
      </c>
    </row>
    <row r="396" spans="1:42">
      <c r="A396" s="2" t="s">
        <v>853</v>
      </c>
      <c r="E396" s="2" t="s">
        <v>515</v>
      </c>
      <c r="J396" s="2">
        <v>2151371506</v>
      </c>
      <c r="K396" s="2">
        <v>2838713711</v>
      </c>
      <c r="L396" s="2">
        <v>-687342204.5</v>
      </c>
      <c r="M396" s="2">
        <v>3015232660</v>
      </c>
      <c r="N396" s="6">
        <v>140240139</v>
      </c>
      <c r="O396" s="6">
        <v>69099083</v>
      </c>
      <c r="P396" s="6">
        <v>56032943</v>
      </c>
      <c r="Q396" s="6">
        <v>40367</v>
      </c>
      <c r="R396" s="6">
        <v>0</v>
      </c>
      <c r="S396" s="6">
        <v>1657</v>
      </c>
      <c r="T396" s="6">
        <v>2146625</v>
      </c>
      <c r="U396" s="6">
        <v>12337083</v>
      </c>
      <c r="V396" s="6">
        <v>582381</v>
      </c>
      <c r="W396" s="6">
        <v>-41245328</v>
      </c>
      <c r="X396" s="2">
        <v>0</v>
      </c>
      <c r="Y396" s="2">
        <v>0</v>
      </c>
      <c r="Z396" s="2">
        <v>73814162</v>
      </c>
      <c r="AA396" s="6">
        <v>3188041633</v>
      </c>
      <c r="AB396" s="2">
        <v>2500699428</v>
      </c>
      <c r="AC396" s="2">
        <v>349327921.80000001</v>
      </c>
      <c r="AD396" s="2">
        <v>1.162374523</v>
      </c>
    </row>
    <row r="398" spans="1:42">
      <c r="J398" s="2">
        <v>15564072943</v>
      </c>
      <c r="L398" s="2">
        <v>-3698137342</v>
      </c>
      <c r="M398" s="2">
        <v>20222240400</v>
      </c>
      <c r="N398" s="6">
        <v>1507093096</v>
      </c>
      <c r="O398" s="6">
        <v>466432889</v>
      </c>
      <c r="P398" s="6">
        <v>939308637</v>
      </c>
      <c r="Q398" s="6">
        <v>2106787</v>
      </c>
      <c r="R398" s="6">
        <v>2972550</v>
      </c>
      <c r="S398" s="6">
        <v>174933</v>
      </c>
      <c r="T398" s="6">
        <v>13261839</v>
      </c>
      <c r="U398" s="6">
        <v>69207403</v>
      </c>
      <c r="V398" s="6">
        <v>13628058</v>
      </c>
      <c r="W398" s="6">
        <v>-166109006</v>
      </c>
      <c r="X398" s="2">
        <v>3929533</v>
      </c>
      <c r="Y398" s="2">
        <v>46186879</v>
      </c>
      <c r="Z398" s="2">
        <v>118995291</v>
      </c>
      <c r="AB398" s="2">
        <v>17941825093</v>
      </c>
    </row>
    <row r="399" spans="1:42">
      <c r="X399" s="2">
        <v>6</v>
      </c>
      <c r="Y399" s="2">
        <v>77</v>
      </c>
    </row>
    <row r="400" spans="1:42">
      <c r="N400" s="6">
        <v>1507093096</v>
      </c>
      <c r="O400" s="6">
        <v>466432889</v>
      </c>
      <c r="P400" s="6">
        <v>939308637</v>
      </c>
      <c r="Q400" s="6">
        <v>2106787</v>
      </c>
      <c r="R400" s="6">
        <v>2972550</v>
      </c>
      <c r="S400" s="6">
        <v>174933</v>
      </c>
      <c r="T400" s="6">
        <v>13261839</v>
      </c>
      <c r="U400" s="6">
        <v>69207403</v>
      </c>
      <c r="V400" s="6">
        <v>13628058</v>
      </c>
      <c r="Z400" s="2">
        <v>118995291</v>
      </c>
    </row>
    <row r="401" spans="14:26">
      <c r="N401" s="6">
        <v>1507093096</v>
      </c>
      <c r="O401" s="2" t="b">
        <v>1</v>
      </c>
      <c r="P401" s="2" t="b">
        <v>1</v>
      </c>
      <c r="Q401" s="2" t="b">
        <v>1</v>
      </c>
      <c r="R401" s="2" t="b">
        <v>1</v>
      </c>
      <c r="S401" s="2" t="b">
        <v>1</v>
      </c>
      <c r="T401" s="2" t="b">
        <v>1</v>
      </c>
      <c r="U401" s="2" t="b">
        <v>1</v>
      </c>
      <c r="V401" s="2" t="b">
        <v>1</v>
      </c>
      <c r="Z401" s="2" t="b">
        <v>1</v>
      </c>
    </row>
    <row r="402" spans="14:26">
      <c r="N402" s="2" t="b"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21"/>
  <sheetViews>
    <sheetView zoomScale="60" zoomScaleNormal="60" workbookViewId="0">
      <pane xSplit="5" ySplit="3" topLeftCell="I339" activePane="bottomRight" state="frozen"/>
      <selection pane="topRight" activeCell="F1" sqref="F1"/>
      <selection pane="bottomLeft" activeCell="A4" sqref="A4"/>
      <selection pane="bottomRight" activeCell="AC339" sqref="AC339"/>
    </sheetView>
  </sheetViews>
  <sheetFormatPr defaultRowHeight="15"/>
  <cols>
    <col min="1" max="1" width="8.88671875" style="2"/>
    <col min="2" max="2" width="4.88671875" style="2" customWidth="1"/>
    <col min="3" max="3" width="6.77734375" style="2" customWidth="1"/>
    <col min="4" max="4" width="7.77734375" style="2" customWidth="1"/>
    <col min="5" max="5" width="23.109375" style="2" customWidth="1"/>
    <col min="6" max="9" width="8.88671875" style="2"/>
    <col min="10" max="10" width="13.88671875" style="2" customWidth="1"/>
    <col min="11" max="11" width="13" style="2" customWidth="1"/>
    <col min="12" max="12" width="12.109375" style="2" customWidth="1"/>
    <col min="13" max="13" width="18.77734375" style="2" customWidth="1"/>
    <col min="14" max="14" width="11" style="2" customWidth="1"/>
    <col min="15" max="15" width="10.5546875" style="2" customWidth="1"/>
    <col min="16" max="16" width="10" style="2" customWidth="1"/>
    <col min="17" max="17" width="10.33203125" style="2" customWidth="1"/>
    <col min="18" max="18" width="15.21875" style="2" customWidth="1"/>
    <col min="19" max="20" width="9" style="2" bestFit="1" customWidth="1"/>
    <col min="21" max="21" width="17.21875" style="2" customWidth="1"/>
    <col min="22" max="22" width="11.33203125" style="2" customWidth="1"/>
    <col min="23" max="23" width="10.5546875" style="2" customWidth="1"/>
    <col min="24" max="24" width="9" style="2" bestFit="1" customWidth="1"/>
    <col min="25" max="25" width="10.77734375" style="2" customWidth="1"/>
    <col min="26" max="26" width="10" style="2" customWidth="1"/>
    <col min="27" max="27" width="13.21875" style="2" customWidth="1"/>
    <col min="28" max="28" width="12.33203125" style="2" customWidth="1"/>
    <col min="29" max="29" width="12.5546875" style="2" customWidth="1"/>
    <col min="30" max="16384" width="8.88671875" style="2"/>
  </cols>
  <sheetData>
    <row r="1" spans="1:40">
      <c r="J1" s="3"/>
      <c r="K1" s="3"/>
      <c r="L1" s="3"/>
      <c r="U1" s="3"/>
      <c r="AC1" s="11">
        <v>1606222177</v>
      </c>
    </row>
    <row r="2" spans="1:40">
      <c r="U2" s="3"/>
      <c r="AC2" s="11">
        <v>1456310885</v>
      </c>
      <c r="AD2" s="11"/>
      <c r="AE2" s="11"/>
    </row>
    <row r="3" spans="1:40" s="4" customFormat="1" ht="120">
      <c r="A3" s="4" t="s">
        <v>782</v>
      </c>
      <c r="B3" s="4" t="s">
        <v>783</v>
      </c>
      <c r="C3" s="4" t="s">
        <v>784</v>
      </c>
      <c r="D3" s="4" t="s">
        <v>989</v>
      </c>
      <c r="E3" s="4" t="s">
        <v>786</v>
      </c>
      <c r="F3" s="4" t="s">
        <v>787</v>
      </c>
      <c r="G3" s="4" t="s">
        <v>788</v>
      </c>
      <c r="H3" s="4" t="s">
        <v>783</v>
      </c>
      <c r="I3" s="4" t="s">
        <v>789</v>
      </c>
      <c r="J3" s="4" t="s">
        <v>990</v>
      </c>
      <c r="K3" s="4" t="s">
        <v>791</v>
      </c>
      <c r="L3" s="4" t="s">
        <v>959</v>
      </c>
      <c r="M3" s="4" t="s">
        <v>991</v>
      </c>
      <c r="N3" s="4" t="s">
        <v>992</v>
      </c>
      <c r="O3" s="4" t="s">
        <v>900</v>
      </c>
      <c r="P3" s="4" t="s">
        <v>897</v>
      </c>
      <c r="Q3" s="4" t="s">
        <v>898</v>
      </c>
      <c r="R3" s="4" t="s">
        <v>1018</v>
      </c>
      <c r="S3" s="4" t="s">
        <v>1019</v>
      </c>
      <c r="T3" s="4" t="s">
        <v>1020</v>
      </c>
      <c r="U3" s="4" t="s">
        <v>1021</v>
      </c>
      <c r="V3" s="4" t="s">
        <v>1022</v>
      </c>
      <c r="W3" s="4" t="s">
        <v>884</v>
      </c>
      <c r="X3" s="4" t="s">
        <v>795</v>
      </c>
      <c r="Y3" s="4" t="s">
        <v>796</v>
      </c>
      <c r="Z3" s="4" t="s">
        <v>1058</v>
      </c>
      <c r="AA3" s="4" t="s">
        <v>797</v>
      </c>
      <c r="AB3" s="4" t="s">
        <v>993</v>
      </c>
      <c r="AC3" s="4" t="s">
        <v>994</v>
      </c>
      <c r="AD3" s="4" t="s">
        <v>995</v>
      </c>
      <c r="AE3" s="4" t="s">
        <v>963</v>
      </c>
      <c r="AF3" s="4" t="s">
        <v>996</v>
      </c>
      <c r="AG3" s="4" t="s">
        <v>997</v>
      </c>
      <c r="AH3" s="4" t="s">
        <v>1054</v>
      </c>
      <c r="AI3" s="4" t="s">
        <v>1055</v>
      </c>
      <c r="AJ3" s="4" t="s">
        <v>998</v>
      </c>
      <c r="AK3" s="4" t="s">
        <v>999</v>
      </c>
      <c r="AL3" s="4" t="s">
        <v>1000</v>
      </c>
      <c r="AM3" s="4" t="s">
        <v>1056</v>
      </c>
      <c r="AN3" s="4" t="s">
        <v>1057</v>
      </c>
    </row>
    <row r="4" spans="1:40">
      <c r="A4" s="2" t="s">
        <v>764</v>
      </c>
      <c r="B4" s="2" t="s">
        <v>804</v>
      </c>
      <c r="C4" s="2" t="s">
        <v>805</v>
      </c>
      <c r="D4" s="2">
        <v>0</v>
      </c>
      <c r="E4" s="2" t="s">
        <v>765</v>
      </c>
      <c r="F4" s="2" t="s">
        <v>39</v>
      </c>
      <c r="G4" s="2" t="s">
        <v>806</v>
      </c>
      <c r="H4" s="2">
        <v>0</v>
      </c>
      <c r="I4" s="2">
        <v>0.4</v>
      </c>
      <c r="J4" s="6">
        <v>1699867</v>
      </c>
      <c r="K4" s="6">
        <v>6630452</v>
      </c>
      <c r="L4" s="6">
        <v>-4930585</v>
      </c>
      <c r="M4" s="6">
        <v>7306406</v>
      </c>
      <c r="N4" s="6">
        <v>742181</v>
      </c>
      <c r="O4" s="6">
        <v>167438</v>
      </c>
      <c r="P4" s="6">
        <v>574743</v>
      </c>
      <c r="Q4" s="2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6">
        <v>-112993</v>
      </c>
      <c r="X4" s="6">
        <v>0</v>
      </c>
      <c r="Y4" s="2">
        <v>0</v>
      </c>
      <c r="Z4" s="6">
        <v>45532</v>
      </c>
      <c r="AA4" s="6">
        <v>7981126</v>
      </c>
      <c r="AB4" s="6">
        <v>3050542</v>
      </c>
      <c r="AC4" s="6">
        <v>1350675</v>
      </c>
      <c r="AD4" s="9">
        <v>1.79</v>
      </c>
      <c r="AE4" s="7" t="s">
        <v>903</v>
      </c>
      <c r="AF4" s="2">
        <v>1.9714523000000001E-2</v>
      </c>
      <c r="AG4" s="2">
        <v>113831</v>
      </c>
      <c r="AH4" s="6">
        <v>0</v>
      </c>
      <c r="AI4" s="2">
        <v>1</v>
      </c>
      <c r="AJ4" s="2">
        <v>0</v>
      </c>
      <c r="AK4" s="2">
        <v>0</v>
      </c>
      <c r="AL4" s="2">
        <v>0</v>
      </c>
      <c r="AM4" s="2">
        <v>0</v>
      </c>
      <c r="AN4" s="2">
        <v>0</v>
      </c>
    </row>
    <row r="5" spans="1:40">
      <c r="A5" s="2" t="s">
        <v>762</v>
      </c>
      <c r="B5" s="2" t="s">
        <v>804</v>
      </c>
      <c r="C5" s="2" t="s">
        <v>808</v>
      </c>
      <c r="D5" s="2">
        <v>0</v>
      </c>
      <c r="E5" s="2" t="s">
        <v>763</v>
      </c>
      <c r="F5" s="2" t="s">
        <v>606</v>
      </c>
      <c r="G5" s="2" t="s">
        <v>806</v>
      </c>
      <c r="H5" s="2">
        <v>0</v>
      </c>
      <c r="I5" s="2">
        <v>0.4</v>
      </c>
      <c r="J5" s="6">
        <v>3516412</v>
      </c>
      <c r="K5" s="6">
        <v>10651630</v>
      </c>
      <c r="L5" s="6">
        <v>-7135219</v>
      </c>
      <c r="M5" s="6">
        <v>11075148</v>
      </c>
      <c r="N5" s="6">
        <v>1722212</v>
      </c>
      <c r="O5" s="6">
        <v>264773</v>
      </c>
      <c r="P5" s="6">
        <v>1325146</v>
      </c>
      <c r="Q5" s="6">
        <v>7185</v>
      </c>
      <c r="R5" s="6">
        <v>17858</v>
      </c>
      <c r="S5" s="2">
        <v>0</v>
      </c>
      <c r="T5" s="6">
        <v>11058</v>
      </c>
      <c r="U5" s="6">
        <v>70786</v>
      </c>
      <c r="V5" s="6">
        <v>25406</v>
      </c>
      <c r="W5" s="6">
        <v>-163515</v>
      </c>
      <c r="X5" s="6">
        <v>0</v>
      </c>
      <c r="Y5" s="2">
        <v>0</v>
      </c>
      <c r="Z5" s="6">
        <v>-563595</v>
      </c>
      <c r="AA5" s="6">
        <v>12070250</v>
      </c>
      <c r="AB5" s="6">
        <v>4935031</v>
      </c>
      <c r="AC5" s="6">
        <v>1418619</v>
      </c>
      <c r="AD5" s="9">
        <v>1.4</v>
      </c>
      <c r="AE5" s="7" t="s">
        <v>887</v>
      </c>
      <c r="AF5" s="2">
        <v>3.4664709000000002E-2</v>
      </c>
      <c r="AG5" s="2">
        <v>-1408988</v>
      </c>
      <c r="AH5" s="6">
        <v>0</v>
      </c>
      <c r="AI5" s="2">
        <v>1</v>
      </c>
      <c r="AJ5" s="2">
        <v>0</v>
      </c>
      <c r="AK5" s="2">
        <v>0</v>
      </c>
      <c r="AL5" s="2">
        <v>0</v>
      </c>
      <c r="AM5" s="2">
        <v>0</v>
      </c>
      <c r="AN5" s="2">
        <v>0</v>
      </c>
    </row>
    <row r="6" spans="1:40">
      <c r="A6" s="2" t="s">
        <v>760</v>
      </c>
      <c r="B6" s="2" t="s">
        <v>804</v>
      </c>
      <c r="C6" s="2" t="s">
        <v>809</v>
      </c>
      <c r="D6" s="2" t="s">
        <v>964</v>
      </c>
      <c r="E6" s="2" t="s">
        <v>761</v>
      </c>
      <c r="F6" s="2" t="s">
        <v>594</v>
      </c>
      <c r="G6" s="2" t="s">
        <v>590</v>
      </c>
      <c r="H6" s="2">
        <v>0</v>
      </c>
      <c r="I6" s="2">
        <v>0.4</v>
      </c>
      <c r="J6" s="6">
        <v>3099644</v>
      </c>
      <c r="K6" s="6">
        <v>12024429</v>
      </c>
      <c r="L6" s="6">
        <v>-8924785</v>
      </c>
      <c r="M6" s="6">
        <v>11848681</v>
      </c>
      <c r="N6" s="6">
        <v>1507980</v>
      </c>
      <c r="O6" s="6">
        <v>271705</v>
      </c>
      <c r="P6" s="6">
        <v>1184915</v>
      </c>
      <c r="Q6" s="2">
        <v>0</v>
      </c>
      <c r="R6" s="6">
        <v>5781</v>
      </c>
      <c r="S6" s="2">
        <v>0</v>
      </c>
      <c r="T6" s="6">
        <v>17507</v>
      </c>
      <c r="U6" s="6">
        <v>10458</v>
      </c>
      <c r="V6" s="6">
        <v>17614</v>
      </c>
      <c r="W6" s="6">
        <v>-204526</v>
      </c>
      <c r="X6" s="6">
        <v>0</v>
      </c>
      <c r="Y6" s="2">
        <v>0</v>
      </c>
      <c r="Z6" s="6">
        <v>223118</v>
      </c>
      <c r="AA6" s="6">
        <v>13375253</v>
      </c>
      <c r="AB6" s="6">
        <v>4450468</v>
      </c>
      <c r="AC6" s="6">
        <v>1350824</v>
      </c>
      <c r="AD6" s="9">
        <v>1.44</v>
      </c>
      <c r="AE6" s="7" t="s">
        <v>965</v>
      </c>
      <c r="AF6" s="2">
        <v>1.5968524000000001E-2</v>
      </c>
      <c r="AG6" s="2">
        <v>557794</v>
      </c>
      <c r="AH6" s="6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2">
        <v>1</v>
      </c>
    </row>
    <row r="7" spans="1:40">
      <c r="A7" s="2" t="s">
        <v>758</v>
      </c>
      <c r="B7" s="2" t="s">
        <v>804</v>
      </c>
      <c r="C7" s="2" t="s">
        <v>805</v>
      </c>
      <c r="D7" s="2">
        <v>0</v>
      </c>
      <c r="E7" s="2" t="s">
        <v>759</v>
      </c>
      <c r="F7" s="2" t="s">
        <v>39</v>
      </c>
      <c r="G7" s="2" t="s">
        <v>806</v>
      </c>
      <c r="H7" s="2">
        <v>0</v>
      </c>
      <c r="I7" s="2">
        <v>0.4</v>
      </c>
      <c r="J7" s="6">
        <v>3529002</v>
      </c>
      <c r="K7" s="6">
        <v>12227493</v>
      </c>
      <c r="L7" s="6">
        <v>-8698491</v>
      </c>
      <c r="M7" s="6">
        <v>14703964</v>
      </c>
      <c r="N7" s="6">
        <v>1913576</v>
      </c>
      <c r="O7" s="6">
        <v>336966</v>
      </c>
      <c r="P7" s="6">
        <v>1448139</v>
      </c>
      <c r="Q7" s="6">
        <v>11450</v>
      </c>
      <c r="R7" s="6">
        <v>1004</v>
      </c>
      <c r="S7" s="2">
        <v>0</v>
      </c>
      <c r="T7" s="6">
        <v>17542</v>
      </c>
      <c r="U7" s="6">
        <v>71470</v>
      </c>
      <c r="V7" s="6">
        <v>27005</v>
      </c>
      <c r="W7" s="6">
        <v>-199340</v>
      </c>
      <c r="X7" s="6">
        <v>0</v>
      </c>
      <c r="Y7" s="2">
        <v>0</v>
      </c>
      <c r="Z7" s="6">
        <v>-28930</v>
      </c>
      <c r="AA7" s="6">
        <v>16389270</v>
      </c>
      <c r="AB7" s="6">
        <v>7690778</v>
      </c>
      <c r="AC7" s="6">
        <v>4161776</v>
      </c>
      <c r="AD7" s="9">
        <v>2.1800000000000002</v>
      </c>
      <c r="AE7" s="7" t="s">
        <v>903</v>
      </c>
      <c r="AF7" s="2">
        <v>4.0928253999999997E-2</v>
      </c>
      <c r="AG7" s="2">
        <v>-72326</v>
      </c>
      <c r="AH7" s="6">
        <v>0</v>
      </c>
      <c r="AI7" s="2">
        <v>1</v>
      </c>
      <c r="AJ7" s="2">
        <v>0</v>
      </c>
      <c r="AK7" s="2">
        <v>0</v>
      </c>
      <c r="AL7" s="2">
        <v>0</v>
      </c>
      <c r="AM7" s="2">
        <v>0</v>
      </c>
      <c r="AN7" s="2">
        <v>0</v>
      </c>
    </row>
    <row r="8" spans="1:40">
      <c r="A8" s="2" t="s">
        <v>756</v>
      </c>
      <c r="B8" s="2" t="s">
        <v>804</v>
      </c>
      <c r="C8" s="2" t="s">
        <v>809</v>
      </c>
      <c r="D8" s="2">
        <v>0</v>
      </c>
      <c r="E8" s="2" t="s">
        <v>757</v>
      </c>
      <c r="F8" s="2" t="s">
        <v>302</v>
      </c>
      <c r="G8" s="2" t="s">
        <v>300</v>
      </c>
      <c r="H8" s="2">
        <v>0</v>
      </c>
      <c r="I8" s="2">
        <v>0.4</v>
      </c>
      <c r="J8" s="6">
        <v>3737281</v>
      </c>
      <c r="K8" s="6">
        <v>13150624</v>
      </c>
      <c r="L8" s="6">
        <v>-9413343</v>
      </c>
      <c r="M8" s="6">
        <v>15015396</v>
      </c>
      <c r="N8" s="6">
        <v>1238621</v>
      </c>
      <c r="O8" s="6">
        <v>344103</v>
      </c>
      <c r="P8" s="6">
        <v>829695</v>
      </c>
      <c r="Q8" s="2">
        <v>0</v>
      </c>
      <c r="R8" s="6">
        <v>6931</v>
      </c>
      <c r="S8" s="2">
        <v>0</v>
      </c>
      <c r="T8" s="6">
        <v>6025</v>
      </c>
      <c r="U8" s="6">
        <v>38365</v>
      </c>
      <c r="V8" s="6">
        <v>13502</v>
      </c>
      <c r="W8" s="6">
        <v>-215722</v>
      </c>
      <c r="X8" s="6">
        <v>0</v>
      </c>
      <c r="Y8" s="2">
        <v>0</v>
      </c>
      <c r="Z8" s="6">
        <v>-71959</v>
      </c>
      <c r="AA8" s="6">
        <v>15966335</v>
      </c>
      <c r="AB8" s="6">
        <v>6552992</v>
      </c>
      <c r="AC8" s="6">
        <v>2815711</v>
      </c>
      <c r="AD8" s="9">
        <v>1.75</v>
      </c>
      <c r="AE8" s="7" t="s">
        <v>810</v>
      </c>
      <c r="AF8" s="2">
        <v>2.9298485999999999E-2</v>
      </c>
      <c r="AG8" s="2">
        <v>-179898</v>
      </c>
      <c r="AH8" s="6">
        <v>0</v>
      </c>
      <c r="AI8" s="2">
        <v>1</v>
      </c>
      <c r="AJ8" s="2">
        <v>0</v>
      </c>
      <c r="AK8" s="2">
        <v>0</v>
      </c>
      <c r="AL8" s="2">
        <v>0</v>
      </c>
      <c r="AM8" s="2">
        <v>0</v>
      </c>
      <c r="AN8" s="2">
        <v>0</v>
      </c>
    </row>
    <row r="9" spans="1:40">
      <c r="A9" s="2" t="s">
        <v>754</v>
      </c>
      <c r="B9" s="2" t="s">
        <v>804</v>
      </c>
      <c r="C9" s="2" t="s">
        <v>805</v>
      </c>
      <c r="D9" s="2" t="s">
        <v>966</v>
      </c>
      <c r="E9" s="2" t="s">
        <v>755</v>
      </c>
      <c r="F9" s="2" t="s">
        <v>430</v>
      </c>
      <c r="G9" s="2" t="s">
        <v>428</v>
      </c>
      <c r="H9" s="2">
        <v>0</v>
      </c>
      <c r="I9" s="2">
        <v>0.4</v>
      </c>
      <c r="J9" s="6">
        <v>2768059</v>
      </c>
      <c r="K9" s="6">
        <v>18272546</v>
      </c>
      <c r="L9" s="3">
        <v>-15504486</v>
      </c>
      <c r="M9" s="6">
        <v>19532485</v>
      </c>
      <c r="N9" s="6">
        <v>1857624</v>
      </c>
      <c r="O9" s="6">
        <v>449403</v>
      </c>
      <c r="P9" s="6">
        <v>1291793</v>
      </c>
      <c r="Q9" s="6">
        <v>1512</v>
      </c>
      <c r="R9" s="6">
        <v>4391</v>
      </c>
      <c r="S9" s="2">
        <v>0</v>
      </c>
      <c r="T9" s="6">
        <v>12275</v>
      </c>
      <c r="U9" s="6">
        <v>69608</v>
      </c>
      <c r="V9" s="6">
        <v>28642</v>
      </c>
      <c r="W9" s="6">
        <v>-355311</v>
      </c>
      <c r="X9" s="6">
        <v>0</v>
      </c>
      <c r="Y9" s="2">
        <v>10409.59418</v>
      </c>
      <c r="Z9" s="6">
        <v>-122914</v>
      </c>
      <c r="AA9" s="6">
        <v>20901474</v>
      </c>
      <c r="AB9" s="6">
        <v>5396988</v>
      </c>
      <c r="AC9" s="6">
        <v>2628929</v>
      </c>
      <c r="AD9" s="9">
        <v>1.95</v>
      </c>
      <c r="AE9" s="7" t="s">
        <v>967</v>
      </c>
      <c r="AF9" s="2">
        <v>9.879143E-3</v>
      </c>
      <c r="AG9" s="2">
        <v>-307285</v>
      </c>
      <c r="AH9" s="6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1</v>
      </c>
    </row>
    <row r="10" spans="1:40">
      <c r="A10" s="2" t="s">
        <v>750</v>
      </c>
      <c r="B10" s="2" t="s">
        <v>804</v>
      </c>
      <c r="C10" s="2" t="s">
        <v>805</v>
      </c>
      <c r="D10" s="2">
        <v>0</v>
      </c>
      <c r="E10" s="2" t="s">
        <v>751</v>
      </c>
      <c r="F10" s="2" t="s">
        <v>680</v>
      </c>
      <c r="G10" s="2" t="s">
        <v>678</v>
      </c>
      <c r="H10" s="2">
        <v>0</v>
      </c>
      <c r="I10" s="2">
        <v>0.4</v>
      </c>
      <c r="J10" s="6">
        <v>3831311</v>
      </c>
      <c r="K10" s="6">
        <v>19798562</v>
      </c>
      <c r="L10" s="3">
        <v>-15967251</v>
      </c>
      <c r="M10" s="6">
        <v>21536169</v>
      </c>
      <c r="N10" s="6">
        <v>2224025</v>
      </c>
      <c r="O10" s="6">
        <v>504772</v>
      </c>
      <c r="P10" s="6">
        <v>1555146</v>
      </c>
      <c r="Q10" s="6">
        <v>7382</v>
      </c>
      <c r="R10" s="6">
        <v>22366</v>
      </c>
      <c r="S10" s="2">
        <v>614</v>
      </c>
      <c r="T10" s="6">
        <v>15756</v>
      </c>
      <c r="U10" s="6">
        <v>85516</v>
      </c>
      <c r="V10" s="6">
        <v>32473</v>
      </c>
      <c r="W10" s="6">
        <v>-365916</v>
      </c>
      <c r="X10" s="6">
        <v>0</v>
      </c>
      <c r="Y10" s="2">
        <v>45334.624400000001</v>
      </c>
      <c r="Z10" s="6">
        <v>840278</v>
      </c>
      <c r="AA10" s="6">
        <v>24189221</v>
      </c>
      <c r="AB10" s="6">
        <v>8221970</v>
      </c>
      <c r="AC10" s="6">
        <v>4390659</v>
      </c>
      <c r="AD10" s="9">
        <v>2.15</v>
      </c>
      <c r="AE10" s="7" t="s">
        <v>922</v>
      </c>
      <c r="AF10" s="2">
        <v>7.0827604000000002E-2</v>
      </c>
      <c r="AG10" s="2">
        <v>2100696</v>
      </c>
      <c r="AH10" s="6">
        <v>0</v>
      </c>
      <c r="AI10" s="2">
        <v>1</v>
      </c>
      <c r="AJ10" s="2">
        <v>0</v>
      </c>
      <c r="AK10" s="2">
        <v>0</v>
      </c>
      <c r="AL10" s="2">
        <v>0</v>
      </c>
      <c r="AM10" s="2">
        <v>0</v>
      </c>
      <c r="AN10" s="2">
        <v>0</v>
      </c>
    </row>
    <row r="11" spans="1:40">
      <c r="A11" s="2" t="s">
        <v>748</v>
      </c>
      <c r="B11" s="2" t="s">
        <v>804</v>
      </c>
      <c r="C11" s="2" t="s">
        <v>815</v>
      </c>
      <c r="D11" s="2" t="s">
        <v>968</v>
      </c>
      <c r="E11" s="2" t="s">
        <v>749</v>
      </c>
      <c r="F11" s="2" t="s">
        <v>139</v>
      </c>
      <c r="G11" s="2" t="s">
        <v>806</v>
      </c>
      <c r="H11" s="2">
        <v>0</v>
      </c>
      <c r="I11" s="2">
        <v>0.4</v>
      </c>
      <c r="J11" s="6">
        <v>2057264</v>
      </c>
      <c r="K11" s="6">
        <v>8978490</v>
      </c>
      <c r="L11" s="6">
        <v>-6921227</v>
      </c>
      <c r="M11" s="6">
        <v>9244391</v>
      </c>
      <c r="N11" s="6">
        <v>1280882</v>
      </c>
      <c r="O11" s="6">
        <v>211864</v>
      </c>
      <c r="P11" s="6">
        <v>970987</v>
      </c>
      <c r="Q11" s="6">
        <v>7500</v>
      </c>
      <c r="R11" s="6">
        <v>29193</v>
      </c>
      <c r="S11" s="2">
        <v>0</v>
      </c>
      <c r="T11" s="6">
        <v>5401</v>
      </c>
      <c r="U11" s="6">
        <v>35189</v>
      </c>
      <c r="V11" s="6">
        <v>20749</v>
      </c>
      <c r="W11" s="6">
        <v>-158611</v>
      </c>
      <c r="X11" s="6">
        <v>0</v>
      </c>
      <c r="Y11" s="2">
        <v>0</v>
      </c>
      <c r="Z11" s="6">
        <v>-1256212</v>
      </c>
      <c r="AA11" s="6">
        <v>9110449</v>
      </c>
      <c r="AB11" s="6">
        <v>2189222</v>
      </c>
      <c r="AC11" s="6">
        <v>131959</v>
      </c>
      <c r="AD11" s="9">
        <v>1.06</v>
      </c>
      <c r="AE11" s="7" t="s">
        <v>969</v>
      </c>
      <c r="AF11" s="2">
        <v>1.7398584000000002E-2</v>
      </c>
      <c r="AG11" s="2">
        <v>-3140529</v>
      </c>
      <c r="AH11" s="6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1</v>
      </c>
    </row>
    <row r="12" spans="1:40">
      <c r="A12" s="2" t="s">
        <v>746</v>
      </c>
      <c r="B12" s="2" t="s">
        <v>817</v>
      </c>
      <c r="C12" s="2" t="s">
        <v>818</v>
      </c>
      <c r="D12" s="2" t="s">
        <v>970</v>
      </c>
      <c r="E12" s="2" t="s">
        <v>747</v>
      </c>
      <c r="F12" s="2" t="s">
        <v>514</v>
      </c>
      <c r="G12" s="2" t="s">
        <v>806</v>
      </c>
      <c r="H12" s="2">
        <v>0</v>
      </c>
      <c r="I12" s="2">
        <v>0.3</v>
      </c>
      <c r="J12" s="6">
        <v>55501888</v>
      </c>
      <c r="K12" s="6">
        <v>18143181</v>
      </c>
      <c r="L12" s="6">
        <v>37358708</v>
      </c>
      <c r="M12" s="6">
        <v>18270568</v>
      </c>
      <c r="N12" s="6">
        <v>1559739</v>
      </c>
      <c r="O12" s="6">
        <v>418701</v>
      </c>
      <c r="P12" s="6">
        <v>1048730</v>
      </c>
      <c r="Q12" s="6">
        <v>3539</v>
      </c>
      <c r="R12" s="2">
        <v>0</v>
      </c>
      <c r="S12" s="2">
        <v>0</v>
      </c>
      <c r="T12" s="6">
        <v>6651</v>
      </c>
      <c r="U12" s="6">
        <v>79050</v>
      </c>
      <c r="V12" s="6">
        <v>3068</v>
      </c>
      <c r="W12" s="6">
        <v>856137</v>
      </c>
      <c r="X12" s="6">
        <v>0</v>
      </c>
      <c r="Y12" s="2">
        <v>0</v>
      </c>
      <c r="Z12" s="6">
        <v>447776</v>
      </c>
      <c r="AA12" s="6">
        <v>21134220</v>
      </c>
      <c r="AB12" s="6">
        <v>58492927</v>
      </c>
      <c r="AC12" s="6">
        <v>2991039</v>
      </c>
      <c r="AD12" s="9">
        <v>1.05</v>
      </c>
      <c r="AE12" s="7" t="s">
        <v>971</v>
      </c>
      <c r="AF12" s="2">
        <v>1.7532592999999999E-2</v>
      </c>
      <c r="AG12" s="2">
        <v>1492587</v>
      </c>
      <c r="AH12" s="6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2">
        <v>1</v>
      </c>
    </row>
    <row r="13" spans="1:40">
      <c r="A13" s="2" t="s">
        <v>744</v>
      </c>
      <c r="B13" s="2" t="s">
        <v>817</v>
      </c>
      <c r="C13" s="2" t="s">
        <v>818</v>
      </c>
      <c r="D13" s="2" t="s">
        <v>970</v>
      </c>
      <c r="E13" s="2" t="s">
        <v>745</v>
      </c>
      <c r="F13" s="2" t="s">
        <v>514</v>
      </c>
      <c r="G13" s="2" t="s">
        <v>806</v>
      </c>
      <c r="H13" s="2">
        <v>0</v>
      </c>
      <c r="I13" s="2">
        <v>0.3</v>
      </c>
      <c r="J13" s="6">
        <v>56494611</v>
      </c>
      <c r="K13" s="6">
        <v>37514688</v>
      </c>
      <c r="L13" s="6">
        <v>18979923</v>
      </c>
      <c r="M13" s="6">
        <v>34879452</v>
      </c>
      <c r="N13" s="6">
        <v>2737854</v>
      </c>
      <c r="O13" s="6">
        <v>799321</v>
      </c>
      <c r="P13" s="6">
        <v>1680043</v>
      </c>
      <c r="Q13" s="2">
        <v>0</v>
      </c>
      <c r="R13" s="2">
        <v>0</v>
      </c>
      <c r="S13" s="2">
        <v>0</v>
      </c>
      <c r="T13" s="6">
        <v>44918</v>
      </c>
      <c r="U13" s="6">
        <v>206220</v>
      </c>
      <c r="V13" s="6">
        <v>7353</v>
      </c>
      <c r="W13" s="6">
        <v>434957</v>
      </c>
      <c r="X13" s="6">
        <v>0</v>
      </c>
      <c r="Y13" s="2">
        <v>0</v>
      </c>
      <c r="Z13" s="6">
        <v>-1543240</v>
      </c>
      <c r="AA13" s="6">
        <v>36509023</v>
      </c>
      <c r="AB13" s="6">
        <v>55488946</v>
      </c>
      <c r="AC13" s="6">
        <v>-1005665</v>
      </c>
      <c r="AD13" s="9">
        <v>0.98</v>
      </c>
      <c r="AE13" s="7" t="s">
        <v>971</v>
      </c>
      <c r="AF13" s="2">
        <v>1.7846186E-2</v>
      </c>
      <c r="AG13" s="2">
        <v>-5144136</v>
      </c>
      <c r="AH13" s="6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2">
        <v>1</v>
      </c>
    </row>
    <row r="14" spans="1:40">
      <c r="A14" s="2" t="s">
        <v>742</v>
      </c>
      <c r="B14" s="2" t="s">
        <v>819</v>
      </c>
      <c r="C14" s="2" t="s">
        <v>820</v>
      </c>
      <c r="D14" s="2">
        <v>0</v>
      </c>
      <c r="E14" s="2" t="s">
        <v>743</v>
      </c>
      <c r="F14" s="2" t="s">
        <v>806</v>
      </c>
      <c r="G14" s="2" t="s">
        <v>175</v>
      </c>
      <c r="H14" s="2">
        <v>0</v>
      </c>
      <c r="I14" s="2">
        <v>0.49</v>
      </c>
      <c r="J14" s="6">
        <v>54766788</v>
      </c>
      <c r="K14" s="6">
        <v>23278171</v>
      </c>
      <c r="L14" s="6">
        <v>31488617</v>
      </c>
      <c r="M14" s="6">
        <v>22294001</v>
      </c>
      <c r="N14" s="6">
        <v>3079167</v>
      </c>
      <c r="O14" s="6">
        <v>530647</v>
      </c>
      <c r="P14" s="6">
        <v>2427028</v>
      </c>
      <c r="Q14" s="2">
        <v>0</v>
      </c>
      <c r="R14" s="6">
        <v>1791</v>
      </c>
      <c r="S14" s="2">
        <v>774</v>
      </c>
      <c r="T14" s="6">
        <v>4648</v>
      </c>
      <c r="U14" s="6">
        <v>67164</v>
      </c>
      <c r="V14" s="6">
        <v>47115</v>
      </c>
      <c r="W14" s="6">
        <v>721614</v>
      </c>
      <c r="X14" s="6">
        <v>0</v>
      </c>
      <c r="Y14" s="2">
        <v>0</v>
      </c>
      <c r="Z14" s="6">
        <v>-30249</v>
      </c>
      <c r="AA14" s="6">
        <v>26064533</v>
      </c>
      <c r="AB14" s="6">
        <v>57553150</v>
      </c>
      <c r="AC14" s="6">
        <v>2786362</v>
      </c>
      <c r="AD14" s="9">
        <v>1.05</v>
      </c>
      <c r="AE14" s="7">
        <v>0</v>
      </c>
      <c r="AF14" s="2">
        <v>1.5722947000000001E-2</v>
      </c>
      <c r="AG14" s="2">
        <v>-61733</v>
      </c>
      <c r="AH14" s="6">
        <v>1</v>
      </c>
      <c r="AI14" s="2">
        <v>0</v>
      </c>
      <c r="AJ14" s="2">
        <v>0</v>
      </c>
      <c r="AK14" s="2">
        <v>0</v>
      </c>
      <c r="AL14" s="2">
        <v>0</v>
      </c>
      <c r="AM14" s="2">
        <v>0</v>
      </c>
      <c r="AN14" s="2">
        <v>0</v>
      </c>
    </row>
    <row r="15" spans="1:40">
      <c r="A15" s="2" t="s">
        <v>740</v>
      </c>
      <c r="B15" s="2" t="s">
        <v>804</v>
      </c>
      <c r="C15" s="2" t="s">
        <v>808</v>
      </c>
      <c r="D15" s="2">
        <v>0</v>
      </c>
      <c r="E15" s="2" t="s">
        <v>741</v>
      </c>
      <c r="F15" s="2" t="s">
        <v>606</v>
      </c>
      <c r="G15" s="2" t="s">
        <v>806</v>
      </c>
      <c r="H15" s="2">
        <v>0</v>
      </c>
      <c r="I15" s="2">
        <v>0.4</v>
      </c>
      <c r="J15" s="6">
        <v>3010316</v>
      </c>
      <c r="K15" s="6">
        <v>7984356</v>
      </c>
      <c r="L15" s="6">
        <v>-4974039</v>
      </c>
      <c r="M15" s="6">
        <v>8287619</v>
      </c>
      <c r="N15" s="6">
        <v>758085</v>
      </c>
      <c r="O15" s="6">
        <v>193641</v>
      </c>
      <c r="P15" s="6">
        <v>538486</v>
      </c>
      <c r="Q15" s="2">
        <v>0</v>
      </c>
      <c r="R15" s="2">
        <v>0</v>
      </c>
      <c r="S15" s="2">
        <v>614</v>
      </c>
      <c r="T15" s="6">
        <v>1090</v>
      </c>
      <c r="U15" s="6">
        <v>10719</v>
      </c>
      <c r="V15" s="6">
        <v>13535</v>
      </c>
      <c r="W15" s="6">
        <v>-113988</v>
      </c>
      <c r="X15" s="6">
        <v>0</v>
      </c>
      <c r="Y15" s="2">
        <v>0</v>
      </c>
      <c r="Z15" s="6">
        <v>-162449</v>
      </c>
      <c r="AA15" s="6">
        <v>8769266</v>
      </c>
      <c r="AB15" s="6">
        <v>3795227</v>
      </c>
      <c r="AC15" s="6">
        <v>784911</v>
      </c>
      <c r="AD15" s="9">
        <v>1.26</v>
      </c>
      <c r="AE15" s="7" t="s">
        <v>887</v>
      </c>
      <c r="AF15" s="2">
        <v>2.9675631000000001E-2</v>
      </c>
      <c r="AG15" s="2">
        <v>-406122</v>
      </c>
      <c r="AH15" s="6">
        <v>0</v>
      </c>
      <c r="AI15" s="2">
        <v>1</v>
      </c>
      <c r="AJ15" s="2">
        <v>0</v>
      </c>
      <c r="AK15" s="2">
        <v>0</v>
      </c>
      <c r="AL15" s="2">
        <v>0</v>
      </c>
      <c r="AM15" s="2">
        <v>0</v>
      </c>
      <c r="AN15" s="2">
        <v>0</v>
      </c>
    </row>
    <row r="16" spans="1:40">
      <c r="A16" s="2" t="s">
        <v>738</v>
      </c>
      <c r="B16" s="2" t="s">
        <v>804</v>
      </c>
      <c r="C16" s="2" t="s">
        <v>815</v>
      </c>
      <c r="D16" s="2">
        <v>0</v>
      </c>
      <c r="E16" s="2" t="s">
        <v>739</v>
      </c>
      <c r="F16" s="2" t="s">
        <v>534</v>
      </c>
      <c r="G16" s="2" t="s">
        <v>532</v>
      </c>
      <c r="H16" s="2">
        <v>0</v>
      </c>
      <c r="I16" s="2">
        <v>0.4</v>
      </c>
      <c r="J16" s="6">
        <v>5484381</v>
      </c>
      <c r="K16" s="6">
        <v>30176835</v>
      </c>
      <c r="L16" s="3">
        <v>-24692454</v>
      </c>
      <c r="M16" s="6">
        <v>32012718</v>
      </c>
      <c r="N16" s="6">
        <v>2307919</v>
      </c>
      <c r="O16" s="6">
        <v>733625</v>
      </c>
      <c r="P16" s="6">
        <v>1509585</v>
      </c>
      <c r="Q16" s="2">
        <v>0</v>
      </c>
      <c r="R16" s="2">
        <v>676</v>
      </c>
      <c r="S16" s="2">
        <v>0</v>
      </c>
      <c r="T16" s="6">
        <v>8517</v>
      </c>
      <c r="U16" s="6">
        <v>51834</v>
      </c>
      <c r="V16" s="6">
        <v>3682</v>
      </c>
      <c r="W16" s="6">
        <v>-565869</v>
      </c>
      <c r="X16" s="6">
        <v>0</v>
      </c>
      <c r="Y16" s="2">
        <v>3629.5042760000001</v>
      </c>
      <c r="Z16" s="6">
        <v>3793546</v>
      </c>
      <c r="AA16" s="6">
        <v>37544685</v>
      </c>
      <c r="AB16" s="6">
        <v>12852231</v>
      </c>
      <c r="AC16" s="6">
        <v>7367850</v>
      </c>
      <c r="AD16" s="9">
        <v>2.34</v>
      </c>
      <c r="AE16" s="7" t="s">
        <v>908</v>
      </c>
      <c r="AF16" s="2">
        <v>2.1464291E-2</v>
      </c>
      <c r="AG16" s="2">
        <v>9483865</v>
      </c>
      <c r="AH16" s="6">
        <v>0</v>
      </c>
      <c r="AI16" s="2">
        <v>1</v>
      </c>
      <c r="AJ16" s="2">
        <v>0</v>
      </c>
      <c r="AK16" s="2">
        <v>0</v>
      </c>
      <c r="AL16" s="2">
        <v>0</v>
      </c>
      <c r="AM16" s="2">
        <v>0</v>
      </c>
      <c r="AN16" s="2">
        <v>0</v>
      </c>
    </row>
    <row r="17" spans="1:40">
      <c r="A17" s="2" t="s">
        <v>736</v>
      </c>
      <c r="B17" s="2" t="s">
        <v>804</v>
      </c>
      <c r="C17" s="2" t="s">
        <v>805</v>
      </c>
      <c r="D17" s="2">
        <v>0</v>
      </c>
      <c r="E17" s="2" t="s">
        <v>1001</v>
      </c>
      <c r="F17" s="2" t="s">
        <v>488</v>
      </c>
      <c r="G17" s="2" t="s">
        <v>486</v>
      </c>
      <c r="H17" s="2">
        <v>0</v>
      </c>
      <c r="I17" s="2">
        <v>0.4</v>
      </c>
      <c r="J17" s="6">
        <v>2935963</v>
      </c>
      <c r="K17" s="6">
        <v>29300543</v>
      </c>
      <c r="L17" s="3">
        <v>-26364581</v>
      </c>
      <c r="M17" s="6">
        <v>28870709</v>
      </c>
      <c r="N17" s="6">
        <v>1675251</v>
      </c>
      <c r="O17" s="6">
        <v>669547</v>
      </c>
      <c r="P17" s="6">
        <v>837674</v>
      </c>
      <c r="Q17" s="6">
        <v>16219</v>
      </c>
      <c r="R17" s="6">
        <v>10188</v>
      </c>
      <c r="S17" s="2">
        <v>614</v>
      </c>
      <c r="T17" s="6">
        <v>11512</v>
      </c>
      <c r="U17" s="6">
        <v>100855</v>
      </c>
      <c r="V17" s="6">
        <v>28642</v>
      </c>
      <c r="W17" s="6">
        <v>-604188</v>
      </c>
      <c r="X17" s="6">
        <v>0</v>
      </c>
      <c r="Y17" s="2">
        <v>248387</v>
      </c>
      <c r="Z17" s="6">
        <v>-394428</v>
      </c>
      <c r="AA17" s="6">
        <v>29298956</v>
      </c>
      <c r="AB17" s="6">
        <v>2934376</v>
      </c>
      <c r="AC17" s="6">
        <v>-1587</v>
      </c>
      <c r="AD17" s="9">
        <v>1</v>
      </c>
      <c r="AE17" s="7">
        <v>0</v>
      </c>
      <c r="AF17" s="2">
        <v>8.42883E-4</v>
      </c>
      <c r="AG17" s="2">
        <v>-986069</v>
      </c>
      <c r="AH17" s="6">
        <v>0</v>
      </c>
      <c r="AI17" s="2">
        <v>1</v>
      </c>
      <c r="AJ17" s="2">
        <v>0</v>
      </c>
      <c r="AK17" s="2">
        <v>0</v>
      </c>
      <c r="AL17" s="2">
        <v>0</v>
      </c>
      <c r="AM17" s="2">
        <v>0</v>
      </c>
      <c r="AN17" s="2">
        <v>0</v>
      </c>
    </row>
    <row r="18" spans="1:40">
      <c r="A18" s="2" t="s">
        <v>734</v>
      </c>
      <c r="B18" s="2" t="s">
        <v>804</v>
      </c>
      <c r="C18" s="2" t="s">
        <v>809</v>
      </c>
      <c r="D18" s="2">
        <v>0</v>
      </c>
      <c r="E18" s="2" t="s">
        <v>735</v>
      </c>
      <c r="F18" s="2" t="s">
        <v>302</v>
      </c>
      <c r="G18" s="2" t="s">
        <v>300</v>
      </c>
      <c r="H18" s="2">
        <v>0</v>
      </c>
      <c r="I18" s="2">
        <v>0.4</v>
      </c>
      <c r="J18" s="6">
        <v>3901786</v>
      </c>
      <c r="K18" s="6">
        <v>16216075</v>
      </c>
      <c r="L18" s="3">
        <v>-12314290</v>
      </c>
      <c r="M18" s="6">
        <v>16813721</v>
      </c>
      <c r="N18" s="6">
        <v>1587545</v>
      </c>
      <c r="O18" s="6">
        <v>398652</v>
      </c>
      <c r="P18" s="6">
        <v>1078243</v>
      </c>
      <c r="Q18" s="6">
        <v>6179</v>
      </c>
      <c r="R18" s="6">
        <v>13993</v>
      </c>
      <c r="S18" s="2">
        <v>614</v>
      </c>
      <c r="T18" s="6">
        <v>7365</v>
      </c>
      <c r="U18" s="6">
        <v>55903</v>
      </c>
      <c r="V18" s="6">
        <v>26596</v>
      </c>
      <c r="W18" s="6">
        <v>-282202</v>
      </c>
      <c r="X18" s="6">
        <v>0</v>
      </c>
      <c r="Y18" s="2">
        <v>0</v>
      </c>
      <c r="Z18" s="6">
        <v>-705270</v>
      </c>
      <c r="AA18" s="6">
        <v>17413793</v>
      </c>
      <c r="AB18" s="6">
        <v>5099504</v>
      </c>
      <c r="AC18" s="6">
        <v>1197718</v>
      </c>
      <c r="AD18" s="9">
        <v>1.31</v>
      </c>
      <c r="AE18" s="7" t="s">
        <v>810</v>
      </c>
      <c r="AF18" s="2">
        <v>3.0588125000000001E-2</v>
      </c>
      <c r="AG18" s="2">
        <v>-1763176</v>
      </c>
      <c r="AH18" s="6">
        <v>0</v>
      </c>
      <c r="AI18" s="2">
        <v>1</v>
      </c>
      <c r="AJ18" s="2">
        <v>0</v>
      </c>
      <c r="AK18" s="2">
        <v>0</v>
      </c>
      <c r="AL18" s="2">
        <v>0</v>
      </c>
      <c r="AM18" s="2">
        <v>0</v>
      </c>
      <c r="AN18" s="2">
        <v>0</v>
      </c>
    </row>
    <row r="19" spans="1:40">
      <c r="A19" s="2" t="s">
        <v>732</v>
      </c>
      <c r="B19" s="2" t="s">
        <v>821</v>
      </c>
      <c r="C19" s="2" t="s">
        <v>822</v>
      </c>
      <c r="D19" s="2" t="s">
        <v>943</v>
      </c>
      <c r="E19" s="2" t="s">
        <v>733</v>
      </c>
      <c r="F19" s="2" t="s">
        <v>944</v>
      </c>
      <c r="G19" s="2" t="s">
        <v>752</v>
      </c>
      <c r="H19" s="2">
        <v>0</v>
      </c>
      <c r="I19" s="2">
        <v>0.49</v>
      </c>
      <c r="J19" s="6">
        <v>22786707</v>
      </c>
      <c r="K19" s="6">
        <v>31990680</v>
      </c>
      <c r="L19" s="6">
        <v>-9203974</v>
      </c>
      <c r="M19" s="6">
        <v>32256069</v>
      </c>
      <c r="N19" s="6">
        <v>3120942</v>
      </c>
      <c r="O19" s="6">
        <v>743684</v>
      </c>
      <c r="P19" s="6">
        <v>2243468</v>
      </c>
      <c r="Q19" s="6">
        <v>2891</v>
      </c>
      <c r="R19" s="6">
        <v>9451</v>
      </c>
      <c r="S19" s="6">
        <v>751.68085110000004</v>
      </c>
      <c r="T19" s="6">
        <v>5414</v>
      </c>
      <c r="U19" s="6">
        <v>95233</v>
      </c>
      <c r="V19" s="6">
        <v>20049</v>
      </c>
      <c r="W19" s="6">
        <v>-210924</v>
      </c>
      <c r="X19" s="6">
        <v>0</v>
      </c>
      <c r="Y19" s="2">
        <v>731126</v>
      </c>
      <c r="Z19" s="6">
        <v>-1731034</v>
      </c>
      <c r="AA19" s="6">
        <v>32703927</v>
      </c>
      <c r="AB19" s="6">
        <v>23499954</v>
      </c>
      <c r="AC19" s="6">
        <v>713247</v>
      </c>
      <c r="AD19" s="9">
        <v>1.03</v>
      </c>
      <c r="AE19" s="7">
        <v>0</v>
      </c>
      <c r="AF19" s="2">
        <v>6.5418150000000003E-3</v>
      </c>
      <c r="AG19" s="2">
        <v>-2628079</v>
      </c>
      <c r="AH19" s="6">
        <v>0</v>
      </c>
      <c r="AI19" s="2">
        <v>0</v>
      </c>
      <c r="AJ19" s="2">
        <v>0</v>
      </c>
      <c r="AK19" s="2">
        <v>0</v>
      </c>
      <c r="AL19" s="2">
        <v>0</v>
      </c>
      <c r="AM19" s="2">
        <v>0</v>
      </c>
      <c r="AN19" s="2">
        <v>1</v>
      </c>
    </row>
    <row r="20" spans="1:40">
      <c r="A20" s="2" t="s">
        <v>730</v>
      </c>
      <c r="B20" s="2" t="s">
        <v>821</v>
      </c>
      <c r="C20" s="2" t="s">
        <v>815</v>
      </c>
      <c r="D20" s="2">
        <v>0</v>
      </c>
      <c r="E20" s="2" t="s">
        <v>1002</v>
      </c>
      <c r="F20" s="2" t="s">
        <v>806</v>
      </c>
      <c r="G20" s="2" t="s">
        <v>728</v>
      </c>
      <c r="H20" s="2">
        <v>0</v>
      </c>
      <c r="I20" s="2">
        <v>0.49</v>
      </c>
      <c r="J20" s="6">
        <v>30915557</v>
      </c>
      <c r="K20" s="6">
        <v>28532995</v>
      </c>
      <c r="L20" s="6">
        <v>2382562</v>
      </c>
      <c r="M20" s="6">
        <v>30128991</v>
      </c>
      <c r="N20" s="6">
        <v>2656448</v>
      </c>
      <c r="O20" s="6">
        <v>703887</v>
      </c>
      <c r="P20" s="6">
        <v>1847694</v>
      </c>
      <c r="Q20" s="6">
        <v>5818</v>
      </c>
      <c r="R20" s="6">
        <v>17061</v>
      </c>
      <c r="S20" s="2">
        <v>752</v>
      </c>
      <c r="T20" s="6">
        <v>6051</v>
      </c>
      <c r="U20" s="6">
        <v>52629</v>
      </c>
      <c r="V20" s="6">
        <v>22556</v>
      </c>
      <c r="W20" s="6">
        <v>54600</v>
      </c>
      <c r="X20" s="6">
        <v>0</v>
      </c>
      <c r="Y20" s="2">
        <v>0</v>
      </c>
      <c r="Z20" s="6">
        <v>-850139</v>
      </c>
      <c r="AA20" s="6">
        <v>31989901</v>
      </c>
      <c r="AB20" s="6">
        <v>34372463</v>
      </c>
      <c r="AC20" s="6">
        <v>3456905</v>
      </c>
      <c r="AD20" s="9">
        <v>1.1100000000000001</v>
      </c>
      <c r="AE20" s="7">
        <v>0</v>
      </c>
      <c r="AF20" s="2">
        <v>8.8755190000000001E-3</v>
      </c>
      <c r="AG20" s="2">
        <v>-1734978</v>
      </c>
      <c r="AH20" s="6">
        <v>0</v>
      </c>
      <c r="AI20" s="2">
        <v>0</v>
      </c>
      <c r="AJ20" s="2">
        <v>0</v>
      </c>
      <c r="AK20" s="2">
        <v>0</v>
      </c>
      <c r="AL20" s="2">
        <v>1</v>
      </c>
      <c r="AM20" s="2">
        <v>0</v>
      </c>
      <c r="AN20" s="2">
        <v>0</v>
      </c>
    </row>
    <row r="21" spans="1:40">
      <c r="A21" s="2" t="s">
        <v>724</v>
      </c>
      <c r="B21" s="2" t="s">
        <v>817</v>
      </c>
      <c r="C21" s="2" t="s">
        <v>818</v>
      </c>
      <c r="D21" s="2" t="s">
        <v>970</v>
      </c>
      <c r="E21" s="2" t="s">
        <v>725</v>
      </c>
      <c r="F21" s="2" t="s">
        <v>514</v>
      </c>
      <c r="G21" s="2" t="s">
        <v>806</v>
      </c>
      <c r="H21" s="2">
        <v>0</v>
      </c>
      <c r="I21" s="2">
        <v>0.3</v>
      </c>
      <c r="J21" s="6">
        <v>35256272</v>
      </c>
      <c r="K21" s="6">
        <v>19101852</v>
      </c>
      <c r="L21" s="6">
        <v>16154419</v>
      </c>
      <c r="M21" s="6">
        <v>21699015</v>
      </c>
      <c r="N21" s="6">
        <v>1878343</v>
      </c>
      <c r="O21" s="6">
        <v>497269</v>
      </c>
      <c r="P21" s="6">
        <v>1355390</v>
      </c>
      <c r="Q21" s="2">
        <v>0</v>
      </c>
      <c r="R21" s="2">
        <v>0</v>
      </c>
      <c r="S21" s="2">
        <v>0</v>
      </c>
      <c r="T21" s="6">
        <v>12489</v>
      </c>
      <c r="U21" s="2">
        <v>0</v>
      </c>
      <c r="V21" s="6">
        <v>13195</v>
      </c>
      <c r="W21" s="6">
        <v>370205</v>
      </c>
      <c r="X21" s="6">
        <v>0</v>
      </c>
      <c r="Y21" s="2">
        <v>0</v>
      </c>
      <c r="Z21" s="6">
        <v>-1952400</v>
      </c>
      <c r="AA21" s="6">
        <v>21995164</v>
      </c>
      <c r="AB21" s="6">
        <v>38149583</v>
      </c>
      <c r="AC21" s="6">
        <v>2893312</v>
      </c>
      <c r="AD21" s="9">
        <v>1.08</v>
      </c>
      <c r="AE21" s="7" t="s">
        <v>971</v>
      </c>
      <c r="AF21" s="2">
        <v>1.1137167999999999E-2</v>
      </c>
      <c r="AG21" s="2">
        <v>-6508000</v>
      </c>
      <c r="AH21" s="6">
        <v>0</v>
      </c>
      <c r="AI21" s="2">
        <v>0</v>
      </c>
      <c r="AJ21" s="2">
        <v>0</v>
      </c>
      <c r="AK21" s="2">
        <v>0</v>
      </c>
      <c r="AL21" s="2">
        <v>0</v>
      </c>
      <c r="AM21" s="2">
        <v>0</v>
      </c>
      <c r="AN21" s="2">
        <v>1</v>
      </c>
    </row>
    <row r="22" spans="1:40">
      <c r="A22" s="2" t="s">
        <v>722</v>
      </c>
      <c r="B22" s="2" t="s">
        <v>819</v>
      </c>
      <c r="C22" s="2" t="s">
        <v>825</v>
      </c>
      <c r="D22" s="2" t="s">
        <v>945</v>
      </c>
      <c r="E22" s="2" t="s">
        <v>723</v>
      </c>
      <c r="F22" s="2" t="s">
        <v>806</v>
      </c>
      <c r="G22" s="2" t="s">
        <v>45</v>
      </c>
      <c r="H22" s="2">
        <v>0</v>
      </c>
      <c r="I22" s="2">
        <v>0.49</v>
      </c>
      <c r="J22" s="3">
        <v>344573063</v>
      </c>
      <c r="K22" s="3">
        <v>197301689</v>
      </c>
      <c r="L22" s="3">
        <v>147271374</v>
      </c>
      <c r="M22" s="3">
        <v>206920469</v>
      </c>
      <c r="N22" s="6">
        <v>18364057</v>
      </c>
      <c r="O22" s="6">
        <v>4772370</v>
      </c>
      <c r="P22" s="6">
        <v>12592831</v>
      </c>
      <c r="Q22" s="2">
        <v>0</v>
      </c>
      <c r="R22" s="2">
        <v>0</v>
      </c>
      <c r="S22" s="3">
        <v>0</v>
      </c>
      <c r="T22" s="3">
        <v>262418</v>
      </c>
      <c r="U22" s="6">
        <v>639548</v>
      </c>
      <c r="V22" s="6">
        <v>96889</v>
      </c>
      <c r="W22" s="6">
        <v>3374969</v>
      </c>
      <c r="X22" s="6">
        <v>0</v>
      </c>
      <c r="Y22" s="2">
        <v>0</v>
      </c>
      <c r="Z22" s="6">
        <v>16116305</v>
      </c>
      <c r="AA22" s="6">
        <v>244775800</v>
      </c>
      <c r="AB22" s="6">
        <v>392047175</v>
      </c>
      <c r="AC22" s="6">
        <v>47474112</v>
      </c>
      <c r="AD22" s="9">
        <v>1.1399999999999999</v>
      </c>
      <c r="AE22" s="7" t="s">
        <v>889</v>
      </c>
      <c r="AF22" s="2">
        <v>0.888691707</v>
      </c>
      <c r="AG22" s="2">
        <v>14420847</v>
      </c>
      <c r="AH22" s="6">
        <v>0</v>
      </c>
      <c r="AI22" s="2">
        <v>0</v>
      </c>
      <c r="AJ22" s="2">
        <v>0</v>
      </c>
      <c r="AK22" s="2">
        <v>0</v>
      </c>
      <c r="AL22" s="2">
        <v>0</v>
      </c>
      <c r="AM22" s="2">
        <v>0</v>
      </c>
      <c r="AN22" s="2">
        <v>1</v>
      </c>
    </row>
    <row r="23" spans="1:40">
      <c r="A23" s="2" t="s">
        <v>720</v>
      </c>
      <c r="B23" s="2" t="s">
        <v>804</v>
      </c>
      <c r="C23" s="2" t="s">
        <v>809</v>
      </c>
      <c r="D23" s="2">
        <v>0</v>
      </c>
      <c r="E23" s="2" t="s">
        <v>721</v>
      </c>
      <c r="F23" s="2" t="s">
        <v>402</v>
      </c>
      <c r="G23" s="2" t="s">
        <v>400</v>
      </c>
      <c r="H23" s="2">
        <v>0</v>
      </c>
      <c r="I23" s="2">
        <v>0.4</v>
      </c>
      <c r="J23" s="6">
        <v>2145320</v>
      </c>
      <c r="K23" s="6">
        <v>16120963</v>
      </c>
      <c r="L23" s="3">
        <v>-13975643</v>
      </c>
      <c r="M23" s="6">
        <v>19089477</v>
      </c>
      <c r="N23" s="6">
        <v>1068499</v>
      </c>
      <c r="O23" s="6">
        <v>437467</v>
      </c>
      <c r="P23" s="6">
        <v>576924</v>
      </c>
      <c r="Q23" s="2">
        <v>0</v>
      </c>
      <c r="R23" s="2">
        <v>0</v>
      </c>
      <c r="S23" s="2">
        <v>0</v>
      </c>
      <c r="T23" s="6">
        <v>3928</v>
      </c>
      <c r="U23" s="6">
        <v>37496</v>
      </c>
      <c r="V23" s="6">
        <v>12684</v>
      </c>
      <c r="W23" s="6">
        <v>-320275</v>
      </c>
      <c r="X23" s="6">
        <v>0</v>
      </c>
      <c r="Y23" s="2">
        <v>0</v>
      </c>
      <c r="Z23" s="6">
        <v>-668614</v>
      </c>
      <c r="AA23" s="6">
        <v>19169087</v>
      </c>
      <c r="AB23" s="6">
        <v>5193444</v>
      </c>
      <c r="AC23" s="6">
        <v>3048124</v>
      </c>
      <c r="AD23" s="9">
        <v>2.42</v>
      </c>
      <c r="AE23" s="7" t="s">
        <v>906</v>
      </c>
      <c r="AF23" s="2">
        <v>1.1839382000000001E-2</v>
      </c>
      <c r="AG23" s="2">
        <v>-1671534</v>
      </c>
      <c r="AH23" s="6">
        <v>0</v>
      </c>
      <c r="AI23" s="2">
        <v>1</v>
      </c>
      <c r="AJ23" s="2">
        <v>0</v>
      </c>
      <c r="AK23" s="2">
        <v>0</v>
      </c>
      <c r="AL23" s="2">
        <v>0</v>
      </c>
      <c r="AM23" s="2">
        <v>0</v>
      </c>
      <c r="AN23" s="2">
        <v>0</v>
      </c>
    </row>
    <row r="24" spans="1:40">
      <c r="A24" s="2" t="s">
        <v>718</v>
      </c>
      <c r="B24" s="2" t="s">
        <v>821</v>
      </c>
      <c r="C24" s="2" t="s">
        <v>808</v>
      </c>
      <c r="D24" s="2">
        <v>0</v>
      </c>
      <c r="E24" s="2" t="s">
        <v>719</v>
      </c>
      <c r="F24" s="2" t="s">
        <v>806</v>
      </c>
      <c r="G24" s="2" t="s">
        <v>410</v>
      </c>
      <c r="H24" s="2">
        <v>0</v>
      </c>
      <c r="I24" s="2">
        <v>0.49</v>
      </c>
      <c r="J24" s="6">
        <v>42869271</v>
      </c>
      <c r="K24" s="6">
        <v>19518162</v>
      </c>
      <c r="L24" s="6">
        <v>23351110</v>
      </c>
      <c r="M24" s="6">
        <v>19678716</v>
      </c>
      <c r="N24" s="6">
        <v>2859675</v>
      </c>
      <c r="O24" s="6">
        <v>450971</v>
      </c>
      <c r="P24" s="6">
        <v>2301645</v>
      </c>
      <c r="Q24" s="6">
        <v>12530</v>
      </c>
      <c r="R24" s="6">
        <v>1503</v>
      </c>
      <c r="S24" s="2">
        <v>0</v>
      </c>
      <c r="T24" s="6">
        <v>10024</v>
      </c>
      <c r="U24" s="6">
        <v>42903</v>
      </c>
      <c r="V24" s="6">
        <v>40099</v>
      </c>
      <c r="W24" s="6">
        <v>535130</v>
      </c>
      <c r="X24" s="6">
        <v>0</v>
      </c>
      <c r="Y24" s="2">
        <v>0</v>
      </c>
      <c r="Z24" s="6">
        <v>220593</v>
      </c>
      <c r="AA24" s="6">
        <v>23294113</v>
      </c>
      <c r="AB24" s="6">
        <v>46645223</v>
      </c>
      <c r="AC24" s="6">
        <v>3775952</v>
      </c>
      <c r="AD24" s="9">
        <v>1.0900000000000001</v>
      </c>
      <c r="AE24" s="7">
        <v>0</v>
      </c>
      <c r="AF24" s="2">
        <v>1.23073E-2</v>
      </c>
      <c r="AG24" s="2">
        <v>450190</v>
      </c>
      <c r="AH24" s="6">
        <v>0</v>
      </c>
      <c r="AI24" s="2">
        <v>0</v>
      </c>
      <c r="AJ24" s="2">
        <v>0</v>
      </c>
      <c r="AK24" s="2">
        <v>0</v>
      </c>
      <c r="AL24" s="2">
        <v>1</v>
      </c>
      <c r="AM24" s="2">
        <v>0</v>
      </c>
      <c r="AN24" s="2">
        <v>0</v>
      </c>
    </row>
    <row r="25" spans="1:40">
      <c r="A25" s="2" t="s">
        <v>716</v>
      </c>
      <c r="B25" s="2" t="s">
        <v>821</v>
      </c>
      <c r="C25" s="2" t="s">
        <v>808</v>
      </c>
      <c r="D25" s="2">
        <v>0</v>
      </c>
      <c r="E25" s="2" t="s">
        <v>717</v>
      </c>
      <c r="F25" s="2" t="s">
        <v>806</v>
      </c>
      <c r="G25" s="2" t="s">
        <v>410</v>
      </c>
      <c r="H25" s="2">
        <v>0</v>
      </c>
      <c r="I25" s="2">
        <v>0.49</v>
      </c>
      <c r="J25" s="6">
        <v>46467342</v>
      </c>
      <c r="K25" s="6">
        <v>22930967</v>
      </c>
      <c r="L25" s="6">
        <v>23536375</v>
      </c>
      <c r="M25" s="6">
        <v>19735351</v>
      </c>
      <c r="N25" s="6">
        <v>3499765</v>
      </c>
      <c r="O25" s="6">
        <v>462877</v>
      </c>
      <c r="P25" s="6">
        <v>2956319</v>
      </c>
      <c r="Q25" s="6">
        <v>2285</v>
      </c>
      <c r="R25" s="2">
        <v>0</v>
      </c>
      <c r="S25" s="2">
        <v>0</v>
      </c>
      <c r="T25" s="6">
        <v>7109</v>
      </c>
      <c r="U25" s="6">
        <v>55637</v>
      </c>
      <c r="V25" s="6">
        <v>15538</v>
      </c>
      <c r="W25" s="6">
        <v>539375</v>
      </c>
      <c r="X25" s="6">
        <v>0</v>
      </c>
      <c r="Y25" s="2">
        <v>0</v>
      </c>
      <c r="Z25" s="6">
        <v>223382</v>
      </c>
      <c r="AA25" s="6">
        <v>23997873</v>
      </c>
      <c r="AB25" s="6">
        <v>47534248</v>
      </c>
      <c r="AC25" s="6">
        <v>1066906</v>
      </c>
      <c r="AD25" s="9">
        <v>1.02</v>
      </c>
      <c r="AE25" s="7">
        <v>0</v>
      </c>
      <c r="AF25" s="2">
        <v>1.3340266999999999E-2</v>
      </c>
      <c r="AG25" s="2">
        <v>455881</v>
      </c>
      <c r="AH25" s="6">
        <v>0</v>
      </c>
      <c r="AI25" s="2">
        <v>0</v>
      </c>
      <c r="AJ25" s="2">
        <v>0</v>
      </c>
      <c r="AK25" s="2">
        <v>0</v>
      </c>
      <c r="AL25" s="2">
        <v>1</v>
      </c>
      <c r="AM25" s="2">
        <v>0</v>
      </c>
      <c r="AN25" s="2">
        <v>0</v>
      </c>
    </row>
    <row r="26" spans="1:40">
      <c r="A26" s="2" t="s">
        <v>714</v>
      </c>
      <c r="B26" s="2" t="s">
        <v>804</v>
      </c>
      <c r="C26" s="2" t="s">
        <v>809</v>
      </c>
      <c r="D26" s="2" t="s">
        <v>964</v>
      </c>
      <c r="E26" s="2" t="s">
        <v>715</v>
      </c>
      <c r="F26" s="2" t="s">
        <v>594</v>
      </c>
      <c r="G26" s="2" t="s">
        <v>590</v>
      </c>
      <c r="H26" s="2">
        <v>0</v>
      </c>
      <c r="I26" s="2">
        <v>0.4</v>
      </c>
      <c r="J26" s="6">
        <v>2814983</v>
      </c>
      <c r="K26" s="6">
        <v>8292452</v>
      </c>
      <c r="L26" s="6">
        <v>-5477469</v>
      </c>
      <c r="M26" s="6">
        <v>10288282</v>
      </c>
      <c r="N26" s="6">
        <v>791057</v>
      </c>
      <c r="O26" s="6">
        <v>236834</v>
      </c>
      <c r="P26" s="6">
        <v>493702</v>
      </c>
      <c r="Q26" s="6">
        <v>3110</v>
      </c>
      <c r="R26" s="6">
        <v>3470</v>
      </c>
      <c r="S26" s="2">
        <v>0</v>
      </c>
      <c r="T26" s="6">
        <v>3357</v>
      </c>
      <c r="U26" s="6">
        <v>44162</v>
      </c>
      <c r="V26" s="6">
        <v>6422</v>
      </c>
      <c r="W26" s="6">
        <v>-125525</v>
      </c>
      <c r="X26" s="6">
        <v>0</v>
      </c>
      <c r="Y26" s="2">
        <v>0</v>
      </c>
      <c r="Z26" s="6">
        <v>141652</v>
      </c>
      <c r="AA26" s="6">
        <v>11095465</v>
      </c>
      <c r="AB26" s="6">
        <v>5617996</v>
      </c>
      <c r="AC26" s="6">
        <v>2803013</v>
      </c>
      <c r="AD26" s="9">
        <v>2</v>
      </c>
      <c r="AE26" s="7" t="s">
        <v>965</v>
      </c>
      <c r="AF26" s="2">
        <v>1.4502025999999999E-2</v>
      </c>
      <c r="AG26" s="2">
        <v>354130</v>
      </c>
      <c r="AH26" s="6">
        <v>0</v>
      </c>
      <c r="AI26" s="2">
        <v>0</v>
      </c>
      <c r="AJ26" s="2">
        <v>0</v>
      </c>
      <c r="AK26" s="2">
        <v>0</v>
      </c>
      <c r="AL26" s="2">
        <v>0</v>
      </c>
      <c r="AM26" s="2">
        <v>0</v>
      </c>
      <c r="AN26" s="2">
        <v>1</v>
      </c>
    </row>
    <row r="27" spans="1:40">
      <c r="A27" s="2" t="s">
        <v>712</v>
      </c>
      <c r="B27" s="2" t="s">
        <v>819</v>
      </c>
      <c r="C27" s="2" t="s">
        <v>808</v>
      </c>
      <c r="D27" s="2" t="s">
        <v>947</v>
      </c>
      <c r="E27" s="2" t="s">
        <v>713</v>
      </c>
      <c r="F27" s="2" t="s">
        <v>806</v>
      </c>
      <c r="G27" s="2" t="s">
        <v>502</v>
      </c>
      <c r="H27" s="2">
        <v>0</v>
      </c>
      <c r="I27" s="2">
        <v>0.49</v>
      </c>
      <c r="J27" s="6">
        <v>65563124</v>
      </c>
      <c r="K27" s="6">
        <v>39874122</v>
      </c>
      <c r="L27" s="6">
        <v>25689002</v>
      </c>
      <c r="M27" s="6">
        <v>38891032</v>
      </c>
      <c r="N27" s="6">
        <v>4804836</v>
      </c>
      <c r="O27" s="6">
        <v>891253</v>
      </c>
      <c r="P27" s="6">
        <v>3755610</v>
      </c>
      <c r="Q27" s="2">
        <v>0</v>
      </c>
      <c r="R27" s="2">
        <v>0</v>
      </c>
      <c r="S27" s="6">
        <v>751.82828280000001</v>
      </c>
      <c r="T27" s="6">
        <v>15037</v>
      </c>
      <c r="U27" s="6">
        <v>102086</v>
      </c>
      <c r="V27" s="6">
        <v>40098</v>
      </c>
      <c r="W27" s="6">
        <v>588706</v>
      </c>
      <c r="X27" s="6">
        <v>0</v>
      </c>
      <c r="Y27" s="2">
        <v>0</v>
      </c>
      <c r="Z27" s="6">
        <v>-1571264</v>
      </c>
      <c r="AA27" s="6">
        <v>42713310</v>
      </c>
      <c r="AB27" s="6">
        <v>68402312</v>
      </c>
      <c r="AC27" s="6">
        <v>2839189</v>
      </c>
      <c r="AD27" s="9">
        <v>1.04</v>
      </c>
      <c r="AE27" s="7" t="s">
        <v>907</v>
      </c>
      <c r="AF27" s="2">
        <v>8.6448010000000006E-2</v>
      </c>
      <c r="AG27" s="2">
        <v>-2054460</v>
      </c>
      <c r="AH27" s="6">
        <v>0</v>
      </c>
      <c r="AI27" s="2">
        <v>0</v>
      </c>
      <c r="AJ27" s="2">
        <v>0</v>
      </c>
      <c r="AK27" s="2">
        <v>0</v>
      </c>
      <c r="AL27" s="2">
        <v>0</v>
      </c>
      <c r="AM27" s="2">
        <v>0</v>
      </c>
      <c r="AN27" s="2">
        <v>1</v>
      </c>
    </row>
    <row r="28" spans="1:40">
      <c r="A28" s="2" t="s">
        <v>710</v>
      </c>
      <c r="B28" s="2" t="s">
        <v>804</v>
      </c>
      <c r="C28" s="2" t="s">
        <v>809</v>
      </c>
      <c r="D28" s="2" t="s">
        <v>972</v>
      </c>
      <c r="E28" s="2" t="s">
        <v>711</v>
      </c>
      <c r="F28" s="2" t="s">
        <v>390</v>
      </c>
      <c r="G28" s="2" t="s">
        <v>806</v>
      </c>
      <c r="H28" s="2">
        <v>0</v>
      </c>
      <c r="I28" s="2">
        <v>0.4</v>
      </c>
      <c r="J28" s="6">
        <v>2600059</v>
      </c>
      <c r="K28" s="6">
        <v>7545030</v>
      </c>
      <c r="L28" s="6">
        <v>-4944971</v>
      </c>
      <c r="M28" s="6">
        <v>7809649</v>
      </c>
      <c r="N28" s="6">
        <v>869464</v>
      </c>
      <c r="O28" s="6">
        <v>182103</v>
      </c>
      <c r="P28" s="6">
        <v>642357</v>
      </c>
      <c r="Q28" s="6">
        <v>3999</v>
      </c>
      <c r="R28" s="6">
        <v>6612</v>
      </c>
      <c r="S28" s="6">
        <v>1227</v>
      </c>
      <c r="T28" s="6">
        <v>1645</v>
      </c>
      <c r="U28" s="6">
        <v>26470</v>
      </c>
      <c r="V28" s="6">
        <v>5051</v>
      </c>
      <c r="W28" s="6">
        <v>-113322</v>
      </c>
      <c r="X28" s="6">
        <v>0</v>
      </c>
      <c r="Y28" s="2">
        <v>0</v>
      </c>
      <c r="Z28" s="6">
        <v>-394780</v>
      </c>
      <c r="AA28" s="6">
        <v>8171011</v>
      </c>
      <c r="AB28" s="6">
        <v>3226039</v>
      </c>
      <c r="AC28" s="6">
        <v>625980</v>
      </c>
      <c r="AD28" s="9">
        <v>1.24</v>
      </c>
      <c r="AE28" s="7" t="s">
        <v>973</v>
      </c>
      <c r="AF28" s="2">
        <v>1.5857473E-2</v>
      </c>
      <c r="AG28" s="2">
        <v>-986950</v>
      </c>
      <c r="AH28" s="6">
        <v>0</v>
      </c>
      <c r="AI28" s="2">
        <v>0</v>
      </c>
      <c r="AJ28" s="2">
        <v>0</v>
      </c>
      <c r="AK28" s="2">
        <v>0</v>
      </c>
      <c r="AL28" s="2">
        <v>0</v>
      </c>
      <c r="AM28" s="2">
        <v>0</v>
      </c>
      <c r="AN28" s="2">
        <v>1</v>
      </c>
    </row>
    <row r="29" spans="1:40">
      <c r="A29" s="2" t="s">
        <v>708</v>
      </c>
      <c r="B29" s="2" t="s">
        <v>821</v>
      </c>
      <c r="C29" s="2" t="s">
        <v>822</v>
      </c>
      <c r="D29" s="2">
        <v>0</v>
      </c>
      <c r="E29" s="2" t="s">
        <v>709</v>
      </c>
      <c r="F29" s="2" t="s">
        <v>806</v>
      </c>
      <c r="G29" s="2" t="s">
        <v>0</v>
      </c>
      <c r="H29" s="2">
        <v>0</v>
      </c>
      <c r="I29" s="2">
        <v>0.49</v>
      </c>
      <c r="J29" s="6">
        <v>30403533</v>
      </c>
      <c r="K29" s="6">
        <v>31435314</v>
      </c>
      <c r="L29" s="6">
        <v>-1031780</v>
      </c>
      <c r="M29" s="6">
        <v>30812241</v>
      </c>
      <c r="N29" s="6">
        <v>3234595</v>
      </c>
      <c r="O29" s="6">
        <v>706119</v>
      </c>
      <c r="P29" s="6">
        <v>2402561</v>
      </c>
      <c r="Q29" s="2">
        <v>0</v>
      </c>
      <c r="R29" s="2">
        <v>0</v>
      </c>
      <c r="S29" s="2">
        <v>0</v>
      </c>
      <c r="T29" s="6">
        <v>30866</v>
      </c>
      <c r="U29" s="6">
        <v>89034</v>
      </c>
      <c r="V29" s="6">
        <v>6015</v>
      </c>
      <c r="W29" s="6">
        <v>-23645</v>
      </c>
      <c r="X29" s="6">
        <v>0</v>
      </c>
      <c r="Y29" s="2">
        <v>60686</v>
      </c>
      <c r="Z29" s="6">
        <v>-2348463</v>
      </c>
      <c r="AA29" s="6">
        <v>31614042</v>
      </c>
      <c r="AB29" s="6">
        <v>30582261</v>
      </c>
      <c r="AC29" s="6">
        <v>178728</v>
      </c>
      <c r="AD29" s="9">
        <v>1.01</v>
      </c>
      <c r="AE29" s="7">
        <v>0</v>
      </c>
      <c r="AF29" s="2">
        <v>8.7285220000000007E-3</v>
      </c>
      <c r="AG29" s="2">
        <v>-4792782</v>
      </c>
      <c r="AH29" s="6">
        <v>0</v>
      </c>
      <c r="AI29" s="2">
        <v>0</v>
      </c>
      <c r="AJ29" s="2">
        <v>0</v>
      </c>
      <c r="AK29" s="2">
        <v>0</v>
      </c>
      <c r="AL29" s="2">
        <v>1</v>
      </c>
      <c r="AM29" s="2">
        <v>0</v>
      </c>
      <c r="AN29" s="2">
        <v>0</v>
      </c>
    </row>
    <row r="30" spans="1:40">
      <c r="A30" s="2" t="s">
        <v>706</v>
      </c>
      <c r="B30" s="2" t="s">
        <v>821</v>
      </c>
      <c r="C30" s="2" t="s">
        <v>805</v>
      </c>
      <c r="D30" s="2" t="s">
        <v>974</v>
      </c>
      <c r="E30" s="2" t="s">
        <v>707</v>
      </c>
      <c r="F30" s="2" t="s">
        <v>806</v>
      </c>
      <c r="G30" s="2" t="s">
        <v>726</v>
      </c>
      <c r="H30" s="2">
        <v>0</v>
      </c>
      <c r="I30" s="2">
        <v>0.49</v>
      </c>
      <c r="J30" s="6">
        <v>16191005</v>
      </c>
      <c r="K30" s="6">
        <v>25331155</v>
      </c>
      <c r="L30" s="6">
        <v>-9140150</v>
      </c>
      <c r="M30" s="6">
        <v>34168368</v>
      </c>
      <c r="N30" s="6">
        <v>1465776</v>
      </c>
      <c r="O30" s="6">
        <v>783032</v>
      </c>
      <c r="P30" s="6">
        <v>615385</v>
      </c>
      <c r="Q30" s="6">
        <v>1000</v>
      </c>
      <c r="R30" s="2">
        <v>0</v>
      </c>
      <c r="S30" s="2">
        <v>0</v>
      </c>
      <c r="T30" s="6">
        <v>10951</v>
      </c>
      <c r="U30" s="6">
        <v>43137</v>
      </c>
      <c r="V30" s="6">
        <v>12270</v>
      </c>
      <c r="W30" s="6">
        <v>-209462</v>
      </c>
      <c r="X30" s="6">
        <v>0</v>
      </c>
      <c r="Y30" s="2">
        <v>3429449</v>
      </c>
      <c r="Z30" s="6">
        <v>3045252</v>
      </c>
      <c r="AA30" s="6">
        <v>35040486</v>
      </c>
      <c r="AB30" s="6">
        <v>25900336</v>
      </c>
      <c r="AC30" s="6">
        <v>9709331</v>
      </c>
      <c r="AD30" s="9">
        <v>1.6</v>
      </c>
      <c r="AE30" s="7" t="s">
        <v>975</v>
      </c>
      <c r="AF30" s="2">
        <v>0.13711427400000001</v>
      </c>
      <c r="AG30" s="2">
        <v>6214801</v>
      </c>
      <c r="AH30" s="6">
        <v>0</v>
      </c>
      <c r="AI30" s="2">
        <v>0</v>
      </c>
      <c r="AJ30" s="2">
        <v>0</v>
      </c>
      <c r="AK30" s="2">
        <v>0</v>
      </c>
      <c r="AL30" s="2">
        <v>0</v>
      </c>
      <c r="AM30" s="2">
        <v>0</v>
      </c>
      <c r="AN30" s="2">
        <v>1</v>
      </c>
    </row>
    <row r="31" spans="1:40">
      <c r="A31" s="2" t="s">
        <v>704</v>
      </c>
      <c r="B31" s="2" t="s">
        <v>819</v>
      </c>
      <c r="C31" s="2" t="s">
        <v>820</v>
      </c>
      <c r="D31" s="2" t="s">
        <v>976</v>
      </c>
      <c r="E31" s="2" t="s">
        <v>705</v>
      </c>
      <c r="F31" s="2" t="s">
        <v>806</v>
      </c>
      <c r="G31" s="2" t="s">
        <v>37</v>
      </c>
      <c r="H31" s="2">
        <v>0</v>
      </c>
      <c r="I31" s="2">
        <v>0.49</v>
      </c>
      <c r="J31" s="3">
        <v>133955206</v>
      </c>
      <c r="K31" s="6">
        <v>67333088</v>
      </c>
      <c r="L31" s="6">
        <v>66622118</v>
      </c>
      <c r="M31" s="6">
        <v>63042182</v>
      </c>
      <c r="N31" s="6">
        <v>9784257</v>
      </c>
      <c r="O31" s="6">
        <v>1444716</v>
      </c>
      <c r="P31" s="6">
        <v>7984379</v>
      </c>
      <c r="Q31" s="2">
        <v>0</v>
      </c>
      <c r="R31" s="6">
        <v>2962</v>
      </c>
      <c r="S31" s="2">
        <v>0</v>
      </c>
      <c r="T31" s="3">
        <v>23243</v>
      </c>
      <c r="U31" s="6">
        <v>242903</v>
      </c>
      <c r="V31" s="6">
        <v>86052</v>
      </c>
      <c r="W31" s="6">
        <v>1526757</v>
      </c>
      <c r="X31" s="6">
        <v>0</v>
      </c>
      <c r="Y31" s="2">
        <v>0</v>
      </c>
      <c r="Z31" s="6">
        <v>-677658</v>
      </c>
      <c r="AA31" s="6">
        <v>73675537</v>
      </c>
      <c r="AB31" s="6">
        <v>140297655</v>
      </c>
      <c r="AC31" s="6">
        <v>6342449</v>
      </c>
      <c r="AD31" s="9">
        <v>1.05</v>
      </c>
      <c r="AE31" s="7" t="s">
        <v>977</v>
      </c>
      <c r="AF31" s="2">
        <v>0.26523661100000001</v>
      </c>
      <c r="AG31" s="2">
        <v>-1382975</v>
      </c>
      <c r="AH31" s="6">
        <v>0</v>
      </c>
      <c r="AI31" s="2">
        <v>0</v>
      </c>
      <c r="AJ31" s="2">
        <v>0</v>
      </c>
      <c r="AK31" s="2">
        <v>0</v>
      </c>
      <c r="AL31" s="2">
        <v>0</v>
      </c>
      <c r="AM31" s="2">
        <v>0</v>
      </c>
      <c r="AN31" s="2">
        <v>1</v>
      </c>
    </row>
    <row r="32" spans="1:40">
      <c r="A32" s="2" t="s">
        <v>702</v>
      </c>
      <c r="B32" s="2" t="s">
        <v>804</v>
      </c>
      <c r="C32" s="2" t="s">
        <v>815</v>
      </c>
      <c r="D32" s="2">
        <v>0</v>
      </c>
      <c r="E32" s="2" t="s">
        <v>703</v>
      </c>
      <c r="F32" s="2" t="s">
        <v>534</v>
      </c>
      <c r="G32" s="2" t="s">
        <v>532</v>
      </c>
      <c r="H32" s="2">
        <v>0</v>
      </c>
      <c r="I32" s="2">
        <v>0.4</v>
      </c>
      <c r="J32" s="6">
        <v>3354160</v>
      </c>
      <c r="K32" s="6">
        <v>16089813</v>
      </c>
      <c r="L32" s="3">
        <v>-12735653</v>
      </c>
      <c r="M32" s="6">
        <v>16756852</v>
      </c>
      <c r="N32" s="6">
        <v>1834772</v>
      </c>
      <c r="O32" s="6">
        <v>386236</v>
      </c>
      <c r="P32" s="6">
        <v>1354715</v>
      </c>
      <c r="Q32" s="2">
        <v>0</v>
      </c>
      <c r="R32" s="6">
        <v>3806</v>
      </c>
      <c r="S32" s="2">
        <v>614</v>
      </c>
      <c r="T32" s="6">
        <v>9042</v>
      </c>
      <c r="U32" s="6">
        <v>57037</v>
      </c>
      <c r="V32" s="6">
        <v>23322</v>
      </c>
      <c r="W32" s="6">
        <v>-291859</v>
      </c>
      <c r="X32" s="6">
        <v>0</v>
      </c>
      <c r="Y32" s="2">
        <v>2219.747253</v>
      </c>
      <c r="Z32" s="6">
        <v>725670</v>
      </c>
      <c r="AA32" s="6">
        <v>19023215</v>
      </c>
      <c r="AB32" s="6">
        <v>6287562</v>
      </c>
      <c r="AC32" s="6">
        <v>2933402</v>
      </c>
      <c r="AD32" s="9">
        <v>1.87</v>
      </c>
      <c r="AE32" s="7" t="s">
        <v>908</v>
      </c>
      <c r="AF32" s="2">
        <v>1.312722E-2</v>
      </c>
      <c r="AG32" s="2">
        <v>1814176</v>
      </c>
      <c r="AH32" s="6">
        <v>0</v>
      </c>
      <c r="AI32" s="2">
        <v>1</v>
      </c>
      <c r="AJ32" s="2">
        <v>0</v>
      </c>
      <c r="AK32" s="2">
        <v>0</v>
      </c>
      <c r="AL32" s="2">
        <v>0</v>
      </c>
      <c r="AM32" s="2">
        <v>0</v>
      </c>
      <c r="AN32" s="2">
        <v>0</v>
      </c>
    </row>
    <row r="33" spans="1:40">
      <c r="A33" s="2" t="s">
        <v>700</v>
      </c>
      <c r="B33" s="2" t="s">
        <v>804</v>
      </c>
      <c r="C33" s="2" t="s">
        <v>815</v>
      </c>
      <c r="D33" s="2">
        <v>0</v>
      </c>
      <c r="E33" s="2" t="s">
        <v>701</v>
      </c>
      <c r="F33" s="2" t="s">
        <v>342</v>
      </c>
      <c r="G33" s="2" t="s">
        <v>806</v>
      </c>
      <c r="H33" s="2">
        <v>0</v>
      </c>
      <c r="I33" s="2">
        <v>0.4</v>
      </c>
      <c r="J33" s="6">
        <v>3808654</v>
      </c>
      <c r="K33" s="6">
        <v>11999652</v>
      </c>
      <c r="L33" s="6">
        <v>-8190998</v>
      </c>
      <c r="M33" s="6">
        <v>12813250</v>
      </c>
      <c r="N33" s="6">
        <v>1735056</v>
      </c>
      <c r="O33" s="6">
        <v>333520</v>
      </c>
      <c r="P33" s="6">
        <v>1285859</v>
      </c>
      <c r="Q33" s="2">
        <v>0</v>
      </c>
      <c r="R33" s="6">
        <v>24502</v>
      </c>
      <c r="S33" s="6">
        <v>1114</v>
      </c>
      <c r="T33" s="6">
        <v>15593</v>
      </c>
      <c r="U33" s="6">
        <v>63830</v>
      </c>
      <c r="V33" s="6">
        <v>10638</v>
      </c>
      <c r="W33" s="6">
        <v>-187710</v>
      </c>
      <c r="X33" s="6">
        <v>0</v>
      </c>
      <c r="Y33" s="2">
        <v>0</v>
      </c>
      <c r="Z33" s="6">
        <v>395780</v>
      </c>
      <c r="AA33" s="6">
        <v>14756376</v>
      </c>
      <c r="AB33" s="6">
        <v>6565378</v>
      </c>
      <c r="AC33" s="6">
        <v>2756724</v>
      </c>
      <c r="AD33" s="9">
        <v>1.72</v>
      </c>
      <c r="AE33" s="7" t="s">
        <v>831</v>
      </c>
      <c r="AF33" s="2">
        <v>2.1574988999999999E-2</v>
      </c>
      <c r="AG33" s="2">
        <v>989449</v>
      </c>
      <c r="AH33" s="6">
        <v>0</v>
      </c>
      <c r="AI33" s="2">
        <v>1</v>
      </c>
      <c r="AJ33" s="2">
        <v>0</v>
      </c>
      <c r="AK33" s="2">
        <v>0</v>
      </c>
      <c r="AL33" s="2">
        <v>0</v>
      </c>
      <c r="AM33" s="2">
        <v>0</v>
      </c>
      <c r="AN33" s="2">
        <v>0</v>
      </c>
    </row>
    <row r="34" spans="1:40">
      <c r="A34" s="2" t="s">
        <v>698</v>
      </c>
      <c r="B34" s="2" t="s">
        <v>817</v>
      </c>
      <c r="C34" s="2" t="s">
        <v>818</v>
      </c>
      <c r="D34" s="2" t="s">
        <v>970</v>
      </c>
      <c r="E34" s="2" t="s">
        <v>699</v>
      </c>
      <c r="F34" s="2" t="s">
        <v>514</v>
      </c>
      <c r="G34" s="2" t="s">
        <v>806</v>
      </c>
      <c r="H34" s="2">
        <v>0</v>
      </c>
      <c r="I34" s="2">
        <v>0.3</v>
      </c>
      <c r="J34" s="6">
        <v>84958044</v>
      </c>
      <c r="K34" s="6">
        <v>33971358</v>
      </c>
      <c r="L34" s="6">
        <v>50986686</v>
      </c>
      <c r="M34" s="6">
        <v>39174934</v>
      </c>
      <c r="N34" s="6">
        <v>3120646</v>
      </c>
      <c r="O34" s="6">
        <v>897759</v>
      </c>
      <c r="P34" s="6">
        <v>2007807</v>
      </c>
      <c r="Q34" s="6">
        <v>1237</v>
      </c>
      <c r="R34" s="2">
        <v>0</v>
      </c>
      <c r="S34" s="2">
        <v>0</v>
      </c>
      <c r="T34" s="6">
        <v>39231</v>
      </c>
      <c r="U34" s="6">
        <v>163258</v>
      </c>
      <c r="V34" s="6">
        <v>11355</v>
      </c>
      <c r="W34" s="6">
        <v>1168445</v>
      </c>
      <c r="X34" s="6">
        <v>0</v>
      </c>
      <c r="Y34" s="2">
        <v>0</v>
      </c>
      <c r="Z34" s="6">
        <v>69692</v>
      </c>
      <c r="AA34" s="6">
        <v>43533716</v>
      </c>
      <c r="AB34" s="6">
        <v>94520402</v>
      </c>
      <c r="AC34" s="6">
        <v>9562358</v>
      </c>
      <c r="AD34" s="9">
        <v>1.1100000000000001</v>
      </c>
      <c r="AE34" s="7" t="s">
        <v>971</v>
      </c>
      <c r="AF34" s="2">
        <v>2.6837552000000001E-2</v>
      </c>
      <c r="AG34" s="2">
        <v>232306</v>
      </c>
      <c r="AH34" s="6">
        <v>0</v>
      </c>
      <c r="AI34" s="2">
        <v>0</v>
      </c>
      <c r="AJ34" s="2">
        <v>0</v>
      </c>
      <c r="AK34" s="2">
        <v>0</v>
      </c>
      <c r="AL34" s="2">
        <v>0</v>
      </c>
      <c r="AM34" s="2">
        <v>0</v>
      </c>
      <c r="AN34" s="2">
        <v>1</v>
      </c>
    </row>
    <row r="35" spans="1:40">
      <c r="A35" s="2" t="s">
        <v>696</v>
      </c>
      <c r="B35" s="2" t="s">
        <v>804</v>
      </c>
      <c r="C35" s="2" t="s">
        <v>815</v>
      </c>
      <c r="D35" s="2">
        <v>0</v>
      </c>
      <c r="E35" s="2" t="s">
        <v>697</v>
      </c>
      <c r="F35" s="2" t="s">
        <v>534</v>
      </c>
      <c r="G35" s="2" t="s">
        <v>532</v>
      </c>
      <c r="H35" s="2">
        <v>0</v>
      </c>
      <c r="I35" s="2">
        <v>0.4</v>
      </c>
      <c r="J35" s="6">
        <v>1596063</v>
      </c>
      <c r="K35" s="6">
        <v>11345602</v>
      </c>
      <c r="L35" s="6">
        <v>-9749539</v>
      </c>
      <c r="M35" s="6">
        <v>11458984</v>
      </c>
      <c r="N35" s="6">
        <v>995400</v>
      </c>
      <c r="O35" s="6">
        <v>262602</v>
      </c>
      <c r="P35" s="6">
        <v>697953</v>
      </c>
      <c r="Q35" s="2">
        <v>0</v>
      </c>
      <c r="R35" s="2">
        <v>0</v>
      </c>
      <c r="S35" s="2">
        <v>0</v>
      </c>
      <c r="T35" s="6">
        <v>2159</v>
      </c>
      <c r="U35" s="6">
        <v>24911</v>
      </c>
      <c r="V35" s="6">
        <v>7775</v>
      </c>
      <c r="W35" s="6">
        <v>-223427</v>
      </c>
      <c r="X35" s="6">
        <v>0</v>
      </c>
      <c r="Y35" s="2">
        <v>1056.257204</v>
      </c>
      <c r="Z35" s="6">
        <v>-300000</v>
      </c>
      <c r="AA35" s="6">
        <v>11929901</v>
      </c>
      <c r="AB35" s="6">
        <v>2180362</v>
      </c>
      <c r="AC35" s="6">
        <v>584300</v>
      </c>
      <c r="AD35" s="9">
        <v>1.37</v>
      </c>
      <c r="AE35" s="7" t="s">
        <v>908</v>
      </c>
      <c r="AF35" s="2">
        <v>6.2465309999999996E-3</v>
      </c>
      <c r="AG35" s="2">
        <v>-750000</v>
      </c>
      <c r="AH35" s="6">
        <v>0</v>
      </c>
      <c r="AI35" s="2">
        <v>1</v>
      </c>
      <c r="AJ35" s="2">
        <v>0</v>
      </c>
      <c r="AK35" s="2">
        <v>0</v>
      </c>
      <c r="AL35" s="2">
        <v>0</v>
      </c>
      <c r="AM35" s="2">
        <v>0</v>
      </c>
      <c r="AN35" s="2">
        <v>0</v>
      </c>
    </row>
    <row r="36" spans="1:40">
      <c r="A36" s="2" t="s">
        <v>694</v>
      </c>
      <c r="B36" s="2" t="s">
        <v>821</v>
      </c>
      <c r="C36" s="2" t="s">
        <v>805</v>
      </c>
      <c r="D36" s="2">
        <v>0</v>
      </c>
      <c r="E36" s="2" t="s">
        <v>695</v>
      </c>
      <c r="F36" s="2" t="s">
        <v>806</v>
      </c>
      <c r="G36" s="2" t="s">
        <v>552</v>
      </c>
      <c r="H36" s="2">
        <v>0</v>
      </c>
      <c r="I36" s="2">
        <v>0.49</v>
      </c>
      <c r="J36" s="6">
        <v>56883569</v>
      </c>
      <c r="K36" s="6">
        <v>58022557</v>
      </c>
      <c r="L36" s="6">
        <v>-1138989</v>
      </c>
      <c r="M36" s="6">
        <v>57258472</v>
      </c>
      <c r="N36" s="6">
        <v>5509045</v>
      </c>
      <c r="O36" s="6">
        <v>1312173</v>
      </c>
      <c r="P36" s="6">
        <v>3739703</v>
      </c>
      <c r="Q36" s="6">
        <v>13092</v>
      </c>
      <c r="R36" s="2">
        <v>0</v>
      </c>
      <c r="S36" s="2">
        <v>0</v>
      </c>
      <c r="T36" s="6">
        <v>69836</v>
      </c>
      <c r="U36" s="6">
        <v>273494</v>
      </c>
      <c r="V36" s="6">
        <v>100747</v>
      </c>
      <c r="W36" s="6">
        <v>-26102</v>
      </c>
      <c r="X36" s="6">
        <v>0</v>
      </c>
      <c r="Y36" s="2">
        <v>65471</v>
      </c>
      <c r="Z36" s="6">
        <v>-1689520</v>
      </c>
      <c r="AA36" s="6">
        <v>60986424</v>
      </c>
      <c r="AB36" s="6">
        <v>59847436</v>
      </c>
      <c r="AC36" s="6">
        <v>2963867</v>
      </c>
      <c r="AD36" s="9">
        <v>1.05</v>
      </c>
      <c r="AE36" s="7">
        <v>0</v>
      </c>
      <c r="AF36" s="2">
        <v>1.6330652000000001E-2</v>
      </c>
      <c r="AG36" s="2">
        <v>-3448000</v>
      </c>
      <c r="AH36" s="6">
        <v>0</v>
      </c>
      <c r="AI36" s="2">
        <v>0</v>
      </c>
      <c r="AJ36" s="2">
        <v>0</v>
      </c>
      <c r="AK36" s="2">
        <v>0</v>
      </c>
      <c r="AL36" s="2">
        <v>1</v>
      </c>
      <c r="AM36" s="2">
        <v>0</v>
      </c>
      <c r="AN36" s="2">
        <v>0</v>
      </c>
    </row>
    <row r="37" spans="1:40">
      <c r="A37" s="2" t="s">
        <v>692</v>
      </c>
      <c r="B37" s="2" t="s">
        <v>821</v>
      </c>
      <c r="C37" s="2" t="s">
        <v>822</v>
      </c>
      <c r="D37" s="2" t="s">
        <v>943</v>
      </c>
      <c r="E37" s="2" t="s">
        <v>693</v>
      </c>
      <c r="F37" s="2" t="s">
        <v>944</v>
      </c>
      <c r="G37" s="2" t="s">
        <v>752</v>
      </c>
      <c r="H37" s="2">
        <v>0</v>
      </c>
      <c r="I37" s="2">
        <v>0.49</v>
      </c>
      <c r="J37" s="6">
        <v>98114919</v>
      </c>
      <c r="K37" s="3">
        <v>102373067</v>
      </c>
      <c r="L37" s="6">
        <v>-4258148</v>
      </c>
      <c r="M37" s="3">
        <v>102900332</v>
      </c>
      <c r="N37" s="6">
        <v>7599624</v>
      </c>
      <c r="O37" s="6">
        <v>2407644</v>
      </c>
      <c r="P37" s="6">
        <v>4832773</v>
      </c>
      <c r="Q37" s="6">
        <v>18452</v>
      </c>
      <c r="R37" s="2">
        <v>0</v>
      </c>
      <c r="S37" s="3">
        <v>0</v>
      </c>
      <c r="T37" s="6">
        <v>56394</v>
      </c>
      <c r="U37" s="6">
        <v>186791</v>
      </c>
      <c r="V37" s="6">
        <v>97570</v>
      </c>
      <c r="W37" s="6">
        <v>-97583</v>
      </c>
      <c r="X37" s="6">
        <v>0</v>
      </c>
      <c r="Y37" s="3">
        <v>228105</v>
      </c>
      <c r="Z37" s="6">
        <v>-6721110</v>
      </c>
      <c r="AA37" s="6">
        <v>103453158</v>
      </c>
      <c r="AB37" s="6">
        <v>99195011</v>
      </c>
      <c r="AC37" s="6">
        <v>1080091</v>
      </c>
      <c r="AD37" s="9">
        <v>1.01</v>
      </c>
      <c r="AE37" s="7">
        <v>0</v>
      </c>
      <c r="AF37" s="2">
        <v>2.8167721999999999E-2</v>
      </c>
      <c r="AG37" s="3">
        <v>-13976244</v>
      </c>
      <c r="AH37" s="6">
        <v>0</v>
      </c>
      <c r="AI37" s="2">
        <v>0</v>
      </c>
      <c r="AJ37" s="2">
        <v>0</v>
      </c>
      <c r="AK37" s="2">
        <v>0</v>
      </c>
      <c r="AL37" s="2">
        <v>0</v>
      </c>
      <c r="AM37" s="2">
        <v>0</v>
      </c>
      <c r="AN37" s="2">
        <v>1</v>
      </c>
    </row>
    <row r="38" spans="1:40">
      <c r="A38" s="2" t="s">
        <v>690</v>
      </c>
      <c r="B38" s="2" t="s">
        <v>804</v>
      </c>
      <c r="C38" s="2" t="s">
        <v>815</v>
      </c>
      <c r="D38" s="2">
        <v>0</v>
      </c>
      <c r="E38" s="2" t="s">
        <v>691</v>
      </c>
      <c r="F38" s="2" t="s">
        <v>342</v>
      </c>
      <c r="G38" s="2" t="s">
        <v>806</v>
      </c>
      <c r="H38" s="2">
        <v>0</v>
      </c>
      <c r="I38" s="2">
        <v>0.4</v>
      </c>
      <c r="J38" s="6">
        <v>2766059</v>
      </c>
      <c r="K38" s="6">
        <v>11419458</v>
      </c>
      <c r="L38" s="6">
        <v>-8653399</v>
      </c>
      <c r="M38" s="6">
        <v>11914734</v>
      </c>
      <c r="N38" s="6">
        <v>1433048</v>
      </c>
      <c r="O38" s="6">
        <v>276103</v>
      </c>
      <c r="P38" s="6">
        <v>1049733</v>
      </c>
      <c r="Q38" s="6">
        <v>4845</v>
      </c>
      <c r="R38" s="6">
        <v>18337</v>
      </c>
      <c r="S38" s="2">
        <v>0</v>
      </c>
      <c r="T38" s="6">
        <v>10381</v>
      </c>
      <c r="U38" s="6">
        <v>57283</v>
      </c>
      <c r="V38" s="6">
        <v>16366</v>
      </c>
      <c r="W38" s="6">
        <v>-198307</v>
      </c>
      <c r="X38" s="6">
        <v>0</v>
      </c>
      <c r="Y38" s="2">
        <v>0</v>
      </c>
      <c r="Z38" s="6">
        <v>-94641</v>
      </c>
      <c r="AA38" s="6">
        <v>13054834</v>
      </c>
      <c r="AB38" s="6">
        <v>4401435</v>
      </c>
      <c r="AC38" s="6">
        <v>1635376</v>
      </c>
      <c r="AD38" s="9">
        <v>1.59</v>
      </c>
      <c r="AE38" s="7" t="s">
        <v>831</v>
      </c>
      <c r="AF38" s="2">
        <v>1.5668972E-2</v>
      </c>
      <c r="AG38" s="2">
        <v>-236602</v>
      </c>
      <c r="AH38" s="6">
        <v>0</v>
      </c>
      <c r="AI38" s="2">
        <v>1</v>
      </c>
      <c r="AJ38" s="2">
        <v>0</v>
      </c>
      <c r="AK38" s="2">
        <v>0</v>
      </c>
      <c r="AL38" s="2">
        <v>0</v>
      </c>
      <c r="AM38" s="2">
        <v>0</v>
      </c>
      <c r="AN38" s="2">
        <v>0</v>
      </c>
    </row>
    <row r="39" spans="1:40">
      <c r="A39" s="2" t="s">
        <v>688</v>
      </c>
      <c r="B39" s="2" t="s">
        <v>817</v>
      </c>
      <c r="C39" s="2" t="s">
        <v>818</v>
      </c>
      <c r="D39" s="2" t="s">
        <v>970</v>
      </c>
      <c r="E39" s="2" t="s">
        <v>689</v>
      </c>
      <c r="F39" s="2" t="s">
        <v>514</v>
      </c>
      <c r="G39" s="2" t="s">
        <v>806</v>
      </c>
      <c r="H39" s="2">
        <v>0</v>
      </c>
      <c r="I39" s="2">
        <v>0.3</v>
      </c>
      <c r="J39" s="6">
        <v>37008471</v>
      </c>
      <c r="K39" s="6">
        <v>27667677</v>
      </c>
      <c r="L39" s="6">
        <v>9340794</v>
      </c>
      <c r="M39" s="6">
        <v>28429852</v>
      </c>
      <c r="N39" s="6">
        <v>2464320</v>
      </c>
      <c r="O39" s="6">
        <v>651518</v>
      </c>
      <c r="P39" s="6">
        <v>1536442</v>
      </c>
      <c r="Q39" s="2">
        <v>0</v>
      </c>
      <c r="R39" s="2">
        <v>0</v>
      </c>
      <c r="S39" s="2">
        <v>0</v>
      </c>
      <c r="T39" s="6">
        <v>54489</v>
      </c>
      <c r="U39" s="6">
        <v>209288</v>
      </c>
      <c r="V39" s="6">
        <v>12582</v>
      </c>
      <c r="W39" s="6">
        <v>214060</v>
      </c>
      <c r="X39" s="6">
        <v>0</v>
      </c>
      <c r="Y39" s="2">
        <v>0</v>
      </c>
      <c r="Z39" s="6">
        <v>-290683</v>
      </c>
      <c r="AA39" s="6">
        <v>30817549</v>
      </c>
      <c r="AB39" s="6">
        <v>40158342</v>
      </c>
      <c r="AC39" s="6">
        <v>3149872</v>
      </c>
      <c r="AD39" s="9">
        <v>1.0900000000000001</v>
      </c>
      <c r="AE39" s="7" t="s">
        <v>971</v>
      </c>
      <c r="AF39" s="2">
        <v>1.1690674E-2</v>
      </c>
      <c r="AG39" s="2">
        <v>-968944</v>
      </c>
      <c r="AH39" s="6">
        <v>0</v>
      </c>
      <c r="AI39" s="2">
        <v>0</v>
      </c>
      <c r="AJ39" s="2">
        <v>0</v>
      </c>
      <c r="AK39" s="2">
        <v>0</v>
      </c>
      <c r="AL39" s="2">
        <v>0</v>
      </c>
      <c r="AM39" s="2">
        <v>0</v>
      </c>
      <c r="AN39" s="2">
        <v>1</v>
      </c>
    </row>
    <row r="40" spans="1:40">
      <c r="A40" s="2" t="s">
        <v>686</v>
      </c>
      <c r="B40" s="2" t="s">
        <v>804</v>
      </c>
      <c r="C40" s="2" t="s">
        <v>825</v>
      </c>
      <c r="D40" s="2">
        <v>0</v>
      </c>
      <c r="E40" s="2" t="s">
        <v>687</v>
      </c>
      <c r="F40" s="2" t="s">
        <v>13</v>
      </c>
      <c r="G40" s="2" t="s">
        <v>464</v>
      </c>
      <c r="H40" s="2">
        <v>0</v>
      </c>
      <c r="I40" s="2">
        <v>0.4</v>
      </c>
      <c r="J40" s="6">
        <v>1679686</v>
      </c>
      <c r="K40" s="6">
        <v>9628309</v>
      </c>
      <c r="L40" s="6">
        <v>-7948623</v>
      </c>
      <c r="M40" s="6">
        <v>9872800</v>
      </c>
      <c r="N40" s="6">
        <v>1309212</v>
      </c>
      <c r="O40" s="6">
        <v>226252</v>
      </c>
      <c r="P40" s="6">
        <v>1031780</v>
      </c>
      <c r="Q40" s="2">
        <v>0</v>
      </c>
      <c r="R40" s="2">
        <v>487</v>
      </c>
      <c r="S40" s="2">
        <v>0</v>
      </c>
      <c r="T40" s="6">
        <v>6995</v>
      </c>
      <c r="U40" s="6">
        <v>26596</v>
      </c>
      <c r="V40" s="6">
        <v>17102</v>
      </c>
      <c r="W40" s="6">
        <v>-182156</v>
      </c>
      <c r="X40" s="6">
        <v>0</v>
      </c>
      <c r="Y40" s="2">
        <v>0</v>
      </c>
      <c r="Z40" s="6">
        <v>1392734</v>
      </c>
      <c r="AA40" s="6">
        <v>12392590</v>
      </c>
      <c r="AB40" s="6">
        <v>4443967</v>
      </c>
      <c r="AC40" s="6">
        <v>2764281</v>
      </c>
      <c r="AD40" s="9">
        <v>2.65</v>
      </c>
      <c r="AE40" s="7" t="s">
        <v>889</v>
      </c>
      <c r="AF40" s="2">
        <v>4.3320950000000002E-3</v>
      </c>
      <c r="AG40" s="2">
        <v>3481834</v>
      </c>
      <c r="AH40" s="6">
        <v>0</v>
      </c>
      <c r="AI40" s="2">
        <v>1</v>
      </c>
      <c r="AJ40" s="2">
        <v>0</v>
      </c>
      <c r="AK40" s="2">
        <v>0</v>
      </c>
      <c r="AL40" s="2">
        <v>0</v>
      </c>
      <c r="AM40" s="2">
        <v>0</v>
      </c>
      <c r="AN40" s="2">
        <v>0</v>
      </c>
    </row>
    <row r="41" spans="1:40">
      <c r="A41" s="2" t="s">
        <v>684</v>
      </c>
      <c r="B41" s="2" t="s">
        <v>804</v>
      </c>
      <c r="C41" s="2" t="s">
        <v>815</v>
      </c>
      <c r="D41" s="2">
        <v>0</v>
      </c>
      <c r="E41" s="2" t="s">
        <v>685</v>
      </c>
      <c r="F41" s="2" t="s">
        <v>460</v>
      </c>
      <c r="G41" s="2" t="s">
        <v>806</v>
      </c>
      <c r="H41" s="2">
        <v>0</v>
      </c>
      <c r="I41" s="2">
        <v>0.4</v>
      </c>
      <c r="J41" s="6">
        <v>2264486</v>
      </c>
      <c r="K41" s="6">
        <v>15358492</v>
      </c>
      <c r="L41" s="3">
        <v>-13094006</v>
      </c>
      <c r="M41" s="6">
        <v>16420235</v>
      </c>
      <c r="N41" s="6">
        <v>1206532</v>
      </c>
      <c r="O41" s="6">
        <v>376297</v>
      </c>
      <c r="P41" s="6">
        <v>805789</v>
      </c>
      <c r="Q41" s="2">
        <v>0</v>
      </c>
      <c r="R41" s="2">
        <v>0</v>
      </c>
      <c r="S41" s="2">
        <v>0</v>
      </c>
      <c r="T41" s="6">
        <v>8502</v>
      </c>
      <c r="U41" s="6">
        <v>6533</v>
      </c>
      <c r="V41" s="6">
        <v>9411</v>
      </c>
      <c r="W41" s="6">
        <v>-300071</v>
      </c>
      <c r="X41" s="6">
        <v>0</v>
      </c>
      <c r="Y41" s="2">
        <v>0</v>
      </c>
      <c r="Z41" s="6">
        <v>-897137</v>
      </c>
      <c r="AA41" s="6">
        <v>16429559</v>
      </c>
      <c r="AB41" s="6">
        <v>3335553</v>
      </c>
      <c r="AC41" s="6">
        <v>1071067</v>
      </c>
      <c r="AD41" s="9">
        <v>1.47</v>
      </c>
      <c r="AE41" s="7" t="s">
        <v>909</v>
      </c>
      <c r="AF41" s="2">
        <v>1.7212127000000001E-2</v>
      </c>
      <c r="AG41" s="2">
        <v>-2242842</v>
      </c>
      <c r="AH41" s="6">
        <v>0</v>
      </c>
      <c r="AI41" s="2">
        <v>1</v>
      </c>
      <c r="AJ41" s="2">
        <v>0</v>
      </c>
      <c r="AK41" s="2">
        <v>0</v>
      </c>
      <c r="AL41" s="2">
        <v>0</v>
      </c>
      <c r="AM41" s="2">
        <v>0</v>
      </c>
      <c r="AN41" s="2">
        <v>0</v>
      </c>
    </row>
    <row r="42" spans="1:40">
      <c r="A42" s="2" t="s">
        <v>682</v>
      </c>
      <c r="B42" s="2" t="s">
        <v>804</v>
      </c>
      <c r="C42" s="2" t="s">
        <v>809</v>
      </c>
      <c r="D42" s="2">
        <v>0</v>
      </c>
      <c r="E42" s="2" t="s">
        <v>683</v>
      </c>
      <c r="F42" s="2" t="s">
        <v>302</v>
      </c>
      <c r="G42" s="2" t="s">
        <v>300</v>
      </c>
      <c r="H42" s="2">
        <v>0</v>
      </c>
      <c r="I42" s="2">
        <v>0.4</v>
      </c>
      <c r="J42" s="6">
        <v>2787152</v>
      </c>
      <c r="K42" s="6">
        <v>10500397</v>
      </c>
      <c r="L42" s="6">
        <v>-7713246</v>
      </c>
      <c r="M42" s="6">
        <v>11197888</v>
      </c>
      <c r="N42" s="6">
        <v>1017490</v>
      </c>
      <c r="O42" s="6">
        <v>259139</v>
      </c>
      <c r="P42" s="6">
        <v>705266</v>
      </c>
      <c r="Q42" s="2">
        <v>0</v>
      </c>
      <c r="R42" s="6">
        <v>3927</v>
      </c>
      <c r="S42" s="2">
        <v>0</v>
      </c>
      <c r="T42" s="6">
        <v>3927</v>
      </c>
      <c r="U42" s="6">
        <v>30873</v>
      </c>
      <c r="V42" s="6">
        <v>14358</v>
      </c>
      <c r="W42" s="6">
        <v>-176762</v>
      </c>
      <c r="X42" s="6">
        <v>0</v>
      </c>
      <c r="Y42" s="2">
        <v>0</v>
      </c>
      <c r="Z42" s="6">
        <v>-720744</v>
      </c>
      <c r="AA42" s="6">
        <v>11317872</v>
      </c>
      <c r="AB42" s="6">
        <v>3604626</v>
      </c>
      <c r="AC42" s="6">
        <v>817474</v>
      </c>
      <c r="AD42" s="9">
        <v>1.29</v>
      </c>
      <c r="AE42" s="7" t="s">
        <v>810</v>
      </c>
      <c r="AF42" s="2">
        <v>2.184993E-2</v>
      </c>
      <c r="AG42" s="2">
        <v>-1801859</v>
      </c>
      <c r="AH42" s="6">
        <v>0</v>
      </c>
      <c r="AI42" s="2">
        <v>1</v>
      </c>
      <c r="AJ42" s="2">
        <v>0</v>
      </c>
      <c r="AK42" s="2">
        <v>0</v>
      </c>
      <c r="AL42" s="2">
        <v>0</v>
      </c>
      <c r="AM42" s="2">
        <v>0</v>
      </c>
      <c r="AN42" s="2">
        <v>0</v>
      </c>
    </row>
    <row r="43" spans="1:40">
      <c r="A43" s="2" t="s">
        <v>676</v>
      </c>
      <c r="B43" s="2" t="s">
        <v>804</v>
      </c>
      <c r="C43" s="2" t="s">
        <v>808</v>
      </c>
      <c r="D43" s="2">
        <v>0</v>
      </c>
      <c r="E43" s="2" t="s">
        <v>677</v>
      </c>
      <c r="F43" s="2" t="s">
        <v>412</v>
      </c>
      <c r="G43" s="2" t="s">
        <v>410</v>
      </c>
      <c r="H43" s="2">
        <v>0</v>
      </c>
      <c r="I43" s="2">
        <v>0.4</v>
      </c>
      <c r="J43" s="6">
        <v>4102120</v>
      </c>
      <c r="K43" s="6">
        <v>9915506</v>
      </c>
      <c r="L43" s="6">
        <v>-5813386</v>
      </c>
      <c r="M43" s="6">
        <v>10939343</v>
      </c>
      <c r="N43" s="6">
        <v>1276334</v>
      </c>
      <c r="O43" s="6">
        <v>256081</v>
      </c>
      <c r="P43" s="6">
        <v>980913</v>
      </c>
      <c r="Q43" s="6">
        <v>1728</v>
      </c>
      <c r="R43" s="2">
        <v>819</v>
      </c>
      <c r="S43" s="6">
        <v>1227</v>
      </c>
      <c r="T43" s="6">
        <v>4500</v>
      </c>
      <c r="U43" s="6">
        <v>17972</v>
      </c>
      <c r="V43" s="6">
        <v>13094</v>
      </c>
      <c r="W43" s="6">
        <v>-133223</v>
      </c>
      <c r="X43" s="6">
        <v>0</v>
      </c>
      <c r="Y43" s="2">
        <v>0</v>
      </c>
      <c r="Z43" s="6">
        <v>517370</v>
      </c>
      <c r="AA43" s="6">
        <v>12599823</v>
      </c>
      <c r="AB43" s="6">
        <v>6786437</v>
      </c>
      <c r="AC43" s="6">
        <v>2684318</v>
      </c>
      <c r="AD43" s="9">
        <v>1.65</v>
      </c>
      <c r="AE43" s="7" t="s">
        <v>930</v>
      </c>
      <c r="AF43" s="2">
        <v>1.9481815E-2</v>
      </c>
      <c r="AG43" s="2">
        <v>1293426</v>
      </c>
      <c r="AH43" s="6">
        <v>0</v>
      </c>
      <c r="AI43" s="2">
        <v>1</v>
      </c>
      <c r="AJ43" s="2">
        <v>0</v>
      </c>
      <c r="AK43" s="2">
        <v>0</v>
      </c>
      <c r="AL43" s="2">
        <v>0</v>
      </c>
      <c r="AM43" s="2">
        <v>0</v>
      </c>
      <c r="AN43" s="2">
        <v>0</v>
      </c>
    </row>
    <row r="44" spans="1:40">
      <c r="A44" s="2" t="s">
        <v>674</v>
      </c>
      <c r="B44" s="2" t="s">
        <v>819</v>
      </c>
      <c r="C44" s="2" t="s">
        <v>808</v>
      </c>
      <c r="D44" s="2" t="s">
        <v>947</v>
      </c>
      <c r="E44" s="2" t="s">
        <v>675</v>
      </c>
      <c r="F44" s="2" t="s">
        <v>806</v>
      </c>
      <c r="G44" s="2" t="s">
        <v>502</v>
      </c>
      <c r="H44" s="2">
        <v>0</v>
      </c>
      <c r="I44" s="2">
        <v>0.49</v>
      </c>
      <c r="J44" s="6">
        <v>34637860</v>
      </c>
      <c r="K44" s="6">
        <v>24208590</v>
      </c>
      <c r="L44" s="6">
        <v>10429271</v>
      </c>
      <c r="M44" s="6">
        <v>23007584</v>
      </c>
      <c r="N44" s="6">
        <v>3178199</v>
      </c>
      <c r="O44" s="6">
        <v>527257</v>
      </c>
      <c r="P44" s="6">
        <v>2508894</v>
      </c>
      <c r="Q44" s="2">
        <v>0</v>
      </c>
      <c r="R44" s="6">
        <v>778.55555560000005</v>
      </c>
      <c r="S44" s="2">
        <v>0</v>
      </c>
      <c r="T44" s="6">
        <v>7043</v>
      </c>
      <c r="U44" s="6">
        <v>92226</v>
      </c>
      <c r="V44" s="6">
        <v>42000</v>
      </c>
      <c r="W44" s="6">
        <v>239004</v>
      </c>
      <c r="X44" s="6">
        <v>0</v>
      </c>
      <c r="Y44" s="2">
        <v>0</v>
      </c>
      <c r="Z44" s="6">
        <v>-2386487</v>
      </c>
      <c r="AA44" s="6">
        <v>24038300</v>
      </c>
      <c r="AB44" s="6">
        <v>34467571</v>
      </c>
      <c r="AC44" s="6">
        <v>-170289</v>
      </c>
      <c r="AD44" s="9">
        <v>1</v>
      </c>
      <c r="AE44" s="7" t="s">
        <v>907</v>
      </c>
      <c r="AF44" s="2">
        <v>4.5671620000000003E-2</v>
      </c>
      <c r="AG44" s="2">
        <v>-1980292</v>
      </c>
      <c r="AH44" s="6">
        <v>0</v>
      </c>
      <c r="AI44" s="2">
        <v>0</v>
      </c>
      <c r="AJ44" s="2">
        <v>0</v>
      </c>
      <c r="AK44" s="2">
        <v>0</v>
      </c>
      <c r="AL44" s="2">
        <v>0</v>
      </c>
      <c r="AM44" s="2">
        <v>0</v>
      </c>
      <c r="AN44" s="2">
        <v>1</v>
      </c>
    </row>
    <row r="45" spans="1:40">
      <c r="A45" s="2" t="s">
        <v>672</v>
      </c>
      <c r="B45" s="2" t="s">
        <v>819</v>
      </c>
      <c r="C45" s="2" t="s">
        <v>820</v>
      </c>
      <c r="D45" s="2" t="s">
        <v>976</v>
      </c>
      <c r="E45" s="2" t="s">
        <v>673</v>
      </c>
      <c r="F45" s="2" t="s">
        <v>806</v>
      </c>
      <c r="G45" s="2" t="s">
        <v>37</v>
      </c>
      <c r="H45" s="2">
        <v>0</v>
      </c>
      <c r="I45" s="2">
        <v>0.49</v>
      </c>
      <c r="J45" s="6">
        <v>40620626</v>
      </c>
      <c r="K45" s="6">
        <v>27555709</v>
      </c>
      <c r="L45" s="6">
        <v>13064917</v>
      </c>
      <c r="M45" s="6">
        <v>26485699</v>
      </c>
      <c r="N45" s="6">
        <v>4106320</v>
      </c>
      <c r="O45" s="6">
        <v>609333</v>
      </c>
      <c r="P45" s="6">
        <v>3356254</v>
      </c>
      <c r="Q45" s="2">
        <v>0</v>
      </c>
      <c r="R45" s="6">
        <v>1711</v>
      </c>
      <c r="S45" s="2">
        <v>0</v>
      </c>
      <c r="T45" s="6">
        <v>12531</v>
      </c>
      <c r="U45" s="6">
        <v>77184</v>
      </c>
      <c r="V45" s="6">
        <v>49308</v>
      </c>
      <c r="W45" s="6">
        <v>299404</v>
      </c>
      <c r="X45" s="6">
        <v>0</v>
      </c>
      <c r="Y45" s="2">
        <v>0</v>
      </c>
      <c r="Z45" s="6">
        <v>-593770</v>
      </c>
      <c r="AA45" s="6">
        <v>30297653</v>
      </c>
      <c r="AB45" s="6">
        <v>43362570</v>
      </c>
      <c r="AC45" s="6">
        <v>2741944</v>
      </c>
      <c r="AD45" s="9">
        <v>1.07</v>
      </c>
      <c r="AE45" s="7" t="s">
        <v>977</v>
      </c>
      <c r="AF45" s="2">
        <v>8.0430448000000002E-2</v>
      </c>
      <c r="AG45" s="2">
        <v>-1211775</v>
      </c>
      <c r="AH45" s="6">
        <v>0</v>
      </c>
      <c r="AI45" s="2">
        <v>0</v>
      </c>
      <c r="AJ45" s="2">
        <v>0</v>
      </c>
      <c r="AK45" s="2">
        <v>0</v>
      </c>
      <c r="AL45" s="2">
        <v>0</v>
      </c>
      <c r="AM45" s="2">
        <v>0</v>
      </c>
      <c r="AN45" s="2">
        <v>1</v>
      </c>
    </row>
    <row r="46" spans="1:40">
      <c r="A46" s="2" t="s">
        <v>670</v>
      </c>
      <c r="B46" s="2" t="s">
        <v>804</v>
      </c>
      <c r="C46" s="2" t="s">
        <v>815</v>
      </c>
      <c r="D46" s="2">
        <v>0</v>
      </c>
      <c r="E46" s="2" t="s">
        <v>671</v>
      </c>
      <c r="F46" s="2" t="s">
        <v>668</v>
      </c>
      <c r="G46" s="2" t="s">
        <v>666</v>
      </c>
      <c r="H46" s="2">
        <v>0</v>
      </c>
      <c r="I46" s="2">
        <v>0.4</v>
      </c>
      <c r="J46" s="6">
        <v>4109127</v>
      </c>
      <c r="K46" s="6">
        <v>39952215</v>
      </c>
      <c r="L46" s="3">
        <v>-35843088</v>
      </c>
      <c r="M46" s="6">
        <v>42809697</v>
      </c>
      <c r="N46" s="6">
        <v>1989644</v>
      </c>
      <c r="O46" s="6">
        <v>981056</v>
      </c>
      <c r="P46" s="6">
        <v>881450</v>
      </c>
      <c r="Q46" s="6">
        <v>12275</v>
      </c>
      <c r="R46" s="2">
        <v>0</v>
      </c>
      <c r="S46" s="2">
        <v>0</v>
      </c>
      <c r="T46" s="6">
        <v>4092</v>
      </c>
      <c r="U46" s="6">
        <v>87449</v>
      </c>
      <c r="V46" s="6">
        <v>23322</v>
      </c>
      <c r="W46" s="6">
        <v>-821404</v>
      </c>
      <c r="X46" s="6">
        <v>0</v>
      </c>
      <c r="Y46" s="2">
        <v>1920460</v>
      </c>
      <c r="Z46" s="6">
        <v>-426172</v>
      </c>
      <c r="AA46" s="6">
        <v>41631305</v>
      </c>
      <c r="AB46" s="6">
        <v>5788217</v>
      </c>
      <c r="AC46" s="6">
        <v>1679090</v>
      </c>
      <c r="AD46" s="9">
        <v>1.41</v>
      </c>
      <c r="AE46" s="7">
        <v>0</v>
      </c>
      <c r="AF46" s="2">
        <v>1.1796860000000001E-3</v>
      </c>
      <c r="AG46" s="2">
        <v>-1065429</v>
      </c>
      <c r="AH46" s="6">
        <v>0</v>
      </c>
      <c r="AI46" s="2">
        <v>1</v>
      </c>
      <c r="AJ46" s="2">
        <v>0</v>
      </c>
      <c r="AK46" s="2">
        <v>0</v>
      </c>
      <c r="AL46" s="2">
        <v>0</v>
      </c>
      <c r="AM46" s="2">
        <v>0</v>
      </c>
      <c r="AN46" s="2">
        <v>0</v>
      </c>
    </row>
    <row r="47" spans="1:40">
      <c r="A47" s="2" t="s">
        <v>664</v>
      </c>
      <c r="B47" s="2" t="s">
        <v>836</v>
      </c>
      <c r="C47" s="2" t="s">
        <v>818</v>
      </c>
      <c r="D47" s="2" t="s">
        <v>970</v>
      </c>
      <c r="E47" s="2" t="s">
        <v>665</v>
      </c>
      <c r="F47" s="2" t="s">
        <v>514</v>
      </c>
      <c r="G47" s="2" t="s">
        <v>806</v>
      </c>
      <c r="H47" s="2">
        <v>0</v>
      </c>
      <c r="I47" s="2">
        <v>0.3</v>
      </c>
      <c r="J47" s="6">
        <v>88003133</v>
      </c>
      <c r="K47" s="3">
        <v>182661111</v>
      </c>
      <c r="L47" s="3">
        <v>-94657977</v>
      </c>
      <c r="M47" s="3">
        <v>192600000</v>
      </c>
      <c r="N47" s="6">
        <v>6509026</v>
      </c>
      <c r="O47" s="6">
        <v>4413750</v>
      </c>
      <c r="P47" s="6">
        <v>1164127</v>
      </c>
      <c r="Q47" s="2">
        <v>0</v>
      </c>
      <c r="R47" s="3">
        <v>0</v>
      </c>
      <c r="S47" s="3">
        <v>920.625</v>
      </c>
      <c r="T47" s="6">
        <v>56589</v>
      </c>
      <c r="U47" s="6">
        <v>839269</v>
      </c>
      <c r="V47" s="6">
        <v>34370</v>
      </c>
      <c r="W47" s="6">
        <v>-2169245</v>
      </c>
      <c r="X47" s="6">
        <v>0</v>
      </c>
      <c r="Y47" s="3">
        <v>5993629</v>
      </c>
      <c r="Z47" s="3">
        <v>-10012460</v>
      </c>
      <c r="AA47" s="6">
        <v>180933692</v>
      </c>
      <c r="AB47" s="6">
        <v>86275714</v>
      </c>
      <c r="AC47" s="6">
        <v>-1727419</v>
      </c>
      <c r="AD47" s="9">
        <v>0.98</v>
      </c>
      <c r="AE47" s="7" t="s">
        <v>971</v>
      </c>
      <c r="AF47" s="2">
        <v>2.7799470999999999E-2</v>
      </c>
      <c r="AG47" s="3">
        <v>-33374865</v>
      </c>
      <c r="AH47" s="6">
        <v>0</v>
      </c>
      <c r="AI47" s="2">
        <v>0</v>
      </c>
      <c r="AJ47" s="2">
        <v>0</v>
      </c>
      <c r="AK47" s="2">
        <v>0</v>
      </c>
      <c r="AL47" s="2">
        <v>0</v>
      </c>
      <c r="AM47" s="2">
        <v>0</v>
      </c>
      <c r="AN47" s="2">
        <v>1</v>
      </c>
    </row>
    <row r="48" spans="1:40">
      <c r="A48" s="2" t="s">
        <v>662</v>
      </c>
      <c r="B48" s="2" t="s">
        <v>804</v>
      </c>
      <c r="C48" s="2" t="s">
        <v>825</v>
      </c>
      <c r="D48" s="2">
        <v>0</v>
      </c>
      <c r="E48" s="2" t="s">
        <v>663</v>
      </c>
      <c r="F48" s="2" t="s">
        <v>157</v>
      </c>
      <c r="G48" s="2" t="s">
        <v>155</v>
      </c>
      <c r="H48" s="2">
        <v>0</v>
      </c>
      <c r="I48" s="2">
        <v>0.4</v>
      </c>
      <c r="J48" s="6">
        <v>2929604</v>
      </c>
      <c r="K48" s="6">
        <v>12044205</v>
      </c>
      <c r="L48" s="6">
        <v>-9114601</v>
      </c>
      <c r="M48" s="6">
        <v>12638808</v>
      </c>
      <c r="N48" s="6">
        <v>1522647</v>
      </c>
      <c r="O48" s="6">
        <v>289639</v>
      </c>
      <c r="P48" s="6">
        <v>1186420</v>
      </c>
      <c r="Q48" s="2">
        <v>0</v>
      </c>
      <c r="R48" s="2">
        <v>0</v>
      </c>
      <c r="S48" s="2">
        <v>614</v>
      </c>
      <c r="T48" s="6">
        <v>2604</v>
      </c>
      <c r="U48" s="6">
        <v>26186</v>
      </c>
      <c r="V48" s="6">
        <v>17184</v>
      </c>
      <c r="W48" s="6">
        <v>-208876</v>
      </c>
      <c r="X48" s="6">
        <v>0</v>
      </c>
      <c r="Y48" s="2">
        <v>0</v>
      </c>
      <c r="Z48" s="6">
        <v>-119090</v>
      </c>
      <c r="AA48" s="6">
        <v>13833488</v>
      </c>
      <c r="AB48" s="6">
        <v>4718887</v>
      </c>
      <c r="AC48" s="6">
        <v>1789283</v>
      </c>
      <c r="AD48" s="9">
        <v>1.61</v>
      </c>
      <c r="AE48" s="7" t="s">
        <v>889</v>
      </c>
      <c r="AF48" s="2">
        <v>7.5557699999999998E-3</v>
      </c>
      <c r="AG48" s="2">
        <v>-297724</v>
      </c>
      <c r="AH48" s="6">
        <v>0</v>
      </c>
      <c r="AI48" s="2">
        <v>1</v>
      </c>
      <c r="AJ48" s="2">
        <v>0</v>
      </c>
      <c r="AK48" s="2">
        <v>0</v>
      </c>
      <c r="AL48" s="2">
        <v>0</v>
      </c>
      <c r="AM48" s="2">
        <v>0</v>
      </c>
      <c r="AN48" s="2">
        <v>0</v>
      </c>
    </row>
    <row r="49" spans="1:40">
      <c r="A49" s="2" t="s">
        <v>660</v>
      </c>
      <c r="B49" s="2" t="s">
        <v>804</v>
      </c>
      <c r="C49" s="2" t="s">
        <v>805</v>
      </c>
      <c r="D49" s="2" t="s">
        <v>966</v>
      </c>
      <c r="E49" s="2" t="s">
        <v>661</v>
      </c>
      <c r="F49" s="2" t="s">
        <v>430</v>
      </c>
      <c r="G49" s="2" t="s">
        <v>428</v>
      </c>
      <c r="H49" s="2">
        <v>0</v>
      </c>
      <c r="I49" s="2">
        <v>0.4</v>
      </c>
      <c r="J49" s="6">
        <v>4508873</v>
      </c>
      <c r="K49" s="6">
        <v>20432972</v>
      </c>
      <c r="L49" s="3">
        <v>-15924099</v>
      </c>
      <c r="M49" s="6">
        <v>19982841</v>
      </c>
      <c r="N49" s="6">
        <v>2129935</v>
      </c>
      <c r="O49" s="6">
        <v>465371</v>
      </c>
      <c r="P49" s="6">
        <v>1480791</v>
      </c>
      <c r="Q49" s="6">
        <v>2526</v>
      </c>
      <c r="R49" s="6">
        <v>34976</v>
      </c>
      <c r="S49" s="2">
        <v>0</v>
      </c>
      <c r="T49" s="6">
        <v>34976</v>
      </c>
      <c r="U49" s="6">
        <v>84289</v>
      </c>
      <c r="V49" s="6">
        <v>27006</v>
      </c>
      <c r="W49" s="6">
        <v>-364927</v>
      </c>
      <c r="X49" s="6">
        <v>0</v>
      </c>
      <c r="Y49" s="2">
        <v>16956.11507</v>
      </c>
      <c r="Z49" s="6">
        <v>-30542</v>
      </c>
      <c r="AA49" s="6">
        <v>21700351</v>
      </c>
      <c r="AB49" s="6">
        <v>5776252</v>
      </c>
      <c r="AC49" s="6">
        <v>1267379</v>
      </c>
      <c r="AD49" s="9">
        <v>1.28</v>
      </c>
      <c r="AE49" s="7" t="s">
        <v>967</v>
      </c>
      <c r="AF49" s="2">
        <v>1.6092067000000002E-2</v>
      </c>
      <c r="AG49" s="2">
        <v>-76354</v>
      </c>
      <c r="AH49" s="6">
        <v>0</v>
      </c>
      <c r="AI49" s="2">
        <v>0</v>
      </c>
      <c r="AJ49" s="2">
        <v>0</v>
      </c>
      <c r="AK49" s="2">
        <v>0</v>
      </c>
      <c r="AL49" s="2">
        <v>0</v>
      </c>
      <c r="AM49" s="2">
        <v>0</v>
      </c>
      <c r="AN49" s="2">
        <v>1</v>
      </c>
    </row>
    <row r="50" spans="1:40">
      <c r="A50" s="2" t="s">
        <v>658</v>
      </c>
      <c r="B50" s="2" t="s">
        <v>804</v>
      </c>
      <c r="C50" s="2" t="s">
        <v>808</v>
      </c>
      <c r="D50" s="2">
        <v>0</v>
      </c>
      <c r="E50" s="2" t="s">
        <v>659</v>
      </c>
      <c r="F50" s="2" t="s">
        <v>606</v>
      </c>
      <c r="G50" s="2" t="s">
        <v>806</v>
      </c>
      <c r="H50" s="2">
        <v>0</v>
      </c>
      <c r="I50" s="2">
        <v>0.4</v>
      </c>
      <c r="J50" s="6">
        <v>3208187</v>
      </c>
      <c r="K50" s="6">
        <v>15298461</v>
      </c>
      <c r="L50" s="3">
        <v>-12090274</v>
      </c>
      <c r="M50" s="6">
        <v>16305689</v>
      </c>
      <c r="N50" s="6">
        <v>1612527</v>
      </c>
      <c r="O50" s="6">
        <v>379848</v>
      </c>
      <c r="P50" s="6">
        <v>1152555</v>
      </c>
      <c r="Q50" s="6">
        <v>7316</v>
      </c>
      <c r="R50" s="6">
        <v>10221</v>
      </c>
      <c r="S50" s="2">
        <v>614</v>
      </c>
      <c r="T50" s="6">
        <v>5917</v>
      </c>
      <c r="U50" s="6">
        <v>39280</v>
      </c>
      <c r="V50" s="6">
        <v>16776</v>
      </c>
      <c r="W50" s="6">
        <v>-277069</v>
      </c>
      <c r="X50" s="6">
        <v>0</v>
      </c>
      <c r="Y50" s="2">
        <v>0</v>
      </c>
      <c r="Z50" s="6">
        <v>-835515</v>
      </c>
      <c r="AA50" s="6">
        <v>16805632</v>
      </c>
      <c r="AB50" s="6">
        <v>4715358</v>
      </c>
      <c r="AC50" s="6">
        <v>1507171</v>
      </c>
      <c r="AD50" s="9">
        <v>1.47</v>
      </c>
      <c r="AE50" s="7" t="s">
        <v>887</v>
      </c>
      <c r="AF50" s="2">
        <v>3.162624E-2</v>
      </c>
      <c r="AG50" s="2">
        <v>-2088787</v>
      </c>
      <c r="AH50" s="6">
        <v>0</v>
      </c>
      <c r="AI50" s="2">
        <v>1</v>
      </c>
      <c r="AJ50" s="2">
        <v>0</v>
      </c>
      <c r="AK50" s="2">
        <v>0</v>
      </c>
      <c r="AL50" s="2">
        <v>0</v>
      </c>
      <c r="AM50" s="2">
        <v>0</v>
      </c>
      <c r="AN50" s="2">
        <v>0</v>
      </c>
    </row>
    <row r="51" spans="1:40">
      <c r="A51" s="2" t="s">
        <v>656</v>
      </c>
      <c r="B51" s="2" t="s">
        <v>804</v>
      </c>
      <c r="C51" s="2" t="s">
        <v>815</v>
      </c>
      <c r="D51" s="2">
        <v>0</v>
      </c>
      <c r="E51" s="2" t="s">
        <v>657</v>
      </c>
      <c r="F51" s="2" t="s">
        <v>534</v>
      </c>
      <c r="G51" s="2" t="s">
        <v>532</v>
      </c>
      <c r="H51" s="2">
        <v>0</v>
      </c>
      <c r="I51" s="2">
        <v>0.4</v>
      </c>
      <c r="J51" s="6">
        <v>2177060</v>
      </c>
      <c r="K51" s="6">
        <v>5893025</v>
      </c>
      <c r="L51" s="6">
        <v>-3715964</v>
      </c>
      <c r="M51" s="6">
        <v>5580092</v>
      </c>
      <c r="N51" s="6">
        <v>1024064</v>
      </c>
      <c r="O51" s="6">
        <v>127877</v>
      </c>
      <c r="P51" s="6">
        <v>875612</v>
      </c>
      <c r="Q51" s="6">
        <v>1331</v>
      </c>
      <c r="R51" s="2">
        <v>0</v>
      </c>
      <c r="S51" s="2">
        <v>0</v>
      </c>
      <c r="T51" s="6">
        <v>3696</v>
      </c>
      <c r="U51" s="6">
        <v>12275</v>
      </c>
      <c r="V51" s="6">
        <v>3273</v>
      </c>
      <c r="W51" s="6">
        <v>-85158</v>
      </c>
      <c r="X51" s="6">
        <v>0</v>
      </c>
      <c r="Y51" s="2">
        <v>1440.7552049999999</v>
      </c>
      <c r="Z51" s="6">
        <v>-110301</v>
      </c>
      <c r="AA51" s="6">
        <v>6407257</v>
      </c>
      <c r="AB51" s="6">
        <v>2691292</v>
      </c>
      <c r="AC51" s="6">
        <v>514232</v>
      </c>
      <c r="AD51" s="9">
        <v>1.24</v>
      </c>
      <c r="AE51" s="7" t="s">
        <v>908</v>
      </c>
      <c r="AF51" s="2">
        <v>8.5203889999999997E-3</v>
      </c>
      <c r="AG51" s="2">
        <v>-275752</v>
      </c>
      <c r="AH51" s="6">
        <v>0</v>
      </c>
      <c r="AI51" s="2">
        <v>1</v>
      </c>
      <c r="AJ51" s="2">
        <v>0</v>
      </c>
      <c r="AK51" s="2">
        <v>0</v>
      </c>
      <c r="AL51" s="2">
        <v>0</v>
      </c>
      <c r="AM51" s="2">
        <v>0</v>
      </c>
      <c r="AN51" s="2">
        <v>0</v>
      </c>
    </row>
    <row r="52" spans="1:40">
      <c r="A52" s="2" t="s">
        <v>654</v>
      </c>
      <c r="B52" s="2" t="s">
        <v>821</v>
      </c>
      <c r="C52" s="2" t="s">
        <v>815</v>
      </c>
      <c r="D52" s="2">
        <v>0</v>
      </c>
      <c r="E52" s="2" t="s">
        <v>1003</v>
      </c>
      <c r="F52" s="2" t="s">
        <v>806</v>
      </c>
      <c r="G52" s="2" t="s">
        <v>728</v>
      </c>
      <c r="H52" s="2">
        <v>0</v>
      </c>
      <c r="I52" s="2">
        <v>0.49</v>
      </c>
      <c r="J52" s="6">
        <v>30948055</v>
      </c>
      <c r="K52" s="6">
        <v>37584965</v>
      </c>
      <c r="L52" s="6">
        <v>-6636910</v>
      </c>
      <c r="M52" s="6">
        <v>42217220</v>
      </c>
      <c r="N52" s="6">
        <v>4041944</v>
      </c>
      <c r="O52" s="6">
        <v>976184</v>
      </c>
      <c r="P52" s="6">
        <v>2902954</v>
      </c>
      <c r="Q52" s="2">
        <v>0</v>
      </c>
      <c r="R52" s="2">
        <v>0</v>
      </c>
      <c r="S52" s="2">
        <v>0</v>
      </c>
      <c r="T52" s="6">
        <v>8968</v>
      </c>
      <c r="U52" s="6">
        <v>89180</v>
      </c>
      <c r="V52" s="6">
        <v>64658</v>
      </c>
      <c r="W52" s="6">
        <v>-152096</v>
      </c>
      <c r="X52" s="6">
        <v>0</v>
      </c>
      <c r="Y52" s="2">
        <v>1347226</v>
      </c>
      <c r="Z52" s="6">
        <v>-944230</v>
      </c>
      <c r="AA52" s="6">
        <v>43815612</v>
      </c>
      <c r="AB52" s="6">
        <v>37178702</v>
      </c>
      <c r="AC52" s="6">
        <v>6230647</v>
      </c>
      <c r="AD52" s="9">
        <v>1.2</v>
      </c>
      <c r="AE52" s="7">
        <v>0</v>
      </c>
      <c r="AF52" s="2">
        <v>8.8848490000000002E-3</v>
      </c>
      <c r="AG52" s="2">
        <v>-1927000</v>
      </c>
      <c r="AH52" s="6">
        <v>0</v>
      </c>
      <c r="AI52" s="2">
        <v>0</v>
      </c>
      <c r="AJ52" s="2">
        <v>0</v>
      </c>
      <c r="AK52" s="2">
        <v>0</v>
      </c>
      <c r="AL52" s="2">
        <v>1</v>
      </c>
      <c r="AM52" s="2">
        <v>0</v>
      </c>
      <c r="AN52" s="2">
        <v>0</v>
      </c>
    </row>
    <row r="53" spans="1:40">
      <c r="A53" s="2" t="s">
        <v>652</v>
      </c>
      <c r="B53" s="2" t="s">
        <v>804</v>
      </c>
      <c r="C53" s="2" t="s">
        <v>809</v>
      </c>
      <c r="D53" s="2">
        <v>0</v>
      </c>
      <c r="E53" s="2" t="s">
        <v>653</v>
      </c>
      <c r="F53" s="2" t="s">
        <v>402</v>
      </c>
      <c r="G53" s="2" t="s">
        <v>400</v>
      </c>
      <c r="H53" s="2">
        <v>0</v>
      </c>
      <c r="I53" s="2">
        <v>0.4</v>
      </c>
      <c r="J53" s="6">
        <v>4129310</v>
      </c>
      <c r="K53" s="6">
        <v>18915482</v>
      </c>
      <c r="L53" s="3">
        <v>-14786173</v>
      </c>
      <c r="M53" s="6">
        <v>18354324</v>
      </c>
      <c r="N53" s="6">
        <v>2103262</v>
      </c>
      <c r="O53" s="6">
        <v>429313</v>
      </c>
      <c r="P53" s="6">
        <v>1535264</v>
      </c>
      <c r="Q53" s="6">
        <v>1896</v>
      </c>
      <c r="R53" s="2">
        <v>797</v>
      </c>
      <c r="S53" s="2">
        <v>614</v>
      </c>
      <c r="T53" s="6">
        <v>20876</v>
      </c>
      <c r="U53" s="6">
        <v>90017</v>
      </c>
      <c r="V53" s="6">
        <v>24485</v>
      </c>
      <c r="W53" s="6">
        <v>-338850</v>
      </c>
      <c r="X53" s="6">
        <v>0</v>
      </c>
      <c r="Y53" s="2">
        <v>0</v>
      </c>
      <c r="Z53" s="6">
        <v>-310592</v>
      </c>
      <c r="AA53" s="6">
        <v>19808144</v>
      </c>
      <c r="AB53" s="6">
        <v>5021971</v>
      </c>
      <c r="AC53" s="6">
        <v>892662</v>
      </c>
      <c r="AD53" s="9">
        <v>1.22</v>
      </c>
      <c r="AE53" s="7" t="s">
        <v>906</v>
      </c>
      <c r="AF53" s="2">
        <v>2.2788432000000001E-2</v>
      </c>
      <c r="AG53" s="2">
        <v>-776481</v>
      </c>
      <c r="AH53" s="6">
        <v>0</v>
      </c>
      <c r="AI53" s="2">
        <v>1</v>
      </c>
      <c r="AJ53" s="2">
        <v>0</v>
      </c>
      <c r="AK53" s="2">
        <v>0</v>
      </c>
      <c r="AL53" s="2">
        <v>0</v>
      </c>
      <c r="AM53" s="2">
        <v>0</v>
      </c>
      <c r="AN53" s="2">
        <v>0</v>
      </c>
    </row>
    <row r="54" spans="1:40">
      <c r="A54" s="2" t="s">
        <v>650</v>
      </c>
      <c r="B54" s="2" t="s">
        <v>804</v>
      </c>
      <c r="C54" s="2" t="s">
        <v>815</v>
      </c>
      <c r="D54" s="2">
        <v>0</v>
      </c>
      <c r="E54" s="2" t="s">
        <v>651</v>
      </c>
      <c r="F54" s="2" t="s">
        <v>534</v>
      </c>
      <c r="G54" s="2" t="s">
        <v>532</v>
      </c>
      <c r="H54" s="2">
        <v>0</v>
      </c>
      <c r="I54" s="2">
        <v>0.4</v>
      </c>
      <c r="J54" s="6">
        <v>3278367</v>
      </c>
      <c r="K54" s="6">
        <v>29739854</v>
      </c>
      <c r="L54" s="3">
        <v>-26461487</v>
      </c>
      <c r="M54" s="6">
        <v>31196362</v>
      </c>
      <c r="N54" s="6">
        <v>2291135</v>
      </c>
      <c r="O54" s="6">
        <v>714917</v>
      </c>
      <c r="P54" s="6">
        <v>1473061</v>
      </c>
      <c r="Q54" s="2">
        <v>0</v>
      </c>
      <c r="R54" s="6">
        <v>2022</v>
      </c>
      <c r="S54" s="2">
        <v>614</v>
      </c>
      <c r="T54" s="6">
        <v>13787</v>
      </c>
      <c r="U54" s="6">
        <v>54000</v>
      </c>
      <c r="V54" s="6">
        <v>32734</v>
      </c>
      <c r="W54" s="6">
        <v>-606409</v>
      </c>
      <c r="X54" s="6">
        <v>0</v>
      </c>
      <c r="Y54" s="2">
        <v>2169.5878170000001</v>
      </c>
      <c r="Z54" s="6">
        <v>-329307</v>
      </c>
      <c r="AA54" s="6">
        <v>32549611</v>
      </c>
      <c r="AB54" s="6">
        <v>6088124</v>
      </c>
      <c r="AC54" s="6">
        <v>2809757</v>
      </c>
      <c r="AD54" s="9">
        <v>1.86</v>
      </c>
      <c r="AE54" s="7" t="s">
        <v>908</v>
      </c>
      <c r="AF54" s="2">
        <v>1.2830585E-2</v>
      </c>
      <c r="AG54" s="2">
        <v>-823267</v>
      </c>
      <c r="AH54" s="6">
        <v>0</v>
      </c>
      <c r="AI54" s="2">
        <v>1</v>
      </c>
      <c r="AJ54" s="2">
        <v>0</v>
      </c>
      <c r="AK54" s="2">
        <v>0</v>
      </c>
      <c r="AL54" s="2">
        <v>0</v>
      </c>
      <c r="AM54" s="2">
        <v>0</v>
      </c>
      <c r="AN54" s="2">
        <v>0</v>
      </c>
    </row>
    <row r="55" spans="1:40">
      <c r="A55" s="2" t="s">
        <v>648</v>
      </c>
      <c r="B55" s="2" t="s">
        <v>804</v>
      </c>
      <c r="C55" s="2" t="s">
        <v>822</v>
      </c>
      <c r="D55" s="2" t="s">
        <v>978</v>
      </c>
      <c r="E55" s="2" t="s">
        <v>649</v>
      </c>
      <c r="F55" s="2" t="s">
        <v>510</v>
      </c>
      <c r="G55" s="2" t="s">
        <v>806</v>
      </c>
      <c r="H55" s="2">
        <v>0</v>
      </c>
      <c r="I55" s="2">
        <v>0.4</v>
      </c>
      <c r="J55" s="6">
        <v>2733252</v>
      </c>
      <c r="K55" s="6">
        <v>21245378</v>
      </c>
      <c r="L55" s="3">
        <v>-18512126</v>
      </c>
      <c r="M55" s="6">
        <v>21742783</v>
      </c>
      <c r="N55" s="6">
        <v>1625139</v>
      </c>
      <c r="O55" s="6">
        <v>498272</v>
      </c>
      <c r="P55" s="6">
        <v>1052977</v>
      </c>
      <c r="Q55" s="2">
        <v>0</v>
      </c>
      <c r="R55" s="2">
        <v>0</v>
      </c>
      <c r="S55" s="2">
        <v>613.6</v>
      </c>
      <c r="T55" s="6">
        <v>5964</v>
      </c>
      <c r="U55" s="6">
        <v>53810</v>
      </c>
      <c r="V55" s="6">
        <v>13502</v>
      </c>
      <c r="W55" s="6">
        <v>-424236</v>
      </c>
      <c r="X55" s="6">
        <v>0</v>
      </c>
      <c r="Y55" s="2">
        <v>14102.76966</v>
      </c>
      <c r="Z55" s="6">
        <v>-745710</v>
      </c>
      <c r="AA55" s="6">
        <v>22183873</v>
      </c>
      <c r="AB55" s="6">
        <v>3671748</v>
      </c>
      <c r="AC55" s="6">
        <v>938496</v>
      </c>
      <c r="AD55" s="9">
        <v>1.34</v>
      </c>
      <c r="AE55" s="7" t="s">
        <v>979</v>
      </c>
      <c r="AF55" s="2">
        <v>3.1189687000000001E-2</v>
      </c>
      <c r="AG55" s="2">
        <v>-1864275</v>
      </c>
      <c r="AH55" s="6">
        <v>0</v>
      </c>
      <c r="AI55" s="2">
        <v>0</v>
      </c>
      <c r="AJ55" s="2">
        <v>0</v>
      </c>
      <c r="AK55" s="2">
        <v>0</v>
      </c>
      <c r="AL55" s="2">
        <v>0</v>
      </c>
      <c r="AM55" s="2">
        <v>0</v>
      </c>
      <c r="AN55" s="2">
        <v>1</v>
      </c>
    </row>
    <row r="56" spans="1:40">
      <c r="A56" s="2" t="s">
        <v>646</v>
      </c>
      <c r="B56" s="2" t="s">
        <v>804</v>
      </c>
      <c r="C56" s="2" t="s">
        <v>805</v>
      </c>
      <c r="D56" s="2">
        <v>0</v>
      </c>
      <c r="E56" s="2" t="s">
        <v>647</v>
      </c>
      <c r="F56" s="2" t="s">
        <v>290</v>
      </c>
      <c r="G56" s="2" t="s">
        <v>806</v>
      </c>
      <c r="H56" s="2">
        <v>0</v>
      </c>
      <c r="I56" s="2">
        <v>0.4</v>
      </c>
      <c r="J56" s="6">
        <v>3673433</v>
      </c>
      <c r="K56" s="6">
        <v>31638685</v>
      </c>
      <c r="L56" s="3">
        <v>-27965251</v>
      </c>
      <c r="M56" s="6">
        <v>37028575</v>
      </c>
      <c r="N56" s="6">
        <v>2163556</v>
      </c>
      <c r="O56" s="6">
        <v>854338</v>
      </c>
      <c r="P56" s="6">
        <v>1091866</v>
      </c>
      <c r="Q56" s="6">
        <v>1139</v>
      </c>
      <c r="R56" s="6">
        <v>22617</v>
      </c>
      <c r="S56" s="2">
        <v>614</v>
      </c>
      <c r="T56" s="6">
        <v>21750</v>
      </c>
      <c r="U56" s="6">
        <v>143208</v>
      </c>
      <c r="V56" s="6">
        <v>28024</v>
      </c>
      <c r="W56" s="6">
        <v>-640870</v>
      </c>
      <c r="X56" s="6">
        <v>0</v>
      </c>
      <c r="Y56" s="2">
        <v>4666.6135720000002</v>
      </c>
      <c r="Z56" s="6">
        <v>223306</v>
      </c>
      <c r="AA56" s="6">
        <v>38769900</v>
      </c>
      <c r="AB56" s="6">
        <v>10804649</v>
      </c>
      <c r="AC56" s="6">
        <v>7131215</v>
      </c>
      <c r="AD56" s="9">
        <v>2.94</v>
      </c>
      <c r="AE56" s="7" t="s">
        <v>890</v>
      </c>
      <c r="AF56" s="2">
        <v>4.9009269000000001E-2</v>
      </c>
      <c r="AG56" s="2">
        <v>558264</v>
      </c>
      <c r="AH56" s="6">
        <v>0</v>
      </c>
      <c r="AI56" s="2">
        <v>1</v>
      </c>
      <c r="AJ56" s="2">
        <v>0</v>
      </c>
      <c r="AK56" s="2">
        <v>0</v>
      </c>
      <c r="AL56" s="2">
        <v>0</v>
      </c>
      <c r="AM56" s="2">
        <v>0</v>
      </c>
      <c r="AN56" s="2">
        <v>0</v>
      </c>
    </row>
    <row r="57" spans="1:40">
      <c r="A57" s="2" t="s">
        <v>644</v>
      </c>
      <c r="B57" s="2" t="s">
        <v>821</v>
      </c>
      <c r="C57" s="2" t="s">
        <v>808</v>
      </c>
      <c r="D57" s="2">
        <v>0</v>
      </c>
      <c r="E57" s="2" t="s">
        <v>1004</v>
      </c>
      <c r="F57" s="2" t="s">
        <v>806</v>
      </c>
      <c r="G57" s="2" t="s">
        <v>642</v>
      </c>
      <c r="H57" s="2">
        <v>0</v>
      </c>
      <c r="I57" s="2">
        <v>0.49</v>
      </c>
      <c r="J57" s="6">
        <v>40916775</v>
      </c>
      <c r="K57" s="6">
        <v>64629822</v>
      </c>
      <c r="L57" s="3">
        <v>-23713046</v>
      </c>
      <c r="M57" s="6">
        <v>66524162</v>
      </c>
      <c r="N57" s="6">
        <v>6668677</v>
      </c>
      <c r="O57" s="6">
        <v>1539411</v>
      </c>
      <c r="P57" s="6">
        <v>4785592</v>
      </c>
      <c r="Q57" s="6">
        <v>27302</v>
      </c>
      <c r="R57" s="6">
        <v>7402</v>
      </c>
      <c r="S57" s="2">
        <v>752</v>
      </c>
      <c r="T57" s="6">
        <v>32648</v>
      </c>
      <c r="U57" s="6">
        <v>184183</v>
      </c>
      <c r="V57" s="6">
        <v>91387</v>
      </c>
      <c r="W57" s="6">
        <v>-543424</v>
      </c>
      <c r="X57" s="6">
        <v>0</v>
      </c>
      <c r="Y57" s="2">
        <v>0</v>
      </c>
      <c r="Z57" s="6">
        <v>305675</v>
      </c>
      <c r="AA57" s="6">
        <v>72955090</v>
      </c>
      <c r="AB57" s="6">
        <v>49242043</v>
      </c>
      <c r="AC57" s="6">
        <v>8325268</v>
      </c>
      <c r="AD57" s="9">
        <v>1.2</v>
      </c>
      <c r="AE57" s="7" t="s">
        <v>907</v>
      </c>
      <c r="AF57" s="2">
        <v>5.3950659999999998E-2</v>
      </c>
      <c r="AG57" s="2">
        <v>623827</v>
      </c>
      <c r="AH57" s="6">
        <v>0</v>
      </c>
      <c r="AI57" s="2">
        <v>0</v>
      </c>
      <c r="AJ57" s="2">
        <v>0</v>
      </c>
      <c r="AK57" s="2">
        <v>0</v>
      </c>
      <c r="AL57" s="2">
        <v>1</v>
      </c>
      <c r="AM57" s="2">
        <v>0</v>
      </c>
      <c r="AN57" s="2">
        <v>0</v>
      </c>
    </row>
    <row r="58" spans="1:40">
      <c r="A58" s="2" t="s">
        <v>640</v>
      </c>
      <c r="B58" s="2" t="s">
        <v>821</v>
      </c>
      <c r="C58" s="2" t="s">
        <v>808</v>
      </c>
      <c r="D58" s="2">
        <v>0</v>
      </c>
      <c r="E58" s="2" t="s">
        <v>1005</v>
      </c>
      <c r="F58" s="2" t="s">
        <v>806</v>
      </c>
      <c r="G58" s="2" t="s">
        <v>642</v>
      </c>
      <c r="H58" s="2">
        <v>0</v>
      </c>
      <c r="I58" s="2">
        <v>0.49</v>
      </c>
      <c r="J58" s="6">
        <v>50936509</v>
      </c>
      <c r="K58" s="6">
        <v>68237885</v>
      </c>
      <c r="L58" s="3">
        <v>-17301376</v>
      </c>
      <c r="M58" s="6">
        <v>68355177</v>
      </c>
      <c r="N58" s="6">
        <v>5627321</v>
      </c>
      <c r="O58" s="6">
        <v>1579409</v>
      </c>
      <c r="P58" s="6">
        <v>3705637</v>
      </c>
      <c r="Q58" s="6">
        <v>21553</v>
      </c>
      <c r="R58" s="2">
        <v>0</v>
      </c>
      <c r="S58" s="6">
        <v>1003</v>
      </c>
      <c r="T58" s="6">
        <v>25062</v>
      </c>
      <c r="U58" s="6">
        <v>219974</v>
      </c>
      <c r="V58" s="6">
        <v>74683</v>
      </c>
      <c r="W58" s="6">
        <v>-396490</v>
      </c>
      <c r="X58" s="6">
        <v>0</v>
      </c>
      <c r="Y58" s="2">
        <v>0</v>
      </c>
      <c r="Z58" s="2">
        <v>0</v>
      </c>
      <c r="AA58" s="6">
        <v>73586008</v>
      </c>
      <c r="AB58" s="6">
        <v>56284632</v>
      </c>
      <c r="AC58" s="6">
        <v>5348123</v>
      </c>
      <c r="AD58" s="9">
        <v>1.1000000000000001</v>
      </c>
      <c r="AE58" s="7" t="s">
        <v>907</v>
      </c>
      <c r="AF58" s="2">
        <v>6.7162142999999994E-2</v>
      </c>
      <c r="AG58" s="2">
        <v>0</v>
      </c>
      <c r="AH58" s="6">
        <v>0</v>
      </c>
      <c r="AI58" s="2">
        <v>0</v>
      </c>
      <c r="AJ58" s="2">
        <v>0</v>
      </c>
      <c r="AK58" s="2">
        <v>0</v>
      </c>
      <c r="AL58" s="2">
        <v>1</v>
      </c>
      <c r="AM58" s="2">
        <v>0</v>
      </c>
      <c r="AN58" s="2">
        <v>0</v>
      </c>
    </row>
    <row r="59" spans="1:40">
      <c r="A59" s="2" t="s">
        <v>638</v>
      </c>
      <c r="B59" s="2" t="s">
        <v>804</v>
      </c>
      <c r="C59" s="2" t="s">
        <v>809</v>
      </c>
      <c r="D59" s="2" t="s">
        <v>964</v>
      </c>
      <c r="E59" s="2" t="s">
        <v>639</v>
      </c>
      <c r="F59" s="2" t="s">
        <v>594</v>
      </c>
      <c r="G59" s="2" t="s">
        <v>590</v>
      </c>
      <c r="H59" s="2">
        <v>0</v>
      </c>
      <c r="I59" s="2">
        <v>0.4</v>
      </c>
      <c r="J59" s="6">
        <v>3245070</v>
      </c>
      <c r="K59" s="6">
        <v>14274204</v>
      </c>
      <c r="L59" s="3">
        <v>-11029134</v>
      </c>
      <c r="M59" s="6">
        <v>14491379</v>
      </c>
      <c r="N59" s="6">
        <v>1663662</v>
      </c>
      <c r="O59" s="6">
        <v>360233</v>
      </c>
      <c r="P59" s="6">
        <v>1209875</v>
      </c>
      <c r="Q59" s="6">
        <v>3045</v>
      </c>
      <c r="R59" s="2">
        <v>307.2</v>
      </c>
      <c r="S59" s="2">
        <v>613.6</v>
      </c>
      <c r="T59" s="6">
        <v>7346</v>
      </c>
      <c r="U59" s="6">
        <v>62193</v>
      </c>
      <c r="V59" s="6">
        <v>20050</v>
      </c>
      <c r="W59" s="6">
        <v>-252751</v>
      </c>
      <c r="X59" s="6">
        <v>0</v>
      </c>
      <c r="Y59" s="2">
        <v>0</v>
      </c>
      <c r="Z59" s="6">
        <v>-288036</v>
      </c>
      <c r="AA59" s="6">
        <v>15614254</v>
      </c>
      <c r="AB59" s="6">
        <v>4585119</v>
      </c>
      <c r="AC59" s="6">
        <v>1340050</v>
      </c>
      <c r="AD59" s="9">
        <v>1.41</v>
      </c>
      <c r="AE59" s="7" t="s">
        <v>965</v>
      </c>
      <c r="AF59" s="2">
        <v>1.6717717E-2</v>
      </c>
      <c r="AG59" s="2">
        <v>-720089</v>
      </c>
      <c r="AH59" s="6">
        <v>0</v>
      </c>
      <c r="AI59" s="2">
        <v>0</v>
      </c>
      <c r="AJ59" s="2">
        <v>0</v>
      </c>
      <c r="AK59" s="2">
        <v>0</v>
      </c>
      <c r="AL59" s="2">
        <v>0</v>
      </c>
      <c r="AM59" s="2">
        <v>0</v>
      </c>
      <c r="AN59" s="2">
        <v>1</v>
      </c>
    </row>
    <row r="60" spans="1:40">
      <c r="A60" s="2" t="s">
        <v>636</v>
      </c>
      <c r="B60" s="2" t="s">
        <v>804</v>
      </c>
      <c r="C60" s="2" t="s">
        <v>805</v>
      </c>
      <c r="D60" s="2">
        <v>0</v>
      </c>
      <c r="E60" s="2" t="s">
        <v>637</v>
      </c>
      <c r="F60" s="2" t="s">
        <v>39</v>
      </c>
      <c r="G60" s="2" t="s">
        <v>806</v>
      </c>
      <c r="H60" s="2">
        <v>0</v>
      </c>
      <c r="I60" s="2">
        <v>0.4</v>
      </c>
      <c r="J60" s="6">
        <v>2166160</v>
      </c>
      <c r="K60" s="6">
        <v>18836696</v>
      </c>
      <c r="L60" s="3">
        <v>-16670536</v>
      </c>
      <c r="M60" s="6">
        <v>19171310</v>
      </c>
      <c r="N60" s="6">
        <v>2111685</v>
      </c>
      <c r="O60" s="6">
        <v>441900</v>
      </c>
      <c r="P60" s="6">
        <v>1501082</v>
      </c>
      <c r="Q60" s="6">
        <v>9147</v>
      </c>
      <c r="R60" s="6">
        <v>9715</v>
      </c>
      <c r="S60" s="2">
        <v>917</v>
      </c>
      <c r="T60" s="6">
        <v>19640</v>
      </c>
      <c r="U60" s="6">
        <v>90004</v>
      </c>
      <c r="V60" s="6">
        <v>39280</v>
      </c>
      <c r="W60" s="6">
        <v>-382033</v>
      </c>
      <c r="X60" s="6">
        <v>0</v>
      </c>
      <c r="Y60" s="2">
        <v>0</v>
      </c>
      <c r="Z60" s="6">
        <v>-905767</v>
      </c>
      <c r="AA60" s="6">
        <v>19995194</v>
      </c>
      <c r="AB60" s="6">
        <v>3324659</v>
      </c>
      <c r="AC60" s="6">
        <v>1158498</v>
      </c>
      <c r="AD60" s="9">
        <v>1.53</v>
      </c>
      <c r="AE60" s="7" t="s">
        <v>903</v>
      </c>
      <c r="AF60" s="2">
        <v>2.5122443000000001E-2</v>
      </c>
      <c r="AG60" s="2">
        <v>-2264417</v>
      </c>
      <c r="AH60" s="6">
        <v>0</v>
      </c>
      <c r="AI60" s="2">
        <v>1</v>
      </c>
      <c r="AJ60" s="2">
        <v>0</v>
      </c>
      <c r="AK60" s="2">
        <v>0</v>
      </c>
      <c r="AL60" s="2">
        <v>0</v>
      </c>
      <c r="AM60" s="2">
        <v>0</v>
      </c>
      <c r="AN60" s="2">
        <v>0</v>
      </c>
    </row>
    <row r="61" spans="1:40">
      <c r="A61" s="2" t="s">
        <v>634</v>
      </c>
      <c r="B61" s="2" t="s">
        <v>804</v>
      </c>
      <c r="C61" s="2" t="s">
        <v>805</v>
      </c>
      <c r="D61" s="2">
        <v>0</v>
      </c>
      <c r="E61" s="2" t="s">
        <v>635</v>
      </c>
      <c r="F61" s="2" t="s">
        <v>680</v>
      </c>
      <c r="G61" s="2" t="s">
        <v>678</v>
      </c>
      <c r="H61" s="2">
        <v>0</v>
      </c>
      <c r="I61" s="2">
        <v>0.4</v>
      </c>
      <c r="J61" s="6">
        <v>1436348</v>
      </c>
      <c r="K61" s="6">
        <v>8633784</v>
      </c>
      <c r="L61" s="6">
        <v>-7197436</v>
      </c>
      <c r="M61" s="6">
        <v>8555927</v>
      </c>
      <c r="N61" s="6">
        <v>1086316</v>
      </c>
      <c r="O61" s="6">
        <v>196073</v>
      </c>
      <c r="P61" s="6">
        <v>826531</v>
      </c>
      <c r="Q61" s="2">
        <v>0</v>
      </c>
      <c r="R61" s="2">
        <v>0</v>
      </c>
      <c r="S61" s="2">
        <v>0</v>
      </c>
      <c r="T61" s="6">
        <v>8101</v>
      </c>
      <c r="U61" s="6">
        <v>38871</v>
      </c>
      <c r="V61" s="6">
        <v>16740</v>
      </c>
      <c r="W61" s="6">
        <v>-164941</v>
      </c>
      <c r="X61" s="6">
        <v>0</v>
      </c>
      <c r="Y61" s="2">
        <v>16995.830549999999</v>
      </c>
      <c r="Z61" s="6">
        <v>-295035</v>
      </c>
      <c r="AA61" s="6">
        <v>9165271</v>
      </c>
      <c r="AB61" s="6">
        <v>1967836</v>
      </c>
      <c r="AC61" s="6">
        <v>531487</v>
      </c>
      <c r="AD61" s="9">
        <v>1.37</v>
      </c>
      <c r="AE61" s="7" t="s">
        <v>922</v>
      </c>
      <c r="AF61" s="2">
        <v>2.6553080999999999E-2</v>
      </c>
      <c r="AG61" s="2">
        <v>-737588</v>
      </c>
      <c r="AH61" s="6">
        <v>0</v>
      </c>
      <c r="AI61" s="2">
        <v>1</v>
      </c>
      <c r="AJ61" s="2">
        <v>0</v>
      </c>
      <c r="AK61" s="2">
        <v>0</v>
      </c>
      <c r="AL61" s="2">
        <v>0</v>
      </c>
      <c r="AM61" s="2">
        <v>0</v>
      </c>
      <c r="AN61" s="2">
        <v>0</v>
      </c>
    </row>
    <row r="62" spans="1:40">
      <c r="A62" s="2" t="s">
        <v>632</v>
      </c>
      <c r="B62" s="2" t="s">
        <v>804</v>
      </c>
      <c r="C62" s="2" t="s">
        <v>808</v>
      </c>
      <c r="D62" s="2">
        <v>0</v>
      </c>
      <c r="E62" s="2" t="s">
        <v>633</v>
      </c>
      <c r="F62" s="2" t="s">
        <v>412</v>
      </c>
      <c r="G62" s="2" t="s">
        <v>410</v>
      </c>
      <c r="H62" s="2">
        <v>0</v>
      </c>
      <c r="I62" s="2">
        <v>0.4</v>
      </c>
      <c r="J62" s="6">
        <v>2829066</v>
      </c>
      <c r="K62" s="6">
        <v>9084668</v>
      </c>
      <c r="L62" s="6">
        <v>-6255602</v>
      </c>
      <c r="M62" s="6">
        <v>9826308</v>
      </c>
      <c r="N62" s="6">
        <v>1242357</v>
      </c>
      <c r="O62" s="6">
        <v>225186</v>
      </c>
      <c r="P62" s="6">
        <v>958481</v>
      </c>
      <c r="Q62" s="2">
        <v>0</v>
      </c>
      <c r="R62" s="6">
        <v>2234</v>
      </c>
      <c r="S62" s="2">
        <v>0</v>
      </c>
      <c r="T62" s="6">
        <v>11136</v>
      </c>
      <c r="U62" s="6">
        <v>23634</v>
      </c>
      <c r="V62" s="6">
        <v>21686</v>
      </c>
      <c r="W62" s="6">
        <v>-143358</v>
      </c>
      <c r="X62" s="6">
        <v>0</v>
      </c>
      <c r="Y62" s="2">
        <v>0</v>
      </c>
      <c r="Z62" s="6">
        <v>-565838</v>
      </c>
      <c r="AA62" s="6">
        <v>10359469</v>
      </c>
      <c r="AB62" s="6">
        <v>4103867</v>
      </c>
      <c r="AC62" s="6">
        <v>1274801</v>
      </c>
      <c r="AD62" s="9">
        <v>1.45</v>
      </c>
      <c r="AE62" s="7" t="s">
        <v>930</v>
      </c>
      <c r="AF62" s="2">
        <v>1.3435819E-2</v>
      </c>
      <c r="AG62" s="2">
        <v>-1414594</v>
      </c>
      <c r="AH62" s="6">
        <v>0</v>
      </c>
      <c r="AI62" s="2">
        <v>1</v>
      </c>
      <c r="AJ62" s="2">
        <v>0</v>
      </c>
      <c r="AK62" s="2">
        <v>0</v>
      </c>
      <c r="AL62" s="2">
        <v>0</v>
      </c>
      <c r="AM62" s="2">
        <v>0</v>
      </c>
      <c r="AN62" s="2">
        <v>0</v>
      </c>
    </row>
    <row r="63" spans="1:40">
      <c r="A63" s="2" t="s">
        <v>630</v>
      </c>
      <c r="B63" s="2" t="s">
        <v>804</v>
      </c>
      <c r="C63" s="2" t="s">
        <v>822</v>
      </c>
      <c r="D63" s="2">
        <v>0</v>
      </c>
      <c r="E63" s="2" t="s">
        <v>631</v>
      </c>
      <c r="F63" s="2" t="s">
        <v>584</v>
      </c>
      <c r="G63" s="2" t="s">
        <v>0</v>
      </c>
      <c r="H63" s="2">
        <v>0</v>
      </c>
      <c r="I63" s="2">
        <v>0.4</v>
      </c>
      <c r="J63" s="6">
        <v>957568</v>
      </c>
      <c r="K63" s="6">
        <v>7464880</v>
      </c>
      <c r="L63" s="6">
        <v>-6507311</v>
      </c>
      <c r="M63" s="6">
        <v>8242228</v>
      </c>
      <c r="N63" s="6">
        <v>813510</v>
      </c>
      <c r="O63" s="6">
        <v>196178</v>
      </c>
      <c r="P63" s="6">
        <v>577689</v>
      </c>
      <c r="Q63" s="2">
        <v>0</v>
      </c>
      <c r="R63" s="2">
        <v>0</v>
      </c>
      <c r="S63" s="2">
        <v>0</v>
      </c>
      <c r="T63" s="6">
        <v>1346</v>
      </c>
      <c r="U63" s="6">
        <v>31751</v>
      </c>
      <c r="V63" s="6">
        <v>6546</v>
      </c>
      <c r="W63" s="6">
        <v>-149126</v>
      </c>
      <c r="X63" s="6">
        <v>0</v>
      </c>
      <c r="Y63" s="2">
        <v>690506</v>
      </c>
      <c r="Z63" s="6">
        <v>251970</v>
      </c>
      <c r="AA63" s="6">
        <v>8468076</v>
      </c>
      <c r="AB63" s="6">
        <v>1960764</v>
      </c>
      <c r="AC63" s="6">
        <v>1003196</v>
      </c>
      <c r="AD63" s="9">
        <v>2.0499999999999998</v>
      </c>
      <c r="AE63" s="7">
        <v>0</v>
      </c>
      <c r="AF63" s="3">
        <v>2.7500000000000002E-4</v>
      </c>
      <c r="AG63" s="2">
        <v>629924</v>
      </c>
      <c r="AH63" s="6">
        <v>0</v>
      </c>
      <c r="AI63" s="2">
        <v>1</v>
      </c>
      <c r="AJ63" s="2">
        <v>0</v>
      </c>
      <c r="AK63" s="2">
        <v>0</v>
      </c>
      <c r="AL63" s="2">
        <v>0</v>
      </c>
      <c r="AM63" s="2">
        <v>0</v>
      </c>
      <c r="AN63" s="2">
        <v>0</v>
      </c>
    </row>
    <row r="64" spans="1:40">
      <c r="A64" s="2" t="s">
        <v>628</v>
      </c>
      <c r="B64" s="2" t="s">
        <v>836</v>
      </c>
      <c r="C64" s="2" t="s">
        <v>818</v>
      </c>
      <c r="D64" s="2" t="s">
        <v>970</v>
      </c>
      <c r="E64" s="2" t="s">
        <v>629</v>
      </c>
      <c r="F64" s="2" t="s">
        <v>514</v>
      </c>
      <c r="G64" s="2" t="s">
        <v>806</v>
      </c>
      <c r="H64" s="2">
        <v>0</v>
      </c>
      <c r="I64" s="2">
        <v>0.3</v>
      </c>
      <c r="J64" s="6">
        <v>16038951</v>
      </c>
      <c r="K64" s="3">
        <v>280302359</v>
      </c>
      <c r="L64" s="3">
        <v>-264263409</v>
      </c>
      <c r="M64" s="3">
        <v>341035617</v>
      </c>
      <c r="N64" s="6">
        <v>8956138</v>
      </c>
      <c r="O64" s="6">
        <v>7940063</v>
      </c>
      <c r="P64" s="6">
        <v>165875</v>
      </c>
      <c r="Q64" s="2">
        <v>0</v>
      </c>
      <c r="R64" s="2">
        <v>0</v>
      </c>
      <c r="S64" s="3">
        <v>0</v>
      </c>
      <c r="T64" s="6">
        <v>9155</v>
      </c>
      <c r="U64" s="6">
        <v>825801</v>
      </c>
      <c r="V64" s="6">
        <v>15245</v>
      </c>
      <c r="W64" s="6">
        <v>-6056036</v>
      </c>
      <c r="X64" s="6">
        <v>0</v>
      </c>
      <c r="Y64" s="2">
        <v>30863284</v>
      </c>
      <c r="Z64" s="6">
        <v>6272453</v>
      </c>
      <c r="AA64" s="6">
        <v>319344887</v>
      </c>
      <c r="AB64" s="6">
        <v>55081478</v>
      </c>
      <c r="AC64" s="6">
        <v>39042527</v>
      </c>
      <c r="AD64" s="9">
        <v>3.43</v>
      </c>
      <c r="AE64" s="7" t="s">
        <v>971</v>
      </c>
      <c r="AF64" s="2">
        <v>5.0665739999999999E-3</v>
      </c>
      <c r="AG64" s="2">
        <v>20908176</v>
      </c>
      <c r="AH64" s="6">
        <v>0</v>
      </c>
      <c r="AI64" s="2">
        <v>0</v>
      </c>
      <c r="AJ64" s="2">
        <v>0</v>
      </c>
      <c r="AK64" s="2">
        <v>0</v>
      </c>
      <c r="AL64" s="2">
        <v>0</v>
      </c>
      <c r="AM64" s="2">
        <v>0</v>
      </c>
      <c r="AN64" s="2">
        <v>1</v>
      </c>
    </row>
    <row r="65" spans="1:40">
      <c r="A65" s="2" t="s">
        <v>624</v>
      </c>
      <c r="B65" s="2" t="s">
        <v>804</v>
      </c>
      <c r="C65" s="2" t="s">
        <v>815</v>
      </c>
      <c r="D65" s="2">
        <v>0</v>
      </c>
      <c r="E65" s="2" t="s">
        <v>625</v>
      </c>
      <c r="F65" s="2" t="s">
        <v>534</v>
      </c>
      <c r="G65" s="2" t="s">
        <v>532</v>
      </c>
      <c r="H65" s="2">
        <v>0</v>
      </c>
      <c r="I65" s="2">
        <v>0.4</v>
      </c>
      <c r="J65" s="6">
        <v>4162158</v>
      </c>
      <c r="K65" s="6">
        <v>23438392</v>
      </c>
      <c r="L65" s="3">
        <v>-19276235</v>
      </c>
      <c r="M65" s="6">
        <v>24755551</v>
      </c>
      <c r="N65" s="6">
        <v>2323303</v>
      </c>
      <c r="O65" s="6">
        <v>567315</v>
      </c>
      <c r="P65" s="6">
        <v>1660306</v>
      </c>
      <c r="Q65" s="2">
        <v>0</v>
      </c>
      <c r="R65" s="6">
        <v>2164</v>
      </c>
      <c r="S65" s="2">
        <v>614</v>
      </c>
      <c r="T65" s="6">
        <v>6966</v>
      </c>
      <c r="U65" s="6">
        <v>59154</v>
      </c>
      <c r="V65" s="6">
        <v>26784</v>
      </c>
      <c r="W65" s="6">
        <v>-441747</v>
      </c>
      <c r="X65" s="6">
        <v>0</v>
      </c>
      <c r="Y65" s="2">
        <v>2754.4711820000002</v>
      </c>
      <c r="Z65" s="6">
        <v>597689</v>
      </c>
      <c r="AA65" s="6">
        <v>27232041</v>
      </c>
      <c r="AB65" s="6">
        <v>7955806</v>
      </c>
      <c r="AC65" s="6">
        <v>3793649</v>
      </c>
      <c r="AD65" s="9">
        <v>1.91</v>
      </c>
      <c r="AE65" s="7" t="s">
        <v>908</v>
      </c>
      <c r="AF65" s="2">
        <v>1.6289489000000001E-2</v>
      </c>
      <c r="AG65" s="2">
        <v>1494222</v>
      </c>
      <c r="AH65" s="6">
        <v>0</v>
      </c>
      <c r="AI65" s="2">
        <v>1</v>
      </c>
      <c r="AJ65" s="2">
        <v>0</v>
      </c>
      <c r="AK65" s="2">
        <v>0</v>
      </c>
      <c r="AL65" s="2">
        <v>0</v>
      </c>
      <c r="AM65" s="2">
        <v>0</v>
      </c>
      <c r="AN65" s="2">
        <v>0</v>
      </c>
    </row>
    <row r="66" spans="1:40">
      <c r="A66" s="2" t="s">
        <v>622</v>
      </c>
      <c r="B66" s="2" t="s">
        <v>804</v>
      </c>
      <c r="C66" s="2" t="s">
        <v>808</v>
      </c>
      <c r="D66" s="2">
        <v>0</v>
      </c>
      <c r="E66" s="2" t="s">
        <v>623</v>
      </c>
      <c r="F66" s="2" t="s">
        <v>606</v>
      </c>
      <c r="G66" s="2" t="s">
        <v>806</v>
      </c>
      <c r="H66" s="2">
        <v>0</v>
      </c>
      <c r="I66" s="2">
        <v>0.4</v>
      </c>
      <c r="J66" s="6">
        <v>2425819</v>
      </c>
      <c r="K66" s="6">
        <v>13749785</v>
      </c>
      <c r="L66" s="3">
        <v>-11323966</v>
      </c>
      <c r="M66" s="6">
        <v>13987015</v>
      </c>
      <c r="N66" s="6">
        <v>954748</v>
      </c>
      <c r="O66" s="6">
        <v>321471</v>
      </c>
      <c r="P66" s="6">
        <v>557945</v>
      </c>
      <c r="Q66" s="2">
        <v>0</v>
      </c>
      <c r="R66" s="6">
        <v>7373</v>
      </c>
      <c r="S66" s="2">
        <v>614</v>
      </c>
      <c r="T66" s="6">
        <v>5826</v>
      </c>
      <c r="U66" s="6">
        <v>39689</v>
      </c>
      <c r="V66" s="6">
        <v>21830</v>
      </c>
      <c r="W66" s="6">
        <v>-259508</v>
      </c>
      <c r="X66" s="6">
        <v>0</v>
      </c>
      <c r="Y66" s="2">
        <v>0</v>
      </c>
      <c r="Z66" s="6">
        <v>1187254</v>
      </c>
      <c r="AA66" s="6">
        <v>15869510</v>
      </c>
      <c r="AB66" s="6">
        <v>4545544</v>
      </c>
      <c r="AC66" s="6">
        <v>2119725</v>
      </c>
      <c r="AD66" s="9">
        <v>1.87</v>
      </c>
      <c r="AE66" s="7" t="s">
        <v>887</v>
      </c>
      <c r="AF66" s="2">
        <v>2.3913667999999999E-2</v>
      </c>
      <c r="AG66" s="2">
        <v>2968134</v>
      </c>
      <c r="AH66" s="6">
        <v>0</v>
      </c>
      <c r="AI66" s="2">
        <v>1</v>
      </c>
      <c r="AJ66" s="2">
        <v>0</v>
      </c>
      <c r="AK66" s="2">
        <v>0</v>
      </c>
      <c r="AL66" s="2">
        <v>0</v>
      </c>
      <c r="AM66" s="2">
        <v>0</v>
      </c>
      <c r="AN66" s="2">
        <v>0</v>
      </c>
    </row>
    <row r="67" spans="1:40">
      <c r="A67" s="2" t="s">
        <v>620</v>
      </c>
      <c r="B67" s="2" t="s">
        <v>804</v>
      </c>
      <c r="C67" s="2" t="s">
        <v>809</v>
      </c>
      <c r="D67" s="2">
        <v>0</v>
      </c>
      <c r="E67" s="2" t="s">
        <v>621</v>
      </c>
      <c r="F67" s="2" t="s">
        <v>310</v>
      </c>
      <c r="G67" s="2" t="s">
        <v>806</v>
      </c>
      <c r="H67" s="2">
        <v>0</v>
      </c>
      <c r="I67" s="2">
        <v>0.4</v>
      </c>
      <c r="J67" s="6">
        <v>2034016</v>
      </c>
      <c r="K67" s="6">
        <v>11928755</v>
      </c>
      <c r="L67" s="6">
        <v>-9894739</v>
      </c>
      <c r="M67" s="6">
        <v>13332335</v>
      </c>
      <c r="N67" s="6">
        <v>798223</v>
      </c>
      <c r="O67" s="6">
        <v>305533</v>
      </c>
      <c r="P67" s="6">
        <v>485734</v>
      </c>
      <c r="Q67" s="2">
        <v>0</v>
      </c>
      <c r="R67" s="2">
        <v>0</v>
      </c>
      <c r="S67" s="2">
        <v>0</v>
      </c>
      <c r="T67" s="2">
        <v>0</v>
      </c>
      <c r="U67" s="6">
        <v>3682</v>
      </c>
      <c r="V67" s="6">
        <v>3274</v>
      </c>
      <c r="W67" s="6">
        <v>-226754</v>
      </c>
      <c r="X67" s="6">
        <v>0</v>
      </c>
      <c r="Y67" s="2">
        <v>0</v>
      </c>
      <c r="Z67" s="6">
        <v>-2287049</v>
      </c>
      <c r="AA67" s="6">
        <v>11616755</v>
      </c>
      <c r="AB67" s="6">
        <v>1722016</v>
      </c>
      <c r="AC67" s="6">
        <v>-312000</v>
      </c>
      <c r="AD67" s="9">
        <v>0.85</v>
      </c>
      <c r="AE67" s="7" t="s">
        <v>842</v>
      </c>
      <c r="AF67" s="2">
        <v>2.0044745999999999E-2</v>
      </c>
      <c r="AG67" s="2">
        <v>-5717622</v>
      </c>
      <c r="AH67" s="6">
        <v>0</v>
      </c>
      <c r="AI67" s="2">
        <v>1</v>
      </c>
      <c r="AJ67" s="2">
        <v>0</v>
      </c>
      <c r="AK67" s="2">
        <v>0</v>
      </c>
      <c r="AL67" s="2">
        <v>0</v>
      </c>
      <c r="AM67" s="2">
        <v>0</v>
      </c>
      <c r="AN67" s="2">
        <v>0</v>
      </c>
    </row>
    <row r="68" spans="1:40">
      <c r="A68" s="2" t="s">
        <v>618</v>
      </c>
      <c r="B68" s="2" t="s">
        <v>821</v>
      </c>
      <c r="C68" s="2" t="s">
        <v>822</v>
      </c>
      <c r="D68" s="2" t="s">
        <v>949</v>
      </c>
      <c r="E68" s="2" t="s">
        <v>1006</v>
      </c>
      <c r="F68" s="2" t="s">
        <v>806</v>
      </c>
      <c r="G68" s="2" t="s">
        <v>806</v>
      </c>
      <c r="H68" s="2">
        <v>0</v>
      </c>
      <c r="I68" s="2">
        <v>0.5</v>
      </c>
      <c r="J68" s="3">
        <v>107866091</v>
      </c>
      <c r="K68" s="6">
        <v>81276189</v>
      </c>
      <c r="L68" s="6">
        <v>26589902</v>
      </c>
      <c r="M68" s="6">
        <v>74933783</v>
      </c>
      <c r="N68" s="6">
        <v>14509272</v>
      </c>
      <c r="O68" s="6">
        <v>1738314</v>
      </c>
      <c r="P68" s="6">
        <v>12125069</v>
      </c>
      <c r="Q68" s="6">
        <v>18614</v>
      </c>
      <c r="R68" s="6">
        <v>86780</v>
      </c>
      <c r="S68" s="6">
        <v>3069</v>
      </c>
      <c r="T68" s="3">
        <v>25573</v>
      </c>
      <c r="U68" s="6">
        <v>394219</v>
      </c>
      <c r="V68" s="6">
        <v>117636</v>
      </c>
      <c r="W68" s="6">
        <v>609352</v>
      </c>
      <c r="X68" s="6">
        <v>0</v>
      </c>
      <c r="Y68" s="2">
        <v>0</v>
      </c>
      <c r="Z68" s="6">
        <v>5205893</v>
      </c>
      <c r="AA68" s="6">
        <v>95258300</v>
      </c>
      <c r="AB68" s="6">
        <v>121848202</v>
      </c>
      <c r="AC68" s="6">
        <v>13982111</v>
      </c>
      <c r="AD68" s="9">
        <v>1.1299999999999999</v>
      </c>
      <c r="AE68" s="7">
        <v>0</v>
      </c>
      <c r="AF68" s="2">
        <v>3.0967176999999999E-2</v>
      </c>
      <c r="AG68" s="2">
        <v>5449844</v>
      </c>
      <c r="AH68" s="6">
        <v>0</v>
      </c>
      <c r="AI68" s="2">
        <v>0</v>
      </c>
      <c r="AJ68" s="2">
        <v>0</v>
      </c>
      <c r="AK68" s="2">
        <v>0</v>
      </c>
      <c r="AL68" s="2">
        <v>0</v>
      </c>
      <c r="AM68" s="2">
        <v>0</v>
      </c>
      <c r="AN68" s="2">
        <v>1</v>
      </c>
    </row>
    <row r="69" spans="1:40">
      <c r="A69" s="2" t="s">
        <v>616</v>
      </c>
      <c r="B69" s="2" t="s">
        <v>804</v>
      </c>
      <c r="C69" s="2" t="s">
        <v>822</v>
      </c>
      <c r="D69" s="2" t="s">
        <v>978</v>
      </c>
      <c r="E69" s="2" t="s">
        <v>617</v>
      </c>
      <c r="F69" s="2" t="s">
        <v>510</v>
      </c>
      <c r="G69" s="2" t="s">
        <v>806</v>
      </c>
      <c r="H69" s="2">
        <v>0</v>
      </c>
      <c r="I69" s="2">
        <v>0.4</v>
      </c>
      <c r="J69" s="6">
        <v>1806797</v>
      </c>
      <c r="K69" s="6">
        <v>12854760</v>
      </c>
      <c r="L69" s="3">
        <v>-11047963</v>
      </c>
      <c r="M69" s="6">
        <v>13131361</v>
      </c>
      <c r="N69" s="6">
        <v>1879824</v>
      </c>
      <c r="O69" s="6">
        <v>302353</v>
      </c>
      <c r="P69" s="6">
        <v>1450461</v>
      </c>
      <c r="Q69" s="6">
        <v>7524</v>
      </c>
      <c r="R69" s="6">
        <v>10378</v>
      </c>
      <c r="S69" s="2">
        <v>613.6</v>
      </c>
      <c r="T69" s="6">
        <v>6612</v>
      </c>
      <c r="U69" s="6">
        <v>73241</v>
      </c>
      <c r="V69" s="6">
        <v>28642</v>
      </c>
      <c r="W69" s="6">
        <v>-253182</v>
      </c>
      <c r="X69" s="6">
        <v>0</v>
      </c>
      <c r="Y69" s="2">
        <v>9322.5351549999996</v>
      </c>
      <c r="Z69" s="6">
        <v>-841569</v>
      </c>
      <c r="AA69" s="6">
        <v>13907111</v>
      </c>
      <c r="AB69" s="6">
        <v>2859148</v>
      </c>
      <c r="AC69" s="6">
        <v>1052351</v>
      </c>
      <c r="AD69" s="9">
        <v>1.58</v>
      </c>
      <c r="AE69" s="7" t="s">
        <v>979</v>
      </c>
      <c r="AF69" s="2">
        <v>2.0617719999999999E-2</v>
      </c>
      <c r="AG69" s="2">
        <v>-2103922</v>
      </c>
      <c r="AH69" s="6">
        <v>0</v>
      </c>
      <c r="AI69" s="2">
        <v>0</v>
      </c>
      <c r="AJ69" s="2">
        <v>0</v>
      </c>
      <c r="AK69" s="2">
        <v>0</v>
      </c>
      <c r="AL69" s="2">
        <v>0</v>
      </c>
      <c r="AM69" s="2">
        <v>0</v>
      </c>
      <c r="AN69" s="2">
        <v>1</v>
      </c>
    </row>
    <row r="70" spans="1:40">
      <c r="A70" s="2" t="s">
        <v>614</v>
      </c>
      <c r="B70" s="2" t="s">
        <v>819</v>
      </c>
      <c r="C70" s="2" t="s">
        <v>825</v>
      </c>
      <c r="D70" s="2" t="s">
        <v>945</v>
      </c>
      <c r="E70" s="2" t="s">
        <v>615</v>
      </c>
      <c r="F70" s="2" t="s">
        <v>806</v>
      </c>
      <c r="G70" s="2" t="s">
        <v>45</v>
      </c>
      <c r="H70" s="2">
        <v>0</v>
      </c>
      <c r="I70" s="2">
        <v>0.49</v>
      </c>
      <c r="J70" s="6">
        <v>77784113</v>
      </c>
      <c r="K70" s="6">
        <v>56271142</v>
      </c>
      <c r="L70" s="6">
        <v>21512972</v>
      </c>
      <c r="M70" s="6">
        <v>57707118</v>
      </c>
      <c r="N70" s="6">
        <v>4304064</v>
      </c>
      <c r="O70" s="6">
        <v>1322455</v>
      </c>
      <c r="P70" s="6">
        <v>2803925</v>
      </c>
      <c r="Q70" s="2">
        <v>0</v>
      </c>
      <c r="R70" s="2">
        <v>0</v>
      </c>
      <c r="S70" s="6">
        <v>751.82828280000001</v>
      </c>
      <c r="T70" s="6">
        <v>28570</v>
      </c>
      <c r="U70" s="6">
        <v>102752</v>
      </c>
      <c r="V70" s="6">
        <v>45612</v>
      </c>
      <c r="W70" s="6">
        <v>493006</v>
      </c>
      <c r="X70" s="6">
        <v>0</v>
      </c>
      <c r="Y70" s="2">
        <v>1253109.662</v>
      </c>
      <c r="Z70" s="6">
        <v>-395024</v>
      </c>
      <c r="AA70" s="6">
        <v>60856055</v>
      </c>
      <c r="AB70" s="6">
        <v>82369026</v>
      </c>
      <c r="AC70" s="6">
        <v>4584913</v>
      </c>
      <c r="AD70" s="9">
        <v>1.06</v>
      </c>
      <c r="AE70" s="7" t="s">
        <v>980</v>
      </c>
      <c r="AF70" s="2">
        <v>0.50887970699999996</v>
      </c>
      <c r="AG70" s="2">
        <v>-268809</v>
      </c>
      <c r="AH70" s="6">
        <v>0</v>
      </c>
      <c r="AI70" s="2">
        <v>0</v>
      </c>
      <c r="AJ70" s="2">
        <v>0</v>
      </c>
      <c r="AK70" s="2">
        <v>0</v>
      </c>
      <c r="AL70" s="2">
        <v>0</v>
      </c>
      <c r="AM70" s="2">
        <v>0</v>
      </c>
      <c r="AN70" s="2">
        <v>1</v>
      </c>
    </row>
    <row r="71" spans="1:40">
      <c r="A71" s="2" t="s">
        <v>612</v>
      </c>
      <c r="B71" s="2" t="s">
        <v>804</v>
      </c>
      <c r="C71" s="2" t="s">
        <v>820</v>
      </c>
      <c r="D71" s="2">
        <v>0</v>
      </c>
      <c r="E71" s="2" t="s">
        <v>613</v>
      </c>
      <c r="F71" s="2" t="s">
        <v>316</v>
      </c>
      <c r="G71" s="2" t="s">
        <v>314</v>
      </c>
      <c r="H71" s="2">
        <v>0</v>
      </c>
      <c r="I71" s="2">
        <v>0.4</v>
      </c>
      <c r="J71" s="6">
        <v>1428970</v>
      </c>
      <c r="K71" s="6">
        <v>7202289</v>
      </c>
      <c r="L71" s="6">
        <v>-5773319</v>
      </c>
      <c r="M71" s="6">
        <v>7409540</v>
      </c>
      <c r="N71" s="6">
        <v>1179733</v>
      </c>
      <c r="O71" s="6">
        <v>169802</v>
      </c>
      <c r="P71" s="6">
        <v>936827</v>
      </c>
      <c r="Q71" s="6">
        <v>3556</v>
      </c>
      <c r="R71" s="6">
        <v>7200</v>
      </c>
      <c r="S71" s="2">
        <v>0</v>
      </c>
      <c r="T71" s="6">
        <v>7784</v>
      </c>
      <c r="U71" s="6">
        <v>31097</v>
      </c>
      <c r="V71" s="6">
        <v>23467</v>
      </c>
      <c r="W71" s="6">
        <v>-132305</v>
      </c>
      <c r="X71" s="6">
        <v>0</v>
      </c>
      <c r="Y71" s="2">
        <v>0</v>
      </c>
      <c r="Z71" s="6">
        <v>-20018</v>
      </c>
      <c r="AA71" s="6">
        <v>8436950</v>
      </c>
      <c r="AB71" s="6">
        <v>2663631</v>
      </c>
      <c r="AC71" s="6">
        <v>1234660</v>
      </c>
      <c r="AD71" s="9">
        <v>1.86</v>
      </c>
      <c r="AE71" s="7" t="s">
        <v>317</v>
      </c>
      <c r="AF71" s="2">
        <v>1.887146E-2</v>
      </c>
      <c r="AG71" s="2">
        <v>-50044</v>
      </c>
      <c r="AH71" s="6">
        <v>0</v>
      </c>
      <c r="AI71" s="2">
        <v>1</v>
      </c>
      <c r="AJ71" s="2">
        <v>0</v>
      </c>
      <c r="AK71" s="2">
        <v>0</v>
      </c>
      <c r="AL71" s="2">
        <v>0</v>
      </c>
      <c r="AM71" s="2">
        <v>0</v>
      </c>
      <c r="AN71" s="2">
        <v>0</v>
      </c>
    </row>
    <row r="72" spans="1:40">
      <c r="A72" s="2" t="s">
        <v>610</v>
      </c>
      <c r="B72" s="2" t="s">
        <v>804</v>
      </c>
      <c r="C72" s="2" t="s">
        <v>805</v>
      </c>
      <c r="D72" s="2">
        <v>0</v>
      </c>
      <c r="E72" s="2" t="s">
        <v>611</v>
      </c>
      <c r="F72" s="2" t="s">
        <v>39</v>
      </c>
      <c r="G72" s="2" t="s">
        <v>806</v>
      </c>
      <c r="H72" s="2">
        <v>0</v>
      </c>
      <c r="I72" s="2">
        <v>0.4</v>
      </c>
      <c r="J72" s="6">
        <v>3504218</v>
      </c>
      <c r="K72" s="6">
        <v>44474893</v>
      </c>
      <c r="L72" s="3">
        <v>-40970676</v>
      </c>
      <c r="M72" s="6">
        <v>47982713</v>
      </c>
      <c r="N72" s="6">
        <v>1667682</v>
      </c>
      <c r="O72" s="6">
        <v>1099714</v>
      </c>
      <c r="P72" s="6">
        <v>495275</v>
      </c>
      <c r="Q72" s="6">
        <v>8183</v>
      </c>
      <c r="R72" s="2">
        <v>0</v>
      </c>
      <c r="S72" s="2">
        <v>0</v>
      </c>
      <c r="T72" s="6">
        <v>3437</v>
      </c>
      <c r="U72" s="6">
        <v>52890</v>
      </c>
      <c r="V72" s="6">
        <v>8183</v>
      </c>
      <c r="W72" s="6">
        <v>-938911</v>
      </c>
      <c r="X72" s="6">
        <v>0</v>
      </c>
      <c r="Y72" s="2">
        <v>2030676</v>
      </c>
      <c r="Z72" s="6">
        <v>166148</v>
      </c>
      <c r="AA72" s="6">
        <v>46846955</v>
      </c>
      <c r="AB72" s="6">
        <v>5876280</v>
      </c>
      <c r="AC72" s="6">
        <v>2372062</v>
      </c>
      <c r="AD72" s="9">
        <v>1.68</v>
      </c>
      <c r="AE72" s="7">
        <v>0</v>
      </c>
      <c r="AF72" s="2">
        <v>1.006023E-3</v>
      </c>
      <c r="AG72" s="2">
        <v>415371</v>
      </c>
      <c r="AH72" s="6">
        <v>0</v>
      </c>
      <c r="AI72" s="2">
        <v>1</v>
      </c>
      <c r="AJ72" s="2">
        <v>0</v>
      </c>
      <c r="AK72" s="2">
        <v>0</v>
      </c>
      <c r="AL72" s="2">
        <v>0</v>
      </c>
      <c r="AM72" s="2">
        <v>0</v>
      </c>
      <c r="AN72" s="2">
        <v>0</v>
      </c>
    </row>
    <row r="73" spans="1:40">
      <c r="A73" s="2" t="s">
        <v>608</v>
      </c>
      <c r="B73" s="2" t="s">
        <v>817</v>
      </c>
      <c r="C73" s="2" t="s">
        <v>818</v>
      </c>
      <c r="D73" s="2" t="s">
        <v>970</v>
      </c>
      <c r="E73" s="2" t="s">
        <v>609</v>
      </c>
      <c r="F73" s="2" t="s">
        <v>514</v>
      </c>
      <c r="G73" s="2" t="s">
        <v>806</v>
      </c>
      <c r="H73" s="2">
        <v>0</v>
      </c>
      <c r="I73" s="2">
        <v>0.3</v>
      </c>
      <c r="J73" s="6">
        <v>71224914</v>
      </c>
      <c r="K73" s="6">
        <v>38334379</v>
      </c>
      <c r="L73" s="6">
        <v>32890535</v>
      </c>
      <c r="M73" s="6">
        <v>36574279</v>
      </c>
      <c r="N73" s="6">
        <v>2926128</v>
      </c>
      <c r="O73" s="6">
        <v>852893</v>
      </c>
      <c r="P73" s="6">
        <v>1658565</v>
      </c>
      <c r="Q73" s="6">
        <v>9216</v>
      </c>
      <c r="R73" s="2">
        <v>0</v>
      </c>
      <c r="S73" s="2">
        <v>0</v>
      </c>
      <c r="T73" s="6">
        <v>106030</v>
      </c>
      <c r="U73" s="6">
        <v>284739</v>
      </c>
      <c r="V73" s="6">
        <v>14684</v>
      </c>
      <c r="W73" s="6">
        <v>753741</v>
      </c>
      <c r="X73" s="6">
        <v>0</v>
      </c>
      <c r="Y73" s="2">
        <v>68620.743770000001</v>
      </c>
      <c r="Z73" s="6">
        <v>3926654</v>
      </c>
      <c r="AA73" s="6">
        <v>44112182</v>
      </c>
      <c r="AB73" s="6">
        <v>77002717</v>
      </c>
      <c r="AC73" s="6">
        <v>5777803</v>
      </c>
      <c r="AD73" s="9">
        <v>1.08</v>
      </c>
      <c r="AE73" s="7" t="s">
        <v>971</v>
      </c>
      <c r="AF73" s="2">
        <v>2.2499369000000002E-2</v>
      </c>
      <c r="AG73" s="2">
        <v>13088848</v>
      </c>
      <c r="AH73" s="6">
        <v>0</v>
      </c>
      <c r="AI73" s="2">
        <v>0</v>
      </c>
      <c r="AJ73" s="2">
        <v>0</v>
      </c>
      <c r="AK73" s="2">
        <v>0</v>
      </c>
      <c r="AL73" s="2">
        <v>0</v>
      </c>
      <c r="AM73" s="2">
        <v>0</v>
      </c>
      <c r="AN73" s="2">
        <v>1</v>
      </c>
    </row>
    <row r="74" spans="1:40">
      <c r="A74" s="2" t="s">
        <v>604</v>
      </c>
      <c r="B74" s="2" t="s">
        <v>804</v>
      </c>
      <c r="C74" s="2" t="s">
        <v>815</v>
      </c>
      <c r="D74" s="2">
        <v>0</v>
      </c>
      <c r="E74" s="2" t="s">
        <v>605</v>
      </c>
      <c r="F74" s="2" t="s">
        <v>460</v>
      </c>
      <c r="G74" s="2" t="s">
        <v>806</v>
      </c>
      <c r="H74" s="2">
        <v>0</v>
      </c>
      <c r="I74" s="2">
        <v>0.4</v>
      </c>
      <c r="J74" s="6">
        <v>2902254</v>
      </c>
      <c r="K74" s="6">
        <v>24930551</v>
      </c>
      <c r="L74" s="3">
        <v>-22028296</v>
      </c>
      <c r="M74" s="6">
        <v>25483649</v>
      </c>
      <c r="N74" s="6">
        <v>1820462</v>
      </c>
      <c r="O74" s="6">
        <v>585469</v>
      </c>
      <c r="P74" s="6">
        <v>1129209</v>
      </c>
      <c r="Q74" s="2">
        <v>0</v>
      </c>
      <c r="R74" s="6">
        <v>1729</v>
      </c>
      <c r="S74" s="2">
        <v>0</v>
      </c>
      <c r="T74" s="6">
        <v>8187</v>
      </c>
      <c r="U74" s="6">
        <v>75918</v>
      </c>
      <c r="V74" s="6">
        <v>19950</v>
      </c>
      <c r="W74" s="6">
        <v>-504815</v>
      </c>
      <c r="X74" s="6">
        <v>0</v>
      </c>
      <c r="Y74" s="2">
        <v>880304</v>
      </c>
      <c r="Z74" s="6">
        <v>1811100</v>
      </c>
      <c r="AA74" s="6">
        <v>27730092</v>
      </c>
      <c r="AB74" s="6">
        <v>5701796</v>
      </c>
      <c r="AC74" s="6">
        <v>2799541</v>
      </c>
      <c r="AD74" s="9">
        <v>1.96</v>
      </c>
      <c r="AE74" s="7">
        <v>0</v>
      </c>
      <c r="AF74" s="2">
        <v>8.3320599999999996E-4</v>
      </c>
      <c r="AG74" s="2">
        <v>4527749</v>
      </c>
      <c r="AH74" s="6">
        <v>0</v>
      </c>
      <c r="AI74" s="2">
        <v>1</v>
      </c>
      <c r="AJ74" s="2">
        <v>0</v>
      </c>
      <c r="AK74" s="2">
        <v>0</v>
      </c>
      <c r="AL74" s="2">
        <v>0</v>
      </c>
      <c r="AM74" s="2">
        <v>0</v>
      </c>
      <c r="AN74" s="2">
        <v>0</v>
      </c>
    </row>
    <row r="75" spans="1:40">
      <c r="A75" s="2" t="s">
        <v>602</v>
      </c>
      <c r="B75" s="2" t="s">
        <v>821</v>
      </c>
      <c r="C75" s="2" t="s">
        <v>845</v>
      </c>
      <c r="D75" s="2">
        <v>0</v>
      </c>
      <c r="E75" s="2" t="s">
        <v>603</v>
      </c>
      <c r="F75" s="2" t="s">
        <v>806</v>
      </c>
      <c r="G75" s="2" t="s">
        <v>576</v>
      </c>
      <c r="H75" s="2">
        <v>0</v>
      </c>
      <c r="I75" s="2">
        <v>0.49</v>
      </c>
      <c r="J75" s="6">
        <v>22034636</v>
      </c>
      <c r="K75" s="6">
        <v>15015148</v>
      </c>
      <c r="L75" s="6">
        <v>7019488</v>
      </c>
      <c r="M75" s="6">
        <v>15796058</v>
      </c>
      <c r="N75" s="6">
        <v>1725245</v>
      </c>
      <c r="O75" s="6">
        <v>380345</v>
      </c>
      <c r="P75" s="6">
        <v>1274147</v>
      </c>
      <c r="Q75" s="6">
        <v>7843</v>
      </c>
      <c r="R75" s="2">
        <v>0</v>
      </c>
      <c r="S75" s="2">
        <v>752</v>
      </c>
      <c r="T75" s="6">
        <v>8639</v>
      </c>
      <c r="U75" s="6">
        <v>33470</v>
      </c>
      <c r="V75" s="6">
        <v>20049</v>
      </c>
      <c r="W75" s="6">
        <v>160863</v>
      </c>
      <c r="X75" s="6">
        <v>0</v>
      </c>
      <c r="Y75" s="2">
        <v>0</v>
      </c>
      <c r="Z75" s="6">
        <v>-820525</v>
      </c>
      <c r="AA75" s="6">
        <v>16861641</v>
      </c>
      <c r="AB75" s="6">
        <v>23881129</v>
      </c>
      <c r="AC75" s="6">
        <v>1846493</v>
      </c>
      <c r="AD75" s="9">
        <v>1.08</v>
      </c>
      <c r="AE75" s="7">
        <v>0</v>
      </c>
      <c r="AF75" s="2">
        <v>6.3259040000000002E-3</v>
      </c>
      <c r="AG75" s="2">
        <v>-1674540</v>
      </c>
      <c r="AH75" s="6">
        <v>0</v>
      </c>
      <c r="AI75" s="2">
        <v>0</v>
      </c>
      <c r="AJ75" s="2">
        <v>0</v>
      </c>
      <c r="AK75" s="2">
        <v>0</v>
      </c>
      <c r="AL75" s="2">
        <v>1</v>
      </c>
      <c r="AM75" s="2">
        <v>0</v>
      </c>
      <c r="AN75" s="2">
        <v>0</v>
      </c>
    </row>
    <row r="76" spans="1:40">
      <c r="A76" s="2" t="s">
        <v>600</v>
      </c>
      <c r="B76" s="2" t="s">
        <v>804</v>
      </c>
      <c r="C76" s="2" t="s">
        <v>805</v>
      </c>
      <c r="D76" s="2" t="s">
        <v>966</v>
      </c>
      <c r="E76" s="2" t="s">
        <v>601</v>
      </c>
      <c r="F76" s="2" t="s">
        <v>430</v>
      </c>
      <c r="G76" s="2" t="s">
        <v>428</v>
      </c>
      <c r="H76" s="2">
        <v>0</v>
      </c>
      <c r="I76" s="2">
        <v>0.4</v>
      </c>
      <c r="J76" s="6">
        <v>2612496</v>
      </c>
      <c r="K76" s="6">
        <v>31215219</v>
      </c>
      <c r="L76" s="3">
        <v>-28602723</v>
      </c>
      <c r="M76" s="6">
        <v>33284738</v>
      </c>
      <c r="N76" s="6">
        <v>1507226</v>
      </c>
      <c r="O76" s="6">
        <v>762775</v>
      </c>
      <c r="P76" s="6">
        <v>697537</v>
      </c>
      <c r="Q76" s="6">
        <v>1480</v>
      </c>
      <c r="R76" s="2">
        <v>0</v>
      </c>
      <c r="S76" s="2">
        <v>0</v>
      </c>
      <c r="T76" s="6">
        <v>2129</v>
      </c>
      <c r="U76" s="6">
        <v>34713</v>
      </c>
      <c r="V76" s="6">
        <v>8592</v>
      </c>
      <c r="W76" s="6">
        <v>-655479</v>
      </c>
      <c r="X76" s="6">
        <v>0</v>
      </c>
      <c r="Y76" s="2">
        <v>9824.5809730000001</v>
      </c>
      <c r="Z76" s="6">
        <v>148443</v>
      </c>
      <c r="AA76" s="6">
        <v>34275103</v>
      </c>
      <c r="AB76" s="6">
        <v>5672380</v>
      </c>
      <c r="AC76" s="6">
        <v>3059884</v>
      </c>
      <c r="AD76" s="9">
        <v>2.17</v>
      </c>
      <c r="AE76" s="7" t="s">
        <v>967</v>
      </c>
      <c r="AF76" s="2">
        <v>9.3239410000000005E-3</v>
      </c>
      <c r="AG76" s="2">
        <v>371108</v>
      </c>
      <c r="AH76" s="6">
        <v>0</v>
      </c>
      <c r="AI76" s="2">
        <v>0</v>
      </c>
      <c r="AJ76" s="2">
        <v>0</v>
      </c>
      <c r="AK76" s="2">
        <v>0</v>
      </c>
      <c r="AL76" s="2">
        <v>0</v>
      </c>
      <c r="AM76" s="2">
        <v>0</v>
      </c>
      <c r="AN76" s="2">
        <v>1</v>
      </c>
    </row>
    <row r="77" spans="1:40">
      <c r="A77" s="2" t="s">
        <v>598</v>
      </c>
      <c r="B77" s="2" t="s">
        <v>804</v>
      </c>
      <c r="C77" s="2" t="s">
        <v>809</v>
      </c>
      <c r="D77" s="2">
        <v>0</v>
      </c>
      <c r="E77" s="2" t="s">
        <v>599</v>
      </c>
      <c r="F77" s="2" t="s">
        <v>310</v>
      </c>
      <c r="G77" s="2" t="s">
        <v>806</v>
      </c>
      <c r="H77" s="2">
        <v>0</v>
      </c>
      <c r="I77" s="2">
        <v>0.4</v>
      </c>
      <c r="J77" s="6">
        <v>2037221</v>
      </c>
      <c r="K77" s="6">
        <v>14282980</v>
      </c>
      <c r="L77" s="3">
        <v>-12245759</v>
      </c>
      <c r="M77" s="6">
        <v>18181962</v>
      </c>
      <c r="N77" s="6">
        <v>1241845</v>
      </c>
      <c r="O77" s="6">
        <v>435141</v>
      </c>
      <c r="P77" s="6">
        <v>746937</v>
      </c>
      <c r="Q77" s="2">
        <v>0</v>
      </c>
      <c r="R77" s="6">
        <v>18168</v>
      </c>
      <c r="S77" s="2">
        <v>0</v>
      </c>
      <c r="T77" s="6">
        <v>7404</v>
      </c>
      <c r="U77" s="6">
        <v>18162</v>
      </c>
      <c r="V77" s="6">
        <v>16033</v>
      </c>
      <c r="W77" s="6">
        <v>-280632</v>
      </c>
      <c r="X77" s="6">
        <v>0</v>
      </c>
      <c r="Y77" s="2">
        <v>0</v>
      </c>
      <c r="Z77" s="6">
        <v>163016</v>
      </c>
      <c r="AA77" s="6">
        <v>19306191</v>
      </c>
      <c r="AB77" s="6">
        <v>7060432</v>
      </c>
      <c r="AC77" s="6">
        <v>5023211</v>
      </c>
      <c r="AD77" s="9">
        <v>3.47</v>
      </c>
      <c r="AE77" s="7" t="s">
        <v>842</v>
      </c>
      <c r="AF77" s="2">
        <v>2.0076329E-2</v>
      </c>
      <c r="AG77" s="2">
        <v>407540</v>
      </c>
      <c r="AH77" s="6">
        <v>0</v>
      </c>
      <c r="AI77" s="2">
        <v>1</v>
      </c>
      <c r="AJ77" s="2">
        <v>0</v>
      </c>
      <c r="AK77" s="2">
        <v>0</v>
      </c>
      <c r="AL77" s="2">
        <v>0</v>
      </c>
      <c r="AM77" s="2">
        <v>0</v>
      </c>
      <c r="AN77" s="2">
        <v>0</v>
      </c>
    </row>
    <row r="78" spans="1:40">
      <c r="A78" s="2" t="s">
        <v>596</v>
      </c>
      <c r="B78" s="2" t="s">
        <v>821</v>
      </c>
      <c r="C78" s="2" t="s">
        <v>809</v>
      </c>
      <c r="D78" s="2" t="s">
        <v>964</v>
      </c>
      <c r="E78" s="2" t="s">
        <v>597</v>
      </c>
      <c r="F78" s="2" t="s">
        <v>806</v>
      </c>
      <c r="G78" s="2" t="s">
        <v>590</v>
      </c>
      <c r="H78" s="2">
        <v>0</v>
      </c>
      <c r="I78" s="2">
        <v>0.49</v>
      </c>
      <c r="J78" s="6">
        <v>55522702</v>
      </c>
      <c r="K78" s="6">
        <v>39600594</v>
      </c>
      <c r="L78" s="6">
        <v>15922108</v>
      </c>
      <c r="M78" s="6">
        <v>46278736</v>
      </c>
      <c r="N78" s="6">
        <v>3495997</v>
      </c>
      <c r="O78" s="6">
        <v>1070024</v>
      </c>
      <c r="P78" s="6">
        <v>2179574</v>
      </c>
      <c r="Q78" s="2">
        <v>0</v>
      </c>
      <c r="R78" s="2">
        <v>0</v>
      </c>
      <c r="S78" s="6">
        <v>751.82828280000001</v>
      </c>
      <c r="T78" s="6">
        <v>73735</v>
      </c>
      <c r="U78" s="6">
        <v>125307</v>
      </c>
      <c r="V78" s="6">
        <v>46604</v>
      </c>
      <c r="W78" s="6">
        <v>364882</v>
      </c>
      <c r="X78" s="6">
        <v>0</v>
      </c>
      <c r="Y78" s="2">
        <v>0</v>
      </c>
      <c r="Z78" s="6">
        <v>-1907601</v>
      </c>
      <c r="AA78" s="6">
        <v>48232013</v>
      </c>
      <c r="AB78" s="6">
        <v>64154122</v>
      </c>
      <c r="AC78" s="6">
        <v>8631420</v>
      </c>
      <c r="AD78" s="9">
        <v>1.1599999999999999</v>
      </c>
      <c r="AE78" s="7" t="s">
        <v>965</v>
      </c>
      <c r="AF78" s="2">
        <v>0.28603785500000001</v>
      </c>
      <c r="AG78" s="2">
        <v>-3893063</v>
      </c>
      <c r="AH78" s="6">
        <v>0</v>
      </c>
      <c r="AI78" s="2">
        <v>0</v>
      </c>
      <c r="AJ78" s="2">
        <v>0</v>
      </c>
      <c r="AK78" s="2">
        <v>0</v>
      </c>
      <c r="AL78" s="2">
        <v>0</v>
      </c>
      <c r="AM78" s="2">
        <v>0</v>
      </c>
      <c r="AN78" s="2">
        <v>1</v>
      </c>
    </row>
    <row r="79" spans="1:40">
      <c r="A79" s="2" t="s">
        <v>592</v>
      </c>
      <c r="B79" s="2" t="s">
        <v>804</v>
      </c>
      <c r="C79" s="2" t="s">
        <v>809</v>
      </c>
      <c r="D79" s="2" t="s">
        <v>964</v>
      </c>
      <c r="E79" s="2" t="s">
        <v>593</v>
      </c>
      <c r="F79" s="2" t="s">
        <v>594</v>
      </c>
      <c r="G79" s="2" t="s">
        <v>590</v>
      </c>
      <c r="H79" s="2">
        <v>0</v>
      </c>
      <c r="I79" s="2">
        <v>0.4</v>
      </c>
      <c r="J79" s="6">
        <v>1611323</v>
      </c>
      <c r="K79" s="6">
        <v>7948661</v>
      </c>
      <c r="L79" s="6">
        <v>-6337338</v>
      </c>
      <c r="M79" s="6">
        <v>7654376</v>
      </c>
      <c r="N79" s="6">
        <v>1461846</v>
      </c>
      <c r="O79" s="6">
        <v>178432</v>
      </c>
      <c r="P79" s="6">
        <v>1125622</v>
      </c>
      <c r="Q79" s="2">
        <v>0</v>
      </c>
      <c r="R79" s="6">
        <v>19346</v>
      </c>
      <c r="S79" s="2">
        <v>0</v>
      </c>
      <c r="T79" s="6">
        <v>32062</v>
      </c>
      <c r="U79" s="6">
        <v>74468</v>
      </c>
      <c r="V79" s="6">
        <v>31915</v>
      </c>
      <c r="W79" s="6">
        <v>-145231</v>
      </c>
      <c r="X79" s="6">
        <v>0</v>
      </c>
      <c r="Y79" s="2">
        <v>0</v>
      </c>
      <c r="Z79" s="6">
        <v>-731138</v>
      </c>
      <c r="AA79" s="6">
        <v>8239854</v>
      </c>
      <c r="AB79" s="6">
        <v>1902515</v>
      </c>
      <c r="AC79" s="6">
        <v>291192</v>
      </c>
      <c r="AD79" s="9">
        <v>1.18</v>
      </c>
      <c r="AE79" s="7" t="s">
        <v>965</v>
      </c>
      <c r="AF79" s="2">
        <v>8.3010970000000003E-3</v>
      </c>
      <c r="AG79" s="2">
        <v>-1827844</v>
      </c>
      <c r="AH79" s="6">
        <v>0</v>
      </c>
      <c r="AI79" s="2">
        <v>0</v>
      </c>
      <c r="AJ79" s="2">
        <v>0</v>
      </c>
      <c r="AK79" s="2">
        <v>0</v>
      </c>
      <c r="AL79" s="2">
        <v>0</v>
      </c>
      <c r="AM79" s="2">
        <v>0</v>
      </c>
      <c r="AN79" s="2">
        <v>1</v>
      </c>
    </row>
    <row r="80" spans="1:40">
      <c r="A80" s="2" t="s">
        <v>586</v>
      </c>
      <c r="B80" s="2" t="s">
        <v>819</v>
      </c>
      <c r="C80" s="2" t="s">
        <v>820</v>
      </c>
      <c r="D80" s="2">
        <v>0</v>
      </c>
      <c r="E80" s="2" t="s">
        <v>587</v>
      </c>
      <c r="F80" s="2" t="s">
        <v>806</v>
      </c>
      <c r="G80" s="2" t="s">
        <v>175</v>
      </c>
      <c r="H80" s="2">
        <v>0</v>
      </c>
      <c r="I80" s="2">
        <v>0.49</v>
      </c>
      <c r="J80" s="6">
        <v>73458867</v>
      </c>
      <c r="K80" s="6">
        <v>39931514</v>
      </c>
      <c r="L80" s="6">
        <v>33527353</v>
      </c>
      <c r="M80" s="6">
        <v>46503895</v>
      </c>
      <c r="N80" s="6">
        <v>4264719</v>
      </c>
      <c r="O80" s="6">
        <v>1070535</v>
      </c>
      <c r="P80" s="6">
        <v>2989578</v>
      </c>
      <c r="Q80" s="6">
        <v>20159</v>
      </c>
      <c r="R80" s="6">
        <v>1803</v>
      </c>
      <c r="S80" s="2">
        <v>0</v>
      </c>
      <c r="T80" s="6">
        <v>21272</v>
      </c>
      <c r="U80" s="6">
        <v>112753</v>
      </c>
      <c r="V80" s="6">
        <v>48619</v>
      </c>
      <c r="W80" s="6">
        <v>768335</v>
      </c>
      <c r="X80" s="6">
        <v>0</v>
      </c>
      <c r="Y80" s="2">
        <v>0</v>
      </c>
      <c r="Z80" s="6">
        <v>-303145</v>
      </c>
      <c r="AA80" s="6">
        <v>51233805</v>
      </c>
      <c r="AB80" s="6">
        <v>84761158</v>
      </c>
      <c r="AC80" s="6">
        <v>11302291</v>
      </c>
      <c r="AD80" s="9">
        <v>1.1499999999999999</v>
      </c>
      <c r="AE80" s="7">
        <v>0</v>
      </c>
      <c r="AF80" s="2">
        <v>2.1089238999999999E-2</v>
      </c>
      <c r="AG80" s="2">
        <v>-618663</v>
      </c>
      <c r="AH80" s="6">
        <v>1</v>
      </c>
      <c r="AI80" s="2">
        <v>0</v>
      </c>
      <c r="AJ80" s="2">
        <v>0</v>
      </c>
      <c r="AK80" s="2">
        <v>0</v>
      </c>
      <c r="AL80" s="2">
        <v>0</v>
      </c>
      <c r="AM80" s="2">
        <v>0</v>
      </c>
      <c r="AN80" s="2">
        <v>0</v>
      </c>
    </row>
    <row r="81" spans="1:40">
      <c r="A81" s="2" t="s">
        <v>582</v>
      </c>
      <c r="B81" s="2" t="s">
        <v>804</v>
      </c>
      <c r="C81" s="2" t="s">
        <v>805</v>
      </c>
      <c r="D81" s="2" t="s">
        <v>966</v>
      </c>
      <c r="E81" s="2" t="s">
        <v>583</v>
      </c>
      <c r="F81" s="2" t="s">
        <v>430</v>
      </c>
      <c r="G81" s="2" t="s">
        <v>428</v>
      </c>
      <c r="H81" s="2">
        <v>0</v>
      </c>
      <c r="I81" s="2">
        <v>0.4</v>
      </c>
      <c r="J81" s="6">
        <v>3563943</v>
      </c>
      <c r="K81" s="6">
        <v>15366607</v>
      </c>
      <c r="L81" s="3">
        <v>-11802664</v>
      </c>
      <c r="M81" s="6">
        <v>16042400</v>
      </c>
      <c r="N81" s="6">
        <v>1486632</v>
      </c>
      <c r="O81" s="6">
        <v>374729</v>
      </c>
      <c r="P81" s="6">
        <v>1023664</v>
      </c>
      <c r="Q81" s="6">
        <v>1943</v>
      </c>
      <c r="R81" s="6">
        <v>5978</v>
      </c>
      <c r="S81" s="2">
        <v>614</v>
      </c>
      <c r="T81" s="6">
        <v>14684</v>
      </c>
      <c r="U81" s="6">
        <v>45827</v>
      </c>
      <c r="V81" s="6">
        <v>19193</v>
      </c>
      <c r="W81" s="6">
        <v>-270478</v>
      </c>
      <c r="X81" s="6">
        <v>0</v>
      </c>
      <c r="Y81" s="2">
        <v>881078</v>
      </c>
      <c r="Z81" s="6">
        <v>-605400</v>
      </c>
      <c r="AA81" s="6">
        <v>15772076</v>
      </c>
      <c r="AB81" s="6">
        <v>3969412</v>
      </c>
      <c r="AC81" s="6">
        <v>405469</v>
      </c>
      <c r="AD81" s="9">
        <v>1.1100000000000001</v>
      </c>
      <c r="AE81" s="7" t="s">
        <v>967</v>
      </c>
      <c r="AF81" s="2">
        <v>1.2719634E-2</v>
      </c>
      <c r="AG81" s="2">
        <v>-1513500</v>
      </c>
      <c r="AH81" s="6">
        <v>0</v>
      </c>
      <c r="AI81" s="2">
        <v>0</v>
      </c>
      <c r="AJ81" s="2">
        <v>0</v>
      </c>
      <c r="AK81" s="2">
        <v>0</v>
      </c>
      <c r="AL81" s="2">
        <v>0</v>
      </c>
      <c r="AM81" s="2">
        <v>0</v>
      </c>
      <c r="AN81" s="2">
        <v>1</v>
      </c>
    </row>
    <row r="82" spans="1:40">
      <c r="A82" s="2" t="s">
        <v>580</v>
      </c>
      <c r="B82" s="2" t="s">
        <v>819</v>
      </c>
      <c r="C82" s="2" t="s">
        <v>825</v>
      </c>
      <c r="D82" s="2" t="s">
        <v>945</v>
      </c>
      <c r="E82" s="2" t="s">
        <v>581</v>
      </c>
      <c r="F82" s="2" t="s">
        <v>806</v>
      </c>
      <c r="G82" s="2" t="s">
        <v>45</v>
      </c>
      <c r="H82" s="2">
        <v>0</v>
      </c>
      <c r="I82" s="2">
        <v>0.49</v>
      </c>
      <c r="J82" s="6">
        <v>66254055</v>
      </c>
      <c r="K82" s="6">
        <v>44180400</v>
      </c>
      <c r="L82" s="6">
        <v>22073654</v>
      </c>
      <c r="M82" s="6">
        <v>42469674</v>
      </c>
      <c r="N82" s="6">
        <v>4737575</v>
      </c>
      <c r="O82" s="6">
        <v>973263</v>
      </c>
      <c r="P82" s="6">
        <v>3631695</v>
      </c>
      <c r="Q82" s="6">
        <v>6277</v>
      </c>
      <c r="R82" s="2">
        <v>0</v>
      </c>
      <c r="S82" s="6">
        <v>1822</v>
      </c>
      <c r="T82" s="6">
        <v>9235</v>
      </c>
      <c r="U82" s="6">
        <v>75185</v>
      </c>
      <c r="V82" s="6">
        <v>40098</v>
      </c>
      <c r="W82" s="6">
        <v>505855</v>
      </c>
      <c r="X82" s="6">
        <v>0</v>
      </c>
      <c r="Y82" s="2">
        <v>0</v>
      </c>
      <c r="Z82" s="6">
        <v>5246</v>
      </c>
      <c r="AA82" s="6">
        <v>47718350</v>
      </c>
      <c r="AB82" s="6">
        <v>69792005</v>
      </c>
      <c r="AC82" s="6">
        <v>3537950</v>
      </c>
      <c r="AD82" s="9">
        <v>1.05</v>
      </c>
      <c r="AE82" s="7">
        <v>0</v>
      </c>
      <c r="AF82" s="2">
        <v>1.9020815999999999E-2</v>
      </c>
      <c r="AG82" s="2">
        <v>94909</v>
      </c>
      <c r="AH82" s="6">
        <v>0</v>
      </c>
      <c r="AI82" s="2">
        <v>0</v>
      </c>
      <c r="AJ82" s="2">
        <v>0</v>
      </c>
      <c r="AK82" s="2">
        <v>0</v>
      </c>
      <c r="AL82" s="2">
        <v>0</v>
      </c>
      <c r="AM82" s="2">
        <v>0</v>
      </c>
      <c r="AN82" s="2">
        <v>1</v>
      </c>
    </row>
    <row r="83" spans="1:40">
      <c r="A83" s="2" t="s">
        <v>578</v>
      </c>
      <c r="B83" s="2" t="s">
        <v>821</v>
      </c>
      <c r="C83" s="2" t="s">
        <v>845</v>
      </c>
      <c r="D83" s="2">
        <v>0</v>
      </c>
      <c r="E83" s="2" t="s">
        <v>1007</v>
      </c>
      <c r="F83" s="2" t="s">
        <v>806</v>
      </c>
      <c r="G83" s="2" t="s">
        <v>576</v>
      </c>
      <c r="H83" s="2">
        <v>0</v>
      </c>
      <c r="I83" s="2">
        <v>0.49</v>
      </c>
      <c r="J83" s="3">
        <v>122453976</v>
      </c>
      <c r="K83" s="6">
        <v>52445009</v>
      </c>
      <c r="L83" s="6">
        <v>70008967</v>
      </c>
      <c r="M83" s="6">
        <v>51783475</v>
      </c>
      <c r="N83" s="6">
        <v>6294521</v>
      </c>
      <c r="O83" s="6">
        <v>1189126</v>
      </c>
      <c r="P83" s="6">
        <v>4763077</v>
      </c>
      <c r="Q83" s="6">
        <v>6458</v>
      </c>
      <c r="R83" s="6">
        <v>44646</v>
      </c>
      <c r="S83" s="2">
        <v>752</v>
      </c>
      <c r="T83" s="3">
        <v>37733</v>
      </c>
      <c r="U83" s="6">
        <v>161299</v>
      </c>
      <c r="V83" s="6">
        <v>91430</v>
      </c>
      <c r="W83" s="6">
        <v>1604372</v>
      </c>
      <c r="X83" s="6">
        <v>0</v>
      </c>
      <c r="Y83" s="2">
        <v>0</v>
      </c>
      <c r="Z83" s="6">
        <v>2879191</v>
      </c>
      <c r="AA83" s="6">
        <v>62561559</v>
      </c>
      <c r="AB83" s="6">
        <v>132570526</v>
      </c>
      <c r="AC83" s="6">
        <v>10116550</v>
      </c>
      <c r="AD83" s="9">
        <v>1.08</v>
      </c>
      <c r="AE83" s="7">
        <v>0</v>
      </c>
      <c r="AF83" s="2">
        <v>3.5155199999999998E-2</v>
      </c>
      <c r="AG83" s="2">
        <v>5875900</v>
      </c>
      <c r="AH83" s="6">
        <v>0</v>
      </c>
      <c r="AI83" s="2">
        <v>0</v>
      </c>
      <c r="AJ83" s="2">
        <v>0</v>
      </c>
      <c r="AK83" s="2">
        <v>0</v>
      </c>
      <c r="AL83" s="2">
        <v>1</v>
      </c>
      <c r="AM83" s="2">
        <v>0</v>
      </c>
      <c r="AN83" s="2">
        <v>0</v>
      </c>
    </row>
    <row r="84" spans="1:40">
      <c r="A84" s="2" t="s">
        <v>574</v>
      </c>
      <c r="B84" s="2" t="s">
        <v>817</v>
      </c>
      <c r="C84" s="2" t="s">
        <v>818</v>
      </c>
      <c r="D84" s="2" t="s">
        <v>970</v>
      </c>
      <c r="E84" s="2" t="s">
        <v>575</v>
      </c>
      <c r="F84" s="2" t="s">
        <v>514</v>
      </c>
      <c r="G84" s="2" t="s">
        <v>806</v>
      </c>
      <c r="H84" s="2">
        <v>0</v>
      </c>
      <c r="I84" s="2">
        <v>0.3</v>
      </c>
      <c r="J84" s="6">
        <v>74169121</v>
      </c>
      <c r="K84" s="6">
        <v>43869552</v>
      </c>
      <c r="L84" s="6">
        <v>30299568</v>
      </c>
      <c r="M84" s="6">
        <v>45079777</v>
      </c>
      <c r="N84" s="6">
        <v>3372183</v>
      </c>
      <c r="O84" s="6">
        <v>1033078</v>
      </c>
      <c r="P84" s="6">
        <v>2050101</v>
      </c>
      <c r="Q84" s="6">
        <v>4809</v>
      </c>
      <c r="R84" s="2">
        <v>0</v>
      </c>
      <c r="S84" s="2">
        <v>0</v>
      </c>
      <c r="T84" s="6">
        <v>56490</v>
      </c>
      <c r="U84" s="6">
        <v>220647</v>
      </c>
      <c r="V84" s="6">
        <v>7058</v>
      </c>
      <c r="W84" s="6">
        <v>694365</v>
      </c>
      <c r="X84" s="6">
        <v>0</v>
      </c>
      <c r="Y84" s="2">
        <v>0</v>
      </c>
      <c r="Z84" s="6">
        <v>1215381</v>
      </c>
      <c r="AA84" s="6">
        <v>50361706</v>
      </c>
      <c r="AB84" s="6">
        <v>80661274</v>
      </c>
      <c r="AC84" s="6">
        <v>6492153</v>
      </c>
      <c r="AD84" s="9">
        <v>1.0900000000000001</v>
      </c>
      <c r="AE84" s="7" t="s">
        <v>971</v>
      </c>
      <c r="AF84" s="2">
        <v>2.3429419E-2</v>
      </c>
      <c r="AG84" s="2">
        <v>4051269</v>
      </c>
      <c r="AH84" s="6">
        <v>0</v>
      </c>
      <c r="AI84" s="2">
        <v>0</v>
      </c>
      <c r="AJ84" s="2">
        <v>0</v>
      </c>
      <c r="AK84" s="2">
        <v>0</v>
      </c>
      <c r="AL84" s="2">
        <v>0</v>
      </c>
      <c r="AM84" s="2">
        <v>0</v>
      </c>
      <c r="AN84" s="2">
        <v>1</v>
      </c>
    </row>
    <row r="85" spans="1:40">
      <c r="A85" s="2" t="s">
        <v>572</v>
      </c>
      <c r="B85" s="2" t="s">
        <v>804</v>
      </c>
      <c r="C85" s="2" t="s">
        <v>815</v>
      </c>
      <c r="D85" s="2">
        <v>0</v>
      </c>
      <c r="E85" s="2" t="s">
        <v>573</v>
      </c>
      <c r="F85" s="2" t="s">
        <v>668</v>
      </c>
      <c r="G85" s="2" t="s">
        <v>666</v>
      </c>
      <c r="H85" s="2">
        <v>0</v>
      </c>
      <c r="I85" s="2">
        <v>0.4</v>
      </c>
      <c r="J85" s="6">
        <v>2372202</v>
      </c>
      <c r="K85" s="6">
        <v>7386641</v>
      </c>
      <c r="L85" s="6">
        <v>-5014440</v>
      </c>
      <c r="M85" s="6">
        <v>8177449</v>
      </c>
      <c r="N85" s="6">
        <v>998385</v>
      </c>
      <c r="O85" s="6">
        <v>195759</v>
      </c>
      <c r="P85" s="6">
        <v>723356</v>
      </c>
      <c r="Q85" s="2">
        <v>0</v>
      </c>
      <c r="R85" s="6">
        <v>10591</v>
      </c>
      <c r="S85" s="2">
        <v>0</v>
      </c>
      <c r="T85" s="6">
        <v>15896</v>
      </c>
      <c r="U85" s="6">
        <v>41326</v>
      </c>
      <c r="V85" s="6">
        <v>11457</v>
      </c>
      <c r="W85" s="6">
        <v>-114914</v>
      </c>
      <c r="X85" s="6">
        <v>0</v>
      </c>
      <c r="Y85" s="2">
        <v>788204</v>
      </c>
      <c r="Z85" s="6">
        <v>131965</v>
      </c>
      <c r="AA85" s="6">
        <v>8404681</v>
      </c>
      <c r="AB85" s="6">
        <v>3390241</v>
      </c>
      <c r="AC85" s="6">
        <v>1018039</v>
      </c>
      <c r="AD85" s="9">
        <v>1.43</v>
      </c>
      <c r="AE85" s="7">
        <v>0</v>
      </c>
      <c r="AF85" s="2">
        <v>6.8103300000000005E-4</v>
      </c>
      <c r="AG85" s="2">
        <v>329912</v>
      </c>
      <c r="AH85" s="6">
        <v>0</v>
      </c>
      <c r="AI85" s="2">
        <v>1</v>
      </c>
      <c r="AJ85" s="2">
        <v>0</v>
      </c>
      <c r="AK85" s="2">
        <v>0</v>
      </c>
      <c r="AL85" s="2">
        <v>0</v>
      </c>
      <c r="AM85" s="2">
        <v>0</v>
      </c>
      <c r="AN85" s="2">
        <v>0</v>
      </c>
    </row>
    <row r="86" spans="1:40">
      <c r="A86" s="2" t="s">
        <v>570</v>
      </c>
      <c r="B86" s="2" t="s">
        <v>804</v>
      </c>
      <c r="C86" s="2" t="s">
        <v>822</v>
      </c>
      <c r="D86" s="2" t="s">
        <v>981</v>
      </c>
      <c r="E86" s="2" t="s">
        <v>571</v>
      </c>
      <c r="F86" s="2" t="s">
        <v>588</v>
      </c>
      <c r="G86" s="2" t="s">
        <v>274</v>
      </c>
      <c r="H86" s="2">
        <v>0</v>
      </c>
      <c r="I86" s="2">
        <v>0.4</v>
      </c>
      <c r="J86" s="6">
        <v>2565755</v>
      </c>
      <c r="K86" s="6">
        <v>12604060</v>
      </c>
      <c r="L86" s="3">
        <v>-10038305</v>
      </c>
      <c r="M86" s="6">
        <v>13757528</v>
      </c>
      <c r="N86" s="6">
        <v>2309602</v>
      </c>
      <c r="O86" s="6">
        <v>325749</v>
      </c>
      <c r="P86" s="6">
        <v>1878346</v>
      </c>
      <c r="Q86" s="6">
        <v>2545</v>
      </c>
      <c r="R86" s="6">
        <v>19548</v>
      </c>
      <c r="S86" s="2">
        <v>614</v>
      </c>
      <c r="T86" s="6">
        <v>7813</v>
      </c>
      <c r="U86" s="6">
        <v>51505</v>
      </c>
      <c r="V86" s="6">
        <v>23482</v>
      </c>
      <c r="W86" s="6">
        <v>-230044</v>
      </c>
      <c r="X86" s="6">
        <v>0</v>
      </c>
      <c r="Y86" s="2">
        <v>0</v>
      </c>
      <c r="Z86" s="6">
        <v>-946519</v>
      </c>
      <c r="AA86" s="6">
        <v>14890566</v>
      </c>
      <c r="AB86" s="6">
        <v>4852261</v>
      </c>
      <c r="AC86" s="6">
        <v>2286506</v>
      </c>
      <c r="AD86" s="9">
        <v>1.89</v>
      </c>
      <c r="AE86" s="7" t="s">
        <v>982</v>
      </c>
      <c r="AF86" s="2">
        <v>1.2413169E-2</v>
      </c>
      <c r="AG86" s="2">
        <v>-2366297</v>
      </c>
      <c r="AH86" s="6">
        <v>0</v>
      </c>
      <c r="AI86" s="2">
        <v>0</v>
      </c>
      <c r="AJ86" s="2">
        <v>0</v>
      </c>
      <c r="AK86" s="2">
        <v>0</v>
      </c>
      <c r="AL86" s="2">
        <v>0</v>
      </c>
      <c r="AM86" s="2">
        <v>0</v>
      </c>
      <c r="AN86" s="2">
        <v>1</v>
      </c>
    </row>
    <row r="87" spans="1:40">
      <c r="A87" s="2" t="s">
        <v>568</v>
      </c>
      <c r="B87" s="2" t="s">
        <v>804</v>
      </c>
      <c r="C87" s="2" t="s">
        <v>822</v>
      </c>
      <c r="D87" s="2">
        <v>0</v>
      </c>
      <c r="E87" s="2" t="s">
        <v>569</v>
      </c>
      <c r="F87" s="2" t="s">
        <v>584</v>
      </c>
      <c r="G87" s="2" t="s">
        <v>0</v>
      </c>
      <c r="H87" s="2">
        <v>0</v>
      </c>
      <c r="I87" s="2">
        <v>0.4</v>
      </c>
      <c r="J87" s="6">
        <v>1328643</v>
      </c>
      <c r="K87" s="6">
        <v>9013188</v>
      </c>
      <c r="L87" s="6">
        <v>-7684545</v>
      </c>
      <c r="M87" s="6">
        <v>9221432</v>
      </c>
      <c r="N87" s="6">
        <v>1287838</v>
      </c>
      <c r="O87" s="6">
        <v>216570</v>
      </c>
      <c r="P87" s="6">
        <v>995827</v>
      </c>
      <c r="Q87" s="2">
        <v>927</v>
      </c>
      <c r="R87" s="6">
        <v>4187</v>
      </c>
      <c r="S87" s="2">
        <v>0</v>
      </c>
      <c r="T87" s="6">
        <v>9391</v>
      </c>
      <c r="U87" s="6">
        <v>44570</v>
      </c>
      <c r="V87" s="6">
        <v>16366</v>
      </c>
      <c r="W87" s="6">
        <v>-176104</v>
      </c>
      <c r="X87" s="6">
        <v>0</v>
      </c>
      <c r="Y87" s="2">
        <v>627648</v>
      </c>
      <c r="Z87" s="6">
        <v>-432612</v>
      </c>
      <c r="AA87" s="6">
        <v>9272905</v>
      </c>
      <c r="AB87" s="6">
        <v>1588361</v>
      </c>
      <c r="AC87" s="6">
        <v>259717</v>
      </c>
      <c r="AD87" s="9">
        <v>1.2</v>
      </c>
      <c r="AE87" s="7">
        <v>0</v>
      </c>
      <c r="AF87" s="2">
        <v>3.8143900000000002E-4</v>
      </c>
      <c r="AG87" s="2">
        <v>-1081530</v>
      </c>
      <c r="AH87" s="6">
        <v>0</v>
      </c>
      <c r="AI87" s="2">
        <v>1</v>
      </c>
      <c r="AJ87" s="2">
        <v>0</v>
      </c>
      <c r="AK87" s="2">
        <v>0</v>
      </c>
      <c r="AL87" s="2">
        <v>0</v>
      </c>
      <c r="AM87" s="2">
        <v>0</v>
      </c>
      <c r="AN87" s="2">
        <v>0</v>
      </c>
    </row>
    <row r="88" spans="1:40">
      <c r="A88" s="2" t="s">
        <v>566</v>
      </c>
      <c r="B88" s="2" t="s">
        <v>804</v>
      </c>
      <c r="C88" s="2" t="s">
        <v>805</v>
      </c>
      <c r="D88" s="2">
        <v>0</v>
      </c>
      <c r="E88" s="2" t="s">
        <v>567</v>
      </c>
      <c r="F88" s="2" t="s">
        <v>488</v>
      </c>
      <c r="G88" s="2" t="s">
        <v>486</v>
      </c>
      <c r="H88" s="2">
        <v>0</v>
      </c>
      <c r="I88" s="2">
        <v>0.4</v>
      </c>
      <c r="J88" s="6">
        <v>1823539</v>
      </c>
      <c r="K88" s="6">
        <v>12489614</v>
      </c>
      <c r="L88" s="3">
        <v>-10666075</v>
      </c>
      <c r="M88" s="6">
        <v>13472923</v>
      </c>
      <c r="N88" s="6">
        <v>1622221</v>
      </c>
      <c r="O88" s="6">
        <v>310002</v>
      </c>
      <c r="P88" s="6">
        <v>1177748</v>
      </c>
      <c r="Q88" s="2">
        <v>604</v>
      </c>
      <c r="R88" s="6">
        <v>7960</v>
      </c>
      <c r="S88" s="2">
        <v>614</v>
      </c>
      <c r="T88" s="6">
        <v>18531</v>
      </c>
      <c r="U88" s="6">
        <v>83849</v>
      </c>
      <c r="V88" s="6">
        <v>22913</v>
      </c>
      <c r="W88" s="6">
        <v>-244431</v>
      </c>
      <c r="X88" s="6">
        <v>0</v>
      </c>
      <c r="Y88" s="2">
        <v>1133000</v>
      </c>
      <c r="Z88" s="6">
        <v>-745864</v>
      </c>
      <c r="AA88" s="6">
        <v>12971849</v>
      </c>
      <c r="AB88" s="6">
        <v>2305774</v>
      </c>
      <c r="AC88" s="6">
        <v>482235</v>
      </c>
      <c r="AD88" s="9">
        <v>1.26</v>
      </c>
      <c r="AE88" s="7">
        <v>0</v>
      </c>
      <c r="AF88" s="2">
        <v>5.2351800000000005E-4</v>
      </c>
      <c r="AG88" s="2">
        <v>-1864659</v>
      </c>
      <c r="AH88" s="6">
        <v>0</v>
      </c>
      <c r="AI88" s="2">
        <v>1</v>
      </c>
      <c r="AJ88" s="2">
        <v>0</v>
      </c>
      <c r="AK88" s="2">
        <v>0</v>
      </c>
      <c r="AL88" s="2">
        <v>0</v>
      </c>
      <c r="AM88" s="2">
        <v>0</v>
      </c>
      <c r="AN88" s="2">
        <v>0</v>
      </c>
    </row>
    <row r="89" spans="1:40">
      <c r="A89" s="2" t="s">
        <v>564</v>
      </c>
      <c r="B89" s="2" t="s">
        <v>804</v>
      </c>
      <c r="C89" s="2" t="s">
        <v>815</v>
      </c>
      <c r="D89" s="2">
        <v>0</v>
      </c>
      <c r="E89" s="2" t="s">
        <v>565</v>
      </c>
      <c r="F89" s="2" t="s">
        <v>460</v>
      </c>
      <c r="G89" s="2" t="s">
        <v>806</v>
      </c>
      <c r="H89" s="2">
        <v>0</v>
      </c>
      <c r="I89" s="2">
        <v>0.4</v>
      </c>
      <c r="J89" s="6">
        <v>2616931</v>
      </c>
      <c r="K89" s="6">
        <v>17866679</v>
      </c>
      <c r="L89" s="3">
        <v>-15249748</v>
      </c>
      <c r="M89" s="6">
        <v>17110804</v>
      </c>
      <c r="N89" s="6">
        <v>1964500</v>
      </c>
      <c r="O89" s="6">
        <v>392123</v>
      </c>
      <c r="P89" s="6">
        <v>1449690</v>
      </c>
      <c r="Q89" s="2">
        <v>0</v>
      </c>
      <c r="R89" s="6">
        <v>16098</v>
      </c>
      <c r="S89" s="2">
        <v>614</v>
      </c>
      <c r="T89" s="6">
        <v>12275</v>
      </c>
      <c r="U89" s="6">
        <v>65058</v>
      </c>
      <c r="V89" s="6">
        <v>28642</v>
      </c>
      <c r="W89" s="6">
        <v>-349473</v>
      </c>
      <c r="X89" s="6">
        <v>0</v>
      </c>
      <c r="Y89" s="2">
        <v>390637</v>
      </c>
      <c r="Z89" s="6">
        <v>271682</v>
      </c>
      <c r="AA89" s="6">
        <v>18606875</v>
      </c>
      <c r="AB89" s="6">
        <v>3357127</v>
      </c>
      <c r="AC89" s="6">
        <v>740196</v>
      </c>
      <c r="AD89" s="9">
        <v>1.28</v>
      </c>
      <c r="AE89" s="7">
        <v>0</v>
      </c>
      <c r="AF89" s="2">
        <v>7.5129199999999998E-4</v>
      </c>
      <c r="AG89" s="2">
        <v>679205</v>
      </c>
      <c r="AH89" s="6">
        <v>0</v>
      </c>
      <c r="AI89" s="2">
        <v>1</v>
      </c>
      <c r="AJ89" s="2">
        <v>0</v>
      </c>
      <c r="AK89" s="2">
        <v>0</v>
      </c>
      <c r="AL89" s="2">
        <v>0</v>
      </c>
      <c r="AM89" s="2">
        <v>0</v>
      </c>
      <c r="AN89" s="2">
        <v>0</v>
      </c>
    </row>
    <row r="90" spans="1:40">
      <c r="A90" s="2" t="s">
        <v>562</v>
      </c>
      <c r="B90" s="2" t="s">
        <v>804</v>
      </c>
      <c r="C90" s="2" t="s">
        <v>809</v>
      </c>
      <c r="D90" s="2" t="s">
        <v>972</v>
      </c>
      <c r="E90" s="2" t="s">
        <v>563</v>
      </c>
      <c r="F90" s="2" t="s">
        <v>390</v>
      </c>
      <c r="G90" s="2" t="s">
        <v>806</v>
      </c>
      <c r="H90" s="2">
        <v>0</v>
      </c>
      <c r="I90" s="2">
        <v>0.4</v>
      </c>
      <c r="J90" s="6">
        <v>5916820</v>
      </c>
      <c r="K90" s="6">
        <v>13046689</v>
      </c>
      <c r="L90" s="6">
        <v>-7129869</v>
      </c>
      <c r="M90" s="6">
        <v>13942487</v>
      </c>
      <c r="N90" s="6">
        <v>2274987</v>
      </c>
      <c r="O90" s="6">
        <v>329983</v>
      </c>
      <c r="P90" s="6">
        <v>1763975</v>
      </c>
      <c r="Q90" s="2">
        <v>0</v>
      </c>
      <c r="R90" s="6">
        <v>36281</v>
      </c>
      <c r="S90" s="2">
        <v>0</v>
      </c>
      <c r="T90" s="6">
        <v>26499</v>
      </c>
      <c r="U90" s="6">
        <v>83470</v>
      </c>
      <c r="V90" s="6">
        <v>34779</v>
      </c>
      <c r="W90" s="6">
        <v>-163393</v>
      </c>
      <c r="X90" s="6">
        <v>0</v>
      </c>
      <c r="Y90" s="2">
        <v>0</v>
      </c>
      <c r="Z90" s="6">
        <v>-913343</v>
      </c>
      <c r="AA90" s="6">
        <v>15140738</v>
      </c>
      <c r="AB90" s="6">
        <v>8010869</v>
      </c>
      <c r="AC90" s="6">
        <v>2094049</v>
      </c>
      <c r="AD90" s="9">
        <v>1.35</v>
      </c>
      <c r="AE90" s="7" t="s">
        <v>973</v>
      </c>
      <c r="AF90" s="2">
        <v>3.6086033000000003E-2</v>
      </c>
      <c r="AG90" s="2">
        <v>-2283357</v>
      </c>
      <c r="AH90" s="6">
        <v>0</v>
      </c>
      <c r="AI90" s="2">
        <v>0</v>
      </c>
      <c r="AJ90" s="2">
        <v>0</v>
      </c>
      <c r="AK90" s="2">
        <v>0</v>
      </c>
      <c r="AL90" s="2">
        <v>0</v>
      </c>
      <c r="AM90" s="2">
        <v>0</v>
      </c>
      <c r="AN90" s="2">
        <v>1</v>
      </c>
    </row>
    <row r="91" spans="1:40">
      <c r="A91" s="2" t="s">
        <v>560</v>
      </c>
      <c r="B91" s="2" t="s">
        <v>804</v>
      </c>
      <c r="C91" s="2" t="s">
        <v>809</v>
      </c>
      <c r="D91" s="2">
        <v>0</v>
      </c>
      <c r="E91" s="2" t="s">
        <v>561</v>
      </c>
      <c r="F91" s="2" t="s">
        <v>310</v>
      </c>
      <c r="G91" s="2" t="s">
        <v>806</v>
      </c>
      <c r="H91" s="2">
        <v>0</v>
      </c>
      <c r="I91" s="2">
        <v>0.4</v>
      </c>
      <c r="J91" s="6">
        <v>2318159</v>
      </c>
      <c r="K91" s="6">
        <v>7704371</v>
      </c>
      <c r="L91" s="6">
        <v>-5386212</v>
      </c>
      <c r="M91" s="6">
        <v>12899742</v>
      </c>
      <c r="N91" s="6">
        <v>1149968</v>
      </c>
      <c r="O91" s="6">
        <v>305839</v>
      </c>
      <c r="P91" s="6">
        <v>794241</v>
      </c>
      <c r="Q91" s="6">
        <v>3221</v>
      </c>
      <c r="R91" s="6">
        <v>11479</v>
      </c>
      <c r="S91" s="2">
        <v>0</v>
      </c>
      <c r="T91" s="6">
        <v>3682</v>
      </c>
      <c r="U91" s="6">
        <v>15548</v>
      </c>
      <c r="V91" s="6">
        <v>15958</v>
      </c>
      <c r="W91" s="6">
        <v>-123434</v>
      </c>
      <c r="X91" s="6">
        <v>0</v>
      </c>
      <c r="Y91" s="2">
        <v>0</v>
      </c>
      <c r="Z91" s="6">
        <v>970506</v>
      </c>
      <c r="AA91" s="6">
        <v>14896782</v>
      </c>
      <c r="AB91" s="6">
        <v>9510569</v>
      </c>
      <c r="AC91" s="6">
        <v>7192410</v>
      </c>
      <c r="AD91" s="9">
        <v>4.0999999999999996</v>
      </c>
      <c r="AE91" s="7" t="s">
        <v>842</v>
      </c>
      <c r="AF91" s="2">
        <v>2.2844909E-2</v>
      </c>
      <c r="AG91" s="2">
        <v>2426264</v>
      </c>
      <c r="AH91" s="6">
        <v>0</v>
      </c>
      <c r="AI91" s="2">
        <v>1</v>
      </c>
      <c r="AJ91" s="2">
        <v>0</v>
      </c>
      <c r="AK91" s="2">
        <v>0</v>
      </c>
      <c r="AL91" s="2">
        <v>0</v>
      </c>
      <c r="AM91" s="2">
        <v>0</v>
      </c>
      <c r="AN91" s="2">
        <v>0</v>
      </c>
    </row>
    <row r="92" spans="1:40">
      <c r="A92" s="2" t="s">
        <v>558</v>
      </c>
      <c r="B92" s="2" t="s">
        <v>821</v>
      </c>
      <c r="C92" s="2" t="s">
        <v>820</v>
      </c>
      <c r="D92" s="2">
        <v>0</v>
      </c>
      <c r="E92" s="2" t="s">
        <v>559</v>
      </c>
      <c r="F92" s="2" t="s">
        <v>806</v>
      </c>
      <c r="G92" s="2" t="s">
        <v>446</v>
      </c>
      <c r="H92" s="2">
        <v>0</v>
      </c>
      <c r="I92" s="2">
        <v>0.49</v>
      </c>
      <c r="J92" s="6">
        <v>51202390</v>
      </c>
      <c r="K92" s="6">
        <v>37236534</v>
      </c>
      <c r="L92" s="6">
        <v>13965856</v>
      </c>
      <c r="M92" s="6">
        <v>46707904</v>
      </c>
      <c r="N92" s="6">
        <v>5542228</v>
      </c>
      <c r="O92" s="6">
        <v>1181039</v>
      </c>
      <c r="P92" s="6">
        <v>4046554</v>
      </c>
      <c r="Q92" s="6">
        <v>8358</v>
      </c>
      <c r="R92" s="6">
        <v>32558</v>
      </c>
      <c r="S92" s="2">
        <v>752</v>
      </c>
      <c r="T92" s="6">
        <v>56903</v>
      </c>
      <c r="U92" s="6">
        <v>136335</v>
      </c>
      <c r="V92" s="6">
        <v>79729</v>
      </c>
      <c r="W92" s="6">
        <v>320051</v>
      </c>
      <c r="X92" s="6">
        <v>0</v>
      </c>
      <c r="Y92" s="2">
        <v>0</v>
      </c>
      <c r="Z92" s="6">
        <v>-879965</v>
      </c>
      <c r="AA92" s="6">
        <v>51690218</v>
      </c>
      <c r="AB92" s="6">
        <v>65656074</v>
      </c>
      <c r="AC92" s="6">
        <v>14453684</v>
      </c>
      <c r="AD92" s="9">
        <v>1.28</v>
      </c>
      <c r="AE92" s="7">
        <v>0</v>
      </c>
      <c r="AF92" s="2">
        <v>1.4699647E-2</v>
      </c>
      <c r="AG92" s="2">
        <v>-1795846</v>
      </c>
      <c r="AH92" s="6">
        <v>0</v>
      </c>
      <c r="AI92" s="2">
        <v>0</v>
      </c>
      <c r="AJ92" s="2">
        <v>0</v>
      </c>
      <c r="AK92" s="2">
        <v>0</v>
      </c>
      <c r="AL92" s="2">
        <v>1</v>
      </c>
      <c r="AM92" s="2">
        <v>0</v>
      </c>
      <c r="AN92" s="2">
        <v>0</v>
      </c>
    </row>
    <row r="93" spans="1:40">
      <c r="A93" s="2" t="s">
        <v>556</v>
      </c>
      <c r="B93" s="2" t="s">
        <v>804</v>
      </c>
      <c r="C93" s="2" t="s">
        <v>825</v>
      </c>
      <c r="D93" s="2">
        <v>0</v>
      </c>
      <c r="E93" s="2" t="s">
        <v>557</v>
      </c>
      <c r="F93" s="2" t="s">
        <v>157</v>
      </c>
      <c r="G93" s="2" t="s">
        <v>155</v>
      </c>
      <c r="H93" s="2">
        <v>0</v>
      </c>
      <c r="I93" s="2">
        <v>0.4</v>
      </c>
      <c r="J93" s="6">
        <v>3077487</v>
      </c>
      <c r="K93" s="6">
        <v>21270381</v>
      </c>
      <c r="L93" s="3">
        <v>-18192894</v>
      </c>
      <c r="M93" s="6">
        <v>20866852</v>
      </c>
      <c r="N93" s="6">
        <v>1738141</v>
      </c>
      <c r="O93" s="6">
        <v>478199</v>
      </c>
      <c r="P93" s="6">
        <v>1171105</v>
      </c>
      <c r="Q93" s="2">
        <v>0</v>
      </c>
      <c r="R93" s="6">
        <v>1091</v>
      </c>
      <c r="S93" s="2">
        <v>0</v>
      </c>
      <c r="T93" s="6">
        <v>7675</v>
      </c>
      <c r="U93" s="6">
        <v>72518</v>
      </c>
      <c r="V93" s="6">
        <v>7553</v>
      </c>
      <c r="W93" s="6">
        <v>-416920</v>
      </c>
      <c r="X93" s="6">
        <v>0</v>
      </c>
      <c r="Y93" s="2">
        <v>0</v>
      </c>
      <c r="Z93" s="6">
        <v>886405</v>
      </c>
      <c r="AA93" s="6">
        <v>23074478</v>
      </c>
      <c r="AB93" s="6">
        <v>4881583</v>
      </c>
      <c r="AC93" s="6">
        <v>1804097</v>
      </c>
      <c r="AD93" s="9">
        <v>1.59</v>
      </c>
      <c r="AE93" s="7" t="s">
        <v>889</v>
      </c>
      <c r="AF93" s="2">
        <v>7.9371749999999994E-3</v>
      </c>
      <c r="AG93" s="2">
        <v>2216013</v>
      </c>
      <c r="AH93" s="6">
        <v>0</v>
      </c>
      <c r="AI93" s="2">
        <v>1</v>
      </c>
      <c r="AJ93" s="2">
        <v>0</v>
      </c>
      <c r="AK93" s="2">
        <v>0</v>
      </c>
      <c r="AL93" s="2">
        <v>0</v>
      </c>
      <c r="AM93" s="2">
        <v>0</v>
      </c>
      <c r="AN93" s="2">
        <v>0</v>
      </c>
    </row>
    <row r="94" spans="1:40">
      <c r="A94" s="2" t="s">
        <v>550</v>
      </c>
      <c r="B94" s="2" t="s">
        <v>804</v>
      </c>
      <c r="C94" s="2" t="s">
        <v>805</v>
      </c>
      <c r="D94" s="2">
        <v>0</v>
      </c>
      <c r="E94" s="2" t="s">
        <v>551</v>
      </c>
      <c r="F94" s="2" t="s">
        <v>554</v>
      </c>
      <c r="G94" s="2" t="s">
        <v>552</v>
      </c>
      <c r="H94" s="2">
        <v>0</v>
      </c>
      <c r="I94" s="2">
        <v>0.4</v>
      </c>
      <c r="J94" s="6">
        <v>3513125</v>
      </c>
      <c r="K94" s="6">
        <v>14180068</v>
      </c>
      <c r="L94" s="3">
        <v>-10666943</v>
      </c>
      <c r="M94" s="6">
        <v>14525478</v>
      </c>
      <c r="N94" s="6">
        <v>1380329</v>
      </c>
      <c r="O94" s="6">
        <v>332876</v>
      </c>
      <c r="P94" s="6">
        <v>958252</v>
      </c>
      <c r="Q94" s="2">
        <v>0</v>
      </c>
      <c r="R94" s="2">
        <v>0</v>
      </c>
      <c r="S94" s="2">
        <v>0</v>
      </c>
      <c r="T94" s="6">
        <v>19262</v>
      </c>
      <c r="U94" s="6">
        <v>58482</v>
      </c>
      <c r="V94" s="6">
        <v>11457</v>
      </c>
      <c r="W94" s="6">
        <v>-244451</v>
      </c>
      <c r="X94" s="6">
        <v>0</v>
      </c>
      <c r="Y94" s="2">
        <v>0</v>
      </c>
      <c r="Z94" s="6">
        <v>-1187740</v>
      </c>
      <c r="AA94" s="6">
        <v>14473616</v>
      </c>
      <c r="AB94" s="6">
        <v>3806673</v>
      </c>
      <c r="AC94" s="6">
        <v>293549</v>
      </c>
      <c r="AD94" s="9">
        <v>1.08</v>
      </c>
      <c r="AE94" s="7" t="s">
        <v>911</v>
      </c>
      <c r="AF94" s="2">
        <v>3.7316384000000001E-2</v>
      </c>
      <c r="AG94" s="2">
        <v>-2969351</v>
      </c>
      <c r="AH94" s="6">
        <v>0</v>
      </c>
      <c r="AI94" s="2">
        <v>1</v>
      </c>
      <c r="AJ94" s="2">
        <v>0</v>
      </c>
      <c r="AK94" s="2">
        <v>0</v>
      </c>
      <c r="AL94" s="2">
        <v>0</v>
      </c>
      <c r="AM94" s="2">
        <v>0</v>
      </c>
      <c r="AN94" s="2">
        <v>0</v>
      </c>
    </row>
    <row r="95" spans="1:40">
      <c r="A95" s="2" t="s">
        <v>548</v>
      </c>
      <c r="B95" s="2" t="s">
        <v>804</v>
      </c>
      <c r="C95" s="2" t="s">
        <v>805</v>
      </c>
      <c r="D95" s="2">
        <v>0</v>
      </c>
      <c r="E95" s="2" t="s">
        <v>549</v>
      </c>
      <c r="F95" s="2" t="s">
        <v>488</v>
      </c>
      <c r="G95" s="2" t="s">
        <v>486</v>
      </c>
      <c r="H95" s="2">
        <v>0</v>
      </c>
      <c r="I95" s="2">
        <v>0.4</v>
      </c>
      <c r="J95" s="6">
        <v>2485238</v>
      </c>
      <c r="K95" s="6">
        <v>21971660</v>
      </c>
      <c r="L95" s="3">
        <v>-19486422</v>
      </c>
      <c r="M95" s="6">
        <v>23575578</v>
      </c>
      <c r="N95" s="6">
        <v>1456183</v>
      </c>
      <c r="O95" s="6">
        <v>540274</v>
      </c>
      <c r="P95" s="6">
        <v>868448</v>
      </c>
      <c r="Q95" s="6">
        <v>5105</v>
      </c>
      <c r="R95" s="2">
        <v>0</v>
      </c>
      <c r="S95" s="2">
        <v>0</v>
      </c>
      <c r="T95" s="6">
        <v>3486</v>
      </c>
      <c r="U95" s="6">
        <v>33142</v>
      </c>
      <c r="V95" s="6">
        <v>5728</v>
      </c>
      <c r="W95" s="6">
        <v>-446564</v>
      </c>
      <c r="X95" s="6">
        <v>0</v>
      </c>
      <c r="Y95" s="2">
        <v>1249030</v>
      </c>
      <c r="Z95" s="6">
        <v>657988</v>
      </c>
      <c r="AA95" s="6">
        <v>23994155</v>
      </c>
      <c r="AB95" s="6">
        <v>4507733</v>
      </c>
      <c r="AC95" s="6">
        <v>2022495</v>
      </c>
      <c r="AD95" s="9">
        <v>1.81</v>
      </c>
      <c r="AE95" s="7">
        <v>0</v>
      </c>
      <c r="AF95" s="2">
        <v>7.1348500000000003E-4</v>
      </c>
      <c r="AG95" s="2">
        <v>1644971</v>
      </c>
      <c r="AH95" s="6">
        <v>0</v>
      </c>
      <c r="AI95" s="2">
        <v>1</v>
      </c>
      <c r="AJ95" s="2">
        <v>0</v>
      </c>
      <c r="AK95" s="2">
        <v>0</v>
      </c>
      <c r="AL95" s="2">
        <v>0</v>
      </c>
      <c r="AM95" s="2">
        <v>0</v>
      </c>
      <c r="AN95" s="2">
        <v>0</v>
      </c>
    </row>
    <row r="96" spans="1:40">
      <c r="A96" s="2" t="s">
        <v>546</v>
      </c>
      <c r="B96" s="2" t="s">
        <v>804</v>
      </c>
      <c r="C96" s="2" t="s">
        <v>808</v>
      </c>
      <c r="D96" s="2">
        <v>0</v>
      </c>
      <c r="E96" s="2" t="s">
        <v>547</v>
      </c>
      <c r="F96" s="2" t="s">
        <v>606</v>
      </c>
      <c r="G96" s="2" t="s">
        <v>806</v>
      </c>
      <c r="H96" s="2">
        <v>0</v>
      </c>
      <c r="I96" s="2">
        <v>0.4</v>
      </c>
      <c r="J96" s="6">
        <v>1650315</v>
      </c>
      <c r="K96" s="6">
        <v>8258418</v>
      </c>
      <c r="L96" s="6">
        <v>-6608103</v>
      </c>
      <c r="M96" s="6">
        <v>8611728</v>
      </c>
      <c r="N96" s="6">
        <v>1121827</v>
      </c>
      <c r="O96" s="6">
        <v>197352</v>
      </c>
      <c r="P96" s="6">
        <v>851040</v>
      </c>
      <c r="Q96" s="2">
        <v>0</v>
      </c>
      <c r="R96" s="6">
        <v>23706</v>
      </c>
      <c r="S96" s="2">
        <v>614</v>
      </c>
      <c r="T96" s="6">
        <v>4898</v>
      </c>
      <c r="U96" s="6">
        <v>19258</v>
      </c>
      <c r="V96" s="6">
        <v>24959</v>
      </c>
      <c r="W96" s="6">
        <v>-151436</v>
      </c>
      <c r="X96" s="6">
        <v>0</v>
      </c>
      <c r="Y96" s="2">
        <v>0</v>
      </c>
      <c r="Z96" s="6">
        <v>-490835</v>
      </c>
      <c r="AA96" s="6">
        <v>9091284</v>
      </c>
      <c r="AB96" s="6">
        <v>2483181</v>
      </c>
      <c r="AC96" s="6">
        <v>832866</v>
      </c>
      <c r="AD96" s="9">
        <v>1.5</v>
      </c>
      <c r="AE96" s="7" t="s">
        <v>887</v>
      </c>
      <c r="AF96" s="2">
        <v>1.6268766E-2</v>
      </c>
      <c r="AG96" s="2">
        <v>-1227088</v>
      </c>
      <c r="AH96" s="6">
        <v>0</v>
      </c>
      <c r="AI96" s="2">
        <v>1</v>
      </c>
      <c r="AJ96" s="2">
        <v>0</v>
      </c>
      <c r="AK96" s="2">
        <v>0</v>
      </c>
      <c r="AL96" s="2">
        <v>0</v>
      </c>
      <c r="AM96" s="2">
        <v>0</v>
      </c>
      <c r="AN96" s="2">
        <v>0</v>
      </c>
    </row>
    <row r="97" spans="1:40">
      <c r="A97" s="2" t="s">
        <v>544</v>
      </c>
      <c r="B97" s="2" t="s">
        <v>804</v>
      </c>
      <c r="C97" s="2" t="s">
        <v>805</v>
      </c>
      <c r="D97" s="2" t="s">
        <v>983</v>
      </c>
      <c r="E97" s="2" t="s">
        <v>545</v>
      </c>
      <c r="F97" s="2" t="s">
        <v>133</v>
      </c>
      <c r="G97" s="2" t="s">
        <v>806</v>
      </c>
      <c r="H97" s="2">
        <v>0</v>
      </c>
      <c r="I97" s="2">
        <v>0.4</v>
      </c>
      <c r="J97" s="6">
        <v>2239682</v>
      </c>
      <c r="K97" s="6">
        <v>24468037</v>
      </c>
      <c r="L97" s="3">
        <v>-22228356</v>
      </c>
      <c r="M97" s="6">
        <v>25573032</v>
      </c>
      <c r="N97" s="6">
        <v>1717055</v>
      </c>
      <c r="O97" s="6">
        <v>586652</v>
      </c>
      <c r="P97" s="6">
        <v>924700</v>
      </c>
      <c r="Q97" s="2">
        <v>0</v>
      </c>
      <c r="R97" s="2">
        <v>0</v>
      </c>
      <c r="S97" s="2">
        <v>0</v>
      </c>
      <c r="T97" s="6">
        <v>35207</v>
      </c>
      <c r="U97" s="6">
        <v>164359</v>
      </c>
      <c r="V97" s="6">
        <v>6137</v>
      </c>
      <c r="W97" s="6">
        <v>-509400</v>
      </c>
      <c r="X97" s="6">
        <v>0</v>
      </c>
      <c r="Y97" s="2">
        <v>2157.793095</v>
      </c>
      <c r="Z97" s="6">
        <v>-490956</v>
      </c>
      <c r="AA97" s="6">
        <v>26287573</v>
      </c>
      <c r="AB97" s="6">
        <v>4059218</v>
      </c>
      <c r="AC97" s="6">
        <v>1819536</v>
      </c>
      <c r="AD97" s="9">
        <v>1.81</v>
      </c>
      <c r="AE97" s="7" t="s">
        <v>984</v>
      </c>
      <c r="AF97" s="2">
        <v>1.7067763999999999E-2</v>
      </c>
      <c r="AG97" s="2">
        <v>-1227389</v>
      </c>
      <c r="AH97" s="6">
        <v>0</v>
      </c>
      <c r="AI97" s="2">
        <v>0</v>
      </c>
      <c r="AJ97" s="2">
        <v>0</v>
      </c>
      <c r="AK97" s="2">
        <v>0</v>
      </c>
      <c r="AL97" s="2">
        <v>0</v>
      </c>
      <c r="AM97" s="2">
        <v>0</v>
      </c>
      <c r="AN97" s="2">
        <v>1</v>
      </c>
    </row>
    <row r="98" spans="1:40">
      <c r="A98" s="2" t="s">
        <v>542</v>
      </c>
      <c r="B98" s="2" t="s">
        <v>817</v>
      </c>
      <c r="C98" s="2" t="s">
        <v>818</v>
      </c>
      <c r="D98" s="2" t="s">
        <v>970</v>
      </c>
      <c r="E98" s="2" t="s">
        <v>543</v>
      </c>
      <c r="F98" s="2" t="s">
        <v>514</v>
      </c>
      <c r="G98" s="2" t="s">
        <v>806</v>
      </c>
      <c r="H98" s="2">
        <v>0</v>
      </c>
      <c r="I98" s="2">
        <v>0.3</v>
      </c>
      <c r="J98" s="6">
        <v>71340232</v>
      </c>
      <c r="K98" s="6">
        <v>33369263</v>
      </c>
      <c r="L98" s="6">
        <v>37970970</v>
      </c>
      <c r="M98" s="6">
        <v>33853871</v>
      </c>
      <c r="N98" s="6">
        <v>2534611</v>
      </c>
      <c r="O98" s="6">
        <v>775818</v>
      </c>
      <c r="P98" s="6">
        <v>1605490</v>
      </c>
      <c r="Q98" s="2">
        <v>0</v>
      </c>
      <c r="R98" s="2">
        <v>0</v>
      </c>
      <c r="S98" s="2">
        <v>460.3125</v>
      </c>
      <c r="T98" s="6">
        <v>4095</v>
      </c>
      <c r="U98" s="6">
        <v>135612</v>
      </c>
      <c r="V98" s="6">
        <v>13136</v>
      </c>
      <c r="W98" s="6">
        <v>870168</v>
      </c>
      <c r="X98" s="6">
        <v>0</v>
      </c>
      <c r="Y98" s="2">
        <v>0</v>
      </c>
      <c r="Z98" s="6">
        <v>137642</v>
      </c>
      <c r="AA98" s="6">
        <v>37396293</v>
      </c>
      <c r="AB98" s="6">
        <v>75367262</v>
      </c>
      <c r="AC98" s="6">
        <v>4027030</v>
      </c>
      <c r="AD98" s="9">
        <v>1.06</v>
      </c>
      <c r="AE98" s="7" t="s">
        <v>971</v>
      </c>
      <c r="AF98" s="2">
        <v>2.2535797E-2</v>
      </c>
      <c r="AG98" s="2">
        <v>458809</v>
      </c>
      <c r="AH98" s="6">
        <v>0</v>
      </c>
      <c r="AI98" s="2">
        <v>0</v>
      </c>
      <c r="AJ98" s="2">
        <v>0</v>
      </c>
      <c r="AK98" s="2">
        <v>0</v>
      </c>
      <c r="AL98" s="2">
        <v>0</v>
      </c>
      <c r="AM98" s="2">
        <v>0</v>
      </c>
      <c r="AN98" s="2">
        <v>1</v>
      </c>
    </row>
    <row r="99" spans="1:40">
      <c r="A99" s="2" t="s">
        <v>540</v>
      </c>
      <c r="B99" s="2" t="s">
        <v>804</v>
      </c>
      <c r="C99" s="2" t="s">
        <v>815</v>
      </c>
      <c r="D99" s="2">
        <v>0</v>
      </c>
      <c r="E99" s="2" t="s">
        <v>541</v>
      </c>
      <c r="F99" s="2" t="s">
        <v>534</v>
      </c>
      <c r="G99" s="2" t="s">
        <v>532</v>
      </c>
      <c r="H99" s="2">
        <v>0</v>
      </c>
      <c r="I99" s="2">
        <v>0.4</v>
      </c>
      <c r="J99" s="6">
        <v>3203467</v>
      </c>
      <c r="K99" s="6">
        <v>13669735</v>
      </c>
      <c r="L99" s="3">
        <v>-10466268</v>
      </c>
      <c r="M99" s="6">
        <v>13747415</v>
      </c>
      <c r="N99" s="6">
        <v>1796568</v>
      </c>
      <c r="O99" s="6">
        <v>315045</v>
      </c>
      <c r="P99" s="6">
        <v>1388709</v>
      </c>
      <c r="Q99" s="6">
        <v>4391</v>
      </c>
      <c r="R99" s="2">
        <v>0</v>
      </c>
      <c r="S99" s="2">
        <v>0</v>
      </c>
      <c r="T99" s="6">
        <v>12234</v>
      </c>
      <c r="U99" s="6">
        <v>59329</v>
      </c>
      <c r="V99" s="6">
        <v>16860</v>
      </c>
      <c r="W99" s="6">
        <v>-239852</v>
      </c>
      <c r="X99" s="6">
        <v>0</v>
      </c>
      <c r="Y99" s="2">
        <v>2120.0203580000002</v>
      </c>
      <c r="Z99" s="6">
        <v>-542402</v>
      </c>
      <c r="AA99" s="6">
        <v>14759609</v>
      </c>
      <c r="AB99" s="6">
        <v>4293341</v>
      </c>
      <c r="AC99" s="6">
        <v>1089874</v>
      </c>
      <c r="AD99" s="9">
        <v>1.34</v>
      </c>
      <c r="AE99" s="7" t="s">
        <v>908</v>
      </c>
      <c r="AF99" s="2">
        <v>1.2537451E-2</v>
      </c>
      <c r="AG99" s="2">
        <v>-1356004</v>
      </c>
      <c r="AH99" s="6">
        <v>0</v>
      </c>
      <c r="AI99" s="2">
        <v>1</v>
      </c>
      <c r="AJ99" s="2">
        <v>0</v>
      </c>
      <c r="AK99" s="2">
        <v>0</v>
      </c>
      <c r="AL99" s="2">
        <v>0</v>
      </c>
      <c r="AM99" s="2">
        <v>0</v>
      </c>
      <c r="AN99" s="2">
        <v>0</v>
      </c>
    </row>
    <row r="100" spans="1:40">
      <c r="A100" s="2" t="s">
        <v>538</v>
      </c>
      <c r="B100" s="2" t="s">
        <v>804</v>
      </c>
      <c r="C100" s="2" t="s">
        <v>805</v>
      </c>
      <c r="D100" s="2" t="s">
        <v>983</v>
      </c>
      <c r="E100" s="2" t="s">
        <v>1008</v>
      </c>
      <c r="F100" s="2" t="s">
        <v>133</v>
      </c>
      <c r="G100" s="2" t="s">
        <v>806</v>
      </c>
      <c r="H100" s="2">
        <v>0</v>
      </c>
      <c r="I100" s="2">
        <v>0.4</v>
      </c>
      <c r="J100" s="6">
        <v>1365663</v>
      </c>
      <c r="K100" s="6">
        <v>9964677</v>
      </c>
      <c r="L100" s="6">
        <v>-8599015</v>
      </c>
      <c r="M100" s="6">
        <v>9968873</v>
      </c>
      <c r="N100" s="6">
        <v>809284</v>
      </c>
      <c r="O100" s="6">
        <v>228453</v>
      </c>
      <c r="P100" s="6">
        <v>517507</v>
      </c>
      <c r="Q100" s="2">
        <v>0</v>
      </c>
      <c r="R100" s="2">
        <v>0</v>
      </c>
      <c r="S100" s="2">
        <v>0</v>
      </c>
      <c r="T100" s="6">
        <v>7268</v>
      </c>
      <c r="U100" s="6">
        <v>50737</v>
      </c>
      <c r="V100" s="6">
        <v>5319</v>
      </c>
      <c r="W100" s="6">
        <v>-197061</v>
      </c>
      <c r="X100" s="6">
        <v>0</v>
      </c>
      <c r="Y100" s="2">
        <v>286007</v>
      </c>
      <c r="Z100" s="6">
        <v>-180086</v>
      </c>
      <c r="AA100" s="6">
        <v>10115003</v>
      </c>
      <c r="AB100" s="6">
        <v>1515988</v>
      </c>
      <c r="AC100" s="6">
        <v>150326</v>
      </c>
      <c r="AD100" s="9">
        <v>1.1100000000000001</v>
      </c>
      <c r="AE100" s="7" t="s">
        <v>984</v>
      </c>
      <c r="AF100" s="2">
        <v>1.0407197E-2</v>
      </c>
      <c r="AG100" s="2">
        <v>-450216</v>
      </c>
      <c r="AH100" s="6">
        <v>0</v>
      </c>
      <c r="AI100" s="2">
        <v>0</v>
      </c>
      <c r="AJ100" s="2">
        <v>0</v>
      </c>
      <c r="AK100" s="2">
        <v>0</v>
      </c>
      <c r="AL100" s="2">
        <v>0</v>
      </c>
      <c r="AM100" s="2">
        <v>0</v>
      </c>
      <c r="AN100" s="2">
        <v>1</v>
      </c>
    </row>
    <row r="101" spans="1:40">
      <c r="A101" s="2" t="s">
        <v>536</v>
      </c>
      <c r="B101" s="2" t="s">
        <v>804</v>
      </c>
      <c r="C101" s="2" t="s">
        <v>809</v>
      </c>
      <c r="D101" s="2" t="s">
        <v>964</v>
      </c>
      <c r="E101" s="2" t="s">
        <v>537</v>
      </c>
      <c r="F101" s="2" t="s">
        <v>594</v>
      </c>
      <c r="G101" s="2" t="s">
        <v>590</v>
      </c>
      <c r="H101" s="2">
        <v>0</v>
      </c>
      <c r="I101" s="2">
        <v>0.4</v>
      </c>
      <c r="J101" s="6">
        <v>3197550</v>
      </c>
      <c r="K101" s="6">
        <v>9456848</v>
      </c>
      <c r="L101" s="6">
        <v>-6259298</v>
      </c>
      <c r="M101" s="6">
        <v>10121830</v>
      </c>
      <c r="N101" s="6">
        <v>1392220</v>
      </c>
      <c r="O101" s="6">
        <v>231958</v>
      </c>
      <c r="P101" s="6">
        <v>1105656</v>
      </c>
      <c r="Q101" s="2">
        <v>0</v>
      </c>
      <c r="R101" s="2">
        <v>0</v>
      </c>
      <c r="S101" s="2">
        <v>0</v>
      </c>
      <c r="T101" s="6">
        <v>9190</v>
      </c>
      <c r="U101" s="6">
        <v>27822</v>
      </c>
      <c r="V101" s="6">
        <v>17594</v>
      </c>
      <c r="W101" s="6">
        <v>-143442</v>
      </c>
      <c r="X101" s="6">
        <v>0</v>
      </c>
      <c r="Y101" s="2">
        <v>0</v>
      </c>
      <c r="Z101" s="6">
        <v>-1211547</v>
      </c>
      <c r="AA101" s="6">
        <v>10159061</v>
      </c>
      <c r="AB101" s="6">
        <v>3899762</v>
      </c>
      <c r="AC101" s="6">
        <v>702212</v>
      </c>
      <c r="AD101" s="9">
        <v>1.22</v>
      </c>
      <c r="AE101" s="7" t="s">
        <v>965</v>
      </c>
      <c r="AF101" s="2">
        <v>1.6472908000000001E-2</v>
      </c>
      <c r="AG101" s="2">
        <v>-3028868</v>
      </c>
      <c r="AH101" s="6">
        <v>0</v>
      </c>
      <c r="AI101" s="2">
        <v>0</v>
      </c>
      <c r="AJ101" s="2">
        <v>0</v>
      </c>
      <c r="AK101" s="2">
        <v>0</v>
      </c>
      <c r="AL101" s="2">
        <v>0</v>
      </c>
      <c r="AM101" s="2">
        <v>0</v>
      </c>
      <c r="AN101" s="2">
        <v>1</v>
      </c>
    </row>
    <row r="102" spans="1:40">
      <c r="A102" s="2" t="s">
        <v>530</v>
      </c>
      <c r="B102" s="2" t="s">
        <v>804</v>
      </c>
      <c r="C102" s="2" t="s">
        <v>822</v>
      </c>
      <c r="D102" s="2" t="s">
        <v>981</v>
      </c>
      <c r="E102" s="2" t="s">
        <v>531</v>
      </c>
      <c r="F102" s="2" t="s">
        <v>588</v>
      </c>
      <c r="G102" s="2" t="s">
        <v>274</v>
      </c>
      <c r="H102" s="2">
        <v>0</v>
      </c>
      <c r="I102" s="2">
        <v>0.4</v>
      </c>
      <c r="J102" s="6">
        <v>3972777</v>
      </c>
      <c r="K102" s="6">
        <v>28543972</v>
      </c>
      <c r="L102" s="3">
        <v>-24571195</v>
      </c>
      <c r="M102" s="6">
        <v>29985600</v>
      </c>
      <c r="N102" s="6">
        <v>1854349</v>
      </c>
      <c r="O102" s="6">
        <v>687170</v>
      </c>
      <c r="P102" s="6">
        <v>1076364</v>
      </c>
      <c r="Q102" s="2">
        <v>796</v>
      </c>
      <c r="R102" s="2">
        <v>0</v>
      </c>
      <c r="S102" s="2">
        <v>614</v>
      </c>
      <c r="T102" s="6">
        <v>10583</v>
      </c>
      <c r="U102" s="6">
        <v>71048</v>
      </c>
      <c r="V102" s="6">
        <v>7774</v>
      </c>
      <c r="W102" s="6">
        <v>-563090</v>
      </c>
      <c r="X102" s="6">
        <v>0</v>
      </c>
      <c r="Y102" s="2">
        <v>0</v>
      </c>
      <c r="Z102" s="6">
        <v>-790194</v>
      </c>
      <c r="AA102" s="6">
        <v>30486665</v>
      </c>
      <c r="AB102" s="6">
        <v>5915470</v>
      </c>
      <c r="AC102" s="6">
        <v>1942694</v>
      </c>
      <c r="AD102" s="9">
        <v>1.49</v>
      </c>
      <c r="AE102" s="7" t="s">
        <v>982</v>
      </c>
      <c r="AF102" s="2">
        <v>1.9220364E-2</v>
      </c>
      <c r="AG102" s="2">
        <v>-1975484</v>
      </c>
      <c r="AH102" s="6">
        <v>0</v>
      </c>
      <c r="AI102" s="2">
        <v>0</v>
      </c>
      <c r="AJ102" s="2">
        <v>0</v>
      </c>
      <c r="AK102" s="2">
        <v>0</v>
      </c>
      <c r="AL102" s="2">
        <v>0</v>
      </c>
      <c r="AM102" s="2">
        <v>0</v>
      </c>
      <c r="AN102" s="2">
        <v>1</v>
      </c>
    </row>
    <row r="103" spans="1:40">
      <c r="A103" s="2" t="s">
        <v>528</v>
      </c>
      <c r="B103" s="2" t="s">
        <v>804</v>
      </c>
      <c r="C103" s="2" t="s">
        <v>805</v>
      </c>
      <c r="D103" s="2">
        <v>0</v>
      </c>
      <c r="E103" s="2" t="s">
        <v>529</v>
      </c>
      <c r="F103" s="2" t="s">
        <v>488</v>
      </c>
      <c r="G103" s="2" t="s">
        <v>486</v>
      </c>
      <c r="H103" s="2">
        <v>0</v>
      </c>
      <c r="I103" s="2">
        <v>0.4</v>
      </c>
      <c r="J103" s="6">
        <v>1855178</v>
      </c>
      <c r="K103" s="6">
        <v>16370476</v>
      </c>
      <c r="L103" s="3">
        <v>-14515298</v>
      </c>
      <c r="M103" s="6">
        <v>14871434</v>
      </c>
      <c r="N103" s="6">
        <v>1353689</v>
      </c>
      <c r="O103" s="6">
        <v>362215</v>
      </c>
      <c r="P103" s="6">
        <v>938475</v>
      </c>
      <c r="Q103" s="6">
        <v>3899</v>
      </c>
      <c r="R103" s="2">
        <v>0</v>
      </c>
      <c r="S103" s="2">
        <v>0</v>
      </c>
      <c r="T103" s="6">
        <v>6138</v>
      </c>
      <c r="U103" s="6">
        <v>36006</v>
      </c>
      <c r="V103" s="6">
        <v>6956</v>
      </c>
      <c r="W103" s="6">
        <v>-332642</v>
      </c>
      <c r="X103" s="6">
        <v>399507</v>
      </c>
      <c r="Y103" s="2">
        <v>0</v>
      </c>
      <c r="Z103" s="6">
        <v>1639550</v>
      </c>
      <c r="AA103" s="6">
        <v>17931538</v>
      </c>
      <c r="AB103" s="6">
        <v>3416240</v>
      </c>
      <c r="AC103" s="6">
        <v>1561062</v>
      </c>
      <c r="AD103" s="9">
        <v>1.84</v>
      </c>
      <c r="AE103" s="7">
        <v>0</v>
      </c>
      <c r="AF103" s="2">
        <v>5.3260099999999995E-4</v>
      </c>
      <c r="AG103" s="2">
        <v>4098874</v>
      </c>
      <c r="AH103" s="6">
        <v>0</v>
      </c>
      <c r="AI103" s="2">
        <v>1</v>
      </c>
      <c r="AJ103" s="2">
        <v>0</v>
      </c>
      <c r="AK103" s="2">
        <v>0</v>
      </c>
      <c r="AL103" s="2">
        <v>0</v>
      </c>
      <c r="AM103" s="2">
        <v>0</v>
      </c>
      <c r="AN103" s="2">
        <v>0</v>
      </c>
    </row>
    <row r="104" spans="1:40">
      <c r="A104" s="2" t="s">
        <v>526</v>
      </c>
      <c r="B104" s="2" t="s">
        <v>804</v>
      </c>
      <c r="C104" s="2" t="s">
        <v>815</v>
      </c>
      <c r="D104" s="2">
        <v>0</v>
      </c>
      <c r="E104" s="2" t="s">
        <v>527</v>
      </c>
      <c r="F104" s="2" t="s">
        <v>668</v>
      </c>
      <c r="G104" s="2" t="s">
        <v>666</v>
      </c>
      <c r="H104" s="2">
        <v>0</v>
      </c>
      <c r="I104" s="2">
        <v>0.4</v>
      </c>
      <c r="J104" s="6">
        <v>3560925</v>
      </c>
      <c r="K104" s="6">
        <v>9358672</v>
      </c>
      <c r="L104" s="6">
        <v>-5797748</v>
      </c>
      <c r="M104" s="6">
        <v>10060832</v>
      </c>
      <c r="N104" s="6">
        <v>1263614</v>
      </c>
      <c r="O104" s="6">
        <v>235489</v>
      </c>
      <c r="P104" s="6">
        <v>970616</v>
      </c>
      <c r="Q104" s="2">
        <v>0</v>
      </c>
      <c r="R104" s="6">
        <v>9832</v>
      </c>
      <c r="S104" s="2">
        <v>0</v>
      </c>
      <c r="T104" s="6">
        <v>9824</v>
      </c>
      <c r="U104" s="6">
        <v>31715</v>
      </c>
      <c r="V104" s="6">
        <v>6138</v>
      </c>
      <c r="W104" s="6">
        <v>-132865</v>
      </c>
      <c r="X104" s="6">
        <v>0</v>
      </c>
      <c r="Y104" s="2">
        <v>853724</v>
      </c>
      <c r="Z104" s="6">
        <v>-168682</v>
      </c>
      <c r="AA104" s="6">
        <v>10169175</v>
      </c>
      <c r="AB104" s="6">
        <v>4371427</v>
      </c>
      <c r="AC104" s="6">
        <v>810503</v>
      </c>
      <c r="AD104" s="9">
        <v>1.23</v>
      </c>
      <c r="AE104" s="7">
        <v>0</v>
      </c>
      <c r="AF104" s="2">
        <v>1.022303E-3</v>
      </c>
      <c r="AG104" s="2">
        <v>-421706</v>
      </c>
      <c r="AH104" s="6">
        <v>0</v>
      </c>
      <c r="AI104" s="2">
        <v>1</v>
      </c>
      <c r="AJ104" s="2">
        <v>0</v>
      </c>
      <c r="AK104" s="2">
        <v>0</v>
      </c>
      <c r="AL104" s="2">
        <v>0</v>
      </c>
      <c r="AM104" s="2">
        <v>0</v>
      </c>
      <c r="AN104" s="2">
        <v>0</v>
      </c>
    </row>
    <row r="105" spans="1:40">
      <c r="A105" s="2" t="s">
        <v>524</v>
      </c>
      <c r="B105" s="2" t="s">
        <v>804</v>
      </c>
      <c r="C105" s="2" t="s">
        <v>815</v>
      </c>
      <c r="D105" s="2" t="s">
        <v>968</v>
      </c>
      <c r="E105" s="2" t="s">
        <v>525</v>
      </c>
      <c r="F105" s="2" t="s">
        <v>139</v>
      </c>
      <c r="G105" s="2" t="s">
        <v>806</v>
      </c>
      <c r="H105" s="2">
        <v>0</v>
      </c>
      <c r="I105" s="2">
        <v>0.4</v>
      </c>
      <c r="J105" s="6">
        <v>1927792</v>
      </c>
      <c r="K105" s="6">
        <v>9418396</v>
      </c>
      <c r="L105" s="6">
        <v>-7490604</v>
      </c>
      <c r="M105" s="6">
        <v>9736297</v>
      </c>
      <c r="N105" s="6">
        <v>917404</v>
      </c>
      <c r="O105" s="6">
        <v>224001</v>
      </c>
      <c r="P105" s="6">
        <v>631111</v>
      </c>
      <c r="Q105" s="2">
        <v>0</v>
      </c>
      <c r="R105" s="6">
        <v>2224</v>
      </c>
      <c r="S105" s="2">
        <v>0</v>
      </c>
      <c r="T105" s="6">
        <v>7286</v>
      </c>
      <c r="U105" s="6">
        <v>45009</v>
      </c>
      <c r="V105" s="6">
        <v>7774</v>
      </c>
      <c r="W105" s="6">
        <v>-171660</v>
      </c>
      <c r="X105" s="6">
        <v>0</v>
      </c>
      <c r="Y105" s="2">
        <v>0</v>
      </c>
      <c r="Z105" s="6">
        <v>-178287</v>
      </c>
      <c r="AA105" s="6">
        <v>10303754</v>
      </c>
      <c r="AB105" s="6">
        <v>2813150</v>
      </c>
      <c r="AC105" s="6">
        <v>885357</v>
      </c>
      <c r="AD105" s="9">
        <v>1.46</v>
      </c>
      <c r="AE105" s="7" t="s">
        <v>969</v>
      </c>
      <c r="AF105" s="2">
        <v>1.6303627000000001E-2</v>
      </c>
      <c r="AG105" s="2">
        <v>-445717</v>
      </c>
      <c r="AH105" s="6">
        <v>0</v>
      </c>
      <c r="AI105" s="2">
        <v>0</v>
      </c>
      <c r="AJ105" s="2">
        <v>0</v>
      </c>
      <c r="AK105" s="2">
        <v>0</v>
      </c>
      <c r="AL105" s="2">
        <v>0</v>
      </c>
      <c r="AM105" s="2">
        <v>0</v>
      </c>
      <c r="AN105" s="2">
        <v>1</v>
      </c>
    </row>
    <row r="106" spans="1:40">
      <c r="A106" s="2" t="s">
        <v>522</v>
      </c>
      <c r="B106" s="2" t="s">
        <v>804</v>
      </c>
      <c r="C106" s="2" t="s">
        <v>822</v>
      </c>
      <c r="D106" s="2" t="s">
        <v>978</v>
      </c>
      <c r="E106" s="2" t="s">
        <v>523</v>
      </c>
      <c r="F106" s="2" t="s">
        <v>510</v>
      </c>
      <c r="G106" s="2" t="s">
        <v>806</v>
      </c>
      <c r="H106" s="2">
        <v>0</v>
      </c>
      <c r="I106" s="2">
        <v>0.4</v>
      </c>
      <c r="J106" s="6">
        <v>2493473</v>
      </c>
      <c r="K106" s="6">
        <v>5050890</v>
      </c>
      <c r="L106" s="6">
        <v>-2557418</v>
      </c>
      <c r="M106" s="6">
        <v>5106272</v>
      </c>
      <c r="N106" s="6">
        <v>1053683</v>
      </c>
      <c r="O106" s="6">
        <v>118193</v>
      </c>
      <c r="P106" s="6">
        <v>858626</v>
      </c>
      <c r="Q106" s="6">
        <v>1655</v>
      </c>
      <c r="R106" s="6">
        <v>17331</v>
      </c>
      <c r="S106" s="2">
        <v>613.6</v>
      </c>
      <c r="T106" s="6">
        <v>8314</v>
      </c>
      <c r="U106" s="6">
        <v>33491</v>
      </c>
      <c r="V106" s="6">
        <v>15460</v>
      </c>
      <c r="W106" s="6">
        <v>-58607</v>
      </c>
      <c r="X106" s="6">
        <v>0</v>
      </c>
      <c r="Y106" s="2">
        <v>12865.579659999999</v>
      </c>
      <c r="Z106" s="6">
        <v>-54892</v>
      </c>
      <c r="AA106" s="6">
        <v>6033590</v>
      </c>
      <c r="AB106" s="6">
        <v>3476173</v>
      </c>
      <c r="AC106" s="6">
        <v>982700</v>
      </c>
      <c r="AD106" s="9">
        <v>1.39</v>
      </c>
      <c r="AE106" s="7" t="s">
        <v>979</v>
      </c>
      <c r="AF106" s="2">
        <v>2.8453518000000001E-2</v>
      </c>
      <c r="AG106" s="2">
        <v>-137231</v>
      </c>
      <c r="AH106" s="6">
        <v>0</v>
      </c>
      <c r="AI106" s="2">
        <v>0</v>
      </c>
      <c r="AJ106" s="2">
        <v>0</v>
      </c>
      <c r="AK106" s="2">
        <v>0</v>
      </c>
      <c r="AL106" s="2">
        <v>0</v>
      </c>
      <c r="AM106" s="2">
        <v>0</v>
      </c>
      <c r="AN106" s="2">
        <v>1</v>
      </c>
    </row>
    <row r="107" spans="1:40">
      <c r="A107" s="2" t="s">
        <v>520</v>
      </c>
      <c r="B107" s="2" t="s">
        <v>804</v>
      </c>
      <c r="C107" s="2" t="s">
        <v>808</v>
      </c>
      <c r="D107" s="2">
        <v>0</v>
      </c>
      <c r="E107" s="2" t="s">
        <v>521</v>
      </c>
      <c r="F107" s="2" t="s">
        <v>412</v>
      </c>
      <c r="G107" s="2" t="s">
        <v>410</v>
      </c>
      <c r="H107" s="2">
        <v>0</v>
      </c>
      <c r="I107" s="2">
        <v>0.4</v>
      </c>
      <c r="J107" s="6">
        <v>1861636</v>
      </c>
      <c r="K107" s="6">
        <v>9654444</v>
      </c>
      <c r="L107" s="6">
        <v>-7792807</v>
      </c>
      <c r="M107" s="6">
        <v>9993086</v>
      </c>
      <c r="N107" s="6">
        <v>1228917</v>
      </c>
      <c r="O107" s="6">
        <v>233000</v>
      </c>
      <c r="P107" s="6">
        <v>957873</v>
      </c>
      <c r="Q107" s="6">
        <v>1433</v>
      </c>
      <c r="R107" s="6">
        <v>1645</v>
      </c>
      <c r="S107" s="2">
        <v>614</v>
      </c>
      <c r="T107" s="6">
        <v>5301</v>
      </c>
      <c r="U107" s="6">
        <v>24959</v>
      </c>
      <c r="V107" s="6">
        <v>4092</v>
      </c>
      <c r="W107" s="6">
        <v>-178585</v>
      </c>
      <c r="X107" s="6">
        <v>0</v>
      </c>
      <c r="Y107" s="2">
        <v>0</v>
      </c>
      <c r="Z107" s="6">
        <v>320252</v>
      </c>
      <c r="AA107" s="6">
        <v>11363670</v>
      </c>
      <c r="AB107" s="6">
        <v>3570863</v>
      </c>
      <c r="AC107" s="6">
        <v>1709226</v>
      </c>
      <c r="AD107" s="9">
        <v>1.92</v>
      </c>
      <c r="AE107" s="7" t="s">
        <v>930</v>
      </c>
      <c r="AF107" s="2">
        <v>8.8412960000000002E-3</v>
      </c>
      <c r="AG107" s="2">
        <v>800629</v>
      </c>
      <c r="AH107" s="6">
        <v>0</v>
      </c>
      <c r="AI107" s="2">
        <v>1</v>
      </c>
      <c r="AJ107" s="2">
        <v>0</v>
      </c>
      <c r="AK107" s="2">
        <v>0</v>
      </c>
      <c r="AL107" s="2">
        <v>0</v>
      </c>
      <c r="AM107" s="2">
        <v>0</v>
      </c>
      <c r="AN107" s="2">
        <v>0</v>
      </c>
    </row>
    <row r="108" spans="1:40">
      <c r="A108" s="2" t="s">
        <v>518</v>
      </c>
      <c r="B108" s="2" t="s">
        <v>819</v>
      </c>
      <c r="C108" s="2" t="s">
        <v>845</v>
      </c>
      <c r="D108" s="2">
        <v>0</v>
      </c>
      <c r="E108" s="2" t="s">
        <v>519</v>
      </c>
      <c r="F108" s="2" t="s">
        <v>806</v>
      </c>
      <c r="G108" s="2" t="s">
        <v>87</v>
      </c>
      <c r="H108" s="2">
        <v>0</v>
      </c>
      <c r="I108" s="2">
        <v>0.49</v>
      </c>
      <c r="J108" s="6">
        <v>56243034</v>
      </c>
      <c r="K108" s="6">
        <v>41472551</v>
      </c>
      <c r="L108" s="6">
        <v>14770483</v>
      </c>
      <c r="M108" s="6">
        <v>43448091</v>
      </c>
      <c r="N108" s="6">
        <v>3302196</v>
      </c>
      <c r="O108" s="6">
        <v>1006774</v>
      </c>
      <c r="P108" s="6">
        <v>2135208</v>
      </c>
      <c r="Q108" s="6">
        <v>3129</v>
      </c>
      <c r="R108" s="6">
        <v>3306</v>
      </c>
      <c r="S108" s="2">
        <v>0</v>
      </c>
      <c r="T108" s="6">
        <v>24543</v>
      </c>
      <c r="U108" s="6">
        <v>95622</v>
      </c>
      <c r="V108" s="6">
        <v>33614</v>
      </c>
      <c r="W108" s="6">
        <v>338490</v>
      </c>
      <c r="X108" s="6">
        <v>0</v>
      </c>
      <c r="Y108" s="2">
        <v>0</v>
      </c>
      <c r="Z108" s="6">
        <v>-4547186</v>
      </c>
      <c r="AA108" s="6">
        <v>42541591</v>
      </c>
      <c r="AB108" s="6">
        <v>57312074</v>
      </c>
      <c r="AC108" s="6">
        <v>1069040</v>
      </c>
      <c r="AD108" s="9">
        <v>1.02</v>
      </c>
      <c r="AE108" s="7">
        <v>0</v>
      </c>
      <c r="AF108" s="2">
        <v>1.6146760999999999E-2</v>
      </c>
      <c r="AG108" s="2">
        <v>-9279971</v>
      </c>
      <c r="AH108" s="6">
        <v>1</v>
      </c>
      <c r="AI108" s="2">
        <v>0</v>
      </c>
      <c r="AJ108" s="2">
        <v>0</v>
      </c>
      <c r="AK108" s="2">
        <v>0</v>
      </c>
      <c r="AL108" s="2">
        <v>0</v>
      </c>
      <c r="AM108" s="2">
        <v>0</v>
      </c>
      <c r="AN108" s="2">
        <v>0</v>
      </c>
    </row>
    <row r="109" spans="1:40">
      <c r="A109" s="2" t="s">
        <v>516</v>
      </c>
      <c r="B109" s="2" t="s">
        <v>804</v>
      </c>
      <c r="C109" s="2" t="s">
        <v>809</v>
      </c>
      <c r="D109" s="2">
        <v>0</v>
      </c>
      <c r="E109" s="2" t="s">
        <v>517</v>
      </c>
      <c r="F109" s="2" t="s">
        <v>302</v>
      </c>
      <c r="G109" s="2" t="s">
        <v>300</v>
      </c>
      <c r="H109" s="2">
        <v>0</v>
      </c>
      <c r="I109" s="2">
        <v>0.4</v>
      </c>
      <c r="J109" s="6">
        <v>2959305</v>
      </c>
      <c r="K109" s="6">
        <v>8613040</v>
      </c>
      <c r="L109" s="6">
        <v>-5653735</v>
      </c>
      <c r="M109" s="6">
        <v>9216484</v>
      </c>
      <c r="N109" s="6">
        <v>997342</v>
      </c>
      <c r="O109" s="6">
        <v>213283</v>
      </c>
      <c r="P109" s="6">
        <v>721478</v>
      </c>
      <c r="Q109" s="2">
        <v>0</v>
      </c>
      <c r="R109" s="2">
        <v>0</v>
      </c>
      <c r="S109" s="2">
        <v>0</v>
      </c>
      <c r="T109" s="6">
        <v>7207</v>
      </c>
      <c r="U109" s="6">
        <v>40917</v>
      </c>
      <c r="V109" s="6">
        <v>14457</v>
      </c>
      <c r="W109" s="6">
        <v>-129565</v>
      </c>
      <c r="X109" s="6">
        <v>0</v>
      </c>
      <c r="Y109" s="2">
        <v>0</v>
      </c>
      <c r="Z109" s="6">
        <v>-283077</v>
      </c>
      <c r="AA109" s="6">
        <v>9801184</v>
      </c>
      <c r="AB109" s="6">
        <v>4147448</v>
      </c>
      <c r="AC109" s="6">
        <v>1188143</v>
      </c>
      <c r="AD109" s="9">
        <v>1.4</v>
      </c>
      <c r="AE109" s="7" t="s">
        <v>810</v>
      </c>
      <c r="AF109" s="2">
        <v>2.3199529999999999E-2</v>
      </c>
      <c r="AG109" s="2">
        <v>-707692</v>
      </c>
      <c r="AH109" s="6">
        <v>0</v>
      </c>
      <c r="AI109" s="2">
        <v>1</v>
      </c>
      <c r="AJ109" s="2">
        <v>0</v>
      </c>
      <c r="AK109" s="2">
        <v>0</v>
      </c>
      <c r="AL109" s="2">
        <v>0</v>
      </c>
      <c r="AM109" s="2">
        <v>0</v>
      </c>
      <c r="AN109" s="2">
        <v>0</v>
      </c>
    </row>
    <row r="110" spans="1:40">
      <c r="A110" s="2" t="s">
        <v>512</v>
      </c>
      <c r="B110" s="2" t="s">
        <v>804</v>
      </c>
      <c r="C110" s="2" t="s">
        <v>822</v>
      </c>
      <c r="D110" s="2" t="s">
        <v>978</v>
      </c>
      <c r="E110" s="2" t="s">
        <v>513</v>
      </c>
      <c r="F110" s="2" t="s">
        <v>510</v>
      </c>
      <c r="G110" s="2" t="s">
        <v>806</v>
      </c>
      <c r="H110" s="2">
        <v>0</v>
      </c>
      <c r="I110" s="2">
        <v>0.4</v>
      </c>
      <c r="J110" s="6">
        <v>3563469</v>
      </c>
      <c r="K110" s="6">
        <v>19272128</v>
      </c>
      <c r="L110" s="3">
        <v>-15708659</v>
      </c>
      <c r="M110" s="6">
        <v>21266511</v>
      </c>
      <c r="N110" s="6">
        <v>1404429</v>
      </c>
      <c r="O110" s="6">
        <v>487358</v>
      </c>
      <c r="P110" s="6">
        <v>858224</v>
      </c>
      <c r="Q110" s="2">
        <v>0</v>
      </c>
      <c r="R110" s="2">
        <v>0</v>
      </c>
      <c r="S110" s="2">
        <v>0</v>
      </c>
      <c r="T110" s="6">
        <v>2880</v>
      </c>
      <c r="U110" s="6">
        <v>40010</v>
      </c>
      <c r="V110" s="6">
        <v>15958</v>
      </c>
      <c r="W110" s="6">
        <v>-359990</v>
      </c>
      <c r="X110" s="6">
        <v>0</v>
      </c>
      <c r="Y110" s="2">
        <v>18386.441589999999</v>
      </c>
      <c r="Z110" s="6">
        <v>-901642</v>
      </c>
      <c r="AA110" s="6">
        <v>21390921</v>
      </c>
      <c r="AB110" s="6">
        <v>5682262</v>
      </c>
      <c r="AC110" s="6">
        <v>2118793</v>
      </c>
      <c r="AD110" s="9">
        <v>1.59</v>
      </c>
      <c r="AE110" s="7" t="s">
        <v>979</v>
      </c>
      <c r="AF110" s="2">
        <v>4.0663457E-2</v>
      </c>
      <c r="AG110" s="2">
        <v>-2254104</v>
      </c>
      <c r="AH110" s="6">
        <v>0</v>
      </c>
      <c r="AI110" s="2">
        <v>0</v>
      </c>
      <c r="AJ110" s="2">
        <v>0</v>
      </c>
      <c r="AK110" s="2">
        <v>0</v>
      </c>
      <c r="AL110" s="2">
        <v>0</v>
      </c>
      <c r="AM110" s="2">
        <v>0</v>
      </c>
      <c r="AN110" s="2">
        <v>1</v>
      </c>
    </row>
    <row r="111" spans="1:40">
      <c r="A111" s="2" t="s">
        <v>508</v>
      </c>
      <c r="B111" s="2" t="s">
        <v>804</v>
      </c>
      <c r="C111" s="2" t="s">
        <v>805</v>
      </c>
      <c r="D111" s="2">
        <v>0</v>
      </c>
      <c r="E111" s="2" t="s">
        <v>509</v>
      </c>
      <c r="F111" s="2" t="s">
        <v>488</v>
      </c>
      <c r="G111" s="2" t="s">
        <v>486</v>
      </c>
      <c r="H111" s="2">
        <v>0</v>
      </c>
      <c r="I111" s="2">
        <v>0.4</v>
      </c>
      <c r="J111" s="6">
        <v>2409553</v>
      </c>
      <c r="K111" s="6">
        <v>5755351</v>
      </c>
      <c r="L111" s="6">
        <v>-3345798</v>
      </c>
      <c r="M111" s="6">
        <v>6110382</v>
      </c>
      <c r="N111" s="6">
        <v>741762</v>
      </c>
      <c r="O111" s="6">
        <v>147314</v>
      </c>
      <c r="P111" s="6">
        <v>557918</v>
      </c>
      <c r="Q111" s="2">
        <v>0</v>
      </c>
      <c r="R111" s="2">
        <v>0</v>
      </c>
      <c r="S111" s="2">
        <v>0</v>
      </c>
      <c r="T111" s="2">
        <v>758</v>
      </c>
      <c r="U111" s="6">
        <v>23497</v>
      </c>
      <c r="V111" s="6">
        <v>12275</v>
      </c>
      <c r="W111" s="6">
        <v>-76675</v>
      </c>
      <c r="X111" s="6">
        <v>0</v>
      </c>
      <c r="Y111" s="2">
        <v>461549</v>
      </c>
      <c r="Z111" s="6">
        <v>143784</v>
      </c>
      <c r="AA111" s="6">
        <v>6457705</v>
      </c>
      <c r="AB111" s="6">
        <v>3111907</v>
      </c>
      <c r="AC111" s="6">
        <v>702354</v>
      </c>
      <c r="AD111" s="9">
        <v>1.29</v>
      </c>
      <c r="AE111" s="7">
        <v>0</v>
      </c>
      <c r="AF111" s="2">
        <v>6.9175599999999997E-4</v>
      </c>
      <c r="AG111" s="2">
        <v>359460</v>
      </c>
      <c r="AH111" s="6">
        <v>0</v>
      </c>
      <c r="AI111" s="2">
        <v>1</v>
      </c>
      <c r="AJ111" s="2">
        <v>0</v>
      </c>
      <c r="AK111" s="2">
        <v>0</v>
      </c>
      <c r="AL111" s="2">
        <v>0</v>
      </c>
      <c r="AM111" s="2">
        <v>0</v>
      </c>
      <c r="AN111" s="2">
        <v>0</v>
      </c>
    </row>
    <row r="112" spans="1:40">
      <c r="A112" s="2" t="s">
        <v>506</v>
      </c>
      <c r="B112" s="2" t="s">
        <v>804</v>
      </c>
      <c r="C112" s="2" t="s">
        <v>805</v>
      </c>
      <c r="D112" s="2" t="s">
        <v>966</v>
      </c>
      <c r="E112" s="2" t="s">
        <v>507</v>
      </c>
      <c r="F112" s="2" t="s">
        <v>430</v>
      </c>
      <c r="G112" s="2" t="s">
        <v>428</v>
      </c>
      <c r="H112" s="2">
        <v>0</v>
      </c>
      <c r="I112" s="2">
        <v>0.4</v>
      </c>
      <c r="J112" s="6">
        <v>2851924</v>
      </c>
      <c r="K112" s="6">
        <v>8935452</v>
      </c>
      <c r="L112" s="6">
        <v>-6083528</v>
      </c>
      <c r="M112" s="6">
        <v>9781714</v>
      </c>
      <c r="N112" s="6">
        <v>1049101</v>
      </c>
      <c r="O112" s="6">
        <v>224164</v>
      </c>
      <c r="P112" s="6">
        <v>762166</v>
      </c>
      <c r="Q112" s="2">
        <v>0</v>
      </c>
      <c r="R112" s="6">
        <v>3553</v>
      </c>
      <c r="S112" s="2">
        <v>614</v>
      </c>
      <c r="T112" s="6">
        <v>6874</v>
      </c>
      <c r="U112" s="6">
        <v>32694</v>
      </c>
      <c r="V112" s="6">
        <v>19036</v>
      </c>
      <c r="W112" s="6">
        <v>-139414</v>
      </c>
      <c r="X112" s="6">
        <v>0</v>
      </c>
      <c r="Y112" s="2">
        <v>10724.974850000001</v>
      </c>
      <c r="Z112" s="2">
        <v>0</v>
      </c>
      <c r="AA112" s="6">
        <v>10680675</v>
      </c>
      <c r="AB112" s="6">
        <v>4597147</v>
      </c>
      <c r="AC112" s="6">
        <v>1745224</v>
      </c>
      <c r="AD112" s="9">
        <v>1.61</v>
      </c>
      <c r="AE112" s="7" t="s">
        <v>967</v>
      </c>
      <c r="AF112" s="2">
        <v>1.0178451999999999E-2</v>
      </c>
      <c r="AG112" s="2">
        <v>0</v>
      </c>
      <c r="AH112" s="6">
        <v>0</v>
      </c>
      <c r="AI112" s="2">
        <v>0</v>
      </c>
      <c r="AJ112" s="2">
        <v>0</v>
      </c>
      <c r="AK112" s="2">
        <v>0</v>
      </c>
      <c r="AL112" s="2">
        <v>0</v>
      </c>
      <c r="AM112" s="2">
        <v>0</v>
      </c>
      <c r="AN112" s="2">
        <v>1</v>
      </c>
    </row>
    <row r="113" spans="1:40">
      <c r="A113" s="2" t="s">
        <v>504</v>
      </c>
      <c r="B113" s="2" t="s">
        <v>804</v>
      </c>
      <c r="C113" s="2" t="s">
        <v>815</v>
      </c>
      <c r="D113" s="2">
        <v>0</v>
      </c>
      <c r="E113" s="2" t="s">
        <v>505</v>
      </c>
      <c r="F113" s="2" t="s">
        <v>342</v>
      </c>
      <c r="G113" s="2" t="s">
        <v>806</v>
      </c>
      <c r="H113" s="2">
        <v>0</v>
      </c>
      <c r="I113" s="2">
        <v>0.4</v>
      </c>
      <c r="J113" s="6">
        <v>3694443</v>
      </c>
      <c r="K113" s="6">
        <v>11776729</v>
      </c>
      <c r="L113" s="6">
        <v>-8082287</v>
      </c>
      <c r="M113" s="6">
        <v>11366411</v>
      </c>
      <c r="N113" s="6">
        <v>1401152</v>
      </c>
      <c r="O113" s="6">
        <v>284566</v>
      </c>
      <c r="P113" s="6">
        <v>1015845</v>
      </c>
      <c r="Q113" s="6">
        <v>3304</v>
      </c>
      <c r="R113" s="2">
        <v>275</v>
      </c>
      <c r="S113" s="2">
        <v>614</v>
      </c>
      <c r="T113" s="6">
        <v>11718</v>
      </c>
      <c r="U113" s="6">
        <v>63830</v>
      </c>
      <c r="V113" s="6">
        <v>21000</v>
      </c>
      <c r="W113" s="6">
        <v>-185219</v>
      </c>
      <c r="X113" s="6">
        <v>0</v>
      </c>
      <c r="Y113" s="2">
        <v>0</v>
      </c>
      <c r="Z113" s="6">
        <v>439990</v>
      </c>
      <c r="AA113" s="6">
        <v>13022334</v>
      </c>
      <c r="AB113" s="6">
        <v>4940047</v>
      </c>
      <c r="AC113" s="6">
        <v>1245605</v>
      </c>
      <c r="AD113" s="9">
        <v>1.34</v>
      </c>
      <c r="AE113" s="7" t="s">
        <v>831</v>
      </c>
      <c r="AF113" s="2">
        <v>2.0928011999999999E-2</v>
      </c>
      <c r="AG113" s="2">
        <v>1099976</v>
      </c>
      <c r="AH113" s="6">
        <v>0</v>
      </c>
      <c r="AI113" s="2">
        <v>1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</row>
    <row r="114" spans="1:40">
      <c r="A114" s="2" t="s">
        <v>500</v>
      </c>
      <c r="B114" s="2" t="s">
        <v>836</v>
      </c>
      <c r="C114" s="2" t="s">
        <v>818</v>
      </c>
      <c r="D114" s="2" t="s">
        <v>970</v>
      </c>
      <c r="E114" s="2" t="s">
        <v>501</v>
      </c>
      <c r="F114" s="2" t="s">
        <v>514</v>
      </c>
      <c r="G114" s="2" t="s">
        <v>806</v>
      </c>
      <c r="H114" s="2">
        <v>0</v>
      </c>
      <c r="I114" s="2">
        <v>0.3</v>
      </c>
      <c r="J114" s="6">
        <v>80307870</v>
      </c>
      <c r="K114" s="6">
        <v>21876183</v>
      </c>
      <c r="L114" s="6">
        <v>58431687</v>
      </c>
      <c r="M114" s="6">
        <v>23854862</v>
      </c>
      <c r="N114" s="6">
        <v>1882608</v>
      </c>
      <c r="O114" s="6">
        <v>546674</v>
      </c>
      <c r="P114" s="6">
        <v>1153697</v>
      </c>
      <c r="Q114" s="2">
        <v>0</v>
      </c>
      <c r="R114" s="2">
        <v>0</v>
      </c>
      <c r="S114" s="2">
        <v>0</v>
      </c>
      <c r="T114" s="6">
        <v>20514</v>
      </c>
      <c r="U114" s="6">
        <v>137173</v>
      </c>
      <c r="V114" s="6">
        <v>24550</v>
      </c>
      <c r="W114" s="6">
        <v>1339059</v>
      </c>
      <c r="X114" s="6">
        <v>0</v>
      </c>
      <c r="Y114" s="2">
        <v>0</v>
      </c>
      <c r="Z114" s="6">
        <v>4138992</v>
      </c>
      <c r="AA114" s="6">
        <v>31215522</v>
      </c>
      <c r="AB114" s="6">
        <v>89647209</v>
      </c>
      <c r="AC114" s="6">
        <v>9339339</v>
      </c>
      <c r="AD114" s="9">
        <v>1.1200000000000001</v>
      </c>
      <c r="AE114" s="7" t="s">
        <v>971</v>
      </c>
      <c r="AF114" s="2">
        <v>2.5368600000000002E-2</v>
      </c>
      <c r="AG114" s="2">
        <v>13796640</v>
      </c>
      <c r="AH114" s="6">
        <v>0</v>
      </c>
      <c r="AI114" s="2">
        <v>0</v>
      </c>
      <c r="AJ114" s="2">
        <v>0</v>
      </c>
      <c r="AK114" s="2">
        <v>0</v>
      </c>
      <c r="AL114" s="2">
        <v>0</v>
      </c>
      <c r="AM114" s="2">
        <v>0</v>
      </c>
      <c r="AN114" s="2">
        <v>1</v>
      </c>
    </row>
    <row r="115" spans="1:40">
      <c r="A115" s="2" t="s">
        <v>498</v>
      </c>
      <c r="B115" s="2" t="s">
        <v>804</v>
      </c>
      <c r="C115" s="2" t="s">
        <v>805</v>
      </c>
      <c r="D115" s="2" t="s">
        <v>983</v>
      </c>
      <c r="E115" s="2" t="s">
        <v>499</v>
      </c>
      <c r="F115" s="2" t="s">
        <v>133</v>
      </c>
      <c r="G115" s="2" t="s">
        <v>806</v>
      </c>
      <c r="H115" s="2">
        <v>0</v>
      </c>
      <c r="I115" s="2">
        <v>0.4</v>
      </c>
      <c r="J115" s="6">
        <v>2817022</v>
      </c>
      <c r="K115" s="6">
        <v>33448054</v>
      </c>
      <c r="L115" s="3">
        <v>-30631032</v>
      </c>
      <c r="M115" s="6">
        <v>34878688</v>
      </c>
      <c r="N115" s="6">
        <v>1884412</v>
      </c>
      <c r="O115" s="6">
        <v>799303</v>
      </c>
      <c r="P115" s="6">
        <v>913276</v>
      </c>
      <c r="Q115" s="2">
        <v>0</v>
      </c>
      <c r="R115" s="6">
        <v>5761</v>
      </c>
      <c r="S115" s="2">
        <v>613.33333330000005</v>
      </c>
      <c r="T115" s="6">
        <v>12021</v>
      </c>
      <c r="U115" s="6">
        <v>127660</v>
      </c>
      <c r="V115" s="6">
        <v>25777</v>
      </c>
      <c r="W115" s="6">
        <v>-701961</v>
      </c>
      <c r="X115" s="6">
        <v>0</v>
      </c>
      <c r="Y115" s="2">
        <v>2714.0239750000001</v>
      </c>
      <c r="Z115" s="6">
        <v>-52958</v>
      </c>
      <c r="AA115" s="6">
        <v>36005466</v>
      </c>
      <c r="AB115" s="6">
        <v>5374435</v>
      </c>
      <c r="AC115" s="6">
        <v>2557413</v>
      </c>
      <c r="AD115" s="9">
        <v>1.91</v>
      </c>
      <c r="AE115" s="7" t="s">
        <v>984</v>
      </c>
      <c r="AF115" s="2">
        <v>2.1467452000000001E-2</v>
      </c>
      <c r="AG115" s="2">
        <v>-132394</v>
      </c>
      <c r="AH115" s="6">
        <v>0</v>
      </c>
      <c r="AI115" s="2">
        <v>0</v>
      </c>
      <c r="AJ115" s="2">
        <v>0</v>
      </c>
      <c r="AK115" s="2">
        <v>0</v>
      </c>
      <c r="AL115" s="2">
        <v>0</v>
      </c>
      <c r="AM115" s="2">
        <v>0</v>
      </c>
      <c r="AN115" s="2">
        <v>1</v>
      </c>
    </row>
    <row r="116" spans="1:40">
      <c r="A116" s="2" t="s">
        <v>496</v>
      </c>
      <c r="B116" s="2" t="s">
        <v>836</v>
      </c>
      <c r="C116" s="2" t="s">
        <v>818</v>
      </c>
      <c r="D116" s="2" t="s">
        <v>970</v>
      </c>
      <c r="E116" s="2" t="s">
        <v>497</v>
      </c>
      <c r="F116" s="2" t="s">
        <v>514</v>
      </c>
      <c r="G116" s="2" t="s">
        <v>806</v>
      </c>
      <c r="H116" s="2">
        <v>0</v>
      </c>
      <c r="I116" s="2">
        <v>0.3</v>
      </c>
      <c r="J116" s="3">
        <v>106808445</v>
      </c>
      <c r="K116" s="6">
        <v>37044035</v>
      </c>
      <c r="L116" s="6">
        <v>69764410</v>
      </c>
      <c r="M116" s="6">
        <v>37176312</v>
      </c>
      <c r="N116" s="6">
        <v>3704871</v>
      </c>
      <c r="O116" s="6">
        <v>851957</v>
      </c>
      <c r="P116" s="6">
        <v>1857438</v>
      </c>
      <c r="Q116" s="2">
        <v>0</v>
      </c>
      <c r="R116" s="2">
        <v>0</v>
      </c>
      <c r="S116" s="2">
        <v>0</v>
      </c>
      <c r="T116" s="3">
        <v>351038</v>
      </c>
      <c r="U116" s="6">
        <v>613750</v>
      </c>
      <c r="V116" s="6">
        <v>30688</v>
      </c>
      <c r="W116" s="6">
        <v>1598768</v>
      </c>
      <c r="X116" s="6">
        <v>0</v>
      </c>
      <c r="Y116" s="2">
        <v>0</v>
      </c>
      <c r="Z116" s="6">
        <v>3650802</v>
      </c>
      <c r="AA116" s="6">
        <v>46130752</v>
      </c>
      <c r="AB116" s="6">
        <v>115895163</v>
      </c>
      <c r="AC116" s="6">
        <v>9086718</v>
      </c>
      <c r="AD116" s="9">
        <v>1.0900000000000001</v>
      </c>
      <c r="AE116" s="7" t="s">
        <v>971</v>
      </c>
      <c r="AF116" s="2">
        <v>3.3739915000000002E-2</v>
      </c>
      <c r="AG116" s="2">
        <v>12169342</v>
      </c>
      <c r="AH116" s="6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1</v>
      </c>
    </row>
    <row r="117" spans="1:40">
      <c r="A117" s="2" t="s">
        <v>494</v>
      </c>
      <c r="B117" s="2" t="s">
        <v>821</v>
      </c>
      <c r="C117" s="2" t="s">
        <v>808</v>
      </c>
      <c r="D117" s="2" t="s">
        <v>951</v>
      </c>
      <c r="E117" s="2" t="s">
        <v>495</v>
      </c>
      <c r="F117" s="2" t="s">
        <v>806</v>
      </c>
      <c r="G117" s="2" t="s">
        <v>642</v>
      </c>
      <c r="H117" s="2">
        <v>0</v>
      </c>
      <c r="I117" s="2">
        <v>0.49</v>
      </c>
      <c r="J117" s="6">
        <v>34729123</v>
      </c>
      <c r="K117" s="6">
        <v>22308949</v>
      </c>
      <c r="L117" s="6">
        <v>12420174</v>
      </c>
      <c r="M117" s="6">
        <v>24478320</v>
      </c>
      <c r="N117" s="6">
        <v>1657873</v>
      </c>
      <c r="O117" s="6">
        <v>560961</v>
      </c>
      <c r="P117" s="6">
        <v>1041086</v>
      </c>
      <c r="Q117" s="6">
        <v>4443</v>
      </c>
      <c r="R117" s="2">
        <v>0</v>
      </c>
      <c r="S117" s="2">
        <v>0</v>
      </c>
      <c r="T117" s="6">
        <v>4922</v>
      </c>
      <c r="U117" s="6">
        <v>40446</v>
      </c>
      <c r="V117" s="6">
        <v>6015</v>
      </c>
      <c r="W117" s="6">
        <v>284629</v>
      </c>
      <c r="X117" s="6">
        <v>0</v>
      </c>
      <c r="Y117" s="2">
        <v>0</v>
      </c>
      <c r="Z117" s="6">
        <v>3391119</v>
      </c>
      <c r="AA117" s="6">
        <v>29811941</v>
      </c>
      <c r="AB117" s="6">
        <v>42232115</v>
      </c>
      <c r="AC117" s="6">
        <v>7502992</v>
      </c>
      <c r="AD117" s="9">
        <v>1.22</v>
      </c>
      <c r="AE117" s="7" t="s">
        <v>935</v>
      </c>
      <c r="AF117" s="2">
        <v>0.31766277199999998</v>
      </c>
      <c r="AG117" s="2">
        <v>7210950</v>
      </c>
      <c r="AH117" s="6">
        <v>0</v>
      </c>
      <c r="AI117" s="2">
        <v>0</v>
      </c>
      <c r="AJ117" s="2">
        <v>0</v>
      </c>
      <c r="AK117" s="2">
        <v>0</v>
      </c>
      <c r="AL117" s="2">
        <v>0</v>
      </c>
      <c r="AM117" s="2">
        <v>0</v>
      </c>
      <c r="AN117" s="2">
        <v>1</v>
      </c>
    </row>
    <row r="118" spans="1:40">
      <c r="A118" s="2" t="s">
        <v>492</v>
      </c>
      <c r="B118" s="2" t="s">
        <v>804</v>
      </c>
      <c r="C118" s="2" t="s">
        <v>820</v>
      </c>
      <c r="D118" s="2">
        <v>0</v>
      </c>
      <c r="E118" s="2" t="s">
        <v>493</v>
      </c>
      <c r="F118" s="2" t="s">
        <v>316</v>
      </c>
      <c r="G118" s="2" t="s">
        <v>314</v>
      </c>
      <c r="H118" s="2">
        <v>0</v>
      </c>
      <c r="I118" s="2">
        <v>0.4</v>
      </c>
      <c r="J118" s="6">
        <v>2008134</v>
      </c>
      <c r="K118" s="6">
        <v>10738951</v>
      </c>
      <c r="L118" s="6">
        <v>-8730818</v>
      </c>
      <c r="M118" s="6">
        <v>11200349</v>
      </c>
      <c r="N118" s="6">
        <v>1589199</v>
      </c>
      <c r="O118" s="6">
        <v>257720</v>
      </c>
      <c r="P118" s="6">
        <v>1204821</v>
      </c>
      <c r="Q118" s="6">
        <v>8051</v>
      </c>
      <c r="R118" s="6">
        <v>24009</v>
      </c>
      <c r="S118" s="2">
        <v>0</v>
      </c>
      <c r="T118" s="6">
        <v>13266</v>
      </c>
      <c r="U118" s="6">
        <v>47463</v>
      </c>
      <c r="V118" s="6">
        <v>33869</v>
      </c>
      <c r="W118" s="6">
        <v>-200081</v>
      </c>
      <c r="X118" s="6">
        <v>0</v>
      </c>
      <c r="Y118" s="2">
        <v>0</v>
      </c>
      <c r="Z118" s="6">
        <v>76218</v>
      </c>
      <c r="AA118" s="6">
        <v>12665685</v>
      </c>
      <c r="AB118" s="6">
        <v>3934867</v>
      </c>
      <c r="AC118" s="6">
        <v>1926733</v>
      </c>
      <c r="AD118" s="9">
        <v>1.96</v>
      </c>
      <c r="AE118" s="7" t="s">
        <v>317</v>
      </c>
      <c r="AF118" s="2">
        <v>2.6520083999999999E-2</v>
      </c>
      <c r="AG118" s="2">
        <v>190546</v>
      </c>
      <c r="AH118" s="6">
        <v>0</v>
      </c>
      <c r="AI118" s="2">
        <v>1</v>
      </c>
      <c r="AJ118" s="2">
        <v>0</v>
      </c>
      <c r="AK118" s="2">
        <v>0</v>
      </c>
      <c r="AL118" s="2">
        <v>0</v>
      </c>
      <c r="AM118" s="2">
        <v>0</v>
      </c>
      <c r="AN118" s="2">
        <v>0</v>
      </c>
    </row>
    <row r="119" spans="1:40">
      <c r="A119" s="2" t="s">
        <v>490</v>
      </c>
      <c r="B119" s="2" t="s">
        <v>836</v>
      </c>
      <c r="C119" s="2" t="s">
        <v>818</v>
      </c>
      <c r="D119" s="2" t="s">
        <v>970</v>
      </c>
      <c r="E119" s="2" t="s">
        <v>491</v>
      </c>
      <c r="F119" s="2" t="s">
        <v>514</v>
      </c>
      <c r="G119" s="2" t="s">
        <v>806</v>
      </c>
      <c r="H119" s="2">
        <v>0</v>
      </c>
      <c r="I119" s="2">
        <v>0.3</v>
      </c>
      <c r="J119" s="6">
        <v>59500646</v>
      </c>
      <c r="K119" s="6">
        <v>75179052</v>
      </c>
      <c r="L119" s="3">
        <v>-15678405</v>
      </c>
      <c r="M119" s="6">
        <v>69828521</v>
      </c>
      <c r="N119" s="6">
        <v>3062128</v>
      </c>
      <c r="O119" s="6">
        <v>1600237</v>
      </c>
      <c r="P119" s="6">
        <v>1082577</v>
      </c>
      <c r="Q119" s="2">
        <v>0</v>
      </c>
      <c r="R119" s="3">
        <v>0</v>
      </c>
      <c r="S119" s="2">
        <v>0</v>
      </c>
      <c r="T119" s="6">
        <v>15679</v>
      </c>
      <c r="U119" s="3">
        <v>355668</v>
      </c>
      <c r="V119" s="6">
        <v>7967</v>
      </c>
      <c r="W119" s="6">
        <v>-359297</v>
      </c>
      <c r="X119" s="6">
        <v>0</v>
      </c>
      <c r="Y119" s="3">
        <v>0</v>
      </c>
      <c r="Z119" s="3">
        <v>-12797075</v>
      </c>
      <c r="AA119" s="6">
        <v>59734278</v>
      </c>
      <c r="AB119" s="6">
        <v>44055873</v>
      </c>
      <c r="AC119" s="6">
        <v>-15444774</v>
      </c>
      <c r="AD119" s="9">
        <v>0.74</v>
      </c>
      <c r="AE119" s="7" t="s">
        <v>971</v>
      </c>
      <c r="AF119" s="2">
        <v>1.8795768000000001E-2</v>
      </c>
      <c r="AG119" s="3">
        <v>-42656917</v>
      </c>
      <c r="AH119" s="6">
        <v>0</v>
      </c>
      <c r="AI119" s="2">
        <v>0</v>
      </c>
      <c r="AJ119" s="2">
        <v>0</v>
      </c>
      <c r="AK119" s="2">
        <v>0</v>
      </c>
      <c r="AL119" s="2">
        <v>0</v>
      </c>
      <c r="AM119" s="2">
        <v>0</v>
      </c>
      <c r="AN119" s="2">
        <v>1</v>
      </c>
    </row>
    <row r="120" spans="1:40">
      <c r="A120" s="2" t="s">
        <v>484</v>
      </c>
      <c r="B120" s="2" t="s">
        <v>804</v>
      </c>
      <c r="C120" s="2" t="s">
        <v>809</v>
      </c>
      <c r="D120" s="2">
        <v>0</v>
      </c>
      <c r="E120" s="2" t="s">
        <v>485</v>
      </c>
      <c r="F120" s="2" t="s">
        <v>402</v>
      </c>
      <c r="G120" s="2" t="s">
        <v>400</v>
      </c>
      <c r="H120" s="2">
        <v>0</v>
      </c>
      <c r="I120" s="2">
        <v>0.4</v>
      </c>
      <c r="J120" s="6">
        <v>1703158</v>
      </c>
      <c r="K120" s="6">
        <v>14828357</v>
      </c>
      <c r="L120" s="3">
        <v>-13125199</v>
      </c>
      <c r="M120" s="6">
        <v>16108477</v>
      </c>
      <c r="N120" s="6">
        <v>1286387</v>
      </c>
      <c r="O120" s="6">
        <v>369412</v>
      </c>
      <c r="P120" s="6">
        <v>810638</v>
      </c>
      <c r="Q120" s="6">
        <v>1200</v>
      </c>
      <c r="R120" s="2">
        <v>0</v>
      </c>
      <c r="S120" s="2">
        <v>0</v>
      </c>
      <c r="T120" s="6">
        <v>18254</v>
      </c>
      <c r="U120" s="6">
        <v>73594</v>
      </c>
      <c r="V120" s="6">
        <v>13289</v>
      </c>
      <c r="W120" s="6">
        <v>-300786</v>
      </c>
      <c r="X120" s="6">
        <v>0</v>
      </c>
      <c r="Y120" s="2">
        <v>0</v>
      </c>
      <c r="Z120" s="6">
        <v>2151000</v>
      </c>
      <c r="AA120" s="6">
        <v>19245078</v>
      </c>
      <c r="AB120" s="6">
        <v>6119879</v>
      </c>
      <c r="AC120" s="6">
        <v>4416721</v>
      </c>
      <c r="AD120" s="9">
        <v>3.59</v>
      </c>
      <c r="AE120" s="7" t="s">
        <v>906</v>
      </c>
      <c r="AF120" s="2">
        <v>9.3992220000000005E-3</v>
      </c>
      <c r="AG120" s="2">
        <v>5377500</v>
      </c>
      <c r="AH120" s="6">
        <v>0</v>
      </c>
      <c r="AI120" s="2">
        <v>1</v>
      </c>
      <c r="AJ120" s="2">
        <v>0</v>
      </c>
      <c r="AK120" s="2">
        <v>0</v>
      </c>
      <c r="AL120" s="2">
        <v>0</v>
      </c>
      <c r="AM120" s="2">
        <v>0</v>
      </c>
      <c r="AN120" s="2">
        <v>0</v>
      </c>
    </row>
    <row r="121" spans="1:40">
      <c r="A121" s="2" t="s">
        <v>482</v>
      </c>
      <c r="B121" s="2" t="s">
        <v>817</v>
      </c>
      <c r="C121" s="2" t="s">
        <v>818</v>
      </c>
      <c r="D121" s="2" t="s">
        <v>970</v>
      </c>
      <c r="E121" s="2" t="s">
        <v>483</v>
      </c>
      <c r="F121" s="2" t="s">
        <v>514</v>
      </c>
      <c r="G121" s="2" t="s">
        <v>806</v>
      </c>
      <c r="H121" s="2">
        <v>0</v>
      </c>
      <c r="I121" s="2">
        <v>0.3</v>
      </c>
      <c r="J121" s="6">
        <v>78867417</v>
      </c>
      <c r="K121" s="6">
        <v>22679678</v>
      </c>
      <c r="L121" s="6">
        <v>56187739</v>
      </c>
      <c r="M121" s="6">
        <v>21832448</v>
      </c>
      <c r="N121" s="6">
        <v>2384317</v>
      </c>
      <c r="O121" s="6">
        <v>500327</v>
      </c>
      <c r="P121" s="6">
        <v>1844845</v>
      </c>
      <c r="Q121" s="2">
        <v>0</v>
      </c>
      <c r="R121" s="2">
        <v>0</v>
      </c>
      <c r="S121" s="2">
        <v>0</v>
      </c>
      <c r="T121" s="6">
        <v>16940</v>
      </c>
      <c r="U121" s="6">
        <v>9734</v>
      </c>
      <c r="V121" s="6">
        <v>12471</v>
      </c>
      <c r="W121" s="6">
        <v>1287636</v>
      </c>
      <c r="X121" s="6">
        <v>0</v>
      </c>
      <c r="Y121" s="2">
        <v>0</v>
      </c>
      <c r="Z121" s="6">
        <v>-412246</v>
      </c>
      <c r="AA121" s="6">
        <v>25092155</v>
      </c>
      <c r="AB121" s="6">
        <v>81279894</v>
      </c>
      <c r="AC121" s="6">
        <v>2412477</v>
      </c>
      <c r="AD121" s="9">
        <v>1.03</v>
      </c>
      <c r="AE121" s="7" t="s">
        <v>971</v>
      </c>
      <c r="AF121" s="2">
        <v>2.4913573000000001E-2</v>
      </c>
      <c r="AG121" s="2">
        <v>-1374152</v>
      </c>
      <c r="AH121" s="6">
        <v>0</v>
      </c>
      <c r="AI121" s="2">
        <v>0</v>
      </c>
      <c r="AJ121" s="2">
        <v>0</v>
      </c>
      <c r="AK121" s="2">
        <v>0</v>
      </c>
      <c r="AL121" s="2">
        <v>0</v>
      </c>
      <c r="AM121" s="2">
        <v>0</v>
      </c>
      <c r="AN121" s="2">
        <v>1</v>
      </c>
    </row>
    <row r="122" spans="1:40">
      <c r="A122" s="2" t="s">
        <v>480</v>
      </c>
      <c r="B122" s="2" t="s">
        <v>804</v>
      </c>
      <c r="C122" s="2" t="s">
        <v>815</v>
      </c>
      <c r="D122" s="2">
        <v>0</v>
      </c>
      <c r="E122" s="2" t="s">
        <v>481</v>
      </c>
      <c r="F122" s="2" t="s">
        <v>534</v>
      </c>
      <c r="G122" s="2" t="s">
        <v>532</v>
      </c>
      <c r="H122" s="2">
        <v>0</v>
      </c>
      <c r="I122" s="2">
        <v>0.4</v>
      </c>
      <c r="J122" s="6">
        <v>2999457</v>
      </c>
      <c r="K122" s="6">
        <v>18175289</v>
      </c>
      <c r="L122" s="3">
        <v>-15175832</v>
      </c>
      <c r="M122" s="6">
        <v>18768916</v>
      </c>
      <c r="N122" s="6">
        <v>1067471</v>
      </c>
      <c r="O122" s="6">
        <v>447888</v>
      </c>
      <c r="P122" s="6">
        <v>584454</v>
      </c>
      <c r="Q122" s="2">
        <v>0</v>
      </c>
      <c r="R122" s="2">
        <v>0</v>
      </c>
      <c r="S122" s="2">
        <v>0</v>
      </c>
      <c r="T122" s="2">
        <v>0</v>
      </c>
      <c r="U122" s="6">
        <v>31037</v>
      </c>
      <c r="V122" s="6">
        <v>4092</v>
      </c>
      <c r="W122" s="6">
        <v>-347779</v>
      </c>
      <c r="X122" s="6">
        <v>0</v>
      </c>
      <c r="Y122" s="2">
        <v>1985.0086449999999</v>
      </c>
      <c r="Z122" s="6">
        <v>101580</v>
      </c>
      <c r="AA122" s="6">
        <v>19588203</v>
      </c>
      <c r="AB122" s="6">
        <v>4412371</v>
      </c>
      <c r="AC122" s="6">
        <v>1412913</v>
      </c>
      <c r="AD122" s="9">
        <v>1.47</v>
      </c>
      <c r="AE122" s="7" t="s">
        <v>908</v>
      </c>
      <c r="AF122" s="2">
        <v>1.1739014000000001E-2</v>
      </c>
      <c r="AG122" s="2">
        <v>253950</v>
      </c>
      <c r="AH122" s="6">
        <v>0</v>
      </c>
      <c r="AI122" s="2">
        <v>1</v>
      </c>
      <c r="AJ122" s="2">
        <v>0</v>
      </c>
      <c r="AK122" s="2">
        <v>0</v>
      </c>
      <c r="AL122" s="2">
        <v>0</v>
      </c>
      <c r="AM122" s="2">
        <v>0</v>
      </c>
      <c r="AN122" s="2">
        <v>0</v>
      </c>
    </row>
    <row r="123" spans="1:40">
      <c r="A123" s="2" t="s">
        <v>478</v>
      </c>
      <c r="B123" s="2" t="s">
        <v>804</v>
      </c>
      <c r="C123" s="2" t="s">
        <v>820</v>
      </c>
      <c r="D123" s="2" t="s">
        <v>976</v>
      </c>
      <c r="E123" s="2" t="s">
        <v>479</v>
      </c>
      <c r="F123" s="2" t="s">
        <v>316</v>
      </c>
      <c r="G123" s="2" t="s">
        <v>314</v>
      </c>
      <c r="H123" s="2">
        <v>0</v>
      </c>
      <c r="I123" s="2">
        <v>0.4</v>
      </c>
      <c r="J123" s="6">
        <v>3600050</v>
      </c>
      <c r="K123" s="6">
        <v>24611976</v>
      </c>
      <c r="L123" s="3">
        <v>-21011926</v>
      </c>
      <c r="M123" s="6">
        <v>24642077</v>
      </c>
      <c r="N123" s="6">
        <v>2831176</v>
      </c>
      <c r="O123" s="6">
        <v>564714</v>
      </c>
      <c r="P123" s="6">
        <v>2118393</v>
      </c>
      <c r="Q123" s="2">
        <v>0</v>
      </c>
      <c r="R123" s="6">
        <v>19922</v>
      </c>
      <c r="S123" s="2">
        <v>0</v>
      </c>
      <c r="T123" s="6">
        <v>8930</v>
      </c>
      <c r="U123" s="6">
        <v>78300</v>
      </c>
      <c r="V123" s="6">
        <v>40917</v>
      </c>
      <c r="W123" s="6">
        <v>-481523</v>
      </c>
      <c r="X123" s="6">
        <v>0</v>
      </c>
      <c r="Y123" s="2">
        <v>0</v>
      </c>
      <c r="Z123" s="6">
        <v>-783485</v>
      </c>
      <c r="AA123" s="6">
        <v>26208245</v>
      </c>
      <c r="AB123" s="6">
        <v>5196318</v>
      </c>
      <c r="AC123" s="6">
        <v>1596269</v>
      </c>
      <c r="AD123" s="9">
        <v>1.44</v>
      </c>
      <c r="AE123" s="7" t="s">
        <v>977</v>
      </c>
      <c r="AF123" s="2">
        <v>7.1282409999999996E-3</v>
      </c>
      <c r="AG123" s="2">
        <v>-1958713</v>
      </c>
      <c r="AH123" s="6">
        <v>0</v>
      </c>
      <c r="AI123" s="2">
        <v>0</v>
      </c>
      <c r="AJ123" s="2">
        <v>0</v>
      </c>
      <c r="AK123" s="2">
        <v>0</v>
      </c>
      <c r="AL123" s="2">
        <v>0</v>
      </c>
      <c r="AM123" s="2">
        <v>0</v>
      </c>
      <c r="AN123" s="2">
        <v>1</v>
      </c>
    </row>
    <row r="124" spans="1:40">
      <c r="A124" s="2" t="s">
        <v>476</v>
      </c>
      <c r="B124" s="2" t="s">
        <v>817</v>
      </c>
      <c r="C124" s="2" t="s">
        <v>818</v>
      </c>
      <c r="D124" s="2" t="s">
        <v>970</v>
      </c>
      <c r="E124" s="2" t="s">
        <v>477</v>
      </c>
      <c r="F124" s="2" t="s">
        <v>514</v>
      </c>
      <c r="G124" s="2" t="s">
        <v>806</v>
      </c>
      <c r="H124" s="2">
        <v>0</v>
      </c>
      <c r="I124" s="2">
        <v>0.3</v>
      </c>
      <c r="J124" s="6">
        <v>38164823</v>
      </c>
      <c r="K124" s="6">
        <v>16402907</v>
      </c>
      <c r="L124" s="6">
        <v>21761915</v>
      </c>
      <c r="M124" s="6">
        <v>16143083</v>
      </c>
      <c r="N124" s="6">
        <v>1761808</v>
      </c>
      <c r="O124" s="6">
        <v>369945</v>
      </c>
      <c r="P124" s="6">
        <v>1241494</v>
      </c>
      <c r="Q124" s="2">
        <v>0</v>
      </c>
      <c r="R124" s="2">
        <v>0</v>
      </c>
      <c r="S124" s="2">
        <v>0</v>
      </c>
      <c r="T124" s="6">
        <v>30688</v>
      </c>
      <c r="U124" s="6">
        <v>110475</v>
      </c>
      <c r="V124" s="6">
        <v>9206</v>
      </c>
      <c r="W124" s="6">
        <v>498711</v>
      </c>
      <c r="X124" s="6">
        <v>0</v>
      </c>
      <c r="Y124" s="2">
        <v>0</v>
      </c>
      <c r="Z124" s="6">
        <v>2833745</v>
      </c>
      <c r="AA124" s="6">
        <v>21237347</v>
      </c>
      <c r="AB124" s="6">
        <v>42999262</v>
      </c>
      <c r="AC124" s="6">
        <v>4834440</v>
      </c>
      <c r="AD124" s="9">
        <v>1.1299999999999999</v>
      </c>
      <c r="AE124" s="7" t="s">
        <v>971</v>
      </c>
      <c r="AF124" s="2">
        <v>1.2055956E-2</v>
      </c>
      <c r="AG124" s="2">
        <v>9445816</v>
      </c>
      <c r="AH124" s="6">
        <v>0</v>
      </c>
      <c r="AI124" s="2">
        <v>0</v>
      </c>
      <c r="AJ124" s="2">
        <v>0</v>
      </c>
      <c r="AK124" s="2">
        <v>0</v>
      </c>
      <c r="AL124" s="2">
        <v>0</v>
      </c>
      <c r="AM124" s="2">
        <v>0</v>
      </c>
      <c r="AN124" s="2">
        <v>1</v>
      </c>
    </row>
    <row r="125" spans="1:40">
      <c r="A125" s="2" t="s">
        <v>474</v>
      </c>
      <c r="B125" s="2" t="s">
        <v>804</v>
      </c>
      <c r="C125" s="2" t="s">
        <v>805</v>
      </c>
      <c r="D125" s="2">
        <v>0</v>
      </c>
      <c r="E125" s="2" t="s">
        <v>475</v>
      </c>
      <c r="F125" s="2" t="s">
        <v>488</v>
      </c>
      <c r="G125" s="2" t="s">
        <v>486</v>
      </c>
      <c r="H125" s="2">
        <v>0</v>
      </c>
      <c r="I125" s="2">
        <v>0.4</v>
      </c>
      <c r="J125" s="6">
        <v>1329429</v>
      </c>
      <c r="K125" s="6">
        <v>12520521</v>
      </c>
      <c r="L125" s="3">
        <v>-11191092</v>
      </c>
      <c r="M125" s="6">
        <v>12293399</v>
      </c>
      <c r="N125" s="6">
        <v>987093</v>
      </c>
      <c r="O125" s="6">
        <v>281724</v>
      </c>
      <c r="P125" s="6">
        <v>647314</v>
      </c>
      <c r="Q125" s="2">
        <v>0</v>
      </c>
      <c r="R125" s="2">
        <v>836</v>
      </c>
      <c r="S125" s="2">
        <v>0</v>
      </c>
      <c r="T125" s="6">
        <v>9756</v>
      </c>
      <c r="U125" s="6">
        <v>40098</v>
      </c>
      <c r="V125" s="6">
        <v>7365</v>
      </c>
      <c r="W125" s="6">
        <v>-256463</v>
      </c>
      <c r="X125" s="6">
        <v>0</v>
      </c>
      <c r="Y125" s="2">
        <v>234799</v>
      </c>
      <c r="Z125" s="6">
        <v>-825780</v>
      </c>
      <c r="AA125" s="6">
        <v>11963450</v>
      </c>
      <c r="AB125" s="6">
        <v>772358</v>
      </c>
      <c r="AC125" s="6">
        <v>-557071</v>
      </c>
      <c r="AD125" s="9">
        <v>0.57999999999999996</v>
      </c>
      <c r="AE125" s="7">
        <v>0</v>
      </c>
      <c r="AF125" s="2">
        <v>3.81665E-4</v>
      </c>
      <c r="AG125" s="2">
        <v>-2064451</v>
      </c>
      <c r="AH125" s="6">
        <v>0</v>
      </c>
      <c r="AI125" s="2">
        <v>1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</row>
    <row r="126" spans="1:40">
      <c r="A126" s="2" t="s">
        <v>472</v>
      </c>
      <c r="B126" s="2" t="s">
        <v>821</v>
      </c>
      <c r="C126" s="2" t="s">
        <v>845</v>
      </c>
      <c r="D126" s="2">
        <v>0</v>
      </c>
      <c r="E126" s="2" t="s">
        <v>473</v>
      </c>
      <c r="F126" s="2" t="s">
        <v>806</v>
      </c>
      <c r="G126" s="2" t="s">
        <v>626</v>
      </c>
      <c r="H126" s="2">
        <v>0</v>
      </c>
      <c r="I126" s="2">
        <v>0.49</v>
      </c>
      <c r="J126" s="6">
        <v>27406117</v>
      </c>
      <c r="K126" s="6">
        <v>17281508</v>
      </c>
      <c r="L126" s="6">
        <v>10124609</v>
      </c>
      <c r="M126" s="6">
        <v>14877880</v>
      </c>
      <c r="N126" s="6">
        <v>1343816</v>
      </c>
      <c r="O126" s="6">
        <v>343920</v>
      </c>
      <c r="P126" s="6">
        <v>939523</v>
      </c>
      <c r="Q126" s="6">
        <v>2262</v>
      </c>
      <c r="R126" s="2">
        <v>0</v>
      </c>
      <c r="S126" s="2">
        <v>0</v>
      </c>
      <c r="T126" s="6">
        <v>15261</v>
      </c>
      <c r="U126" s="6">
        <v>30575</v>
      </c>
      <c r="V126" s="6">
        <v>12275</v>
      </c>
      <c r="W126" s="6">
        <v>232022</v>
      </c>
      <c r="X126" s="6">
        <v>0</v>
      </c>
      <c r="Y126" s="2">
        <v>0</v>
      </c>
      <c r="Z126" s="6">
        <v>138102</v>
      </c>
      <c r="AA126" s="6">
        <v>16591821</v>
      </c>
      <c r="AB126" s="6">
        <v>26716430</v>
      </c>
      <c r="AC126" s="6">
        <v>-689687</v>
      </c>
      <c r="AD126" s="9">
        <v>0.97</v>
      </c>
      <c r="AE126" s="7">
        <v>0</v>
      </c>
      <c r="AF126" s="2">
        <v>7.8679969999999998E-3</v>
      </c>
      <c r="AG126" s="2">
        <v>281840</v>
      </c>
      <c r="AH126" s="6">
        <v>0</v>
      </c>
      <c r="AI126" s="2">
        <v>0</v>
      </c>
      <c r="AJ126" s="2">
        <v>0</v>
      </c>
      <c r="AK126" s="2">
        <v>0</v>
      </c>
      <c r="AL126" s="2">
        <v>1</v>
      </c>
      <c r="AM126" s="2">
        <v>0</v>
      </c>
      <c r="AN126" s="2">
        <v>0</v>
      </c>
    </row>
    <row r="127" spans="1:40">
      <c r="A127" s="2" t="s">
        <v>470</v>
      </c>
      <c r="B127" s="2" t="s">
        <v>804</v>
      </c>
      <c r="C127" s="2" t="s">
        <v>805</v>
      </c>
      <c r="D127" s="2">
        <v>0</v>
      </c>
      <c r="E127" s="2" t="s">
        <v>471</v>
      </c>
      <c r="F127" s="2" t="s">
        <v>554</v>
      </c>
      <c r="G127" s="2" t="s">
        <v>552</v>
      </c>
      <c r="H127" s="2">
        <v>0</v>
      </c>
      <c r="I127" s="2">
        <v>0.4</v>
      </c>
      <c r="J127" s="6">
        <v>3674085</v>
      </c>
      <c r="K127" s="6">
        <v>9125697</v>
      </c>
      <c r="L127" s="6">
        <v>-5451612</v>
      </c>
      <c r="M127" s="6">
        <v>8372984</v>
      </c>
      <c r="N127" s="6">
        <v>1247921</v>
      </c>
      <c r="O127" s="6">
        <v>191881</v>
      </c>
      <c r="P127" s="6">
        <v>902422</v>
      </c>
      <c r="Q127" s="2">
        <v>0</v>
      </c>
      <c r="R127" s="2">
        <v>0</v>
      </c>
      <c r="S127" s="2">
        <v>0</v>
      </c>
      <c r="T127" s="6">
        <v>94108</v>
      </c>
      <c r="U127" s="6">
        <v>45633</v>
      </c>
      <c r="V127" s="6">
        <v>13877</v>
      </c>
      <c r="W127" s="6">
        <v>-124933</v>
      </c>
      <c r="X127" s="6">
        <v>0</v>
      </c>
      <c r="Y127" s="2">
        <v>0</v>
      </c>
      <c r="Z127" s="6">
        <v>-63396</v>
      </c>
      <c r="AA127" s="6">
        <v>9432577</v>
      </c>
      <c r="AB127" s="6">
        <v>3980965</v>
      </c>
      <c r="AC127" s="6">
        <v>306880</v>
      </c>
      <c r="AD127" s="9">
        <v>1.08</v>
      </c>
      <c r="AE127" s="7" t="s">
        <v>911</v>
      </c>
      <c r="AF127" s="2">
        <v>3.9026102999999999E-2</v>
      </c>
      <c r="AG127" s="2">
        <v>-158490</v>
      </c>
      <c r="AH127" s="6">
        <v>0</v>
      </c>
      <c r="AI127" s="2">
        <v>1</v>
      </c>
      <c r="AJ127" s="2">
        <v>0</v>
      </c>
      <c r="AK127" s="2">
        <v>0</v>
      </c>
      <c r="AL127" s="2">
        <v>0</v>
      </c>
      <c r="AM127" s="2">
        <v>0</v>
      </c>
      <c r="AN127" s="2">
        <v>0</v>
      </c>
    </row>
    <row r="128" spans="1:40">
      <c r="A128" s="2" t="s">
        <v>468</v>
      </c>
      <c r="B128" s="2" t="s">
        <v>804</v>
      </c>
      <c r="C128" s="2" t="s">
        <v>805</v>
      </c>
      <c r="D128" s="2">
        <v>0</v>
      </c>
      <c r="E128" s="2" t="s">
        <v>469</v>
      </c>
      <c r="F128" s="2" t="s">
        <v>488</v>
      </c>
      <c r="G128" s="2" t="s">
        <v>486</v>
      </c>
      <c r="H128" s="2">
        <v>0</v>
      </c>
      <c r="I128" s="2">
        <v>0.4</v>
      </c>
      <c r="J128" s="6">
        <v>3220353</v>
      </c>
      <c r="K128" s="6">
        <v>12570153</v>
      </c>
      <c r="L128" s="6">
        <v>-9349800</v>
      </c>
      <c r="M128" s="6">
        <v>13973101</v>
      </c>
      <c r="N128" s="6">
        <v>1295964</v>
      </c>
      <c r="O128" s="6">
        <v>320217</v>
      </c>
      <c r="P128" s="6">
        <v>932688</v>
      </c>
      <c r="Q128" s="2">
        <v>0</v>
      </c>
      <c r="R128" s="2">
        <v>928</v>
      </c>
      <c r="S128" s="2">
        <v>0</v>
      </c>
      <c r="T128" s="2">
        <v>845</v>
      </c>
      <c r="U128" s="6">
        <v>34740</v>
      </c>
      <c r="V128" s="6">
        <v>6546</v>
      </c>
      <c r="W128" s="6">
        <v>-214266</v>
      </c>
      <c r="X128" s="6">
        <v>0</v>
      </c>
      <c r="Y128" s="2">
        <v>1178437</v>
      </c>
      <c r="Z128" s="6">
        <v>-828537</v>
      </c>
      <c r="AA128" s="6">
        <v>13047825</v>
      </c>
      <c r="AB128" s="6">
        <v>3698025</v>
      </c>
      <c r="AC128" s="6">
        <v>477672</v>
      </c>
      <c r="AD128" s="9">
        <v>1.1499999999999999</v>
      </c>
      <c r="AE128" s="7">
        <v>0</v>
      </c>
      <c r="AF128" s="2">
        <v>9.2452799999999998E-4</v>
      </c>
      <c r="AG128" s="2">
        <v>-2071343</v>
      </c>
      <c r="AH128" s="6">
        <v>0</v>
      </c>
      <c r="AI128" s="2">
        <v>1</v>
      </c>
      <c r="AJ128" s="2">
        <v>0</v>
      </c>
      <c r="AK128" s="2">
        <v>0</v>
      </c>
      <c r="AL128" s="2">
        <v>0</v>
      </c>
      <c r="AM128" s="2">
        <v>0</v>
      </c>
      <c r="AN128" s="2">
        <v>0</v>
      </c>
    </row>
    <row r="129" spans="1:40">
      <c r="A129" s="2" t="s">
        <v>466</v>
      </c>
      <c r="B129" s="2" t="s">
        <v>817</v>
      </c>
      <c r="C129" s="2" t="s">
        <v>818</v>
      </c>
      <c r="D129" s="2" t="s">
        <v>970</v>
      </c>
      <c r="E129" s="2" t="s">
        <v>467</v>
      </c>
      <c r="F129" s="2" t="s">
        <v>514</v>
      </c>
      <c r="G129" s="2" t="s">
        <v>806</v>
      </c>
      <c r="H129" s="2">
        <v>0</v>
      </c>
      <c r="I129" s="2">
        <v>0.3</v>
      </c>
      <c r="J129" s="6">
        <v>33241863</v>
      </c>
      <c r="K129" s="6">
        <v>23675667</v>
      </c>
      <c r="L129" s="6">
        <v>9566196</v>
      </c>
      <c r="M129" s="6">
        <v>24198403</v>
      </c>
      <c r="N129" s="6">
        <v>2131866</v>
      </c>
      <c r="O129" s="6">
        <v>554547</v>
      </c>
      <c r="P129" s="6">
        <v>1391918</v>
      </c>
      <c r="Q129" s="2">
        <v>0</v>
      </c>
      <c r="R129" s="2">
        <v>0</v>
      </c>
      <c r="S129" s="2">
        <v>0</v>
      </c>
      <c r="T129" s="6">
        <v>30086</v>
      </c>
      <c r="U129" s="6">
        <v>147473</v>
      </c>
      <c r="V129" s="6">
        <v>7841</v>
      </c>
      <c r="W129" s="6">
        <v>219225</v>
      </c>
      <c r="X129" s="6">
        <v>0</v>
      </c>
      <c r="Y129" s="2">
        <v>0</v>
      </c>
      <c r="Z129" s="6">
        <v>-637301</v>
      </c>
      <c r="AA129" s="6">
        <v>25912193</v>
      </c>
      <c r="AB129" s="6">
        <v>35478388</v>
      </c>
      <c r="AC129" s="6">
        <v>2236526</v>
      </c>
      <c r="AD129" s="9">
        <v>1.07</v>
      </c>
      <c r="AE129" s="7" t="s">
        <v>971</v>
      </c>
      <c r="AF129" s="2">
        <v>1.0500832999999999E-2</v>
      </c>
      <c r="AG129" s="2">
        <v>-2124337</v>
      </c>
      <c r="AH129" s="6">
        <v>0</v>
      </c>
      <c r="AI129" s="2">
        <v>0</v>
      </c>
      <c r="AJ129" s="2">
        <v>0</v>
      </c>
      <c r="AK129" s="2">
        <v>0</v>
      </c>
      <c r="AL129" s="2">
        <v>0</v>
      </c>
      <c r="AM129" s="2">
        <v>0</v>
      </c>
      <c r="AN129" s="2">
        <v>1</v>
      </c>
    </row>
    <row r="130" spans="1:40">
      <c r="A130" s="2" t="s">
        <v>462</v>
      </c>
      <c r="B130" s="2" t="s">
        <v>821</v>
      </c>
      <c r="C130" s="2" t="s">
        <v>825</v>
      </c>
      <c r="D130" s="2">
        <v>0</v>
      </c>
      <c r="E130" s="2" t="s">
        <v>463</v>
      </c>
      <c r="F130" s="2" t="s">
        <v>806</v>
      </c>
      <c r="G130" s="2" t="s">
        <v>464</v>
      </c>
      <c r="H130" s="2">
        <v>0</v>
      </c>
      <c r="I130" s="2">
        <v>0.49</v>
      </c>
      <c r="J130" s="6">
        <v>31398023</v>
      </c>
      <c r="K130" s="6">
        <v>22325055</v>
      </c>
      <c r="L130" s="6">
        <v>9072968</v>
      </c>
      <c r="M130" s="6">
        <v>22572133</v>
      </c>
      <c r="N130" s="6">
        <v>3492525</v>
      </c>
      <c r="O130" s="6">
        <v>534321</v>
      </c>
      <c r="P130" s="6">
        <v>2704247</v>
      </c>
      <c r="Q130" s="2">
        <v>0</v>
      </c>
      <c r="R130" s="6">
        <v>42690</v>
      </c>
      <c r="S130" s="2">
        <v>752</v>
      </c>
      <c r="T130" s="6">
        <v>62653</v>
      </c>
      <c r="U130" s="6">
        <v>95233</v>
      </c>
      <c r="V130" s="6">
        <v>52629</v>
      </c>
      <c r="W130" s="6">
        <v>207922</v>
      </c>
      <c r="X130" s="6">
        <v>0</v>
      </c>
      <c r="Y130" s="2">
        <v>0</v>
      </c>
      <c r="Z130" s="6">
        <v>-392375</v>
      </c>
      <c r="AA130" s="6">
        <v>25880205</v>
      </c>
      <c r="AB130" s="6">
        <v>34953173</v>
      </c>
      <c r="AC130" s="6">
        <v>3555150</v>
      </c>
      <c r="AD130" s="9">
        <v>1.1100000000000001</v>
      </c>
      <c r="AE130" s="7">
        <v>0</v>
      </c>
      <c r="AF130" s="2">
        <v>9.0140299999999993E-3</v>
      </c>
      <c r="AG130" s="2">
        <v>-800765</v>
      </c>
      <c r="AH130" s="6">
        <v>0</v>
      </c>
      <c r="AI130" s="2">
        <v>0</v>
      </c>
      <c r="AJ130" s="2">
        <v>0</v>
      </c>
      <c r="AK130" s="2">
        <v>0</v>
      </c>
      <c r="AL130" s="2">
        <v>1</v>
      </c>
      <c r="AM130" s="2">
        <v>0</v>
      </c>
      <c r="AN130" s="2">
        <v>0</v>
      </c>
    </row>
    <row r="131" spans="1:40">
      <c r="A131" s="2" t="s">
        <v>458</v>
      </c>
      <c r="B131" s="2" t="s">
        <v>804</v>
      </c>
      <c r="C131" s="2" t="s">
        <v>815</v>
      </c>
      <c r="D131" s="2">
        <v>0</v>
      </c>
      <c r="E131" s="2" t="s">
        <v>459</v>
      </c>
      <c r="F131" s="2" t="s">
        <v>460</v>
      </c>
      <c r="G131" s="2" t="s">
        <v>806</v>
      </c>
      <c r="H131" s="2">
        <v>0</v>
      </c>
      <c r="I131" s="2">
        <v>0.4</v>
      </c>
      <c r="J131" s="6">
        <v>2619097</v>
      </c>
      <c r="K131" s="6">
        <v>17703289</v>
      </c>
      <c r="L131" s="3">
        <v>-15084192</v>
      </c>
      <c r="M131" s="6">
        <v>18071413</v>
      </c>
      <c r="N131" s="6">
        <v>1372531</v>
      </c>
      <c r="O131" s="6">
        <v>414137</v>
      </c>
      <c r="P131" s="6">
        <v>899036</v>
      </c>
      <c r="Q131" s="2">
        <v>0</v>
      </c>
      <c r="R131" s="2">
        <v>0</v>
      </c>
      <c r="S131" s="2">
        <v>0</v>
      </c>
      <c r="T131" s="6">
        <v>5757</v>
      </c>
      <c r="U131" s="6">
        <v>43781</v>
      </c>
      <c r="V131" s="6">
        <v>9820</v>
      </c>
      <c r="W131" s="6">
        <v>-345679</v>
      </c>
      <c r="X131" s="6">
        <v>0</v>
      </c>
      <c r="Y131" s="2">
        <v>0</v>
      </c>
      <c r="Z131" s="6">
        <v>641932</v>
      </c>
      <c r="AA131" s="6">
        <v>19740196</v>
      </c>
      <c r="AB131" s="6">
        <v>4656004</v>
      </c>
      <c r="AC131" s="6">
        <v>2036908</v>
      </c>
      <c r="AD131" s="9">
        <v>1.78</v>
      </c>
      <c r="AE131" s="7" t="s">
        <v>909</v>
      </c>
      <c r="AF131" s="2">
        <v>1.9907485999999999E-2</v>
      </c>
      <c r="AG131" s="2">
        <v>1604830</v>
      </c>
      <c r="AH131" s="6">
        <v>0</v>
      </c>
      <c r="AI131" s="2">
        <v>1</v>
      </c>
      <c r="AJ131" s="2">
        <v>0</v>
      </c>
      <c r="AK131" s="2">
        <v>0</v>
      </c>
      <c r="AL131" s="2">
        <v>0</v>
      </c>
      <c r="AM131" s="2">
        <v>0</v>
      </c>
      <c r="AN131" s="2">
        <v>0</v>
      </c>
    </row>
    <row r="132" spans="1:40">
      <c r="A132" s="2" t="s">
        <v>456</v>
      </c>
      <c r="B132" s="2" t="s">
        <v>804</v>
      </c>
      <c r="C132" s="2" t="s">
        <v>809</v>
      </c>
      <c r="D132" s="2" t="s">
        <v>964</v>
      </c>
      <c r="E132" s="2" t="s">
        <v>457</v>
      </c>
      <c r="F132" s="2" t="s">
        <v>594</v>
      </c>
      <c r="G132" s="2" t="s">
        <v>590</v>
      </c>
      <c r="H132" s="2">
        <v>0</v>
      </c>
      <c r="I132" s="2">
        <v>0.4</v>
      </c>
      <c r="J132" s="6">
        <v>2277561</v>
      </c>
      <c r="K132" s="6">
        <v>10211370</v>
      </c>
      <c r="L132" s="6">
        <v>-7933809</v>
      </c>
      <c r="M132" s="6">
        <v>10407114</v>
      </c>
      <c r="N132" s="6">
        <v>1453727</v>
      </c>
      <c r="O132" s="6">
        <v>238496</v>
      </c>
      <c r="P132" s="6">
        <v>1097428</v>
      </c>
      <c r="Q132" s="2">
        <v>0</v>
      </c>
      <c r="R132" s="6">
        <v>3673</v>
      </c>
      <c r="S132" s="2">
        <v>613.6</v>
      </c>
      <c r="T132" s="6">
        <v>18146</v>
      </c>
      <c r="U132" s="6">
        <v>71321</v>
      </c>
      <c r="V132" s="6">
        <v>24050</v>
      </c>
      <c r="W132" s="6">
        <v>-181816</v>
      </c>
      <c r="X132" s="6">
        <v>0</v>
      </c>
      <c r="Y132" s="2">
        <v>0</v>
      </c>
      <c r="Z132" s="6">
        <v>-1067438</v>
      </c>
      <c r="AA132" s="6">
        <v>10611586</v>
      </c>
      <c r="AB132" s="6">
        <v>2677777</v>
      </c>
      <c r="AC132" s="6">
        <v>400216</v>
      </c>
      <c r="AD132" s="9">
        <v>1.18</v>
      </c>
      <c r="AE132" s="7" t="s">
        <v>965</v>
      </c>
      <c r="AF132" s="2">
        <v>1.1733375000000001E-2</v>
      </c>
      <c r="AG132" s="2">
        <v>-2668595</v>
      </c>
      <c r="AH132" s="6">
        <v>0</v>
      </c>
      <c r="AI132" s="2">
        <v>0</v>
      </c>
      <c r="AJ132" s="2">
        <v>0</v>
      </c>
      <c r="AK132" s="2">
        <v>0</v>
      </c>
      <c r="AL132" s="2">
        <v>0</v>
      </c>
      <c r="AM132" s="2">
        <v>0</v>
      </c>
      <c r="AN132" s="2">
        <v>1</v>
      </c>
    </row>
    <row r="133" spans="1:40">
      <c r="A133" s="2" t="s">
        <v>454</v>
      </c>
      <c r="B133" s="2" t="s">
        <v>817</v>
      </c>
      <c r="C133" s="2" t="s">
        <v>818</v>
      </c>
      <c r="D133" s="2" t="s">
        <v>970</v>
      </c>
      <c r="E133" s="2" t="s">
        <v>455</v>
      </c>
      <c r="F133" s="2" t="s">
        <v>514</v>
      </c>
      <c r="G133" s="2" t="s">
        <v>806</v>
      </c>
      <c r="H133" s="2">
        <v>0</v>
      </c>
      <c r="I133" s="2">
        <v>0.3</v>
      </c>
      <c r="J133" s="6">
        <v>45423232</v>
      </c>
      <c r="K133" s="6">
        <v>97046206</v>
      </c>
      <c r="L133" s="3">
        <v>-51622974</v>
      </c>
      <c r="M133" s="3">
        <v>109572074</v>
      </c>
      <c r="N133" s="6">
        <v>4079772</v>
      </c>
      <c r="O133" s="6">
        <v>2511027</v>
      </c>
      <c r="P133" s="6">
        <v>1417763</v>
      </c>
      <c r="Q133" s="2">
        <v>0</v>
      </c>
      <c r="R133" s="2">
        <v>0</v>
      </c>
      <c r="S133" s="3">
        <v>0</v>
      </c>
      <c r="T133" s="6">
        <v>11355</v>
      </c>
      <c r="U133" s="6">
        <v>126433</v>
      </c>
      <c r="V133" s="6">
        <v>13195</v>
      </c>
      <c r="W133" s="6">
        <v>-1183026</v>
      </c>
      <c r="X133" s="6">
        <v>0</v>
      </c>
      <c r="Y133" s="2">
        <v>7029734</v>
      </c>
      <c r="Z133" s="6">
        <v>-717300</v>
      </c>
      <c r="AA133" s="6">
        <v>104721785</v>
      </c>
      <c r="AB133" s="6">
        <v>53098810</v>
      </c>
      <c r="AC133" s="6">
        <v>7675578</v>
      </c>
      <c r="AD133" s="9">
        <v>1.17</v>
      </c>
      <c r="AE133" s="7" t="s">
        <v>971</v>
      </c>
      <c r="AF133" s="2">
        <v>1.4348827999999999E-2</v>
      </c>
      <c r="AG133" s="2">
        <v>-2391000</v>
      </c>
      <c r="AH133" s="6">
        <v>0</v>
      </c>
      <c r="AI133" s="2">
        <v>0</v>
      </c>
      <c r="AJ133" s="2">
        <v>0</v>
      </c>
      <c r="AK133" s="2">
        <v>0</v>
      </c>
      <c r="AL133" s="2">
        <v>0</v>
      </c>
      <c r="AM133" s="2">
        <v>0</v>
      </c>
      <c r="AN133" s="2">
        <v>1</v>
      </c>
    </row>
    <row r="134" spans="1:40">
      <c r="A134" s="2" t="s">
        <v>452</v>
      </c>
      <c r="B134" s="2" t="s">
        <v>804</v>
      </c>
      <c r="C134" s="2" t="s">
        <v>809</v>
      </c>
      <c r="D134" s="2">
        <v>0</v>
      </c>
      <c r="E134" s="2" t="s">
        <v>453</v>
      </c>
      <c r="F134" s="2" t="s">
        <v>402</v>
      </c>
      <c r="G134" s="2" t="s">
        <v>400</v>
      </c>
      <c r="H134" s="2">
        <v>0</v>
      </c>
      <c r="I134" s="2">
        <v>0.4</v>
      </c>
      <c r="J134" s="6">
        <v>2499827</v>
      </c>
      <c r="K134" s="6">
        <v>11778093</v>
      </c>
      <c r="L134" s="6">
        <v>-9278267</v>
      </c>
      <c r="M134" s="6">
        <v>13056165</v>
      </c>
      <c r="N134" s="6">
        <v>1414689</v>
      </c>
      <c r="O134" s="6">
        <v>308477</v>
      </c>
      <c r="P134" s="6">
        <v>1011698</v>
      </c>
      <c r="Q134" s="6">
        <v>2583</v>
      </c>
      <c r="R134" s="6">
        <v>2896</v>
      </c>
      <c r="S134" s="2">
        <v>614</v>
      </c>
      <c r="T134" s="6">
        <v>17014</v>
      </c>
      <c r="U134" s="6">
        <v>55449</v>
      </c>
      <c r="V134" s="6">
        <v>15958</v>
      </c>
      <c r="W134" s="6">
        <v>-212627</v>
      </c>
      <c r="X134" s="6">
        <v>0</v>
      </c>
      <c r="Y134" s="2">
        <v>0</v>
      </c>
      <c r="Z134" s="6">
        <v>-300536</v>
      </c>
      <c r="AA134" s="6">
        <v>13957691</v>
      </c>
      <c r="AB134" s="6">
        <v>4679425</v>
      </c>
      <c r="AC134" s="6">
        <v>2179598</v>
      </c>
      <c r="AD134" s="9">
        <v>1.87</v>
      </c>
      <c r="AE134" s="7" t="s">
        <v>906</v>
      </c>
      <c r="AF134" s="2">
        <v>1.37958E-2</v>
      </c>
      <c r="AG134" s="2">
        <v>-751340</v>
      </c>
      <c r="AH134" s="6">
        <v>0</v>
      </c>
      <c r="AI134" s="2">
        <v>1</v>
      </c>
      <c r="AJ134" s="2">
        <v>0</v>
      </c>
      <c r="AK134" s="2">
        <v>0</v>
      </c>
      <c r="AL134" s="2">
        <v>0</v>
      </c>
      <c r="AM134" s="2">
        <v>0</v>
      </c>
      <c r="AN134" s="2">
        <v>0</v>
      </c>
    </row>
    <row r="135" spans="1:40">
      <c r="A135" s="2" t="s">
        <v>450</v>
      </c>
      <c r="B135" s="2" t="s">
        <v>804</v>
      </c>
      <c r="C135" s="2" t="s">
        <v>805</v>
      </c>
      <c r="D135" s="2">
        <v>0</v>
      </c>
      <c r="E135" s="2" t="s">
        <v>451</v>
      </c>
      <c r="F135" s="2" t="s">
        <v>39</v>
      </c>
      <c r="G135" s="2" t="s">
        <v>806</v>
      </c>
      <c r="H135" s="2">
        <v>0</v>
      </c>
      <c r="I135" s="2">
        <v>0.4</v>
      </c>
      <c r="J135" s="6">
        <v>1973998</v>
      </c>
      <c r="K135" s="6">
        <v>16539027</v>
      </c>
      <c r="L135" s="3">
        <v>-14565029</v>
      </c>
      <c r="M135" s="6">
        <v>17070182</v>
      </c>
      <c r="N135" s="6">
        <v>1933674</v>
      </c>
      <c r="O135" s="6">
        <v>391192</v>
      </c>
      <c r="P135" s="6">
        <v>1389328</v>
      </c>
      <c r="Q135" s="6">
        <v>1433</v>
      </c>
      <c r="R135" s="6">
        <v>3792</v>
      </c>
      <c r="S135" s="2">
        <v>0</v>
      </c>
      <c r="T135" s="6">
        <v>34940</v>
      </c>
      <c r="U135" s="6">
        <v>91511</v>
      </c>
      <c r="V135" s="6">
        <v>21478</v>
      </c>
      <c r="W135" s="6">
        <v>-333782</v>
      </c>
      <c r="X135" s="6">
        <v>0</v>
      </c>
      <c r="Y135" s="2">
        <v>1019416</v>
      </c>
      <c r="Z135" s="6">
        <v>-129237</v>
      </c>
      <c r="AA135" s="6">
        <v>17521421</v>
      </c>
      <c r="AB135" s="6">
        <v>2956393</v>
      </c>
      <c r="AC135" s="6">
        <v>982395</v>
      </c>
      <c r="AD135" s="9">
        <v>1.5</v>
      </c>
      <c r="AE135" s="7">
        <v>0</v>
      </c>
      <c r="AF135" s="2">
        <v>5.6671300000000005E-4</v>
      </c>
      <c r="AG135" s="2">
        <v>-323092</v>
      </c>
      <c r="AH135" s="6">
        <v>0</v>
      </c>
      <c r="AI135" s="2">
        <v>1</v>
      </c>
      <c r="AJ135" s="2">
        <v>0</v>
      </c>
      <c r="AK135" s="2">
        <v>0</v>
      </c>
      <c r="AL135" s="2">
        <v>0</v>
      </c>
      <c r="AM135" s="2">
        <v>0</v>
      </c>
      <c r="AN135" s="2">
        <v>0</v>
      </c>
    </row>
    <row r="136" spans="1:40">
      <c r="A136" s="2" t="s">
        <v>448</v>
      </c>
      <c r="B136" s="2" t="s">
        <v>817</v>
      </c>
      <c r="C136" s="2" t="s">
        <v>818</v>
      </c>
      <c r="D136" s="2" t="s">
        <v>970</v>
      </c>
      <c r="E136" s="2" t="s">
        <v>449</v>
      </c>
      <c r="F136" s="2" t="s">
        <v>514</v>
      </c>
      <c r="G136" s="2" t="s">
        <v>806</v>
      </c>
      <c r="H136" s="2">
        <v>0</v>
      </c>
      <c r="I136" s="2">
        <v>0.3</v>
      </c>
      <c r="J136" s="6">
        <v>47424003</v>
      </c>
      <c r="K136" s="6">
        <v>52936534</v>
      </c>
      <c r="L136" s="6">
        <v>-5512531</v>
      </c>
      <c r="M136" s="6">
        <v>64797377</v>
      </c>
      <c r="N136" s="6">
        <v>2890018</v>
      </c>
      <c r="O136" s="6">
        <v>1484940</v>
      </c>
      <c r="P136" s="6">
        <v>1174864</v>
      </c>
      <c r="Q136" s="2">
        <v>0</v>
      </c>
      <c r="R136" s="2">
        <v>0</v>
      </c>
      <c r="S136" s="2">
        <v>0</v>
      </c>
      <c r="T136" s="6">
        <v>6640</v>
      </c>
      <c r="U136" s="6">
        <v>212833</v>
      </c>
      <c r="V136" s="6">
        <v>10740</v>
      </c>
      <c r="W136" s="6">
        <v>-126329</v>
      </c>
      <c r="X136" s="6">
        <v>0</v>
      </c>
      <c r="Y136" s="2">
        <v>1378179</v>
      </c>
      <c r="Z136" s="6">
        <v>4618380</v>
      </c>
      <c r="AA136" s="6">
        <v>70801267</v>
      </c>
      <c r="AB136" s="6">
        <v>65288736</v>
      </c>
      <c r="AC136" s="6">
        <v>17864733</v>
      </c>
      <c r="AD136" s="9">
        <v>1.38</v>
      </c>
      <c r="AE136" s="7" t="s">
        <v>971</v>
      </c>
      <c r="AF136" s="2">
        <v>1.4980855E-2</v>
      </c>
      <c r="AG136" s="2">
        <v>15394600</v>
      </c>
      <c r="AH136" s="6">
        <v>0</v>
      </c>
      <c r="AI136" s="2">
        <v>0</v>
      </c>
      <c r="AJ136" s="2">
        <v>0</v>
      </c>
      <c r="AK136" s="2">
        <v>0</v>
      </c>
      <c r="AL136" s="2">
        <v>0</v>
      </c>
      <c r="AM136" s="2">
        <v>0</v>
      </c>
      <c r="AN136" s="2">
        <v>1</v>
      </c>
    </row>
    <row r="137" spans="1:40">
      <c r="A137" s="2" t="s">
        <v>444</v>
      </c>
      <c r="B137" s="2" t="s">
        <v>804</v>
      </c>
      <c r="C137" s="2" t="s">
        <v>815</v>
      </c>
      <c r="D137" s="2">
        <v>0</v>
      </c>
      <c r="E137" s="2" t="s">
        <v>445</v>
      </c>
      <c r="F137" s="2" t="s">
        <v>668</v>
      </c>
      <c r="G137" s="2" t="s">
        <v>666</v>
      </c>
      <c r="H137" s="2">
        <v>0</v>
      </c>
      <c r="I137" s="2">
        <v>0.4</v>
      </c>
      <c r="J137" s="6">
        <v>4409059</v>
      </c>
      <c r="K137" s="6">
        <v>22239504</v>
      </c>
      <c r="L137" s="3">
        <v>-17830445</v>
      </c>
      <c r="M137" s="6">
        <v>23103914</v>
      </c>
      <c r="N137" s="6">
        <v>2223330</v>
      </c>
      <c r="O137" s="6">
        <v>575832</v>
      </c>
      <c r="P137" s="6">
        <v>1512961</v>
      </c>
      <c r="Q137" s="6">
        <v>8737</v>
      </c>
      <c r="R137" s="6">
        <v>13112</v>
      </c>
      <c r="S137" s="2">
        <v>0</v>
      </c>
      <c r="T137" s="6">
        <v>12871</v>
      </c>
      <c r="U137" s="6">
        <v>68564</v>
      </c>
      <c r="V137" s="6">
        <v>31253</v>
      </c>
      <c r="W137" s="6">
        <v>-408614</v>
      </c>
      <c r="X137" s="6">
        <v>0</v>
      </c>
      <c r="Y137" s="2">
        <v>1235392</v>
      </c>
      <c r="Z137" s="6">
        <v>1564608</v>
      </c>
      <c r="AA137" s="6">
        <v>25247846</v>
      </c>
      <c r="AB137" s="6">
        <v>7417401</v>
      </c>
      <c r="AC137" s="6">
        <v>3008342</v>
      </c>
      <c r="AD137" s="9">
        <v>1.68</v>
      </c>
      <c r="AE137" s="7">
        <v>0</v>
      </c>
      <c r="AF137" s="2">
        <v>1.2657930000000001E-3</v>
      </c>
      <c r="AG137" s="2">
        <v>3911521</v>
      </c>
      <c r="AH137" s="6">
        <v>0</v>
      </c>
      <c r="AI137" s="2">
        <v>1</v>
      </c>
      <c r="AJ137" s="2">
        <v>0</v>
      </c>
      <c r="AK137" s="2">
        <v>0</v>
      </c>
      <c r="AL137" s="2">
        <v>0</v>
      </c>
      <c r="AM137" s="2">
        <v>0</v>
      </c>
      <c r="AN137" s="2">
        <v>0</v>
      </c>
    </row>
    <row r="138" spans="1:40">
      <c r="A138" s="2" t="s">
        <v>442</v>
      </c>
      <c r="B138" s="2" t="s">
        <v>804</v>
      </c>
      <c r="C138" s="2" t="s">
        <v>808</v>
      </c>
      <c r="D138" s="2">
        <v>0</v>
      </c>
      <c r="E138" s="2" t="s">
        <v>443</v>
      </c>
      <c r="F138" s="2" t="s">
        <v>412</v>
      </c>
      <c r="G138" s="2" t="s">
        <v>410</v>
      </c>
      <c r="H138" s="2">
        <v>0</v>
      </c>
      <c r="I138" s="2">
        <v>0.4</v>
      </c>
      <c r="J138" s="6">
        <v>3463613</v>
      </c>
      <c r="K138" s="6">
        <v>7281591</v>
      </c>
      <c r="L138" s="6">
        <v>-3817977</v>
      </c>
      <c r="M138" s="6">
        <v>6577096</v>
      </c>
      <c r="N138" s="6">
        <v>1106110</v>
      </c>
      <c r="O138" s="6">
        <v>150725</v>
      </c>
      <c r="P138" s="6">
        <v>922777</v>
      </c>
      <c r="Q138" s="2">
        <v>477</v>
      </c>
      <c r="R138" s="2">
        <v>0</v>
      </c>
      <c r="S138" s="2">
        <v>0</v>
      </c>
      <c r="T138" s="6">
        <v>3616</v>
      </c>
      <c r="U138" s="6">
        <v>14731</v>
      </c>
      <c r="V138" s="6">
        <v>13784</v>
      </c>
      <c r="W138" s="6">
        <v>-87495</v>
      </c>
      <c r="X138" s="6">
        <v>0</v>
      </c>
      <c r="Y138" s="2">
        <v>0</v>
      </c>
      <c r="Z138" s="6">
        <v>422384</v>
      </c>
      <c r="AA138" s="6">
        <v>8018095</v>
      </c>
      <c r="AB138" s="6">
        <v>4200117</v>
      </c>
      <c r="AC138" s="6">
        <v>736504</v>
      </c>
      <c r="AD138" s="9">
        <v>1.21</v>
      </c>
      <c r="AE138" s="7" t="s">
        <v>930</v>
      </c>
      <c r="AF138" s="2">
        <v>1.6449416000000001E-2</v>
      </c>
      <c r="AG138" s="2">
        <v>1055960</v>
      </c>
      <c r="AH138" s="6">
        <v>0</v>
      </c>
      <c r="AI138" s="2">
        <v>1</v>
      </c>
      <c r="AJ138" s="2">
        <v>0</v>
      </c>
      <c r="AK138" s="2">
        <v>0</v>
      </c>
      <c r="AL138" s="2">
        <v>0</v>
      </c>
      <c r="AM138" s="2">
        <v>0</v>
      </c>
      <c r="AN138" s="2">
        <v>0</v>
      </c>
    </row>
    <row r="139" spans="1:40">
      <c r="A139" s="2" t="s">
        <v>440</v>
      </c>
      <c r="B139" s="2" t="s">
        <v>804</v>
      </c>
      <c r="C139" s="2" t="s">
        <v>815</v>
      </c>
      <c r="D139" s="2" t="s">
        <v>968</v>
      </c>
      <c r="E139" s="2" t="s">
        <v>441</v>
      </c>
      <c r="F139" s="2" t="s">
        <v>139</v>
      </c>
      <c r="G139" s="2" t="s">
        <v>806</v>
      </c>
      <c r="H139" s="2">
        <v>0</v>
      </c>
      <c r="I139" s="2">
        <v>0.4</v>
      </c>
      <c r="J139" s="6">
        <v>4191325</v>
      </c>
      <c r="K139" s="6">
        <v>20692438</v>
      </c>
      <c r="L139" s="3">
        <v>-16501112</v>
      </c>
      <c r="M139" s="6">
        <v>21705126</v>
      </c>
      <c r="N139" s="6">
        <v>1721570</v>
      </c>
      <c r="O139" s="6">
        <v>504481</v>
      </c>
      <c r="P139" s="6">
        <v>1147084</v>
      </c>
      <c r="Q139" s="6">
        <v>12457</v>
      </c>
      <c r="R139" s="2">
        <v>0</v>
      </c>
      <c r="S139" s="6">
        <v>613.5</v>
      </c>
      <c r="T139" s="6">
        <v>1473</v>
      </c>
      <c r="U139" s="6">
        <v>41559</v>
      </c>
      <c r="V139" s="6">
        <v>13903</v>
      </c>
      <c r="W139" s="6">
        <v>-378150</v>
      </c>
      <c r="X139" s="6">
        <v>0</v>
      </c>
      <c r="Y139" s="2">
        <v>0</v>
      </c>
      <c r="Z139" s="6">
        <v>-342806</v>
      </c>
      <c r="AA139" s="6">
        <v>22705739</v>
      </c>
      <c r="AB139" s="6">
        <v>6204627</v>
      </c>
      <c r="AC139" s="6">
        <v>2013301</v>
      </c>
      <c r="AD139" s="9">
        <v>1.48</v>
      </c>
      <c r="AE139" s="7" t="s">
        <v>969</v>
      </c>
      <c r="AF139" s="2">
        <v>3.5446659999999998E-2</v>
      </c>
      <c r="AG139" s="2">
        <v>-857014</v>
      </c>
      <c r="AH139" s="6">
        <v>0</v>
      </c>
      <c r="AI139" s="2">
        <v>0</v>
      </c>
      <c r="AJ139" s="2">
        <v>0</v>
      </c>
      <c r="AK139" s="2">
        <v>0</v>
      </c>
      <c r="AL139" s="2">
        <v>0</v>
      </c>
      <c r="AM139" s="2">
        <v>0</v>
      </c>
      <c r="AN139" s="2">
        <v>1</v>
      </c>
    </row>
    <row r="140" spans="1:40">
      <c r="A140" s="2" t="s">
        <v>438</v>
      </c>
      <c r="B140" s="2" t="s">
        <v>821</v>
      </c>
      <c r="C140" s="2" t="s">
        <v>805</v>
      </c>
      <c r="D140" s="2" t="s">
        <v>985</v>
      </c>
      <c r="E140" s="2" t="s">
        <v>439</v>
      </c>
      <c r="F140" s="2" t="s">
        <v>806</v>
      </c>
      <c r="G140" s="2" t="s">
        <v>806</v>
      </c>
      <c r="H140" s="2">
        <v>0</v>
      </c>
      <c r="I140" s="2">
        <v>0.5</v>
      </c>
      <c r="J140" s="6">
        <v>31522291</v>
      </c>
      <c r="K140" s="6">
        <v>18870191</v>
      </c>
      <c r="L140" s="6">
        <v>12652100</v>
      </c>
      <c r="M140" s="6">
        <v>19242129</v>
      </c>
      <c r="N140" s="6">
        <v>3143821</v>
      </c>
      <c r="O140" s="6">
        <v>444030</v>
      </c>
      <c r="P140" s="6">
        <v>2497337</v>
      </c>
      <c r="Q140" s="6">
        <v>18183</v>
      </c>
      <c r="R140" s="2">
        <v>0</v>
      </c>
      <c r="S140" s="6">
        <v>767</v>
      </c>
      <c r="T140" s="6">
        <v>15442</v>
      </c>
      <c r="U140" s="6">
        <v>125101</v>
      </c>
      <c r="V140" s="6">
        <v>42963</v>
      </c>
      <c r="W140" s="6">
        <v>289944</v>
      </c>
      <c r="X140" s="6">
        <v>0</v>
      </c>
      <c r="Y140" s="2">
        <v>0</v>
      </c>
      <c r="Z140" s="6">
        <v>-265000</v>
      </c>
      <c r="AA140" s="6">
        <v>22410894</v>
      </c>
      <c r="AB140" s="6">
        <v>35062994</v>
      </c>
      <c r="AC140" s="6">
        <v>3540703</v>
      </c>
      <c r="AD140" s="9">
        <v>1.1100000000000001</v>
      </c>
      <c r="AE140" s="7" t="s">
        <v>986</v>
      </c>
      <c r="AF140" s="2">
        <v>0.23981777800000001</v>
      </c>
      <c r="AG140" s="2">
        <v>-530000</v>
      </c>
      <c r="AH140" s="6">
        <v>0</v>
      </c>
      <c r="AI140" s="2">
        <v>0</v>
      </c>
      <c r="AJ140" s="2">
        <v>0</v>
      </c>
      <c r="AK140" s="2">
        <v>0</v>
      </c>
      <c r="AL140" s="2">
        <v>0</v>
      </c>
      <c r="AM140" s="2">
        <v>0</v>
      </c>
      <c r="AN140" s="2">
        <v>1</v>
      </c>
    </row>
    <row r="141" spans="1:40">
      <c r="A141" s="2" t="s">
        <v>436</v>
      </c>
      <c r="B141" s="2" t="s">
        <v>821</v>
      </c>
      <c r="C141" s="2" t="s">
        <v>822</v>
      </c>
      <c r="D141" s="2">
        <v>0</v>
      </c>
      <c r="E141" s="2" t="s">
        <v>437</v>
      </c>
      <c r="F141" s="2" t="s">
        <v>806</v>
      </c>
      <c r="G141" s="2" t="s">
        <v>806</v>
      </c>
      <c r="H141" s="2">
        <v>0</v>
      </c>
      <c r="I141" s="2">
        <v>0.5</v>
      </c>
      <c r="J141" s="6">
        <v>1478412</v>
      </c>
      <c r="K141" s="6">
        <v>917632</v>
      </c>
      <c r="L141" s="6">
        <v>560779</v>
      </c>
      <c r="M141" s="6">
        <v>742100</v>
      </c>
      <c r="N141" s="6">
        <v>190776</v>
      </c>
      <c r="O141" s="6">
        <v>17006</v>
      </c>
      <c r="P141" s="6">
        <v>170256</v>
      </c>
      <c r="Q141" s="2">
        <v>0</v>
      </c>
      <c r="R141" s="2">
        <v>957</v>
      </c>
      <c r="S141" s="2">
        <v>0</v>
      </c>
      <c r="T141" s="2">
        <v>0</v>
      </c>
      <c r="U141" s="2">
        <v>0</v>
      </c>
      <c r="V141" s="6">
        <v>2557</v>
      </c>
      <c r="W141" s="6">
        <v>12851</v>
      </c>
      <c r="X141" s="6">
        <v>0</v>
      </c>
      <c r="Y141" s="2">
        <v>0</v>
      </c>
      <c r="Z141" s="6">
        <v>-170000</v>
      </c>
      <c r="AA141" s="6">
        <v>775727</v>
      </c>
      <c r="AB141" s="6">
        <v>1336507</v>
      </c>
      <c r="AC141" s="6">
        <v>-141905</v>
      </c>
      <c r="AD141" s="9">
        <v>0.9</v>
      </c>
      <c r="AE141" s="7">
        <v>0</v>
      </c>
      <c r="AF141" s="2">
        <v>4.2443599999999999E-4</v>
      </c>
      <c r="AG141" s="2">
        <v>-340000</v>
      </c>
      <c r="AH141" s="6">
        <v>0</v>
      </c>
      <c r="AI141" s="2">
        <v>0</v>
      </c>
      <c r="AJ141" s="2">
        <v>0</v>
      </c>
      <c r="AK141" s="2">
        <v>0</v>
      </c>
      <c r="AL141" s="2">
        <v>1</v>
      </c>
      <c r="AM141" s="2">
        <v>0</v>
      </c>
      <c r="AN141" s="2">
        <v>0</v>
      </c>
    </row>
    <row r="142" spans="1:40">
      <c r="A142" s="2" t="s">
        <v>434</v>
      </c>
      <c r="B142" s="2" t="s">
        <v>836</v>
      </c>
      <c r="C142" s="2" t="s">
        <v>818</v>
      </c>
      <c r="D142" s="2" t="s">
        <v>970</v>
      </c>
      <c r="E142" s="2" t="s">
        <v>435</v>
      </c>
      <c r="F142" s="2" t="s">
        <v>514</v>
      </c>
      <c r="G142" s="2" t="s">
        <v>806</v>
      </c>
      <c r="H142" s="2">
        <v>0</v>
      </c>
      <c r="I142" s="2">
        <v>0.3</v>
      </c>
      <c r="J142" s="6">
        <v>82007676</v>
      </c>
      <c r="K142" s="6">
        <v>79316245</v>
      </c>
      <c r="L142" s="6">
        <v>2691431</v>
      </c>
      <c r="M142" s="6">
        <v>84795526</v>
      </c>
      <c r="N142" s="6">
        <v>4289400</v>
      </c>
      <c r="O142" s="6">
        <v>1944036</v>
      </c>
      <c r="P142" s="6">
        <v>1458812</v>
      </c>
      <c r="Q142" s="2">
        <v>0</v>
      </c>
      <c r="R142" s="2">
        <v>0</v>
      </c>
      <c r="S142" s="2">
        <v>0</v>
      </c>
      <c r="T142" s="6">
        <v>98468</v>
      </c>
      <c r="U142" s="6">
        <v>746933</v>
      </c>
      <c r="V142" s="6">
        <v>41151</v>
      </c>
      <c r="W142" s="6">
        <v>61679</v>
      </c>
      <c r="X142" s="6">
        <v>0</v>
      </c>
      <c r="Y142" s="2">
        <v>0</v>
      </c>
      <c r="Z142" s="6">
        <v>3849880</v>
      </c>
      <c r="AA142" s="6">
        <v>92996485</v>
      </c>
      <c r="AB142" s="6">
        <v>95687916</v>
      </c>
      <c r="AC142" s="6">
        <v>13680240</v>
      </c>
      <c r="AD142" s="9">
        <v>1.17</v>
      </c>
      <c r="AE142" s="7" t="s">
        <v>971</v>
      </c>
      <c r="AF142" s="2">
        <v>2.5905555E-2</v>
      </c>
      <c r="AG142" s="2">
        <v>12832932</v>
      </c>
      <c r="AH142" s="6">
        <v>0</v>
      </c>
      <c r="AI142" s="2">
        <v>0</v>
      </c>
      <c r="AJ142" s="2">
        <v>0</v>
      </c>
      <c r="AK142" s="2">
        <v>0</v>
      </c>
      <c r="AL142" s="2">
        <v>0</v>
      </c>
      <c r="AM142" s="2">
        <v>0</v>
      </c>
      <c r="AN142" s="2">
        <v>1</v>
      </c>
    </row>
    <row r="143" spans="1:40">
      <c r="A143" s="2" t="s">
        <v>432</v>
      </c>
      <c r="B143" s="2" t="s">
        <v>836</v>
      </c>
      <c r="C143" s="2" t="s">
        <v>818</v>
      </c>
      <c r="D143" s="2" t="s">
        <v>970</v>
      </c>
      <c r="E143" s="2" t="s">
        <v>433</v>
      </c>
      <c r="F143" s="2" t="s">
        <v>514</v>
      </c>
      <c r="G143" s="2" t="s">
        <v>806</v>
      </c>
      <c r="H143" s="2">
        <v>0</v>
      </c>
      <c r="I143" s="2">
        <v>0.3</v>
      </c>
      <c r="J143" s="6">
        <v>50721868</v>
      </c>
      <c r="K143" s="3">
        <v>102350649</v>
      </c>
      <c r="L143" s="3">
        <v>-51628781</v>
      </c>
      <c r="M143" s="6">
        <v>99336341</v>
      </c>
      <c r="N143" s="6">
        <v>3507844</v>
      </c>
      <c r="O143" s="6">
        <v>2276458</v>
      </c>
      <c r="P143" s="6">
        <v>780688</v>
      </c>
      <c r="Q143" s="6">
        <v>1401</v>
      </c>
      <c r="R143" s="2">
        <v>0</v>
      </c>
      <c r="S143" s="3">
        <v>0</v>
      </c>
      <c r="T143" s="6">
        <v>22127</v>
      </c>
      <c r="U143" s="6">
        <v>419805</v>
      </c>
      <c r="V143" s="6">
        <v>7365</v>
      </c>
      <c r="W143" s="6">
        <v>-1183160</v>
      </c>
      <c r="X143" s="6">
        <v>0</v>
      </c>
      <c r="Y143" s="2">
        <v>0</v>
      </c>
      <c r="Z143" s="6">
        <v>1787881</v>
      </c>
      <c r="AA143" s="6">
        <v>103448907</v>
      </c>
      <c r="AB143" s="6">
        <v>51820126</v>
      </c>
      <c r="AC143" s="6">
        <v>1098257</v>
      </c>
      <c r="AD143" s="9">
        <v>1.02</v>
      </c>
      <c r="AE143" s="7" t="s">
        <v>971</v>
      </c>
      <c r="AF143" s="2">
        <v>1.6022623999999999E-2</v>
      </c>
      <c r="AG143" s="2">
        <v>5959601</v>
      </c>
      <c r="AH143" s="6">
        <v>0</v>
      </c>
      <c r="AI143" s="2">
        <v>0</v>
      </c>
      <c r="AJ143" s="2">
        <v>0</v>
      </c>
      <c r="AK143" s="2">
        <v>0</v>
      </c>
      <c r="AL143" s="2">
        <v>0</v>
      </c>
      <c r="AM143" s="2">
        <v>0</v>
      </c>
      <c r="AN143" s="2">
        <v>1</v>
      </c>
    </row>
    <row r="144" spans="1:40">
      <c r="A144" s="2" t="s">
        <v>426</v>
      </c>
      <c r="B144" s="2" t="s">
        <v>804</v>
      </c>
      <c r="C144" s="2" t="s">
        <v>809</v>
      </c>
      <c r="D144" s="2">
        <v>0</v>
      </c>
      <c r="E144" s="2" t="s">
        <v>427</v>
      </c>
      <c r="F144" s="2" t="s">
        <v>310</v>
      </c>
      <c r="G144" s="2" t="s">
        <v>806</v>
      </c>
      <c r="H144" s="2">
        <v>0</v>
      </c>
      <c r="I144" s="2">
        <v>0.4</v>
      </c>
      <c r="J144" s="6">
        <v>2428222</v>
      </c>
      <c r="K144" s="6">
        <v>10727152</v>
      </c>
      <c r="L144" s="6">
        <v>-8298930</v>
      </c>
      <c r="M144" s="6">
        <v>12511068</v>
      </c>
      <c r="N144" s="6">
        <v>1167242</v>
      </c>
      <c r="O144" s="6">
        <v>294779</v>
      </c>
      <c r="P144" s="6">
        <v>840377</v>
      </c>
      <c r="Q144" s="6">
        <v>2826</v>
      </c>
      <c r="R144" s="6">
        <v>2256</v>
      </c>
      <c r="S144" s="2">
        <v>0</v>
      </c>
      <c r="T144" s="2">
        <v>409</v>
      </c>
      <c r="U144" s="6">
        <v>16366</v>
      </c>
      <c r="V144" s="6">
        <v>10229</v>
      </c>
      <c r="W144" s="6">
        <v>-190184</v>
      </c>
      <c r="X144" s="6">
        <v>0</v>
      </c>
      <c r="Y144" s="2">
        <v>0</v>
      </c>
      <c r="Z144" s="6">
        <v>-708731</v>
      </c>
      <c r="AA144" s="6">
        <v>12779395</v>
      </c>
      <c r="AB144" s="6">
        <v>4480464</v>
      </c>
      <c r="AC144" s="6">
        <v>2052243</v>
      </c>
      <c r="AD144" s="9">
        <v>1.85</v>
      </c>
      <c r="AE144" s="7" t="s">
        <v>842</v>
      </c>
      <c r="AF144" s="2">
        <v>2.3929551E-2</v>
      </c>
      <c r="AG144" s="2">
        <v>-1771827</v>
      </c>
      <c r="AH144" s="6">
        <v>0</v>
      </c>
      <c r="AI144" s="2">
        <v>1</v>
      </c>
      <c r="AJ144" s="2">
        <v>0</v>
      </c>
      <c r="AK144" s="2">
        <v>0</v>
      </c>
      <c r="AL144" s="2">
        <v>0</v>
      </c>
      <c r="AM144" s="2">
        <v>0</v>
      </c>
      <c r="AN144" s="2">
        <v>0</v>
      </c>
    </row>
    <row r="145" spans="1:40">
      <c r="A145" s="2" t="s">
        <v>424</v>
      </c>
      <c r="B145" s="2" t="s">
        <v>804</v>
      </c>
      <c r="C145" s="2" t="s">
        <v>815</v>
      </c>
      <c r="D145" s="2">
        <v>0</v>
      </c>
      <c r="E145" s="2" t="s">
        <v>425</v>
      </c>
      <c r="F145" s="2" t="s">
        <v>342</v>
      </c>
      <c r="G145" s="2" t="s">
        <v>806</v>
      </c>
      <c r="H145" s="2">
        <v>0</v>
      </c>
      <c r="I145" s="2">
        <v>0.4</v>
      </c>
      <c r="J145" s="6">
        <v>5282141</v>
      </c>
      <c r="K145" s="6">
        <v>16251259</v>
      </c>
      <c r="L145" s="3">
        <v>-10969118</v>
      </c>
      <c r="M145" s="6">
        <v>17232155</v>
      </c>
      <c r="N145" s="6">
        <v>2114924</v>
      </c>
      <c r="O145" s="6">
        <v>445970</v>
      </c>
      <c r="P145" s="6">
        <v>1516031</v>
      </c>
      <c r="Q145" s="2">
        <v>294</v>
      </c>
      <c r="R145" s="6">
        <v>28965</v>
      </c>
      <c r="S145" s="2">
        <v>614</v>
      </c>
      <c r="T145" s="6">
        <v>23524</v>
      </c>
      <c r="U145" s="6">
        <v>82066</v>
      </c>
      <c r="V145" s="6">
        <v>17460</v>
      </c>
      <c r="W145" s="6">
        <v>-251376</v>
      </c>
      <c r="X145" s="6">
        <v>0</v>
      </c>
      <c r="Y145" s="2">
        <v>0</v>
      </c>
      <c r="Z145" s="6">
        <v>627327</v>
      </c>
      <c r="AA145" s="6">
        <v>19723031</v>
      </c>
      <c r="AB145" s="6">
        <v>8753913</v>
      </c>
      <c r="AC145" s="6">
        <v>3471772</v>
      </c>
      <c r="AD145" s="9">
        <v>1.66</v>
      </c>
      <c r="AE145" s="7" t="s">
        <v>831</v>
      </c>
      <c r="AF145" s="2">
        <v>2.9921891999999999E-2</v>
      </c>
      <c r="AG145" s="2">
        <v>1568318</v>
      </c>
      <c r="AH145" s="6">
        <v>0</v>
      </c>
      <c r="AI145" s="2">
        <v>1</v>
      </c>
      <c r="AJ145" s="2">
        <v>0</v>
      </c>
      <c r="AK145" s="2">
        <v>0</v>
      </c>
      <c r="AL145" s="2">
        <v>0</v>
      </c>
      <c r="AM145" s="2">
        <v>0</v>
      </c>
      <c r="AN145" s="2">
        <v>0</v>
      </c>
    </row>
    <row r="146" spans="1:40">
      <c r="A146" s="2" t="s">
        <v>422</v>
      </c>
      <c r="B146" s="2" t="s">
        <v>821</v>
      </c>
      <c r="C146" s="2" t="s">
        <v>820</v>
      </c>
      <c r="D146" s="2">
        <v>0</v>
      </c>
      <c r="E146" s="2" t="s">
        <v>423</v>
      </c>
      <c r="F146" s="2" t="s">
        <v>806</v>
      </c>
      <c r="G146" s="2" t="s">
        <v>446</v>
      </c>
      <c r="H146" s="2">
        <v>0</v>
      </c>
      <c r="I146" s="2">
        <v>0.49</v>
      </c>
      <c r="J146" s="6">
        <v>78475179</v>
      </c>
      <c r="K146" s="6">
        <v>40098104</v>
      </c>
      <c r="L146" s="6">
        <v>38377075</v>
      </c>
      <c r="M146" s="6">
        <v>42028366</v>
      </c>
      <c r="N146" s="6">
        <v>4182842</v>
      </c>
      <c r="O146" s="6">
        <v>1061187</v>
      </c>
      <c r="P146" s="6">
        <v>2999142</v>
      </c>
      <c r="Q146" s="2">
        <v>0</v>
      </c>
      <c r="R146" s="2">
        <v>0</v>
      </c>
      <c r="S146" s="2">
        <v>752</v>
      </c>
      <c r="T146" s="6">
        <v>9987</v>
      </c>
      <c r="U146" s="6">
        <v>74683</v>
      </c>
      <c r="V146" s="6">
        <v>37091</v>
      </c>
      <c r="W146" s="6">
        <v>879475</v>
      </c>
      <c r="X146" s="6">
        <v>0</v>
      </c>
      <c r="Y146" s="2">
        <v>0</v>
      </c>
      <c r="Z146" s="6">
        <v>-841648</v>
      </c>
      <c r="AA146" s="6">
        <v>46249034</v>
      </c>
      <c r="AB146" s="6">
        <v>84626110</v>
      </c>
      <c r="AC146" s="6">
        <v>6150931</v>
      </c>
      <c r="AD146" s="9">
        <v>1.08</v>
      </c>
      <c r="AE146" s="7">
        <v>0</v>
      </c>
      <c r="AF146" s="2">
        <v>2.2529367000000002E-2</v>
      </c>
      <c r="AG146" s="2">
        <v>-1717648</v>
      </c>
      <c r="AH146" s="6">
        <v>0</v>
      </c>
      <c r="AI146" s="2">
        <v>0</v>
      </c>
      <c r="AJ146" s="2">
        <v>0</v>
      </c>
      <c r="AK146" s="2">
        <v>0</v>
      </c>
      <c r="AL146" s="2">
        <v>1</v>
      </c>
      <c r="AM146" s="2">
        <v>0</v>
      </c>
      <c r="AN146" s="2">
        <v>0</v>
      </c>
    </row>
    <row r="147" spans="1:40">
      <c r="A147" s="2" t="s">
        <v>420</v>
      </c>
      <c r="B147" s="2" t="s">
        <v>817</v>
      </c>
      <c r="C147" s="2" t="s">
        <v>818</v>
      </c>
      <c r="D147" s="2" t="s">
        <v>970</v>
      </c>
      <c r="E147" s="2" t="s">
        <v>421</v>
      </c>
      <c r="F147" s="2" t="s">
        <v>514</v>
      </c>
      <c r="G147" s="2" t="s">
        <v>806</v>
      </c>
      <c r="H147" s="2">
        <v>0</v>
      </c>
      <c r="I147" s="2">
        <v>0.3</v>
      </c>
      <c r="J147" s="6">
        <v>21224846</v>
      </c>
      <c r="K147" s="6">
        <v>25378591</v>
      </c>
      <c r="L147" s="6">
        <v>-4153745</v>
      </c>
      <c r="M147" s="6">
        <v>25889501</v>
      </c>
      <c r="N147" s="6">
        <v>1565290</v>
      </c>
      <c r="O147" s="6">
        <v>593301</v>
      </c>
      <c r="P147" s="6">
        <v>885033</v>
      </c>
      <c r="Q147" s="6">
        <v>1841</v>
      </c>
      <c r="R147" s="2">
        <v>0</v>
      </c>
      <c r="S147" s="2">
        <v>0</v>
      </c>
      <c r="T147" s="6">
        <v>7782</v>
      </c>
      <c r="U147" s="6">
        <v>62603</v>
      </c>
      <c r="V147" s="6">
        <v>14730</v>
      </c>
      <c r="W147" s="6">
        <v>-95190</v>
      </c>
      <c r="X147" s="6">
        <v>0</v>
      </c>
      <c r="Y147" s="2">
        <v>239074</v>
      </c>
      <c r="Z147" s="6">
        <v>787200</v>
      </c>
      <c r="AA147" s="6">
        <v>27907728</v>
      </c>
      <c r="AB147" s="6">
        <v>23753983</v>
      </c>
      <c r="AC147" s="6">
        <v>2529137</v>
      </c>
      <c r="AD147" s="9">
        <v>1.1200000000000001</v>
      </c>
      <c r="AE147" s="7" t="s">
        <v>971</v>
      </c>
      <c r="AF147" s="2">
        <v>6.7047560000000001E-3</v>
      </c>
      <c r="AG147" s="2">
        <v>2624000</v>
      </c>
      <c r="AH147" s="6">
        <v>0</v>
      </c>
      <c r="AI147" s="2">
        <v>0</v>
      </c>
      <c r="AJ147" s="2">
        <v>0</v>
      </c>
      <c r="AK147" s="2">
        <v>0</v>
      </c>
      <c r="AL147" s="2">
        <v>0</v>
      </c>
      <c r="AM147" s="2">
        <v>0</v>
      </c>
      <c r="AN147" s="2">
        <v>1</v>
      </c>
    </row>
    <row r="148" spans="1:40">
      <c r="A148" s="2" t="s">
        <v>418</v>
      </c>
      <c r="B148" s="2" t="s">
        <v>819</v>
      </c>
      <c r="C148" s="2" t="s">
        <v>820</v>
      </c>
      <c r="D148" s="2" t="s">
        <v>976</v>
      </c>
      <c r="E148" s="2" t="s">
        <v>419</v>
      </c>
      <c r="F148" s="2" t="s">
        <v>806</v>
      </c>
      <c r="G148" s="2" t="s">
        <v>37</v>
      </c>
      <c r="H148" s="2">
        <v>0</v>
      </c>
      <c r="I148" s="2">
        <v>0.49</v>
      </c>
      <c r="J148" s="6">
        <v>79530577</v>
      </c>
      <c r="K148" s="6">
        <v>51819149</v>
      </c>
      <c r="L148" s="6">
        <v>27711428</v>
      </c>
      <c r="M148" s="6">
        <v>49320751</v>
      </c>
      <c r="N148" s="6">
        <v>7453751</v>
      </c>
      <c r="O148" s="6">
        <v>1131222</v>
      </c>
      <c r="P148" s="6">
        <v>6082755</v>
      </c>
      <c r="Q148" s="6">
        <v>32040</v>
      </c>
      <c r="R148" s="2">
        <v>0</v>
      </c>
      <c r="S148" s="6">
        <v>751.82828280000001</v>
      </c>
      <c r="T148" s="6">
        <v>41436</v>
      </c>
      <c r="U148" s="6">
        <v>115882</v>
      </c>
      <c r="V148" s="6">
        <v>49665</v>
      </c>
      <c r="W148" s="6">
        <v>635054</v>
      </c>
      <c r="X148" s="6">
        <v>0</v>
      </c>
      <c r="Y148" s="2">
        <v>0</v>
      </c>
      <c r="Z148" s="2">
        <v>-915</v>
      </c>
      <c r="AA148" s="6">
        <v>57408640</v>
      </c>
      <c r="AB148" s="6">
        <v>85120068</v>
      </c>
      <c r="AC148" s="6">
        <v>5589491</v>
      </c>
      <c r="AD148" s="9">
        <v>1.07</v>
      </c>
      <c r="AE148" s="7" t="s">
        <v>977</v>
      </c>
      <c r="AF148" s="2">
        <v>0.157473691</v>
      </c>
      <c r="AG148" s="2">
        <v>-1868</v>
      </c>
      <c r="AH148" s="6">
        <v>0</v>
      </c>
      <c r="AI148" s="2">
        <v>0</v>
      </c>
      <c r="AJ148" s="2">
        <v>0</v>
      </c>
      <c r="AK148" s="2">
        <v>0</v>
      </c>
      <c r="AL148" s="2">
        <v>0</v>
      </c>
      <c r="AM148" s="2">
        <v>0</v>
      </c>
      <c r="AN148" s="2">
        <v>1</v>
      </c>
    </row>
    <row r="149" spans="1:40">
      <c r="A149" s="2" t="s">
        <v>416</v>
      </c>
      <c r="B149" s="2" t="s">
        <v>819</v>
      </c>
      <c r="C149" s="2" t="s">
        <v>808</v>
      </c>
      <c r="D149" s="2" t="s">
        <v>951</v>
      </c>
      <c r="E149" s="2" t="s">
        <v>417</v>
      </c>
      <c r="F149" s="2" t="s">
        <v>806</v>
      </c>
      <c r="G149" s="2" t="s">
        <v>368</v>
      </c>
      <c r="H149" s="2">
        <v>0</v>
      </c>
      <c r="I149" s="2">
        <v>0.49</v>
      </c>
      <c r="J149" s="6">
        <v>60012042</v>
      </c>
      <c r="K149" s="6">
        <v>20220768</v>
      </c>
      <c r="L149" s="6">
        <v>39791274</v>
      </c>
      <c r="M149" s="6">
        <v>21889636</v>
      </c>
      <c r="N149" s="6">
        <v>1635538</v>
      </c>
      <c r="O149" s="6">
        <v>501638</v>
      </c>
      <c r="P149" s="6">
        <v>1068013</v>
      </c>
      <c r="Q149" s="6">
        <v>4547</v>
      </c>
      <c r="R149" s="2">
        <v>0</v>
      </c>
      <c r="S149" s="2">
        <v>0</v>
      </c>
      <c r="T149" s="6">
        <v>4508</v>
      </c>
      <c r="U149" s="6">
        <v>48118</v>
      </c>
      <c r="V149" s="6">
        <v>8715</v>
      </c>
      <c r="W149" s="6">
        <v>911883</v>
      </c>
      <c r="X149" s="6">
        <v>0</v>
      </c>
      <c r="Y149" s="2">
        <v>0</v>
      </c>
      <c r="Z149" s="6">
        <v>2737392</v>
      </c>
      <c r="AA149" s="6">
        <v>27174450</v>
      </c>
      <c r="AB149" s="6">
        <v>66965724</v>
      </c>
      <c r="AC149" s="6">
        <v>6953682</v>
      </c>
      <c r="AD149" s="9">
        <v>1.1200000000000001</v>
      </c>
      <c r="AE149" s="7">
        <v>0</v>
      </c>
      <c r="AF149" s="2">
        <v>1.7228802000000001E-2</v>
      </c>
      <c r="AG149" s="2">
        <v>7704676</v>
      </c>
      <c r="AH149" s="6">
        <v>0</v>
      </c>
      <c r="AI149" s="2">
        <v>0</v>
      </c>
      <c r="AJ149" s="2">
        <v>0</v>
      </c>
      <c r="AK149" s="2">
        <v>0</v>
      </c>
      <c r="AL149" s="2">
        <v>0</v>
      </c>
      <c r="AM149" s="2">
        <v>0</v>
      </c>
      <c r="AN149" s="2">
        <v>1</v>
      </c>
    </row>
    <row r="150" spans="1:40">
      <c r="A150" s="2" t="s">
        <v>414</v>
      </c>
      <c r="B150" s="2" t="s">
        <v>836</v>
      </c>
      <c r="C150" s="2" t="s">
        <v>818</v>
      </c>
      <c r="D150" s="2" t="s">
        <v>970</v>
      </c>
      <c r="E150" s="2" t="s">
        <v>415</v>
      </c>
      <c r="F150" s="2" t="s">
        <v>514</v>
      </c>
      <c r="G150" s="2" t="s">
        <v>806</v>
      </c>
      <c r="H150" s="2">
        <v>0</v>
      </c>
      <c r="I150" s="2">
        <v>0.3</v>
      </c>
      <c r="J150" s="3">
        <v>107281307</v>
      </c>
      <c r="K150" s="6">
        <v>45955065</v>
      </c>
      <c r="L150" s="6">
        <v>61326242</v>
      </c>
      <c r="M150" s="6">
        <v>48968810</v>
      </c>
      <c r="N150" s="6">
        <v>3498210</v>
      </c>
      <c r="O150" s="6">
        <v>1133912</v>
      </c>
      <c r="P150" s="6">
        <v>1789005</v>
      </c>
      <c r="Q150" s="2">
        <v>0</v>
      </c>
      <c r="R150" s="2">
        <v>0</v>
      </c>
      <c r="S150" s="2">
        <v>0</v>
      </c>
      <c r="T150" s="3">
        <v>120938</v>
      </c>
      <c r="U150" s="6">
        <v>436362</v>
      </c>
      <c r="V150" s="6">
        <v>17993</v>
      </c>
      <c r="W150" s="6">
        <v>1405393</v>
      </c>
      <c r="X150" s="6">
        <v>0</v>
      </c>
      <c r="Y150" s="2">
        <v>0</v>
      </c>
      <c r="Z150" s="6">
        <v>8826621</v>
      </c>
      <c r="AA150" s="6">
        <v>62699034</v>
      </c>
      <c r="AB150" s="6">
        <v>124025276</v>
      </c>
      <c r="AC150" s="6">
        <v>16743969</v>
      </c>
      <c r="AD150" s="9">
        <v>1.1599999999999999</v>
      </c>
      <c r="AE150" s="7" t="s">
        <v>971</v>
      </c>
      <c r="AF150" s="2">
        <v>3.3889289000000003E-2</v>
      </c>
      <c r="AG150" s="2">
        <v>29422068</v>
      </c>
      <c r="AH150" s="6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0</v>
      </c>
      <c r="AN150" s="2">
        <v>1</v>
      </c>
    </row>
    <row r="151" spans="1:40">
      <c r="A151" s="2" t="s">
        <v>408</v>
      </c>
      <c r="B151" s="2" t="s">
        <v>804</v>
      </c>
      <c r="C151" s="2" t="s">
        <v>808</v>
      </c>
      <c r="D151" s="2">
        <v>0</v>
      </c>
      <c r="E151" s="2" t="s">
        <v>409</v>
      </c>
      <c r="F151" s="2" t="s">
        <v>412</v>
      </c>
      <c r="G151" s="2" t="s">
        <v>410</v>
      </c>
      <c r="H151" s="2">
        <v>0</v>
      </c>
      <c r="I151" s="2">
        <v>0.4</v>
      </c>
      <c r="J151" s="6">
        <v>5518328</v>
      </c>
      <c r="K151" s="6">
        <v>24366381</v>
      </c>
      <c r="L151" s="3">
        <v>-18848053</v>
      </c>
      <c r="M151" s="6">
        <v>24545623</v>
      </c>
      <c r="N151" s="6">
        <v>1982369</v>
      </c>
      <c r="O151" s="6">
        <v>583764</v>
      </c>
      <c r="P151" s="6">
        <v>1285229</v>
      </c>
      <c r="Q151" s="6">
        <v>17952</v>
      </c>
      <c r="R151" s="6">
        <v>12369</v>
      </c>
      <c r="S151" s="2">
        <v>0</v>
      </c>
      <c r="T151" s="6">
        <v>11860</v>
      </c>
      <c r="U151" s="6">
        <v>49099</v>
      </c>
      <c r="V151" s="6">
        <v>22096</v>
      </c>
      <c r="W151" s="6">
        <v>-431935</v>
      </c>
      <c r="X151" s="6">
        <v>0</v>
      </c>
      <c r="Y151" s="2">
        <v>770282</v>
      </c>
      <c r="Z151" s="6">
        <v>2971630</v>
      </c>
      <c r="AA151" s="6">
        <v>28297406</v>
      </c>
      <c r="AB151" s="6">
        <v>9449353</v>
      </c>
      <c r="AC151" s="6">
        <v>3931025</v>
      </c>
      <c r="AD151" s="9">
        <v>1.71</v>
      </c>
      <c r="AE151" s="7">
        <v>0</v>
      </c>
      <c r="AF151" s="2">
        <v>1.584252E-3</v>
      </c>
      <c r="AG151" s="2">
        <v>7429076</v>
      </c>
      <c r="AH151" s="6">
        <v>0</v>
      </c>
      <c r="AI151" s="2">
        <v>1</v>
      </c>
      <c r="AJ151" s="2">
        <v>0</v>
      </c>
      <c r="AK151" s="2">
        <v>0</v>
      </c>
      <c r="AL151" s="2">
        <v>0</v>
      </c>
      <c r="AM151" s="2">
        <v>0</v>
      </c>
      <c r="AN151" s="2">
        <v>0</v>
      </c>
    </row>
    <row r="152" spans="1:40">
      <c r="A152" s="2" t="s">
        <v>406</v>
      </c>
      <c r="B152" s="2" t="s">
        <v>819</v>
      </c>
      <c r="C152" s="2" t="s">
        <v>820</v>
      </c>
      <c r="D152" s="2" t="s">
        <v>976</v>
      </c>
      <c r="E152" s="2" t="s">
        <v>407</v>
      </c>
      <c r="F152" s="2" t="s">
        <v>806</v>
      </c>
      <c r="G152" s="2" t="s">
        <v>37</v>
      </c>
      <c r="H152" s="2">
        <v>0</v>
      </c>
      <c r="I152" s="2">
        <v>0.49</v>
      </c>
      <c r="J152" s="3">
        <v>152401844</v>
      </c>
      <c r="K152" s="3">
        <v>166213497</v>
      </c>
      <c r="L152" s="3">
        <v>-13811653</v>
      </c>
      <c r="M152" s="3">
        <v>177874257</v>
      </c>
      <c r="N152" s="6">
        <v>14122407</v>
      </c>
      <c r="O152" s="6">
        <v>4092787</v>
      </c>
      <c r="P152" s="6">
        <v>9407760</v>
      </c>
      <c r="Q152" s="6">
        <v>12531</v>
      </c>
      <c r="R152" s="3">
        <v>2258</v>
      </c>
      <c r="S152" s="3">
        <v>751.82828280000001</v>
      </c>
      <c r="T152" s="3">
        <v>75185</v>
      </c>
      <c r="U152" s="6">
        <v>410840</v>
      </c>
      <c r="V152" s="6">
        <v>120295</v>
      </c>
      <c r="W152" s="6">
        <v>-316517</v>
      </c>
      <c r="X152" s="6">
        <v>0</v>
      </c>
      <c r="Y152" s="3">
        <v>0</v>
      </c>
      <c r="Z152" s="3">
        <v>-13335036</v>
      </c>
      <c r="AA152" s="6">
        <v>178345111</v>
      </c>
      <c r="AB152" s="6">
        <v>164533458</v>
      </c>
      <c r="AC152" s="6">
        <v>12131614</v>
      </c>
      <c r="AD152" s="9">
        <v>1.08</v>
      </c>
      <c r="AE152" s="7" t="s">
        <v>977</v>
      </c>
      <c r="AF152" s="2">
        <v>0.301761683</v>
      </c>
      <c r="AG152" s="3">
        <v>-27214359</v>
      </c>
      <c r="AH152" s="6">
        <v>0</v>
      </c>
      <c r="AI152" s="2">
        <v>0</v>
      </c>
      <c r="AJ152" s="2">
        <v>0</v>
      </c>
      <c r="AK152" s="2">
        <v>0</v>
      </c>
      <c r="AL152" s="2">
        <v>0</v>
      </c>
      <c r="AM152" s="2">
        <v>0</v>
      </c>
      <c r="AN152" s="2">
        <v>1</v>
      </c>
    </row>
    <row r="153" spans="1:40">
      <c r="A153" s="2" t="s">
        <v>404</v>
      </c>
      <c r="B153" s="2" t="s">
        <v>821</v>
      </c>
      <c r="C153" s="2" t="s">
        <v>809</v>
      </c>
      <c r="D153" s="2">
        <v>0</v>
      </c>
      <c r="E153" s="2" t="s">
        <v>405</v>
      </c>
      <c r="F153" s="2" t="s">
        <v>806</v>
      </c>
      <c r="G153" s="2" t="s">
        <v>400</v>
      </c>
      <c r="H153" s="2">
        <v>0</v>
      </c>
      <c r="I153" s="2">
        <v>0.49</v>
      </c>
      <c r="J153" s="6">
        <v>97468354</v>
      </c>
      <c r="K153" s="6">
        <v>53259224</v>
      </c>
      <c r="L153" s="6">
        <v>44209130</v>
      </c>
      <c r="M153" s="6">
        <v>54824214</v>
      </c>
      <c r="N153" s="6">
        <v>6403536</v>
      </c>
      <c r="O153" s="6">
        <v>1256388</v>
      </c>
      <c r="P153" s="6">
        <v>4673635</v>
      </c>
      <c r="Q153" s="6">
        <v>25562</v>
      </c>
      <c r="R153" s="2">
        <v>0</v>
      </c>
      <c r="S153" s="2">
        <v>752</v>
      </c>
      <c r="T153" s="3">
        <v>66697</v>
      </c>
      <c r="U153" s="6">
        <v>341726</v>
      </c>
      <c r="V153" s="6">
        <v>38776</v>
      </c>
      <c r="W153" s="6">
        <v>1013126</v>
      </c>
      <c r="X153" s="6">
        <v>0</v>
      </c>
      <c r="Y153" s="2">
        <v>0</v>
      </c>
      <c r="Z153" s="6">
        <v>-1387607</v>
      </c>
      <c r="AA153" s="6">
        <v>60853269</v>
      </c>
      <c r="AB153" s="6">
        <v>105062399</v>
      </c>
      <c r="AC153" s="6">
        <v>7594045</v>
      </c>
      <c r="AD153" s="9">
        <v>1.08</v>
      </c>
      <c r="AE153" s="7" t="s">
        <v>906</v>
      </c>
      <c r="AF153" s="2">
        <v>0.53789886099999995</v>
      </c>
      <c r="AG153" s="2">
        <v>-2831851</v>
      </c>
      <c r="AH153" s="6">
        <v>0</v>
      </c>
      <c r="AI153" s="2">
        <v>0</v>
      </c>
      <c r="AJ153" s="2">
        <v>0</v>
      </c>
      <c r="AK153" s="2">
        <v>0</v>
      </c>
      <c r="AL153" s="2">
        <v>1</v>
      </c>
      <c r="AM153" s="2">
        <v>0</v>
      </c>
      <c r="AN153" s="2">
        <v>0</v>
      </c>
    </row>
    <row r="154" spans="1:40">
      <c r="A154" s="2" t="s">
        <v>398</v>
      </c>
      <c r="B154" s="2" t="s">
        <v>804</v>
      </c>
      <c r="C154" s="2" t="s">
        <v>805</v>
      </c>
      <c r="D154" s="2">
        <v>0</v>
      </c>
      <c r="E154" s="2" t="s">
        <v>399</v>
      </c>
      <c r="F154" s="2" t="s">
        <v>554</v>
      </c>
      <c r="G154" s="2" t="s">
        <v>552</v>
      </c>
      <c r="H154" s="2">
        <v>0</v>
      </c>
      <c r="I154" s="2">
        <v>0.4</v>
      </c>
      <c r="J154" s="6">
        <v>2157462</v>
      </c>
      <c r="K154" s="6">
        <v>9665257</v>
      </c>
      <c r="L154" s="6">
        <v>-7507795</v>
      </c>
      <c r="M154" s="6">
        <v>9685479</v>
      </c>
      <c r="N154" s="6">
        <v>1561435</v>
      </c>
      <c r="O154" s="6">
        <v>228082</v>
      </c>
      <c r="P154" s="6">
        <v>1267665</v>
      </c>
      <c r="Q154" s="2">
        <v>0</v>
      </c>
      <c r="R154" s="6">
        <v>2049</v>
      </c>
      <c r="S154" s="2">
        <v>0</v>
      </c>
      <c r="T154" s="6">
        <v>11267</v>
      </c>
      <c r="U154" s="6">
        <v>40507</v>
      </c>
      <c r="V154" s="6">
        <v>11865</v>
      </c>
      <c r="W154" s="6">
        <v>-172054</v>
      </c>
      <c r="X154" s="6">
        <v>0</v>
      </c>
      <c r="Y154" s="2">
        <v>0</v>
      </c>
      <c r="Z154" s="6">
        <v>-312000</v>
      </c>
      <c r="AA154" s="6">
        <v>10762861</v>
      </c>
      <c r="AB154" s="6">
        <v>3255066</v>
      </c>
      <c r="AC154" s="6">
        <v>1097604</v>
      </c>
      <c r="AD154" s="9">
        <v>1.51</v>
      </c>
      <c r="AE154" s="7" t="s">
        <v>911</v>
      </c>
      <c r="AF154" s="2">
        <v>2.2916545E-2</v>
      </c>
      <c r="AG154" s="2">
        <v>-780000</v>
      </c>
      <c r="AH154" s="6">
        <v>0</v>
      </c>
      <c r="AI154" s="2">
        <v>1</v>
      </c>
      <c r="AJ154" s="2">
        <v>0</v>
      </c>
      <c r="AK154" s="2">
        <v>0</v>
      </c>
      <c r="AL154" s="2">
        <v>0</v>
      </c>
      <c r="AM154" s="2">
        <v>0</v>
      </c>
      <c r="AN154" s="2">
        <v>0</v>
      </c>
    </row>
    <row r="155" spans="1:40">
      <c r="A155" s="2" t="s">
        <v>396</v>
      </c>
      <c r="B155" s="2" t="s">
        <v>836</v>
      </c>
      <c r="C155" s="2" t="s">
        <v>818</v>
      </c>
      <c r="D155" s="2" t="s">
        <v>970</v>
      </c>
      <c r="E155" s="2" t="s">
        <v>397</v>
      </c>
      <c r="F155" s="2" t="s">
        <v>514</v>
      </c>
      <c r="G155" s="2" t="s">
        <v>806</v>
      </c>
      <c r="H155" s="2">
        <v>0</v>
      </c>
      <c r="I155" s="2">
        <v>0.3</v>
      </c>
      <c r="J155" s="6">
        <v>91530227</v>
      </c>
      <c r="K155" s="6">
        <v>19217001</v>
      </c>
      <c r="L155" s="6">
        <v>72313226</v>
      </c>
      <c r="M155" s="6">
        <v>20259966</v>
      </c>
      <c r="N155" s="6">
        <v>2144998</v>
      </c>
      <c r="O155" s="6">
        <v>464291</v>
      </c>
      <c r="P155" s="6">
        <v>1617238</v>
      </c>
      <c r="Q155" s="2">
        <v>0</v>
      </c>
      <c r="R155" s="2">
        <v>0</v>
      </c>
      <c r="S155" s="2">
        <v>0</v>
      </c>
      <c r="T155" s="6">
        <v>53035</v>
      </c>
      <c r="U155" s="2">
        <v>0</v>
      </c>
      <c r="V155" s="6">
        <v>10433</v>
      </c>
      <c r="W155" s="6">
        <v>1657178</v>
      </c>
      <c r="X155" s="6">
        <v>0</v>
      </c>
      <c r="Y155" s="2">
        <v>0</v>
      </c>
      <c r="Z155" s="6">
        <v>-2080135</v>
      </c>
      <c r="AA155" s="6">
        <v>21982007</v>
      </c>
      <c r="AB155" s="6">
        <v>94295232</v>
      </c>
      <c r="AC155" s="6">
        <v>2765006</v>
      </c>
      <c r="AD155" s="9">
        <v>1.03</v>
      </c>
      <c r="AE155" s="7" t="s">
        <v>971</v>
      </c>
      <c r="AF155" s="2">
        <v>2.8913650999999999E-2</v>
      </c>
      <c r="AG155" s="2">
        <v>-6933786</v>
      </c>
      <c r="AH155" s="6">
        <v>0</v>
      </c>
      <c r="AI155" s="2">
        <v>0</v>
      </c>
      <c r="AJ155" s="2">
        <v>0</v>
      </c>
      <c r="AK155" s="2">
        <v>0</v>
      </c>
      <c r="AL155" s="2">
        <v>0</v>
      </c>
      <c r="AM155" s="2">
        <v>0</v>
      </c>
      <c r="AN155" s="2">
        <v>1</v>
      </c>
    </row>
    <row r="156" spans="1:40">
      <c r="A156" s="2" t="s">
        <v>394</v>
      </c>
      <c r="B156" s="2" t="s">
        <v>804</v>
      </c>
      <c r="C156" s="2" t="s">
        <v>825</v>
      </c>
      <c r="D156" s="2">
        <v>0</v>
      </c>
      <c r="E156" s="2" t="s">
        <v>395</v>
      </c>
      <c r="F156" s="2" t="s">
        <v>157</v>
      </c>
      <c r="G156" s="2" t="s">
        <v>155</v>
      </c>
      <c r="H156" s="2">
        <v>0</v>
      </c>
      <c r="I156" s="2">
        <v>0.4</v>
      </c>
      <c r="J156" s="6">
        <v>2036155</v>
      </c>
      <c r="K156" s="6">
        <v>13225317</v>
      </c>
      <c r="L156" s="3">
        <v>-11189163</v>
      </c>
      <c r="M156" s="6">
        <v>14541200</v>
      </c>
      <c r="N156" s="6">
        <v>1335361</v>
      </c>
      <c r="O156" s="6">
        <v>333236</v>
      </c>
      <c r="P156" s="6">
        <v>914137</v>
      </c>
      <c r="Q156" s="6">
        <v>5310</v>
      </c>
      <c r="R156" s="2">
        <v>993</v>
      </c>
      <c r="S156" s="2">
        <v>0</v>
      </c>
      <c r="T156" s="6">
        <v>11099</v>
      </c>
      <c r="U156" s="6">
        <v>51555</v>
      </c>
      <c r="V156" s="6">
        <v>19031</v>
      </c>
      <c r="W156" s="6">
        <v>-256418</v>
      </c>
      <c r="X156" s="6">
        <v>0</v>
      </c>
      <c r="Y156" s="2">
        <v>0</v>
      </c>
      <c r="Z156" s="6">
        <v>591250</v>
      </c>
      <c r="AA156" s="6">
        <v>16211393</v>
      </c>
      <c r="AB156" s="6">
        <v>5022230</v>
      </c>
      <c r="AC156" s="6">
        <v>2986075</v>
      </c>
      <c r="AD156" s="9">
        <v>2.4700000000000002</v>
      </c>
      <c r="AE156" s="7" t="s">
        <v>889</v>
      </c>
      <c r="AF156" s="2">
        <v>5.2514659999999998E-3</v>
      </c>
      <c r="AG156" s="2">
        <v>1478124</v>
      </c>
      <c r="AH156" s="6">
        <v>0</v>
      </c>
      <c r="AI156" s="2">
        <v>1</v>
      </c>
      <c r="AJ156" s="2">
        <v>0</v>
      </c>
      <c r="AK156" s="2">
        <v>0</v>
      </c>
      <c r="AL156" s="2">
        <v>0</v>
      </c>
      <c r="AM156" s="2">
        <v>0</v>
      </c>
      <c r="AN156" s="2">
        <v>0</v>
      </c>
    </row>
    <row r="157" spans="1:40">
      <c r="A157" s="2" t="s">
        <v>392</v>
      </c>
      <c r="B157" s="2" t="s">
        <v>804</v>
      </c>
      <c r="C157" s="2" t="s">
        <v>809</v>
      </c>
      <c r="D157" s="2" t="s">
        <v>972</v>
      </c>
      <c r="E157" s="2" t="s">
        <v>393</v>
      </c>
      <c r="F157" s="2" t="s">
        <v>390</v>
      </c>
      <c r="G157" s="2" t="s">
        <v>806</v>
      </c>
      <c r="H157" s="2">
        <v>0</v>
      </c>
      <c r="I157" s="2">
        <v>0.4</v>
      </c>
      <c r="J157" s="6">
        <v>3668959</v>
      </c>
      <c r="K157" s="6">
        <v>16264271</v>
      </c>
      <c r="L157" s="3">
        <v>-12595312</v>
      </c>
      <c r="M157" s="6">
        <v>17354678</v>
      </c>
      <c r="N157" s="6">
        <v>1377655</v>
      </c>
      <c r="O157" s="6">
        <v>397711</v>
      </c>
      <c r="P157" s="6">
        <v>900184</v>
      </c>
      <c r="Q157" s="6">
        <v>8958</v>
      </c>
      <c r="R157" s="2">
        <v>0</v>
      </c>
      <c r="S157" s="2">
        <v>613.33333330000005</v>
      </c>
      <c r="T157" s="6">
        <v>2267</v>
      </c>
      <c r="U157" s="6">
        <v>39280</v>
      </c>
      <c r="V157" s="6">
        <v>28641</v>
      </c>
      <c r="W157" s="6">
        <v>-288643</v>
      </c>
      <c r="X157" s="6">
        <v>0</v>
      </c>
      <c r="Y157" s="2">
        <v>0</v>
      </c>
      <c r="Z157" s="6">
        <v>432196</v>
      </c>
      <c r="AA157" s="6">
        <v>18875886</v>
      </c>
      <c r="AB157" s="6">
        <v>6280574</v>
      </c>
      <c r="AC157" s="6">
        <v>2611615</v>
      </c>
      <c r="AD157" s="9">
        <v>1.71</v>
      </c>
      <c r="AE157" s="7" t="s">
        <v>973</v>
      </c>
      <c r="AF157" s="2">
        <v>2.2376575999999999E-2</v>
      </c>
      <c r="AG157" s="2">
        <v>1080489.24</v>
      </c>
      <c r="AH157" s="6">
        <v>0</v>
      </c>
      <c r="AI157" s="2">
        <v>0</v>
      </c>
      <c r="AJ157" s="2">
        <v>0</v>
      </c>
      <c r="AK157" s="2">
        <v>0</v>
      </c>
      <c r="AL157" s="2">
        <v>0</v>
      </c>
      <c r="AM157" s="2">
        <v>0</v>
      </c>
      <c r="AN157" s="2">
        <v>1</v>
      </c>
    </row>
    <row r="158" spans="1:40">
      <c r="A158" s="2" t="s">
        <v>388</v>
      </c>
      <c r="B158" s="2" t="s">
        <v>819</v>
      </c>
      <c r="C158" s="2" t="s">
        <v>808</v>
      </c>
      <c r="D158" s="2" t="s">
        <v>951</v>
      </c>
      <c r="E158" s="2" t="s">
        <v>389</v>
      </c>
      <c r="F158" s="2" t="s">
        <v>806</v>
      </c>
      <c r="G158" s="2" t="s">
        <v>368</v>
      </c>
      <c r="H158" s="2">
        <v>0</v>
      </c>
      <c r="I158" s="2">
        <v>0.49</v>
      </c>
      <c r="J158" s="3">
        <v>169978473</v>
      </c>
      <c r="K158" s="6">
        <v>94785744</v>
      </c>
      <c r="L158" s="6">
        <v>75192729</v>
      </c>
      <c r="M158" s="6">
        <v>92053262</v>
      </c>
      <c r="N158" s="6">
        <v>7246965</v>
      </c>
      <c r="O158" s="6">
        <v>2109554</v>
      </c>
      <c r="P158" s="6">
        <v>4642090</v>
      </c>
      <c r="Q158" s="6">
        <v>69159</v>
      </c>
      <c r="R158" s="2">
        <v>0</v>
      </c>
      <c r="S158" s="6">
        <v>751.82828280000001</v>
      </c>
      <c r="T158" s="3">
        <v>54844</v>
      </c>
      <c r="U158" s="6">
        <v>278739</v>
      </c>
      <c r="V158" s="6">
        <v>91826</v>
      </c>
      <c r="W158" s="6">
        <v>1723167</v>
      </c>
      <c r="X158" s="6">
        <v>0</v>
      </c>
      <c r="Y158" s="2">
        <v>0</v>
      </c>
      <c r="Z158" s="6">
        <v>-7104961</v>
      </c>
      <c r="AA158" s="6">
        <v>93918433</v>
      </c>
      <c r="AB158" s="6">
        <v>169111161</v>
      </c>
      <c r="AC158" s="6">
        <v>-867312</v>
      </c>
      <c r="AD158" s="9">
        <v>0.99</v>
      </c>
      <c r="AE158" s="7">
        <v>0</v>
      </c>
      <c r="AF158" s="2">
        <v>4.8798964E-2</v>
      </c>
      <c r="AG158" s="2">
        <v>-7025599</v>
      </c>
      <c r="AH158" s="6">
        <v>0</v>
      </c>
      <c r="AI158" s="2">
        <v>0</v>
      </c>
      <c r="AJ158" s="2">
        <v>0</v>
      </c>
      <c r="AK158" s="2">
        <v>0</v>
      </c>
      <c r="AL158" s="2">
        <v>0</v>
      </c>
      <c r="AM158" s="2">
        <v>0</v>
      </c>
      <c r="AN158" s="2">
        <v>1</v>
      </c>
    </row>
    <row r="159" spans="1:40">
      <c r="A159" s="2" t="s">
        <v>386</v>
      </c>
      <c r="B159" s="2" t="s">
        <v>821</v>
      </c>
      <c r="C159" s="2" t="s">
        <v>815</v>
      </c>
      <c r="D159" s="2">
        <v>0</v>
      </c>
      <c r="E159" s="2" t="s">
        <v>387</v>
      </c>
      <c r="F159" s="2" t="s">
        <v>806</v>
      </c>
      <c r="G159" s="2" t="s">
        <v>728</v>
      </c>
      <c r="H159" s="2">
        <v>0</v>
      </c>
      <c r="I159" s="2">
        <v>0.49</v>
      </c>
      <c r="J159" s="6">
        <v>46879236</v>
      </c>
      <c r="K159" s="6">
        <v>32923584</v>
      </c>
      <c r="L159" s="6">
        <v>13955653</v>
      </c>
      <c r="M159" s="6">
        <v>32358067</v>
      </c>
      <c r="N159" s="6">
        <v>2730588</v>
      </c>
      <c r="O159" s="6">
        <v>741539</v>
      </c>
      <c r="P159" s="6">
        <v>1889539</v>
      </c>
      <c r="Q159" s="2">
        <v>0</v>
      </c>
      <c r="R159" s="2">
        <v>0</v>
      </c>
      <c r="S159" s="2">
        <v>752</v>
      </c>
      <c r="T159" s="6">
        <v>19628</v>
      </c>
      <c r="U159" s="6">
        <v>72019</v>
      </c>
      <c r="V159" s="6">
        <v>7111</v>
      </c>
      <c r="W159" s="6">
        <v>319817</v>
      </c>
      <c r="X159" s="6">
        <v>0</v>
      </c>
      <c r="Y159" s="2">
        <v>0</v>
      </c>
      <c r="Z159" s="6">
        <v>-584815</v>
      </c>
      <c r="AA159" s="6">
        <v>34823657</v>
      </c>
      <c r="AB159" s="6">
        <v>48779309</v>
      </c>
      <c r="AC159" s="6">
        <v>1900073</v>
      </c>
      <c r="AD159" s="9">
        <v>1.04</v>
      </c>
      <c r="AE159" s="7">
        <v>0</v>
      </c>
      <c r="AF159" s="2">
        <v>1.3458517E-2</v>
      </c>
      <c r="AG159" s="2">
        <v>-1193500</v>
      </c>
      <c r="AH159" s="6">
        <v>0</v>
      </c>
      <c r="AI159" s="2">
        <v>0</v>
      </c>
      <c r="AJ159" s="2">
        <v>0</v>
      </c>
      <c r="AK159" s="2">
        <v>0</v>
      </c>
      <c r="AL159" s="2">
        <v>1</v>
      </c>
      <c r="AM159" s="2">
        <v>0</v>
      </c>
      <c r="AN159" s="2">
        <v>0</v>
      </c>
    </row>
    <row r="160" spans="1:40">
      <c r="A160" s="2" t="s">
        <v>384</v>
      </c>
      <c r="B160" s="2" t="s">
        <v>804</v>
      </c>
      <c r="C160" s="2" t="s">
        <v>805</v>
      </c>
      <c r="D160" s="2" t="s">
        <v>966</v>
      </c>
      <c r="E160" s="2" t="s">
        <v>385</v>
      </c>
      <c r="F160" s="2" t="s">
        <v>430</v>
      </c>
      <c r="G160" s="2" t="s">
        <v>428</v>
      </c>
      <c r="H160" s="2">
        <v>0</v>
      </c>
      <c r="I160" s="2">
        <v>0.4</v>
      </c>
      <c r="J160" s="6">
        <v>3135707</v>
      </c>
      <c r="K160" s="6">
        <v>21737901</v>
      </c>
      <c r="L160" s="3">
        <v>-18602194</v>
      </c>
      <c r="M160" s="6">
        <v>22648774</v>
      </c>
      <c r="N160" s="6">
        <v>1808128</v>
      </c>
      <c r="O160" s="6">
        <v>520564</v>
      </c>
      <c r="P160" s="6">
        <v>1195439</v>
      </c>
      <c r="Q160" s="2">
        <v>0</v>
      </c>
      <c r="R160" s="6">
        <v>1246</v>
      </c>
      <c r="S160" s="2">
        <v>614</v>
      </c>
      <c r="T160" s="6">
        <v>6138</v>
      </c>
      <c r="U160" s="6">
        <v>57121</v>
      </c>
      <c r="V160" s="6">
        <v>27006</v>
      </c>
      <c r="W160" s="6">
        <v>-426300</v>
      </c>
      <c r="X160" s="6">
        <v>0</v>
      </c>
      <c r="Y160" s="2">
        <v>11792.17344</v>
      </c>
      <c r="Z160" s="6">
        <v>-646838</v>
      </c>
      <c r="AA160" s="6">
        <v>23371971</v>
      </c>
      <c r="AB160" s="6">
        <v>4769777</v>
      </c>
      <c r="AC160" s="6">
        <v>1634070</v>
      </c>
      <c r="AD160" s="9">
        <v>1.52</v>
      </c>
      <c r="AE160" s="7" t="s">
        <v>967</v>
      </c>
      <c r="AF160" s="2">
        <v>1.1191269E-2</v>
      </c>
      <c r="AG160" s="2">
        <v>-1617094</v>
      </c>
      <c r="AH160" s="6">
        <v>0</v>
      </c>
      <c r="AI160" s="2">
        <v>0</v>
      </c>
      <c r="AJ160" s="2">
        <v>0</v>
      </c>
      <c r="AK160" s="2">
        <v>0</v>
      </c>
      <c r="AL160" s="2">
        <v>0</v>
      </c>
      <c r="AM160" s="2">
        <v>0</v>
      </c>
      <c r="AN160" s="2">
        <v>1</v>
      </c>
    </row>
    <row r="161" spans="1:40">
      <c r="A161" s="2" t="s">
        <v>382</v>
      </c>
      <c r="B161" s="2" t="s">
        <v>804</v>
      </c>
      <c r="C161" s="2" t="s">
        <v>815</v>
      </c>
      <c r="D161" s="2">
        <v>0</v>
      </c>
      <c r="E161" s="2" t="s">
        <v>383</v>
      </c>
      <c r="F161" s="2" t="s">
        <v>534</v>
      </c>
      <c r="G161" s="2" t="s">
        <v>532</v>
      </c>
      <c r="H161" s="2">
        <v>0</v>
      </c>
      <c r="I161" s="2">
        <v>0.4</v>
      </c>
      <c r="J161" s="6">
        <v>1474135</v>
      </c>
      <c r="K161" s="6">
        <v>5193445</v>
      </c>
      <c r="L161" s="6">
        <v>-3719310</v>
      </c>
      <c r="M161" s="6">
        <v>5308238</v>
      </c>
      <c r="N161" s="6">
        <v>959709</v>
      </c>
      <c r="O161" s="6">
        <v>137763</v>
      </c>
      <c r="P161" s="6">
        <v>791241</v>
      </c>
      <c r="Q161" s="6">
        <v>7109</v>
      </c>
      <c r="R161" s="6">
        <v>4134</v>
      </c>
      <c r="S161" s="2">
        <v>0</v>
      </c>
      <c r="T161" s="6">
        <v>4843</v>
      </c>
      <c r="U161" s="6">
        <v>5617</v>
      </c>
      <c r="V161" s="6">
        <v>9002</v>
      </c>
      <c r="W161" s="6">
        <v>-85234</v>
      </c>
      <c r="X161" s="6">
        <v>0</v>
      </c>
      <c r="Y161" s="2">
        <v>975.56646469999998</v>
      </c>
      <c r="Z161" s="6">
        <v>70926</v>
      </c>
      <c r="AA161" s="6">
        <v>6252664</v>
      </c>
      <c r="AB161" s="6">
        <v>2533354</v>
      </c>
      <c r="AC161" s="6">
        <v>1059219</v>
      </c>
      <c r="AD161" s="9">
        <v>1.72</v>
      </c>
      <c r="AE161" s="7" t="s">
        <v>908</v>
      </c>
      <c r="AF161" s="2">
        <v>5.7693400000000004E-3</v>
      </c>
      <c r="AG161" s="2">
        <v>177315</v>
      </c>
      <c r="AH161" s="6">
        <v>0</v>
      </c>
      <c r="AI161" s="2">
        <v>1</v>
      </c>
      <c r="AJ161" s="2">
        <v>0</v>
      </c>
      <c r="AK161" s="2">
        <v>0</v>
      </c>
      <c r="AL161" s="2">
        <v>0</v>
      </c>
      <c r="AM161" s="2">
        <v>0</v>
      </c>
      <c r="AN161" s="2">
        <v>0</v>
      </c>
    </row>
    <row r="162" spans="1:40">
      <c r="A162" s="2" t="s">
        <v>380</v>
      </c>
      <c r="B162" s="2" t="s">
        <v>804</v>
      </c>
      <c r="C162" s="2" t="s">
        <v>825</v>
      </c>
      <c r="D162" s="2">
        <v>0</v>
      </c>
      <c r="E162" s="2" t="s">
        <v>381</v>
      </c>
      <c r="F162" s="2" t="s">
        <v>13</v>
      </c>
      <c r="G162" s="2" t="s">
        <v>464</v>
      </c>
      <c r="H162" s="2">
        <v>0</v>
      </c>
      <c r="I162" s="2">
        <v>0.4</v>
      </c>
      <c r="J162" s="6">
        <v>1758759</v>
      </c>
      <c r="K162" s="6">
        <v>6549037</v>
      </c>
      <c r="L162" s="6">
        <v>-4790278</v>
      </c>
      <c r="M162" s="6">
        <v>5985722</v>
      </c>
      <c r="N162" s="6">
        <v>1117501</v>
      </c>
      <c r="O162" s="6">
        <v>137303</v>
      </c>
      <c r="P162" s="6">
        <v>910884</v>
      </c>
      <c r="Q162" s="6">
        <v>1060</v>
      </c>
      <c r="R162" s="6">
        <v>16469</v>
      </c>
      <c r="S162" s="2">
        <v>0</v>
      </c>
      <c r="T162" s="6">
        <v>8932</v>
      </c>
      <c r="U162" s="6">
        <v>24527</v>
      </c>
      <c r="V162" s="6">
        <v>18326</v>
      </c>
      <c r="W162" s="6">
        <v>-109777</v>
      </c>
      <c r="X162" s="6">
        <v>0</v>
      </c>
      <c r="Y162" s="2">
        <v>197300</v>
      </c>
      <c r="Z162" s="6">
        <v>-87993</v>
      </c>
      <c r="AA162" s="6">
        <v>6708152</v>
      </c>
      <c r="AB162" s="6">
        <v>1917874</v>
      </c>
      <c r="AC162" s="6">
        <v>159115</v>
      </c>
      <c r="AD162" s="9">
        <v>1.0900000000000001</v>
      </c>
      <c r="AE162" s="7">
        <v>0</v>
      </c>
      <c r="AF162" s="2">
        <v>5.0491999999999996E-4</v>
      </c>
      <c r="AG162" s="2">
        <v>-219982</v>
      </c>
      <c r="AH162" s="6">
        <v>0</v>
      </c>
      <c r="AI162" s="2">
        <v>1</v>
      </c>
      <c r="AJ162" s="2">
        <v>0</v>
      </c>
      <c r="AK162" s="2">
        <v>0</v>
      </c>
      <c r="AL162" s="2">
        <v>0</v>
      </c>
      <c r="AM162" s="2">
        <v>0</v>
      </c>
      <c r="AN162" s="2">
        <v>0</v>
      </c>
    </row>
    <row r="163" spans="1:40">
      <c r="A163" s="2" t="s">
        <v>378</v>
      </c>
      <c r="B163" s="2" t="s">
        <v>819</v>
      </c>
      <c r="C163" s="2" t="s">
        <v>808</v>
      </c>
      <c r="D163" s="2" t="s">
        <v>947</v>
      </c>
      <c r="E163" s="2" t="s">
        <v>379</v>
      </c>
      <c r="F163" s="2" t="s">
        <v>806</v>
      </c>
      <c r="G163" s="2" t="s">
        <v>502</v>
      </c>
      <c r="H163" s="2">
        <v>0</v>
      </c>
      <c r="I163" s="2">
        <v>0.49</v>
      </c>
      <c r="J163" s="3">
        <v>171960666</v>
      </c>
      <c r="K163" s="3">
        <v>156699253</v>
      </c>
      <c r="L163" s="6">
        <v>15261413</v>
      </c>
      <c r="M163" s="3">
        <v>159162341</v>
      </c>
      <c r="N163" s="6">
        <v>10233668</v>
      </c>
      <c r="O163" s="6">
        <v>3647470</v>
      </c>
      <c r="P163" s="6">
        <v>6088086</v>
      </c>
      <c r="Q163" s="2">
        <v>0</v>
      </c>
      <c r="R163" s="2">
        <v>0</v>
      </c>
      <c r="S163" s="3">
        <v>0</v>
      </c>
      <c r="T163" s="3">
        <v>58590</v>
      </c>
      <c r="U163" s="6">
        <v>369345</v>
      </c>
      <c r="V163" s="6">
        <v>70177</v>
      </c>
      <c r="W163" s="6">
        <v>349741</v>
      </c>
      <c r="X163" s="6">
        <v>0</v>
      </c>
      <c r="Y163" s="2">
        <v>0</v>
      </c>
      <c r="Z163" s="6">
        <v>16359561</v>
      </c>
      <c r="AA163" s="6">
        <v>186105311</v>
      </c>
      <c r="AB163" s="6">
        <v>201366724</v>
      </c>
      <c r="AC163" s="6">
        <v>29406058</v>
      </c>
      <c r="AD163" s="9">
        <v>1.17</v>
      </c>
      <c r="AE163" s="7" t="s">
        <v>907</v>
      </c>
      <c r="AF163" s="2">
        <v>0.226738089</v>
      </c>
      <c r="AG163" s="2">
        <v>23087171</v>
      </c>
      <c r="AH163" s="6">
        <v>0</v>
      </c>
      <c r="AI163" s="2">
        <v>0</v>
      </c>
      <c r="AJ163" s="2">
        <v>0</v>
      </c>
      <c r="AK163" s="2">
        <v>0</v>
      </c>
      <c r="AL163" s="2">
        <v>0</v>
      </c>
      <c r="AM163" s="2">
        <v>0</v>
      </c>
      <c r="AN163" s="2">
        <v>1</v>
      </c>
    </row>
    <row r="164" spans="1:40">
      <c r="A164" s="2" t="s">
        <v>376</v>
      </c>
      <c r="B164" s="2" t="s">
        <v>804</v>
      </c>
      <c r="C164" s="2" t="s">
        <v>809</v>
      </c>
      <c r="D164" s="2">
        <v>0</v>
      </c>
      <c r="E164" s="2" t="s">
        <v>377</v>
      </c>
      <c r="F164" s="2" t="s">
        <v>302</v>
      </c>
      <c r="G164" s="2" t="s">
        <v>300</v>
      </c>
      <c r="H164" s="2">
        <v>0</v>
      </c>
      <c r="I164" s="2">
        <v>0.4</v>
      </c>
      <c r="J164" s="6">
        <v>3589922</v>
      </c>
      <c r="K164" s="6">
        <v>10694580</v>
      </c>
      <c r="L164" s="6">
        <v>-7104658</v>
      </c>
      <c r="M164" s="6">
        <v>11040221</v>
      </c>
      <c r="N164" s="6">
        <v>1112668</v>
      </c>
      <c r="O164" s="6">
        <v>254624</v>
      </c>
      <c r="P164" s="6">
        <v>807450</v>
      </c>
      <c r="Q164" s="6">
        <v>2407</v>
      </c>
      <c r="R164" s="2">
        <v>0</v>
      </c>
      <c r="S164" s="2">
        <v>614</v>
      </c>
      <c r="T164" s="6">
        <v>1542</v>
      </c>
      <c r="U164" s="6">
        <v>30687</v>
      </c>
      <c r="V164" s="6">
        <v>15344</v>
      </c>
      <c r="W164" s="6">
        <v>-162815</v>
      </c>
      <c r="X164" s="6">
        <v>0</v>
      </c>
      <c r="Y164" s="2">
        <v>0</v>
      </c>
      <c r="Z164" s="6">
        <v>-864006</v>
      </c>
      <c r="AA164" s="6">
        <v>11126068</v>
      </c>
      <c r="AB164" s="6">
        <v>4021410</v>
      </c>
      <c r="AC164" s="6">
        <v>431487</v>
      </c>
      <c r="AD164" s="9">
        <v>1.1200000000000001</v>
      </c>
      <c r="AE164" s="7" t="s">
        <v>810</v>
      </c>
      <c r="AF164" s="2">
        <v>2.8143266E-2</v>
      </c>
      <c r="AG164" s="2">
        <v>-2160015</v>
      </c>
      <c r="AH164" s="6">
        <v>0</v>
      </c>
      <c r="AI164" s="2">
        <v>1</v>
      </c>
      <c r="AJ164" s="2">
        <v>0</v>
      </c>
      <c r="AK164" s="2">
        <v>0</v>
      </c>
      <c r="AL164" s="2">
        <v>0</v>
      </c>
      <c r="AM164" s="2">
        <v>0</v>
      </c>
      <c r="AN164" s="2">
        <v>0</v>
      </c>
    </row>
    <row r="165" spans="1:40">
      <c r="A165" s="2" t="s">
        <v>374</v>
      </c>
      <c r="B165" s="2" t="s">
        <v>821</v>
      </c>
      <c r="C165" s="2" t="s">
        <v>805</v>
      </c>
      <c r="D165" s="2" t="s">
        <v>966</v>
      </c>
      <c r="E165" s="2" t="s">
        <v>375</v>
      </c>
      <c r="F165" s="2" t="s">
        <v>806</v>
      </c>
      <c r="G165" s="2" t="s">
        <v>428</v>
      </c>
      <c r="H165" s="2">
        <v>0</v>
      </c>
      <c r="I165" s="2">
        <v>0.49</v>
      </c>
      <c r="J165" s="6">
        <v>46378378</v>
      </c>
      <c r="K165" s="6">
        <v>42054899</v>
      </c>
      <c r="L165" s="6">
        <v>4323479</v>
      </c>
      <c r="M165" s="6">
        <v>42428277</v>
      </c>
      <c r="N165" s="6">
        <v>3556804</v>
      </c>
      <c r="O165" s="6">
        <v>972315</v>
      </c>
      <c r="P165" s="6">
        <v>2381833</v>
      </c>
      <c r="Q165" s="6">
        <v>11360</v>
      </c>
      <c r="R165" s="6">
        <v>2152</v>
      </c>
      <c r="S165" s="6">
        <v>751.82828280000001</v>
      </c>
      <c r="T165" s="6">
        <v>18613</v>
      </c>
      <c r="U165" s="6">
        <v>132689</v>
      </c>
      <c r="V165" s="6">
        <v>37091</v>
      </c>
      <c r="W165" s="6">
        <v>99080</v>
      </c>
      <c r="X165" s="6">
        <v>0</v>
      </c>
      <c r="Y165" s="2">
        <v>0</v>
      </c>
      <c r="Z165" s="6">
        <v>-1091831</v>
      </c>
      <c r="AA165" s="6">
        <v>44992330</v>
      </c>
      <c r="AB165" s="6">
        <v>49315808</v>
      </c>
      <c r="AC165" s="6">
        <v>2937430</v>
      </c>
      <c r="AD165" s="9">
        <v>1.06</v>
      </c>
      <c r="AE165" s="7" t="s">
        <v>967</v>
      </c>
      <c r="AF165" s="2">
        <v>0.16552340300000001</v>
      </c>
      <c r="AG165" s="2">
        <v>-2228227</v>
      </c>
      <c r="AH165" s="6">
        <v>0</v>
      </c>
      <c r="AI165" s="2">
        <v>0</v>
      </c>
      <c r="AJ165" s="2">
        <v>0</v>
      </c>
      <c r="AK165" s="2">
        <v>0</v>
      </c>
      <c r="AL165" s="2">
        <v>0</v>
      </c>
      <c r="AM165" s="2">
        <v>0</v>
      </c>
      <c r="AN165" s="2">
        <v>1</v>
      </c>
    </row>
    <row r="166" spans="1:40">
      <c r="A166" s="2" t="s">
        <v>372</v>
      </c>
      <c r="B166" s="2" t="s">
        <v>804</v>
      </c>
      <c r="C166" s="2" t="s">
        <v>809</v>
      </c>
      <c r="D166" s="2">
        <v>0</v>
      </c>
      <c r="E166" s="2" t="s">
        <v>373</v>
      </c>
      <c r="F166" s="2" t="s">
        <v>402</v>
      </c>
      <c r="G166" s="2" t="s">
        <v>400</v>
      </c>
      <c r="H166" s="2">
        <v>0</v>
      </c>
      <c r="I166" s="2">
        <v>0.4</v>
      </c>
      <c r="J166" s="6">
        <v>1277080</v>
      </c>
      <c r="K166" s="6">
        <v>5445168</v>
      </c>
      <c r="L166" s="6">
        <v>-4168089</v>
      </c>
      <c r="M166" s="6">
        <v>5716424</v>
      </c>
      <c r="N166" s="6">
        <v>688694</v>
      </c>
      <c r="O166" s="6">
        <v>134324</v>
      </c>
      <c r="P166" s="6">
        <v>489842</v>
      </c>
      <c r="Q166" s="6">
        <v>5647</v>
      </c>
      <c r="R166" s="6">
        <v>14485</v>
      </c>
      <c r="S166" s="2">
        <v>614</v>
      </c>
      <c r="T166" s="6">
        <v>3273</v>
      </c>
      <c r="U166" s="6">
        <v>29052</v>
      </c>
      <c r="V166" s="6">
        <v>11457</v>
      </c>
      <c r="W166" s="6">
        <v>-95519</v>
      </c>
      <c r="X166" s="6">
        <v>0</v>
      </c>
      <c r="Y166" s="2">
        <v>0</v>
      </c>
      <c r="Z166" s="6">
        <v>141576</v>
      </c>
      <c r="AA166" s="6">
        <v>6451175</v>
      </c>
      <c r="AB166" s="6">
        <v>2283086</v>
      </c>
      <c r="AC166" s="6">
        <v>1006007</v>
      </c>
      <c r="AD166" s="9">
        <v>1.79</v>
      </c>
      <c r="AE166" s="7" t="s">
        <v>906</v>
      </c>
      <c r="AF166" s="2">
        <v>7.0478229999999999E-3</v>
      </c>
      <c r="AG166" s="2">
        <v>353940</v>
      </c>
      <c r="AH166" s="6">
        <v>0</v>
      </c>
      <c r="AI166" s="2">
        <v>1</v>
      </c>
      <c r="AJ166" s="2">
        <v>0</v>
      </c>
      <c r="AK166" s="2">
        <v>0</v>
      </c>
      <c r="AL166" s="2">
        <v>0</v>
      </c>
      <c r="AM166" s="2">
        <v>0</v>
      </c>
      <c r="AN166" s="2">
        <v>0</v>
      </c>
    </row>
    <row r="167" spans="1:40">
      <c r="A167" s="2" t="s">
        <v>370</v>
      </c>
      <c r="B167" s="2" t="s">
        <v>804</v>
      </c>
      <c r="C167" s="2" t="s">
        <v>822</v>
      </c>
      <c r="D167" s="2">
        <v>0</v>
      </c>
      <c r="E167" s="2" t="s">
        <v>371</v>
      </c>
      <c r="F167" s="2" t="s">
        <v>207</v>
      </c>
      <c r="G167" s="2" t="s">
        <v>274</v>
      </c>
      <c r="H167" s="2">
        <v>0</v>
      </c>
      <c r="I167" s="2">
        <v>0.4</v>
      </c>
      <c r="J167" s="6">
        <v>2795759</v>
      </c>
      <c r="K167" s="6">
        <v>12863702</v>
      </c>
      <c r="L167" s="3">
        <v>-10067942</v>
      </c>
      <c r="M167" s="6">
        <v>14725954</v>
      </c>
      <c r="N167" s="6">
        <v>1821912</v>
      </c>
      <c r="O167" s="6">
        <v>340259</v>
      </c>
      <c r="P167" s="6">
        <v>1360767</v>
      </c>
      <c r="Q167" s="6">
        <v>1336</v>
      </c>
      <c r="R167" s="6">
        <v>9184</v>
      </c>
      <c r="S167" s="2">
        <v>0</v>
      </c>
      <c r="T167" s="6">
        <v>20957</v>
      </c>
      <c r="U167" s="6">
        <v>69360</v>
      </c>
      <c r="V167" s="6">
        <v>20049</v>
      </c>
      <c r="W167" s="6">
        <v>-230724</v>
      </c>
      <c r="X167" s="6">
        <v>0</v>
      </c>
      <c r="Y167" s="2">
        <v>3096.1641920000002</v>
      </c>
      <c r="Z167" s="6">
        <v>1031968</v>
      </c>
      <c r="AA167" s="6">
        <v>17346015</v>
      </c>
      <c r="AB167" s="6">
        <v>7278072</v>
      </c>
      <c r="AC167" s="6">
        <v>4482313</v>
      </c>
      <c r="AD167" s="9">
        <v>2.6</v>
      </c>
      <c r="AE167" s="7" t="s">
        <v>905</v>
      </c>
      <c r="AF167" s="2">
        <v>3.5298001000000002E-2</v>
      </c>
      <c r="AG167" s="2">
        <v>2579920</v>
      </c>
      <c r="AH167" s="6">
        <v>0</v>
      </c>
      <c r="AI167" s="2">
        <v>1</v>
      </c>
      <c r="AJ167" s="2">
        <v>0</v>
      </c>
      <c r="AK167" s="2">
        <v>0</v>
      </c>
      <c r="AL167" s="2">
        <v>0</v>
      </c>
      <c r="AM167" s="2">
        <v>0</v>
      </c>
      <c r="AN167" s="2">
        <v>0</v>
      </c>
    </row>
    <row r="168" spans="1:40">
      <c r="A168" s="2" t="s">
        <v>366</v>
      </c>
      <c r="B168" s="2" t="s">
        <v>817</v>
      </c>
      <c r="C168" s="2" t="s">
        <v>818</v>
      </c>
      <c r="D168" s="2" t="s">
        <v>970</v>
      </c>
      <c r="E168" s="2" t="s">
        <v>367</v>
      </c>
      <c r="F168" s="2" t="s">
        <v>514</v>
      </c>
      <c r="G168" s="2" t="s">
        <v>806</v>
      </c>
      <c r="H168" s="2">
        <v>0</v>
      </c>
      <c r="I168" s="2">
        <v>0.3</v>
      </c>
      <c r="J168" s="6">
        <v>34591497</v>
      </c>
      <c r="K168" s="6">
        <v>25420309</v>
      </c>
      <c r="L168" s="6">
        <v>9171188</v>
      </c>
      <c r="M168" s="6">
        <v>26394200</v>
      </c>
      <c r="N168" s="6">
        <v>1764916</v>
      </c>
      <c r="O168" s="6">
        <v>604867</v>
      </c>
      <c r="P168" s="6">
        <v>1076467</v>
      </c>
      <c r="Q168" s="2">
        <v>0</v>
      </c>
      <c r="R168" s="2">
        <v>0</v>
      </c>
      <c r="S168" s="2">
        <v>0</v>
      </c>
      <c r="T168" s="6">
        <v>6864</v>
      </c>
      <c r="U168" s="6">
        <v>68433</v>
      </c>
      <c r="V168" s="6">
        <v>8286</v>
      </c>
      <c r="W168" s="6">
        <v>210173</v>
      </c>
      <c r="X168" s="6">
        <v>0</v>
      </c>
      <c r="Y168" s="2">
        <v>0</v>
      </c>
      <c r="Z168" s="6">
        <v>-1223215</v>
      </c>
      <c r="AA168" s="6">
        <v>27146074</v>
      </c>
      <c r="AB168" s="6">
        <v>36317262</v>
      </c>
      <c r="AC168" s="6">
        <v>1725765</v>
      </c>
      <c r="AD168" s="9">
        <v>1.05</v>
      </c>
      <c r="AE168" s="7" t="s">
        <v>971</v>
      </c>
      <c r="AF168" s="2">
        <v>1.0927170999999999E-2</v>
      </c>
      <c r="AG168" s="2">
        <v>-4077381</v>
      </c>
      <c r="AH168" s="6">
        <v>0</v>
      </c>
      <c r="AI168" s="2">
        <v>0</v>
      </c>
      <c r="AJ168" s="2">
        <v>0</v>
      </c>
      <c r="AK168" s="2">
        <v>0</v>
      </c>
      <c r="AL168" s="2">
        <v>0</v>
      </c>
      <c r="AM168" s="2">
        <v>0</v>
      </c>
      <c r="AN168" s="2">
        <v>1</v>
      </c>
    </row>
    <row r="169" spans="1:40">
      <c r="A169" s="2" t="s">
        <v>364</v>
      </c>
      <c r="B169" s="2" t="s">
        <v>804</v>
      </c>
      <c r="C169" s="2" t="s">
        <v>822</v>
      </c>
      <c r="D169" s="2" t="s">
        <v>981</v>
      </c>
      <c r="E169" s="2" t="s">
        <v>365</v>
      </c>
      <c r="F169" s="2" t="s">
        <v>588</v>
      </c>
      <c r="G169" s="2" t="s">
        <v>274</v>
      </c>
      <c r="H169" s="2">
        <v>0</v>
      </c>
      <c r="I169" s="2">
        <v>0.4</v>
      </c>
      <c r="J169" s="6">
        <v>2128810</v>
      </c>
      <c r="K169" s="6">
        <v>6005680</v>
      </c>
      <c r="L169" s="6">
        <v>-3876870</v>
      </c>
      <c r="M169" s="6">
        <v>6108054</v>
      </c>
      <c r="N169" s="6">
        <v>1094405</v>
      </c>
      <c r="O169" s="6">
        <v>142793</v>
      </c>
      <c r="P169" s="6">
        <v>891046</v>
      </c>
      <c r="Q169" s="2">
        <v>0</v>
      </c>
      <c r="R169" s="2">
        <v>0</v>
      </c>
      <c r="S169" s="2">
        <v>0</v>
      </c>
      <c r="T169" s="6">
        <v>10141</v>
      </c>
      <c r="U169" s="6">
        <v>23461</v>
      </c>
      <c r="V169" s="6">
        <v>26964</v>
      </c>
      <c r="W169" s="6">
        <v>-88845</v>
      </c>
      <c r="X169" s="6">
        <v>0</v>
      </c>
      <c r="Y169" s="2">
        <v>0</v>
      </c>
      <c r="Z169" s="6">
        <v>-25264</v>
      </c>
      <c r="AA169" s="6">
        <v>7088350</v>
      </c>
      <c r="AB169" s="6">
        <v>3211481</v>
      </c>
      <c r="AC169" s="6">
        <v>1082671</v>
      </c>
      <c r="AD169" s="9">
        <v>1.51</v>
      </c>
      <c r="AE169" s="7" t="s">
        <v>982</v>
      </c>
      <c r="AF169" s="2">
        <v>1.0299222E-2</v>
      </c>
      <c r="AG169" s="2">
        <v>-63159</v>
      </c>
      <c r="AH169" s="6">
        <v>0</v>
      </c>
      <c r="AI169" s="2">
        <v>0</v>
      </c>
      <c r="AJ169" s="2">
        <v>0</v>
      </c>
      <c r="AK169" s="2">
        <v>0</v>
      </c>
      <c r="AL169" s="2">
        <v>0</v>
      </c>
      <c r="AM169" s="2">
        <v>0</v>
      </c>
      <c r="AN169" s="2">
        <v>1</v>
      </c>
    </row>
    <row r="170" spans="1:40">
      <c r="A170" s="2" t="s">
        <v>362</v>
      </c>
      <c r="B170" s="2" t="s">
        <v>804</v>
      </c>
      <c r="C170" s="2" t="s">
        <v>815</v>
      </c>
      <c r="D170" s="2" t="s">
        <v>968</v>
      </c>
      <c r="E170" s="2" t="s">
        <v>363</v>
      </c>
      <c r="F170" s="2" t="s">
        <v>139</v>
      </c>
      <c r="G170" s="2" t="s">
        <v>806</v>
      </c>
      <c r="H170" s="2">
        <v>0</v>
      </c>
      <c r="I170" s="2">
        <v>0.4</v>
      </c>
      <c r="J170" s="6">
        <v>2187605</v>
      </c>
      <c r="K170" s="6">
        <v>8730929</v>
      </c>
      <c r="L170" s="6">
        <v>-6543324</v>
      </c>
      <c r="M170" s="6">
        <v>8999080</v>
      </c>
      <c r="N170" s="6">
        <v>1191098</v>
      </c>
      <c r="O170" s="6">
        <v>208368</v>
      </c>
      <c r="P170" s="6">
        <v>887161</v>
      </c>
      <c r="Q170" s="6">
        <v>6667</v>
      </c>
      <c r="R170" s="6">
        <v>23431</v>
      </c>
      <c r="S170" s="2">
        <v>0</v>
      </c>
      <c r="T170" s="6">
        <v>5647</v>
      </c>
      <c r="U170" s="6">
        <v>42963</v>
      </c>
      <c r="V170" s="6">
        <v>16863</v>
      </c>
      <c r="W170" s="6">
        <v>-149951</v>
      </c>
      <c r="X170" s="6">
        <v>0</v>
      </c>
      <c r="Y170" s="2">
        <v>0</v>
      </c>
      <c r="Z170" s="6">
        <v>-956938</v>
      </c>
      <c r="AA170" s="6">
        <v>9083289</v>
      </c>
      <c r="AB170" s="6">
        <v>2539965</v>
      </c>
      <c r="AC170" s="6">
        <v>352360</v>
      </c>
      <c r="AD170" s="9">
        <v>1.1599999999999999</v>
      </c>
      <c r="AE170" s="7" t="s">
        <v>969</v>
      </c>
      <c r="AF170" s="2">
        <v>1.8500899000000001E-2</v>
      </c>
      <c r="AG170" s="2">
        <v>-2392345</v>
      </c>
      <c r="AH170" s="6">
        <v>0</v>
      </c>
      <c r="AI170" s="2">
        <v>0</v>
      </c>
      <c r="AJ170" s="2">
        <v>0</v>
      </c>
      <c r="AK170" s="2">
        <v>0</v>
      </c>
      <c r="AL170" s="2">
        <v>0</v>
      </c>
      <c r="AM170" s="2">
        <v>0</v>
      </c>
      <c r="AN170" s="2">
        <v>1</v>
      </c>
    </row>
    <row r="171" spans="1:40">
      <c r="A171" s="2" t="s">
        <v>360</v>
      </c>
      <c r="B171" s="2" t="s">
        <v>804</v>
      </c>
      <c r="C171" s="2" t="s">
        <v>805</v>
      </c>
      <c r="D171" s="2">
        <v>0</v>
      </c>
      <c r="E171" s="2" t="s">
        <v>361</v>
      </c>
      <c r="F171" s="2" t="s">
        <v>39</v>
      </c>
      <c r="G171" s="2" t="s">
        <v>806</v>
      </c>
      <c r="H171" s="2">
        <v>0</v>
      </c>
      <c r="I171" s="2">
        <v>0.4</v>
      </c>
      <c r="J171" s="6">
        <v>2060703</v>
      </c>
      <c r="K171" s="6">
        <v>17489713</v>
      </c>
      <c r="L171" s="3">
        <v>-15429009</v>
      </c>
      <c r="M171" s="6">
        <v>18125054</v>
      </c>
      <c r="N171" s="6">
        <v>1767490</v>
      </c>
      <c r="O171" s="6">
        <v>415366</v>
      </c>
      <c r="P171" s="6">
        <v>1226417</v>
      </c>
      <c r="Q171" s="2">
        <v>0</v>
      </c>
      <c r="R171" s="6">
        <v>1438</v>
      </c>
      <c r="S171" s="2">
        <v>0</v>
      </c>
      <c r="T171" s="6">
        <v>34677</v>
      </c>
      <c r="U171" s="6">
        <v>75271</v>
      </c>
      <c r="V171" s="6">
        <v>14321</v>
      </c>
      <c r="W171" s="6">
        <v>-353581</v>
      </c>
      <c r="X171" s="6">
        <v>0</v>
      </c>
      <c r="Y171" s="2">
        <v>978594</v>
      </c>
      <c r="Z171" s="6">
        <v>694838</v>
      </c>
      <c r="AA171" s="6">
        <v>19255206</v>
      </c>
      <c r="AB171" s="6">
        <v>3826197</v>
      </c>
      <c r="AC171" s="6">
        <v>1765493</v>
      </c>
      <c r="AD171" s="9">
        <v>1.86</v>
      </c>
      <c r="AE171" s="7">
        <v>0</v>
      </c>
      <c r="AF171" s="2">
        <v>5.9160500000000004E-4</v>
      </c>
      <c r="AG171" s="2">
        <v>1737095</v>
      </c>
      <c r="AH171" s="6">
        <v>0</v>
      </c>
      <c r="AI171" s="2">
        <v>1</v>
      </c>
      <c r="AJ171" s="2">
        <v>0</v>
      </c>
      <c r="AK171" s="2">
        <v>0</v>
      </c>
      <c r="AL171" s="2">
        <v>0</v>
      </c>
      <c r="AM171" s="2">
        <v>0</v>
      </c>
      <c r="AN171" s="2">
        <v>0</v>
      </c>
    </row>
    <row r="172" spans="1:40">
      <c r="A172" s="2" t="s">
        <v>358</v>
      </c>
      <c r="B172" s="2" t="s">
        <v>821</v>
      </c>
      <c r="C172" s="2" t="s">
        <v>845</v>
      </c>
      <c r="D172" s="2">
        <v>0</v>
      </c>
      <c r="E172" s="2" t="s">
        <v>359</v>
      </c>
      <c r="F172" s="2" t="s">
        <v>806</v>
      </c>
      <c r="G172" s="2" t="s">
        <v>626</v>
      </c>
      <c r="H172" s="2">
        <v>0</v>
      </c>
      <c r="I172" s="2">
        <v>0.49</v>
      </c>
      <c r="J172" s="6">
        <v>44265752</v>
      </c>
      <c r="K172" s="6">
        <v>18006178</v>
      </c>
      <c r="L172" s="6">
        <v>26259574</v>
      </c>
      <c r="M172" s="6">
        <v>17318983</v>
      </c>
      <c r="N172" s="6">
        <v>1877839</v>
      </c>
      <c r="O172" s="6">
        <v>399487</v>
      </c>
      <c r="P172" s="6">
        <v>1385530</v>
      </c>
      <c r="Q172" s="2">
        <v>0</v>
      </c>
      <c r="R172" s="2">
        <v>0</v>
      </c>
      <c r="S172" s="2">
        <v>0</v>
      </c>
      <c r="T172" s="6">
        <v>19421</v>
      </c>
      <c r="U172" s="6">
        <v>59898</v>
      </c>
      <c r="V172" s="6">
        <v>13503</v>
      </c>
      <c r="W172" s="6">
        <v>601782</v>
      </c>
      <c r="X172" s="6">
        <v>0</v>
      </c>
      <c r="Y172" s="2">
        <v>0</v>
      </c>
      <c r="Z172" s="6">
        <v>-1254765</v>
      </c>
      <c r="AA172" s="6">
        <v>18543839</v>
      </c>
      <c r="AB172" s="6">
        <v>44803412</v>
      </c>
      <c r="AC172" s="6">
        <v>537661</v>
      </c>
      <c r="AD172" s="9">
        <v>1.01</v>
      </c>
      <c r="AE172" s="7">
        <v>0</v>
      </c>
      <c r="AF172" s="2">
        <v>1.2708214000000001E-2</v>
      </c>
      <c r="AG172" s="2">
        <v>-2560744</v>
      </c>
      <c r="AH172" s="6">
        <v>0</v>
      </c>
      <c r="AI172" s="2">
        <v>0</v>
      </c>
      <c r="AJ172" s="2">
        <v>0</v>
      </c>
      <c r="AK172" s="2">
        <v>0</v>
      </c>
      <c r="AL172" s="2">
        <v>1</v>
      </c>
      <c r="AM172" s="2">
        <v>0</v>
      </c>
      <c r="AN172" s="2">
        <v>0</v>
      </c>
    </row>
    <row r="173" spans="1:40">
      <c r="A173" s="2" t="s">
        <v>356</v>
      </c>
      <c r="B173" s="2" t="s">
        <v>821</v>
      </c>
      <c r="C173" s="2" t="s">
        <v>805</v>
      </c>
      <c r="D173" s="2">
        <v>0</v>
      </c>
      <c r="E173" s="2" t="s">
        <v>357</v>
      </c>
      <c r="F173" s="2" t="s">
        <v>806</v>
      </c>
      <c r="G173" s="2" t="s">
        <v>678</v>
      </c>
      <c r="H173" s="2">
        <v>0</v>
      </c>
      <c r="I173" s="2">
        <v>0.49</v>
      </c>
      <c r="J173" s="6">
        <v>44701361</v>
      </c>
      <c r="K173" s="6">
        <v>72265569</v>
      </c>
      <c r="L173" s="3">
        <v>-27564207</v>
      </c>
      <c r="M173" s="6">
        <v>75105401</v>
      </c>
      <c r="N173" s="6">
        <v>4323164</v>
      </c>
      <c r="O173" s="6">
        <v>1723938</v>
      </c>
      <c r="P173" s="6">
        <v>2346104</v>
      </c>
      <c r="Q173" s="6">
        <v>50123</v>
      </c>
      <c r="R173" s="6">
        <v>7519</v>
      </c>
      <c r="S173" s="2">
        <v>0</v>
      </c>
      <c r="T173" s="2">
        <v>0</v>
      </c>
      <c r="U173" s="6">
        <v>177435</v>
      </c>
      <c r="V173" s="6">
        <v>18045</v>
      </c>
      <c r="W173" s="6">
        <v>-631680</v>
      </c>
      <c r="X173" s="6">
        <v>0</v>
      </c>
      <c r="Y173" s="2">
        <v>2056648</v>
      </c>
      <c r="Z173" s="6">
        <v>-131320</v>
      </c>
      <c r="AA173" s="6">
        <v>76608917</v>
      </c>
      <c r="AB173" s="6">
        <v>49044710</v>
      </c>
      <c r="AC173" s="6">
        <v>4343349</v>
      </c>
      <c r="AD173" s="9">
        <v>1.1000000000000001</v>
      </c>
      <c r="AE173" s="7">
        <v>0</v>
      </c>
      <c r="AF173" s="2">
        <v>1.2833272999999999E-2</v>
      </c>
      <c r="AG173" s="2">
        <v>-268000</v>
      </c>
      <c r="AH173" s="6">
        <v>0</v>
      </c>
      <c r="AI173" s="2">
        <v>0</v>
      </c>
      <c r="AJ173" s="2">
        <v>0</v>
      </c>
      <c r="AK173" s="2">
        <v>0</v>
      </c>
      <c r="AL173" s="2">
        <v>1</v>
      </c>
      <c r="AM173" s="2">
        <v>0</v>
      </c>
      <c r="AN173" s="2">
        <v>0</v>
      </c>
    </row>
    <row r="174" spans="1:40">
      <c r="A174" s="2" t="s">
        <v>354</v>
      </c>
      <c r="B174" s="2" t="s">
        <v>804</v>
      </c>
      <c r="C174" s="2" t="s">
        <v>805</v>
      </c>
      <c r="D174" s="2" t="s">
        <v>983</v>
      </c>
      <c r="E174" s="2" t="s">
        <v>355</v>
      </c>
      <c r="F174" s="2" t="s">
        <v>133</v>
      </c>
      <c r="G174" s="2" t="s">
        <v>806</v>
      </c>
      <c r="H174" s="2">
        <v>0</v>
      </c>
      <c r="I174" s="2">
        <v>0.4</v>
      </c>
      <c r="J174" s="6">
        <v>1237236</v>
      </c>
      <c r="K174" s="6">
        <v>16825369</v>
      </c>
      <c r="L174" s="3">
        <v>-15588133</v>
      </c>
      <c r="M174" s="6">
        <v>17675825</v>
      </c>
      <c r="N174" s="6">
        <v>1421233</v>
      </c>
      <c r="O174" s="6">
        <v>405071</v>
      </c>
      <c r="P174" s="6">
        <v>894352</v>
      </c>
      <c r="Q174" s="6">
        <v>12357</v>
      </c>
      <c r="R174" s="2">
        <v>0</v>
      </c>
      <c r="S174" s="2">
        <v>0</v>
      </c>
      <c r="T174" s="6">
        <v>19028</v>
      </c>
      <c r="U174" s="6">
        <v>75287</v>
      </c>
      <c r="V174" s="6">
        <v>15139</v>
      </c>
      <c r="W174" s="6">
        <v>-357228</v>
      </c>
      <c r="X174" s="6">
        <v>0</v>
      </c>
      <c r="Y174" s="2">
        <v>1191.9995650000001</v>
      </c>
      <c r="Z174" s="6">
        <v>-1424930</v>
      </c>
      <c r="AA174" s="6">
        <v>17313708</v>
      </c>
      <c r="AB174" s="6">
        <v>1725576</v>
      </c>
      <c r="AC174" s="6">
        <v>488339</v>
      </c>
      <c r="AD174" s="9">
        <v>1.39</v>
      </c>
      <c r="AE174" s="7" t="s">
        <v>984</v>
      </c>
      <c r="AF174" s="2">
        <v>9.4285069999999992E-3</v>
      </c>
      <c r="AG174" s="2">
        <v>-3562326</v>
      </c>
      <c r="AH174" s="6">
        <v>0</v>
      </c>
      <c r="AI174" s="2">
        <v>0</v>
      </c>
      <c r="AJ174" s="2">
        <v>0</v>
      </c>
      <c r="AK174" s="2">
        <v>0</v>
      </c>
      <c r="AL174" s="2">
        <v>0</v>
      </c>
      <c r="AM174" s="2">
        <v>0</v>
      </c>
      <c r="AN174" s="2">
        <v>1</v>
      </c>
    </row>
    <row r="175" spans="1:40">
      <c r="A175" s="2" t="s">
        <v>352</v>
      </c>
      <c r="B175" s="2" t="s">
        <v>804</v>
      </c>
      <c r="C175" s="2" t="s">
        <v>805</v>
      </c>
      <c r="D175" s="2">
        <v>0</v>
      </c>
      <c r="E175" s="2" t="s">
        <v>353</v>
      </c>
      <c r="F175" s="2" t="s">
        <v>488</v>
      </c>
      <c r="G175" s="2" t="s">
        <v>486</v>
      </c>
      <c r="H175" s="2">
        <v>0</v>
      </c>
      <c r="I175" s="2">
        <v>0.4</v>
      </c>
      <c r="J175" s="6">
        <v>3845192</v>
      </c>
      <c r="K175" s="6">
        <v>26521291</v>
      </c>
      <c r="L175" s="3">
        <v>-22676098</v>
      </c>
      <c r="M175" s="6">
        <v>26289608</v>
      </c>
      <c r="N175" s="6">
        <v>2846971</v>
      </c>
      <c r="O175" s="6">
        <v>602713</v>
      </c>
      <c r="P175" s="6">
        <v>2112676</v>
      </c>
      <c r="Q175" s="6">
        <v>4092</v>
      </c>
      <c r="R175" s="6">
        <v>4539</v>
      </c>
      <c r="S175" s="2">
        <v>0</v>
      </c>
      <c r="T175" s="6">
        <v>9204</v>
      </c>
      <c r="U175" s="6">
        <v>82242</v>
      </c>
      <c r="V175" s="6">
        <v>31505</v>
      </c>
      <c r="W175" s="6">
        <v>-519661</v>
      </c>
      <c r="X175" s="6">
        <v>0</v>
      </c>
      <c r="Y175" s="2">
        <v>982696</v>
      </c>
      <c r="Z175" s="6">
        <v>668417</v>
      </c>
      <c r="AA175" s="6">
        <v>28302639</v>
      </c>
      <c r="AB175" s="6">
        <v>5626541</v>
      </c>
      <c r="AC175" s="6">
        <v>1781349</v>
      </c>
      <c r="AD175" s="9">
        <v>1.46</v>
      </c>
      <c r="AE175" s="7">
        <v>0</v>
      </c>
      <c r="AF175" s="2">
        <v>1.103913E-3</v>
      </c>
      <c r="AG175" s="2">
        <v>1671042</v>
      </c>
      <c r="AH175" s="6">
        <v>0</v>
      </c>
      <c r="AI175" s="2">
        <v>1</v>
      </c>
      <c r="AJ175" s="2">
        <v>0</v>
      </c>
      <c r="AK175" s="2">
        <v>0</v>
      </c>
      <c r="AL175" s="2">
        <v>0</v>
      </c>
      <c r="AM175" s="2">
        <v>0</v>
      </c>
      <c r="AN175" s="2">
        <v>0</v>
      </c>
    </row>
    <row r="176" spans="1:40">
      <c r="A176" s="2" t="s">
        <v>350</v>
      </c>
      <c r="B176" s="2" t="s">
        <v>804</v>
      </c>
      <c r="C176" s="2" t="s">
        <v>809</v>
      </c>
      <c r="D176" s="2">
        <v>0</v>
      </c>
      <c r="E176" s="2" t="s">
        <v>351</v>
      </c>
      <c r="F176" s="2" t="s">
        <v>302</v>
      </c>
      <c r="G176" s="2" t="s">
        <v>300</v>
      </c>
      <c r="H176" s="2">
        <v>0</v>
      </c>
      <c r="I176" s="2">
        <v>0.4</v>
      </c>
      <c r="J176" s="6">
        <v>3537702</v>
      </c>
      <c r="K176" s="6">
        <v>14492204</v>
      </c>
      <c r="L176" s="3">
        <v>-10954502</v>
      </c>
      <c r="M176" s="6">
        <v>15612494</v>
      </c>
      <c r="N176" s="6">
        <v>1542495</v>
      </c>
      <c r="O176" s="6">
        <v>372911</v>
      </c>
      <c r="P176" s="6">
        <v>1124973</v>
      </c>
      <c r="Q176" s="2">
        <v>0</v>
      </c>
      <c r="R176" s="6">
        <v>4718</v>
      </c>
      <c r="S176" s="2">
        <v>614</v>
      </c>
      <c r="T176" s="6">
        <v>10638</v>
      </c>
      <c r="U176" s="6">
        <v>12275</v>
      </c>
      <c r="V176" s="6">
        <v>16366</v>
      </c>
      <c r="W176" s="6">
        <v>-251041</v>
      </c>
      <c r="X176" s="6">
        <v>0</v>
      </c>
      <c r="Y176" s="2">
        <v>0</v>
      </c>
      <c r="Z176" s="6">
        <v>33806</v>
      </c>
      <c r="AA176" s="6">
        <v>16937754</v>
      </c>
      <c r="AB176" s="6">
        <v>5983252</v>
      </c>
      <c r="AC176" s="6">
        <v>2445550</v>
      </c>
      <c r="AD176" s="9">
        <v>1.69</v>
      </c>
      <c r="AE176" s="7" t="s">
        <v>810</v>
      </c>
      <c r="AF176" s="2">
        <v>2.7733885E-2</v>
      </c>
      <c r="AG176" s="2">
        <v>84516</v>
      </c>
      <c r="AH176" s="6">
        <v>0</v>
      </c>
      <c r="AI176" s="2">
        <v>1</v>
      </c>
      <c r="AJ176" s="2">
        <v>0</v>
      </c>
      <c r="AK176" s="2">
        <v>0</v>
      </c>
      <c r="AL176" s="2">
        <v>0</v>
      </c>
      <c r="AM176" s="2">
        <v>0</v>
      </c>
      <c r="AN176" s="2">
        <v>0</v>
      </c>
    </row>
    <row r="177" spans="1:40">
      <c r="A177" s="2" t="s">
        <v>348</v>
      </c>
      <c r="B177" s="2" t="s">
        <v>819</v>
      </c>
      <c r="C177" s="2" t="s">
        <v>845</v>
      </c>
      <c r="D177" s="2">
        <v>0</v>
      </c>
      <c r="E177" s="2" t="s">
        <v>1009</v>
      </c>
      <c r="F177" s="2" t="s">
        <v>806</v>
      </c>
      <c r="G177" s="2" t="s">
        <v>87</v>
      </c>
      <c r="H177" s="2">
        <v>0</v>
      </c>
      <c r="I177" s="2">
        <v>0.49</v>
      </c>
      <c r="J177" s="6">
        <v>86950085</v>
      </c>
      <c r="K177" s="6">
        <v>70066305</v>
      </c>
      <c r="L177" s="6">
        <v>16883780</v>
      </c>
      <c r="M177" s="6">
        <v>68013449</v>
      </c>
      <c r="N177" s="6">
        <v>4825242</v>
      </c>
      <c r="O177" s="6">
        <v>1587197</v>
      </c>
      <c r="P177" s="6">
        <v>2968237</v>
      </c>
      <c r="Q177" s="6">
        <v>14832</v>
      </c>
      <c r="R177" s="2">
        <v>0</v>
      </c>
      <c r="S177" s="2">
        <v>0</v>
      </c>
      <c r="T177" s="6">
        <v>30072</v>
      </c>
      <c r="U177" s="6">
        <v>168183</v>
      </c>
      <c r="V177" s="6">
        <v>56721</v>
      </c>
      <c r="W177" s="6">
        <v>386920</v>
      </c>
      <c r="X177" s="6">
        <v>0</v>
      </c>
      <c r="Y177" s="2">
        <v>0</v>
      </c>
      <c r="Z177" s="6">
        <v>-2173792</v>
      </c>
      <c r="AA177" s="6">
        <v>71051819</v>
      </c>
      <c r="AB177" s="6">
        <v>87935599</v>
      </c>
      <c r="AC177" s="6">
        <v>985514</v>
      </c>
      <c r="AD177" s="9">
        <v>1.01</v>
      </c>
      <c r="AE177" s="7">
        <v>0</v>
      </c>
      <c r="AF177" s="2">
        <v>2.4962419999999999E-2</v>
      </c>
      <c r="AG177" s="2">
        <v>-4436311</v>
      </c>
      <c r="AH177" s="6">
        <v>1</v>
      </c>
      <c r="AI177" s="2">
        <v>0</v>
      </c>
      <c r="AJ177" s="2">
        <v>0</v>
      </c>
      <c r="AK177" s="2">
        <v>0</v>
      </c>
      <c r="AL177" s="2">
        <v>0</v>
      </c>
      <c r="AM177" s="2">
        <v>0</v>
      </c>
      <c r="AN177" s="2">
        <v>0</v>
      </c>
    </row>
    <row r="178" spans="1:40">
      <c r="A178" s="2" t="s">
        <v>346</v>
      </c>
      <c r="B178" s="2" t="s">
        <v>804</v>
      </c>
      <c r="C178" s="2" t="s">
        <v>825</v>
      </c>
      <c r="D178" s="2">
        <v>0</v>
      </c>
      <c r="E178" s="2" t="s">
        <v>347</v>
      </c>
      <c r="F178" s="2" t="s">
        <v>157</v>
      </c>
      <c r="G178" s="2" t="s">
        <v>155</v>
      </c>
      <c r="H178" s="2">
        <v>0</v>
      </c>
      <c r="I178" s="2">
        <v>0.4</v>
      </c>
      <c r="J178" s="6">
        <v>3593765</v>
      </c>
      <c r="K178" s="6">
        <v>12599474</v>
      </c>
      <c r="L178" s="6">
        <v>-9005709</v>
      </c>
      <c r="M178" s="6">
        <v>12493258</v>
      </c>
      <c r="N178" s="6">
        <v>1364786</v>
      </c>
      <c r="O178" s="6">
        <v>286304</v>
      </c>
      <c r="P178" s="6">
        <v>1002439</v>
      </c>
      <c r="Q178" s="2">
        <v>0</v>
      </c>
      <c r="R178" s="2">
        <v>0</v>
      </c>
      <c r="S178" s="2">
        <v>0</v>
      </c>
      <c r="T178" s="6">
        <v>5096</v>
      </c>
      <c r="U178" s="6">
        <v>54171</v>
      </c>
      <c r="V178" s="6">
        <v>16776</v>
      </c>
      <c r="W178" s="6">
        <v>-206381</v>
      </c>
      <c r="X178" s="6">
        <v>0</v>
      </c>
      <c r="Y178" s="2">
        <v>0</v>
      </c>
      <c r="Z178" s="6">
        <v>-25075</v>
      </c>
      <c r="AA178" s="6">
        <v>13626588</v>
      </c>
      <c r="AB178" s="6">
        <v>4620879</v>
      </c>
      <c r="AC178" s="6">
        <v>1027114</v>
      </c>
      <c r="AD178" s="9">
        <v>1.29</v>
      </c>
      <c r="AE178" s="7" t="s">
        <v>865</v>
      </c>
      <c r="AF178" s="2">
        <v>1.9138522000000002E-2</v>
      </c>
      <c r="AG178" s="2">
        <v>-62687</v>
      </c>
      <c r="AH178" s="6">
        <v>0</v>
      </c>
      <c r="AI178" s="2">
        <v>1</v>
      </c>
      <c r="AJ178" s="2">
        <v>0</v>
      </c>
      <c r="AK178" s="2">
        <v>0</v>
      </c>
      <c r="AL178" s="2">
        <v>0</v>
      </c>
      <c r="AM178" s="2">
        <v>0</v>
      </c>
      <c r="AN178" s="2">
        <v>0</v>
      </c>
    </row>
    <row r="179" spans="1:40">
      <c r="A179" s="2" t="s">
        <v>344</v>
      </c>
      <c r="B179" s="2" t="s">
        <v>817</v>
      </c>
      <c r="C179" s="2" t="s">
        <v>818</v>
      </c>
      <c r="D179" s="2" t="s">
        <v>970</v>
      </c>
      <c r="E179" s="2" t="s">
        <v>345</v>
      </c>
      <c r="F179" s="2" t="s">
        <v>514</v>
      </c>
      <c r="G179" s="2" t="s">
        <v>806</v>
      </c>
      <c r="H179" s="2">
        <v>0</v>
      </c>
      <c r="I179" s="2">
        <v>0.3</v>
      </c>
      <c r="J179" s="3">
        <v>107226169</v>
      </c>
      <c r="K179" s="6">
        <v>35338641</v>
      </c>
      <c r="L179" s="6">
        <v>71887527</v>
      </c>
      <c r="M179" s="6">
        <v>44766870</v>
      </c>
      <c r="N179" s="6">
        <v>3163665</v>
      </c>
      <c r="O179" s="6">
        <v>1040858</v>
      </c>
      <c r="P179" s="6">
        <v>1862794</v>
      </c>
      <c r="Q179" s="2">
        <v>0</v>
      </c>
      <c r="R179" s="2">
        <v>0</v>
      </c>
      <c r="S179" s="2">
        <v>0</v>
      </c>
      <c r="T179" s="3">
        <v>23544</v>
      </c>
      <c r="U179" s="6">
        <v>227701</v>
      </c>
      <c r="V179" s="6">
        <v>8768</v>
      </c>
      <c r="W179" s="6">
        <v>1647422</v>
      </c>
      <c r="X179" s="6">
        <v>0</v>
      </c>
      <c r="Y179" s="2">
        <v>0</v>
      </c>
      <c r="Z179" s="6">
        <v>-1508626</v>
      </c>
      <c r="AA179" s="6">
        <v>48069331</v>
      </c>
      <c r="AB179" s="6">
        <v>119956858</v>
      </c>
      <c r="AC179" s="6">
        <v>12730690</v>
      </c>
      <c r="AD179" s="9">
        <v>1.1200000000000001</v>
      </c>
      <c r="AE179" s="7" t="s">
        <v>971</v>
      </c>
      <c r="AF179" s="2">
        <v>3.3871870999999998E-2</v>
      </c>
      <c r="AG179" s="2">
        <v>-5028755</v>
      </c>
      <c r="AH179" s="6">
        <v>0</v>
      </c>
      <c r="AI179" s="2">
        <v>0</v>
      </c>
      <c r="AJ179" s="2">
        <v>0</v>
      </c>
      <c r="AK179" s="2">
        <v>0</v>
      </c>
      <c r="AL179" s="2">
        <v>0</v>
      </c>
      <c r="AM179" s="2">
        <v>0</v>
      </c>
      <c r="AN179" s="2">
        <v>1</v>
      </c>
    </row>
    <row r="180" spans="1:40">
      <c r="A180" s="2" t="s">
        <v>340</v>
      </c>
      <c r="B180" s="2" t="s">
        <v>804</v>
      </c>
      <c r="C180" s="2" t="s">
        <v>822</v>
      </c>
      <c r="D180" s="2" t="s">
        <v>981</v>
      </c>
      <c r="E180" s="2" t="s">
        <v>341</v>
      </c>
      <c r="F180" s="2" t="s">
        <v>588</v>
      </c>
      <c r="G180" s="2" t="s">
        <v>274</v>
      </c>
      <c r="H180" s="2">
        <v>0</v>
      </c>
      <c r="I180" s="2">
        <v>0.4</v>
      </c>
      <c r="J180" s="6">
        <v>2876867</v>
      </c>
      <c r="K180" s="6">
        <v>12495496</v>
      </c>
      <c r="L180" s="6">
        <v>-9618629</v>
      </c>
      <c r="M180" s="6">
        <v>12530864</v>
      </c>
      <c r="N180" s="6">
        <v>2235195</v>
      </c>
      <c r="O180" s="6">
        <v>295484</v>
      </c>
      <c r="P180" s="6">
        <v>1836119</v>
      </c>
      <c r="Q180" s="6">
        <v>1032</v>
      </c>
      <c r="R180" s="6">
        <v>12392</v>
      </c>
      <c r="S180" s="6">
        <v>1227</v>
      </c>
      <c r="T180" s="6">
        <v>8698</v>
      </c>
      <c r="U180" s="6">
        <v>49918</v>
      </c>
      <c r="V180" s="6">
        <v>30325</v>
      </c>
      <c r="W180" s="6">
        <v>-220427</v>
      </c>
      <c r="X180" s="6">
        <v>0</v>
      </c>
      <c r="Y180" s="2">
        <v>0</v>
      </c>
      <c r="Z180" s="6">
        <v>-422905</v>
      </c>
      <c r="AA180" s="6">
        <v>14122727</v>
      </c>
      <c r="AB180" s="6">
        <v>4504099</v>
      </c>
      <c r="AC180" s="6">
        <v>1627232</v>
      </c>
      <c r="AD180" s="9">
        <v>1.57</v>
      </c>
      <c r="AE180" s="7" t="s">
        <v>982</v>
      </c>
      <c r="AF180" s="2">
        <v>1.3918336E-2</v>
      </c>
      <c r="AG180" s="2">
        <v>-1057263</v>
      </c>
      <c r="AH180" s="6">
        <v>0</v>
      </c>
      <c r="AI180" s="2">
        <v>0</v>
      </c>
      <c r="AJ180" s="2">
        <v>0</v>
      </c>
      <c r="AK180" s="2">
        <v>0</v>
      </c>
      <c r="AL180" s="2">
        <v>0</v>
      </c>
      <c r="AM180" s="2">
        <v>0</v>
      </c>
      <c r="AN180" s="2">
        <v>1</v>
      </c>
    </row>
    <row r="181" spans="1:40">
      <c r="A181" s="2" t="s">
        <v>338</v>
      </c>
      <c r="B181" s="2" t="s">
        <v>804</v>
      </c>
      <c r="C181" s="2" t="s">
        <v>822</v>
      </c>
      <c r="D181" s="2">
        <v>0</v>
      </c>
      <c r="E181" s="2" t="s">
        <v>339</v>
      </c>
      <c r="F181" s="2" t="s">
        <v>584</v>
      </c>
      <c r="G181" s="2" t="s">
        <v>0</v>
      </c>
      <c r="H181" s="2">
        <v>0</v>
      </c>
      <c r="I181" s="2">
        <v>0.4</v>
      </c>
      <c r="J181" s="6">
        <v>1596145</v>
      </c>
      <c r="K181" s="6">
        <v>5932026</v>
      </c>
      <c r="L181" s="6">
        <v>-4335881</v>
      </c>
      <c r="M181" s="6">
        <v>4747064</v>
      </c>
      <c r="N181" s="6">
        <v>995179</v>
      </c>
      <c r="O181" s="6">
        <v>112218</v>
      </c>
      <c r="P181" s="6">
        <v>818997</v>
      </c>
      <c r="Q181" s="2">
        <v>0</v>
      </c>
      <c r="R181" s="6">
        <v>7218</v>
      </c>
      <c r="S181" s="2">
        <v>0</v>
      </c>
      <c r="T181" s="6">
        <v>7788</v>
      </c>
      <c r="U181" s="6">
        <v>31445</v>
      </c>
      <c r="V181" s="6">
        <v>17513</v>
      </c>
      <c r="W181" s="6">
        <v>-99364</v>
      </c>
      <c r="X181" s="6">
        <v>202012</v>
      </c>
      <c r="Y181" s="2">
        <v>0</v>
      </c>
      <c r="Z181" s="6">
        <v>-353000</v>
      </c>
      <c r="AA181" s="6">
        <v>5491891</v>
      </c>
      <c r="AB181" s="6">
        <v>1156011</v>
      </c>
      <c r="AC181" s="6">
        <v>-440135</v>
      </c>
      <c r="AD181" s="9">
        <v>0.72</v>
      </c>
      <c r="AE181" s="7">
        <v>0</v>
      </c>
      <c r="AF181" s="2">
        <v>4.5823599999999999E-4</v>
      </c>
      <c r="AG181" s="2">
        <v>-882499</v>
      </c>
      <c r="AH181" s="6">
        <v>0</v>
      </c>
      <c r="AI181" s="2">
        <v>1</v>
      </c>
      <c r="AJ181" s="2">
        <v>0</v>
      </c>
      <c r="AK181" s="2">
        <v>0</v>
      </c>
      <c r="AL181" s="2">
        <v>0</v>
      </c>
      <c r="AM181" s="2">
        <v>0</v>
      </c>
      <c r="AN181" s="2">
        <v>0</v>
      </c>
    </row>
    <row r="182" spans="1:40">
      <c r="A182" s="2" t="s">
        <v>336</v>
      </c>
      <c r="B182" s="2" t="s">
        <v>804</v>
      </c>
      <c r="C182" s="2" t="s">
        <v>809</v>
      </c>
      <c r="D182" s="2" t="s">
        <v>964</v>
      </c>
      <c r="E182" s="2" t="s">
        <v>337</v>
      </c>
      <c r="F182" s="2" t="s">
        <v>594</v>
      </c>
      <c r="G182" s="2" t="s">
        <v>590</v>
      </c>
      <c r="H182" s="2">
        <v>0</v>
      </c>
      <c r="I182" s="2">
        <v>0.4</v>
      </c>
      <c r="J182" s="6">
        <v>2695228</v>
      </c>
      <c r="K182" s="6">
        <v>5829419</v>
      </c>
      <c r="L182" s="6">
        <v>-3134190</v>
      </c>
      <c r="M182" s="6">
        <v>6923451</v>
      </c>
      <c r="N182" s="6">
        <v>973063</v>
      </c>
      <c r="O182" s="6">
        <v>158662</v>
      </c>
      <c r="P182" s="6">
        <v>747850</v>
      </c>
      <c r="Q182" s="2">
        <v>0</v>
      </c>
      <c r="R182" s="2">
        <v>476.8</v>
      </c>
      <c r="S182" s="2">
        <v>0</v>
      </c>
      <c r="T182" s="6">
        <v>10872</v>
      </c>
      <c r="U182" s="6">
        <v>34139</v>
      </c>
      <c r="V182" s="6">
        <v>21063</v>
      </c>
      <c r="W182" s="6">
        <v>-71825</v>
      </c>
      <c r="X182" s="6">
        <v>0</v>
      </c>
      <c r="Y182" s="2">
        <v>0</v>
      </c>
      <c r="Z182" s="6">
        <v>-486797</v>
      </c>
      <c r="AA182" s="6">
        <v>7337892</v>
      </c>
      <c r="AB182" s="6">
        <v>4203702</v>
      </c>
      <c r="AC182" s="6">
        <v>1508473</v>
      </c>
      <c r="AD182" s="9">
        <v>1.56</v>
      </c>
      <c r="AE182" s="7" t="s">
        <v>965</v>
      </c>
      <c r="AF182" s="2">
        <v>1.3885082999999999E-2</v>
      </c>
      <c r="AG182" s="2">
        <v>-1216992</v>
      </c>
      <c r="AH182" s="6">
        <v>0</v>
      </c>
      <c r="AI182" s="2">
        <v>0</v>
      </c>
      <c r="AJ182" s="2">
        <v>0</v>
      </c>
      <c r="AK182" s="2">
        <v>0</v>
      </c>
      <c r="AL182" s="2">
        <v>0</v>
      </c>
      <c r="AM182" s="2">
        <v>0</v>
      </c>
      <c r="AN182" s="2">
        <v>1</v>
      </c>
    </row>
    <row r="183" spans="1:40">
      <c r="A183" s="2" t="s">
        <v>334</v>
      </c>
      <c r="B183" s="2" t="s">
        <v>821</v>
      </c>
      <c r="C183" s="2" t="s">
        <v>820</v>
      </c>
      <c r="D183" s="2">
        <v>0</v>
      </c>
      <c r="E183" s="2" t="s">
        <v>335</v>
      </c>
      <c r="F183" s="2" t="s">
        <v>806</v>
      </c>
      <c r="G183" s="2" t="s">
        <v>446</v>
      </c>
      <c r="H183" s="2">
        <v>0</v>
      </c>
      <c r="I183" s="2">
        <v>0.49</v>
      </c>
      <c r="J183" s="6">
        <v>38218856</v>
      </c>
      <c r="K183" s="6">
        <v>29309428</v>
      </c>
      <c r="L183" s="6">
        <v>8909428</v>
      </c>
      <c r="M183" s="6">
        <v>28482021</v>
      </c>
      <c r="N183" s="6">
        <v>2364220</v>
      </c>
      <c r="O183" s="6">
        <v>656812</v>
      </c>
      <c r="P183" s="6">
        <v>1577172</v>
      </c>
      <c r="Q183" s="6">
        <v>23647</v>
      </c>
      <c r="R183" s="2">
        <v>344</v>
      </c>
      <c r="S183" s="2">
        <v>752</v>
      </c>
      <c r="T183" s="6">
        <v>12943</v>
      </c>
      <c r="U183" s="6">
        <v>67990</v>
      </c>
      <c r="V183" s="6">
        <v>24560</v>
      </c>
      <c r="W183" s="6">
        <v>204174</v>
      </c>
      <c r="X183" s="6">
        <v>0</v>
      </c>
      <c r="Y183" s="2">
        <v>0</v>
      </c>
      <c r="Z183" s="6">
        <v>2322657</v>
      </c>
      <c r="AA183" s="6">
        <v>33373073</v>
      </c>
      <c r="AB183" s="6">
        <v>42282500</v>
      </c>
      <c r="AC183" s="6">
        <v>4063645</v>
      </c>
      <c r="AD183" s="9">
        <v>1.1100000000000001</v>
      </c>
      <c r="AE183" s="7">
        <v>0</v>
      </c>
      <c r="AF183" s="2">
        <v>1.0972216E-2</v>
      </c>
      <c r="AG183" s="2">
        <v>4740117</v>
      </c>
      <c r="AH183" s="6">
        <v>0</v>
      </c>
      <c r="AI183" s="2">
        <v>0</v>
      </c>
      <c r="AJ183" s="2">
        <v>0</v>
      </c>
      <c r="AK183" s="2">
        <v>0</v>
      </c>
      <c r="AL183" s="2">
        <v>1</v>
      </c>
      <c r="AM183" s="2">
        <v>0</v>
      </c>
      <c r="AN183" s="2">
        <v>0</v>
      </c>
    </row>
    <row r="184" spans="1:40">
      <c r="A184" s="2" t="s">
        <v>332</v>
      </c>
      <c r="B184" s="2" t="s">
        <v>804</v>
      </c>
      <c r="C184" s="2" t="s">
        <v>815</v>
      </c>
      <c r="D184" s="2">
        <v>0</v>
      </c>
      <c r="E184" s="2" t="s">
        <v>333</v>
      </c>
      <c r="F184" s="2" t="s">
        <v>460</v>
      </c>
      <c r="G184" s="2" t="s">
        <v>806</v>
      </c>
      <c r="H184" s="2">
        <v>0</v>
      </c>
      <c r="I184" s="2">
        <v>0.4</v>
      </c>
      <c r="J184" s="6">
        <v>2622158</v>
      </c>
      <c r="K184" s="6">
        <v>15102493</v>
      </c>
      <c r="L184" s="3">
        <v>-12480334</v>
      </c>
      <c r="M184" s="6">
        <v>15293982</v>
      </c>
      <c r="N184" s="6">
        <v>1720646</v>
      </c>
      <c r="O184" s="6">
        <v>351188</v>
      </c>
      <c r="P184" s="6">
        <v>1278623</v>
      </c>
      <c r="Q184" s="2">
        <v>0</v>
      </c>
      <c r="R184" s="2">
        <v>818</v>
      </c>
      <c r="S184" s="2">
        <v>0</v>
      </c>
      <c r="T184" s="6">
        <v>6138</v>
      </c>
      <c r="U184" s="6">
        <v>63421</v>
      </c>
      <c r="V184" s="6">
        <v>20458</v>
      </c>
      <c r="W184" s="6">
        <v>-286008</v>
      </c>
      <c r="X184" s="6">
        <v>0</v>
      </c>
      <c r="Y184" s="2">
        <v>0</v>
      </c>
      <c r="Z184" s="6">
        <v>-656534</v>
      </c>
      <c r="AA184" s="6">
        <v>16072086</v>
      </c>
      <c r="AB184" s="6">
        <v>3591751</v>
      </c>
      <c r="AC184" s="6">
        <v>969593</v>
      </c>
      <c r="AD184" s="9">
        <v>1.37</v>
      </c>
      <c r="AE184" s="7" t="s">
        <v>909</v>
      </c>
      <c r="AF184" s="2">
        <v>1.9930757E-2</v>
      </c>
      <c r="AG184" s="2">
        <v>-1641335</v>
      </c>
      <c r="AH184" s="6">
        <v>0</v>
      </c>
      <c r="AI184" s="2">
        <v>1</v>
      </c>
      <c r="AJ184" s="2">
        <v>0</v>
      </c>
      <c r="AK184" s="2">
        <v>0</v>
      </c>
      <c r="AL184" s="2">
        <v>0</v>
      </c>
      <c r="AM184" s="2">
        <v>0</v>
      </c>
      <c r="AN184" s="2">
        <v>0</v>
      </c>
    </row>
    <row r="185" spans="1:40">
      <c r="A185" s="2" t="s">
        <v>330</v>
      </c>
      <c r="B185" s="2" t="s">
        <v>804</v>
      </c>
      <c r="C185" s="2" t="s">
        <v>809</v>
      </c>
      <c r="D185" s="2" t="s">
        <v>972</v>
      </c>
      <c r="E185" s="2" t="s">
        <v>331</v>
      </c>
      <c r="F185" s="2" t="s">
        <v>390</v>
      </c>
      <c r="G185" s="2" t="s">
        <v>806</v>
      </c>
      <c r="H185" s="2">
        <v>0</v>
      </c>
      <c r="I185" s="2">
        <v>0.4</v>
      </c>
      <c r="J185" s="6">
        <v>2995161</v>
      </c>
      <c r="K185" s="6">
        <v>9260806</v>
      </c>
      <c r="L185" s="6">
        <v>-6265645</v>
      </c>
      <c r="M185" s="6">
        <v>10211675</v>
      </c>
      <c r="N185" s="6">
        <v>1301260</v>
      </c>
      <c r="O185" s="6">
        <v>257106</v>
      </c>
      <c r="P185" s="6">
        <v>952099</v>
      </c>
      <c r="Q185" s="6">
        <v>8199</v>
      </c>
      <c r="R185" s="6">
        <v>11457</v>
      </c>
      <c r="S185" s="2">
        <v>0</v>
      </c>
      <c r="T185" s="6">
        <v>18592</v>
      </c>
      <c r="U185" s="6">
        <v>37031</v>
      </c>
      <c r="V185" s="6">
        <v>16776</v>
      </c>
      <c r="W185" s="6">
        <v>-143588</v>
      </c>
      <c r="X185" s="6">
        <v>0</v>
      </c>
      <c r="Y185" s="2">
        <v>0</v>
      </c>
      <c r="Z185" s="6">
        <v>174158</v>
      </c>
      <c r="AA185" s="6">
        <v>11543505</v>
      </c>
      <c r="AB185" s="6">
        <v>5277860</v>
      </c>
      <c r="AC185" s="6">
        <v>2282699</v>
      </c>
      <c r="AD185" s="9">
        <v>1.76</v>
      </c>
      <c r="AE185" s="7" t="s">
        <v>973</v>
      </c>
      <c r="AF185" s="2">
        <v>1.8267156999999999E-2</v>
      </c>
      <c r="AG185" s="2">
        <v>435396</v>
      </c>
      <c r="AH185" s="6">
        <v>0</v>
      </c>
      <c r="AI185" s="2">
        <v>0</v>
      </c>
      <c r="AJ185" s="2">
        <v>0</v>
      </c>
      <c r="AK185" s="2">
        <v>0</v>
      </c>
      <c r="AL185" s="2">
        <v>0</v>
      </c>
      <c r="AM185" s="2">
        <v>0</v>
      </c>
      <c r="AN185" s="2">
        <v>1</v>
      </c>
    </row>
    <row r="186" spans="1:40">
      <c r="A186" s="2" t="s">
        <v>328</v>
      </c>
      <c r="B186" s="2" t="s">
        <v>821</v>
      </c>
      <c r="C186" s="2" t="s">
        <v>820</v>
      </c>
      <c r="D186" s="2" t="s">
        <v>972</v>
      </c>
      <c r="E186" s="2" t="s">
        <v>329</v>
      </c>
      <c r="F186" s="2" t="s">
        <v>806</v>
      </c>
      <c r="G186" s="2" t="s">
        <v>446</v>
      </c>
      <c r="H186" s="2">
        <v>0</v>
      </c>
      <c r="I186" s="2">
        <v>0.49</v>
      </c>
      <c r="J186" s="6">
        <v>31907984</v>
      </c>
      <c r="K186" s="6">
        <v>35512352</v>
      </c>
      <c r="L186" s="6">
        <v>-3604368</v>
      </c>
      <c r="M186" s="6">
        <v>37240615</v>
      </c>
      <c r="N186" s="6">
        <v>2831396</v>
      </c>
      <c r="O186" s="6">
        <v>898552</v>
      </c>
      <c r="P186" s="6">
        <v>1807061</v>
      </c>
      <c r="Q186" s="6">
        <v>4231</v>
      </c>
      <c r="R186" s="3">
        <v>6639</v>
      </c>
      <c r="S186" s="6">
        <v>751.82828280000001</v>
      </c>
      <c r="T186" s="6">
        <v>15419</v>
      </c>
      <c r="U186" s="6">
        <v>68167</v>
      </c>
      <c r="V186" s="6">
        <v>30575</v>
      </c>
      <c r="W186" s="6">
        <v>-82600</v>
      </c>
      <c r="X186" s="6">
        <v>0</v>
      </c>
      <c r="Y186" s="3">
        <v>366745</v>
      </c>
      <c r="Z186" s="3">
        <v>-12440857</v>
      </c>
      <c r="AA186" s="6">
        <v>27181809</v>
      </c>
      <c r="AB186" s="6">
        <v>23577441</v>
      </c>
      <c r="AC186" s="6">
        <v>-8330543</v>
      </c>
      <c r="AD186" s="9">
        <v>0.74</v>
      </c>
      <c r="AE186" s="7" t="s">
        <v>973</v>
      </c>
      <c r="AF186" s="2">
        <v>0.19460327499999999</v>
      </c>
      <c r="AG186" s="3">
        <v>-25389504</v>
      </c>
      <c r="AH186" s="6">
        <v>0</v>
      </c>
      <c r="AI186" s="2">
        <v>0</v>
      </c>
      <c r="AJ186" s="2">
        <v>0</v>
      </c>
      <c r="AK186" s="2">
        <v>0</v>
      </c>
      <c r="AL186" s="2">
        <v>0</v>
      </c>
      <c r="AM186" s="2">
        <v>0</v>
      </c>
      <c r="AN186" s="2">
        <v>1</v>
      </c>
    </row>
    <row r="187" spans="1:40">
      <c r="A187" s="2" t="s">
        <v>326</v>
      </c>
      <c r="B187" s="2" t="s">
        <v>804</v>
      </c>
      <c r="C187" s="2" t="s">
        <v>815</v>
      </c>
      <c r="D187" s="2">
        <v>0</v>
      </c>
      <c r="E187" s="2" t="s">
        <v>327</v>
      </c>
      <c r="F187" s="2" t="s">
        <v>342</v>
      </c>
      <c r="G187" s="2" t="s">
        <v>806</v>
      </c>
      <c r="H187" s="2">
        <v>0</v>
      </c>
      <c r="I187" s="2">
        <v>0.4</v>
      </c>
      <c r="J187" s="6">
        <v>3102421</v>
      </c>
      <c r="K187" s="6">
        <v>10790521</v>
      </c>
      <c r="L187" s="6">
        <v>-7688099</v>
      </c>
      <c r="M187" s="6">
        <v>10014437</v>
      </c>
      <c r="N187" s="6">
        <v>2117960</v>
      </c>
      <c r="O187" s="6">
        <v>249648</v>
      </c>
      <c r="P187" s="6">
        <v>1666910</v>
      </c>
      <c r="Q187" s="2">
        <v>795</v>
      </c>
      <c r="R187" s="6">
        <v>29912</v>
      </c>
      <c r="S187" s="2">
        <v>0</v>
      </c>
      <c r="T187" s="6">
        <v>38126</v>
      </c>
      <c r="U187" s="6">
        <v>104746</v>
      </c>
      <c r="V187" s="6">
        <v>27823</v>
      </c>
      <c r="W187" s="6">
        <v>-176186</v>
      </c>
      <c r="X187" s="6">
        <v>0</v>
      </c>
      <c r="Y187" s="2">
        <v>0</v>
      </c>
      <c r="Z187" s="6">
        <v>-180034</v>
      </c>
      <c r="AA187" s="6">
        <v>11776177</v>
      </c>
      <c r="AB187" s="6">
        <v>4088078</v>
      </c>
      <c r="AC187" s="6">
        <v>985656</v>
      </c>
      <c r="AD187" s="9">
        <v>1.32</v>
      </c>
      <c r="AE187" s="7" t="s">
        <v>831</v>
      </c>
      <c r="AF187" s="2">
        <v>1.7574373000000001E-2</v>
      </c>
      <c r="AG187" s="2">
        <v>-450086</v>
      </c>
      <c r="AH187" s="6">
        <v>0</v>
      </c>
      <c r="AI187" s="2">
        <v>1</v>
      </c>
      <c r="AJ187" s="2">
        <v>0</v>
      </c>
      <c r="AK187" s="2">
        <v>0</v>
      </c>
      <c r="AL187" s="2">
        <v>0</v>
      </c>
      <c r="AM187" s="2">
        <v>0</v>
      </c>
      <c r="AN187" s="2">
        <v>0</v>
      </c>
    </row>
    <row r="188" spans="1:40">
      <c r="A188" s="2" t="s">
        <v>324</v>
      </c>
      <c r="B188" s="2" t="s">
        <v>821</v>
      </c>
      <c r="C188" s="2" t="s">
        <v>822</v>
      </c>
      <c r="D188" s="2">
        <v>0</v>
      </c>
      <c r="E188" s="2" t="s">
        <v>325</v>
      </c>
      <c r="F188" s="2" t="s">
        <v>806</v>
      </c>
      <c r="G188" s="2" t="s">
        <v>752</v>
      </c>
      <c r="H188" s="2">
        <v>0</v>
      </c>
      <c r="I188" s="2">
        <v>0.49</v>
      </c>
      <c r="J188" s="6">
        <v>30572868</v>
      </c>
      <c r="K188" s="6">
        <v>28021801</v>
      </c>
      <c r="L188" s="6">
        <v>2551067</v>
      </c>
      <c r="M188" s="6">
        <v>29210333</v>
      </c>
      <c r="N188" s="6">
        <v>3114812</v>
      </c>
      <c r="O188" s="6">
        <v>704779</v>
      </c>
      <c r="P188" s="6">
        <v>2298815</v>
      </c>
      <c r="Q188" s="6">
        <v>3517</v>
      </c>
      <c r="R188" s="2">
        <v>0</v>
      </c>
      <c r="S188" s="2">
        <v>752</v>
      </c>
      <c r="T188" s="6">
        <v>7887</v>
      </c>
      <c r="U188" s="6">
        <v>71043</v>
      </c>
      <c r="V188" s="6">
        <v>28019</v>
      </c>
      <c r="W188" s="6">
        <v>58462</v>
      </c>
      <c r="X188" s="6">
        <v>0</v>
      </c>
      <c r="Y188" s="2">
        <v>0</v>
      </c>
      <c r="Z188" s="6">
        <v>-128815</v>
      </c>
      <c r="AA188" s="6">
        <v>32254792</v>
      </c>
      <c r="AB188" s="6">
        <v>34805858</v>
      </c>
      <c r="AC188" s="6">
        <v>4232991</v>
      </c>
      <c r="AD188" s="9">
        <v>1.1399999999999999</v>
      </c>
      <c r="AE188" s="7">
        <v>0</v>
      </c>
      <c r="AF188" s="2">
        <v>8.7771370000000008E-3</v>
      </c>
      <c r="AG188" s="2">
        <v>-262887</v>
      </c>
      <c r="AH188" s="6">
        <v>0</v>
      </c>
      <c r="AI188" s="2">
        <v>0</v>
      </c>
      <c r="AJ188" s="2">
        <v>0</v>
      </c>
      <c r="AK188" s="2">
        <v>0</v>
      </c>
      <c r="AL188" s="2">
        <v>1</v>
      </c>
      <c r="AM188" s="2">
        <v>0</v>
      </c>
      <c r="AN188" s="2">
        <v>0</v>
      </c>
    </row>
    <row r="189" spans="1:40">
      <c r="A189" s="2" t="s">
        <v>322</v>
      </c>
      <c r="B189" s="2" t="s">
        <v>819</v>
      </c>
      <c r="C189" s="2" t="s">
        <v>845</v>
      </c>
      <c r="D189" s="2">
        <v>0</v>
      </c>
      <c r="E189" s="2" t="s">
        <v>323</v>
      </c>
      <c r="F189" s="2" t="s">
        <v>806</v>
      </c>
      <c r="G189" s="2" t="s">
        <v>87</v>
      </c>
      <c r="H189" s="2">
        <v>0</v>
      </c>
      <c r="I189" s="2">
        <v>0.49</v>
      </c>
      <c r="J189" s="6">
        <v>46462192</v>
      </c>
      <c r="K189" s="6">
        <v>26737921</v>
      </c>
      <c r="L189" s="6">
        <v>19724271</v>
      </c>
      <c r="M189" s="6">
        <v>27841444</v>
      </c>
      <c r="N189" s="6">
        <v>2716954</v>
      </c>
      <c r="O189" s="6">
        <v>641264</v>
      </c>
      <c r="P189" s="6">
        <v>1943064</v>
      </c>
      <c r="Q189" s="6">
        <v>12731</v>
      </c>
      <c r="R189" s="2">
        <v>0</v>
      </c>
      <c r="S189" s="2">
        <v>0</v>
      </c>
      <c r="T189" s="6">
        <v>9624</v>
      </c>
      <c r="U189" s="6">
        <v>75185</v>
      </c>
      <c r="V189" s="6">
        <v>35086</v>
      </c>
      <c r="W189" s="6">
        <v>452015</v>
      </c>
      <c r="X189" s="6">
        <v>0</v>
      </c>
      <c r="Y189" s="2">
        <v>0</v>
      </c>
      <c r="Z189" s="6">
        <v>-16661</v>
      </c>
      <c r="AA189" s="6">
        <v>30993751</v>
      </c>
      <c r="AB189" s="6">
        <v>50718023</v>
      </c>
      <c r="AC189" s="6">
        <v>4255831</v>
      </c>
      <c r="AD189" s="9">
        <v>1.0900000000000001</v>
      </c>
      <c r="AE189" s="7">
        <v>0</v>
      </c>
      <c r="AF189" s="2">
        <v>1.3338788000000001E-2</v>
      </c>
      <c r="AG189" s="2">
        <v>-34003</v>
      </c>
      <c r="AH189" s="6">
        <v>1</v>
      </c>
      <c r="AI189" s="2">
        <v>0</v>
      </c>
      <c r="AJ189" s="2">
        <v>0</v>
      </c>
      <c r="AK189" s="2">
        <v>0</v>
      </c>
      <c r="AL189" s="2">
        <v>0</v>
      </c>
      <c r="AM189" s="2">
        <v>0</v>
      </c>
      <c r="AN189" s="2">
        <v>0</v>
      </c>
    </row>
    <row r="190" spans="1:40">
      <c r="A190" s="2" t="s">
        <v>320</v>
      </c>
      <c r="B190" s="2" t="s">
        <v>804</v>
      </c>
      <c r="C190" s="2" t="s">
        <v>825</v>
      </c>
      <c r="D190" s="2">
        <v>0</v>
      </c>
      <c r="E190" s="2" t="s">
        <v>321</v>
      </c>
      <c r="F190" s="2" t="s">
        <v>69</v>
      </c>
      <c r="G190" s="2" t="s">
        <v>806</v>
      </c>
      <c r="H190" s="2">
        <v>0</v>
      </c>
      <c r="I190" s="2">
        <v>0.4</v>
      </c>
      <c r="J190" s="6">
        <v>1848486</v>
      </c>
      <c r="K190" s="6">
        <v>16609410</v>
      </c>
      <c r="L190" s="3">
        <v>-14760924</v>
      </c>
      <c r="M190" s="6">
        <v>18465205</v>
      </c>
      <c r="N190" s="6">
        <v>1117698</v>
      </c>
      <c r="O190" s="6">
        <v>423161</v>
      </c>
      <c r="P190" s="6">
        <v>634312</v>
      </c>
      <c r="Q190" s="6">
        <v>3690</v>
      </c>
      <c r="R190" s="6">
        <v>3902</v>
      </c>
      <c r="S190" s="2">
        <v>0</v>
      </c>
      <c r="T190" s="6">
        <v>2869</v>
      </c>
      <c r="U190" s="6">
        <v>30278</v>
      </c>
      <c r="V190" s="6">
        <v>19486</v>
      </c>
      <c r="W190" s="6">
        <v>-338271</v>
      </c>
      <c r="X190" s="6">
        <v>0</v>
      </c>
      <c r="Y190" s="2">
        <v>29779.29681</v>
      </c>
      <c r="Z190" s="6">
        <v>923862</v>
      </c>
      <c r="AA190" s="6">
        <v>20138715</v>
      </c>
      <c r="AB190" s="6">
        <v>5377791</v>
      </c>
      <c r="AC190" s="6">
        <v>3529304</v>
      </c>
      <c r="AD190" s="9">
        <v>2.91</v>
      </c>
      <c r="AE190" s="7" t="s">
        <v>980</v>
      </c>
      <c r="AF190" s="2">
        <v>1.2093179000000001E-2</v>
      </c>
      <c r="AG190" s="2">
        <v>2309654</v>
      </c>
      <c r="AH190" s="6">
        <v>0</v>
      </c>
      <c r="AI190" s="2">
        <v>1</v>
      </c>
      <c r="AJ190" s="2">
        <v>0</v>
      </c>
      <c r="AK190" s="2">
        <v>0</v>
      </c>
      <c r="AL190" s="2">
        <v>0</v>
      </c>
      <c r="AM190" s="2">
        <v>0</v>
      </c>
      <c r="AN190" s="2">
        <v>0</v>
      </c>
    </row>
    <row r="191" spans="1:40">
      <c r="A191" s="2" t="s">
        <v>318</v>
      </c>
      <c r="B191" s="2" t="s">
        <v>804</v>
      </c>
      <c r="C191" s="2" t="s">
        <v>809</v>
      </c>
      <c r="D191" s="2">
        <v>0</v>
      </c>
      <c r="E191" s="2" t="s">
        <v>319</v>
      </c>
      <c r="F191" s="2" t="s">
        <v>402</v>
      </c>
      <c r="G191" s="2" t="s">
        <v>400</v>
      </c>
      <c r="H191" s="2">
        <v>0</v>
      </c>
      <c r="I191" s="2">
        <v>0.4</v>
      </c>
      <c r="J191" s="6">
        <v>2312097</v>
      </c>
      <c r="K191" s="6">
        <v>19835622</v>
      </c>
      <c r="L191" s="3">
        <v>-17523525</v>
      </c>
      <c r="M191" s="6">
        <v>24347525</v>
      </c>
      <c r="N191" s="6">
        <v>1480666</v>
      </c>
      <c r="O191" s="6">
        <v>562848</v>
      </c>
      <c r="P191" s="6">
        <v>835287</v>
      </c>
      <c r="Q191" s="6">
        <v>1011</v>
      </c>
      <c r="R191" s="6">
        <v>3099</v>
      </c>
      <c r="S191" s="2">
        <v>614</v>
      </c>
      <c r="T191" s="6">
        <v>9113</v>
      </c>
      <c r="U191" s="6">
        <v>58101</v>
      </c>
      <c r="V191" s="6">
        <v>10593</v>
      </c>
      <c r="W191" s="6">
        <v>-401581</v>
      </c>
      <c r="X191" s="6">
        <v>0</v>
      </c>
      <c r="Y191" s="2">
        <v>0</v>
      </c>
      <c r="Z191" s="6">
        <v>-391369</v>
      </c>
      <c r="AA191" s="6">
        <v>25035241</v>
      </c>
      <c r="AB191" s="6">
        <v>7511716</v>
      </c>
      <c r="AC191" s="6">
        <v>5199619</v>
      </c>
      <c r="AD191" s="9">
        <v>3.25</v>
      </c>
      <c r="AE191" s="7" t="s">
        <v>906</v>
      </c>
      <c r="AF191" s="2">
        <v>1.2759774999999999E-2</v>
      </c>
      <c r="AG191" s="2">
        <v>-978422</v>
      </c>
      <c r="AH191" s="6">
        <v>0</v>
      </c>
      <c r="AI191" s="2">
        <v>1</v>
      </c>
      <c r="AJ191" s="2">
        <v>0</v>
      </c>
      <c r="AK191" s="2">
        <v>0</v>
      </c>
      <c r="AL191" s="2">
        <v>0</v>
      </c>
      <c r="AM191" s="2">
        <v>0</v>
      </c>
      <c r="AN191" s="2">
        <v>0</v>
      </c>
    </row>
    <row r="192" spans="1:40">
      <c r="A192" s="2" t="s">
        <v>312</v>
      </c>
      <c r="B192" s="2" t="s">
        <v>804</v>
      </c>
      <c r="C192" s="2" t="s">
        <v>809</v>
      </c>
      <c r="D192" s="2">
        <v>0</v>
      </c>
      <c r="E192" s="2" t="s">
        <v>313</v>
      </c>
      <c r="F192" s="2" t="s">
        <v>310</v>
      </c>
      <c r="G192" s="2" t="s">
        <v>806</v>
      </c>
      <c r="H192" s="2">
        <v>0</v>
      </c>
      <c r="I192" s="2">
        <v>0.4</v>
      </c>
      <c r="J192" s="6">
        <v>6571569</v>
      </c>
      <c r="K192" s="6">
        <v>36566553</v>
      </c>
      <c r="L192" s="3">
        <v>-29994984</v>
      </c>
      <c r="M192" s="6">
        <v>39150976</v>
      </c>
      <c r="N192" s="6">
        <v>2661049</v>
      </c>
      <c r="O192" s="6">
        <v>929199</v>
      </c>
      <c r="P192" s="6">
        <v>1666218</v>
      </c>
      <c r="Q192" s="2">
        <v>0</v>
      </c>
      <c r="R192" s="2">
        <v>0</v>
      </c>
      <c r="S192" s="2">
        <v>614</v>
      </c>
      <c r="T192" s="6">
        <v>4492</v>
      </c>
      <c r="U192" s="6">
        <v>42370</v>
      </c>
      <c r="V192" s="6">
        <v>18156</v>
      </c>
      <c r="W192" s="6">
        <v>-687385</v>
      </c>
      <c r="X192" s="6">
        <v>0</v>
      </c>
      <c r="Y192" s="2">
        <v>2094666</v>
      </c>
      <c r="Z192" s="6">
        <v>-884833</v>
      </c>
      <c r="AA192" s="6">
        <v>38145141</v>
      </c>
      <c r="AB192" s="6">
        <v>8150157</v>
      </c>
      <c r="AC192" s="6">
        <v>1578588</v>
      </c>
      <c r="AD192" s="9">
        <v>1.24</v>
      </c>
      <c r="AE192" s="7">
        <v>0</v>
      </c>
      <c r="AF192" s="2">
        <v>1.886626E-3</v>
      </c>
      <c r="AG192" s="2">
        <v>-2212083</v>
      </c>
      <c r="AH192" s="6">
        <v>0</v>
      </c>
      <c r="AI192" s="2">
        <v>1</v>
      </c>
      <c r="AJ192" s="2">
        <v>0</v>
      </c>
      <c r="AK192" s="2">
        <v>0</v>
      </c>
      <c r="AL192" s="2">
        <v>0</v>
      </c>
      <c r="AM192" s="2">
        <v>0</v>
      </c>
      <c r="AN192" s="2">
        <v>0</v>
      </c>
    </row>
    <row r="193" spans="1:40">
      <c r="A193" s="2" t="s">
        <v>308</v>
      </c>
      <c r="B193" s="2" t="s">
        <v>821</v>
      </c>
      <c r="C193" s="2" t="s">
        <v>845</v>
      </c>
      <c r="D193" s="2">
        <v>0</v>
      </c>
      <c r="E193" s="2" t="s">
        <v>1010</v>
      </c>
      <c r="F193" s="2" t="s">
        <v>806</v>
      </c>
      <c r="G193" s="2" t="s">
        <v>806</v>
      </c>
      <c r="H193" s="2">
        <v>0</v>
      </c>
      <c r="I193" s="2">
        <v>0.5</v>
      </c>
      <c r="J193" s="6">
        <v>66290533</v>
      </c>
      <c r="K193" s="6">
        <v>39804216</v>
      </c>
      <c r="L193" s="6">
        <v>26486317</v>
      </c>
      <c r="M193" s="6">
        <v>38747017</v>
      </c>
      <c r="N193" s="6">
        <v>5504028</v>
      </c>
      <c r="O193" s="6">
        <v>945484</v>
      </c>
      <c r="P193" s="6">
        <v>4102522</v>
      </c>
      <c r="Q193" s="6">
        <v>21577</v>
      </c>
      <c r="R193" s="6">
        <v>41986</v>
      </c>
      <c r="S193" s="2">
        <v>767</v>
      </c>
      <c r="T193" s="6">
        <v>57724</v>
      </c>
      <c r="U193" s="6">
        <v>239199</v>
      </c>
      <c r="V193" s="6">
        <v>94769</v>
      </c>
      <c r="W193" s="6">
        <v>606978</v>
      </c>
      <c r="X193" s="6">
        <v>0</v>
      </c>
      <c r="Y193" s="2">
        <v>0</v>
      </c>
      <c r="Z193" s="6">
        <v>1082062</v>
      </c>
      <c r="AA193" s="6">
        <v>45940085</v>
      </c>
      <c r="AB193" s="6">
        <v>72426402</v>
      </c>
      <c r="AC193" s="6">
        <v>6135869</v>
      </c>
      <c r="AD193" s="9">
        <v>1.0900000000000001</v>
      </c>
      <c r="AE193" s="7">
        <v>0</v>
      </c>
      <c r="AF193" s="2">
        <v>1.9031288E-2</v>
      </c>
      <c r="AG193" s="2">
        <v>2164124</v>
      </c>
      <c r="AH193" s="6">
        <v>0</v>
      </c>
      <c r="AI193" s="2">
        <v>0</v>
      </c>
      <c r="AJ193" s="2">
        <v>0</v>
      </c>
      <c r="AK193" s="2">
        <v>0</v>
      </c>
      <c r="AL193" s="2">
        <v>1</v>
      </c>
      <c r="AM193" s="2">
        <v>0</v>
      </c>
      <c r="AN193" s="2">
        <v>0</v>
      </c>
    </row>
    <row r="194" spans="1:40">
      <c r="A194" s="2" t="s">
        <v>306</v>
      </c>
      <c r="B194" s="2" t="s">
        <v>804</v>
      </c>
      <c r="C194" s="2" t="s">
        <v>815</v>
      </c>
      <c r="D194" s="2">
        <v>0</v>
      </c>
      <c r="E194" s="2" t="s">
        <v>307</v>
      </c>
      <c r="F194" s="2" t="s">
        <v>342</v>
      </c>
      <c r="G194" s="2" t="s">
        <v>806</v>
      </c>
      <c r="H194" s="2">
        <v>0</v>
      </c>
      <c r="I194" s="2">
        <v>0.4</v>
      </c>
      <c r="J194" s="6">
        <v>5758637</v>
      </c>
      <c r="K194" s="6">
        <v>31255157</v>
      </c>
      <c r="L194" s="3">
        <v>-25496520</v>
      </c>
      <c r="M194" s="6">
        <v>30144053</v>
      </c>
      <c r="N194" s="6">
        <v>2538130</v>
      </c>
      <c r="O194" s="6">
        <v>690801</v>
      </c>
      <c r="P194" s="6">
        <v>1705694</v>
      </c>
      <c r="Q194" s="2">
        <v>0</v>
      </c>
      <c r="R194" s="2">
        <v>0</v>
      </c>
      <c r="S194" s="2">
        <v>0</v>
      </c>
      <c r="T194" s="6">
        <v>10702</v>
      </c>
      <c r="U194" s="6">
        <v>96154</v>
      </c>
      <c r="V194" s="6">
        <v>34779</v>
      </c>
      <c r="W194" s="6">
        <v>-584295</v>
      </c>
      <c r="X194" s="6">
        <v>0</v>
      </c>
      <c r="Y194" s="2">
        <v>0</v>
      </c>
      <c r="Z194" s="6">
        <v>-998279</v>
      </c>
      <c r="AA194" s="6">
        <v>31099609</v>
      </c>
      <c r="AB194" s="6">
        <v>5603089</v>
      </c>
      <c r="AC194" s="6">
        <v>-155548</v>
      </c>
      <c r="AD194" s="9">
        <v>0.97</v>
      </c>
      <c r="AE194" s="7" t="s">
        <v>831</v>
      </c>
      <c r="AF194" s="2">
        <v>3.2621111000000001E-2</v>
      </c>
      <c r="AG194" s="2">
        <v>-2495698</v>
      </c>
      <c r="AH194" s="6">
        <v>0</v>
      </c>
      <c r="AI194" s="2">
        <v>1</v>
      </c>
      <c r="AJ194" s="2">
        <v>0</v>
      </c>
      <c r="AK194" s="2">
        <v>0</v>
      </c>
      <c r="AL194" s="2">
        <v>0</v>
      </c>
      <c r="AM194" s="2">
        <v>0</v>
      </c>
      <c r="AN194" s="2">
        <v>0</v>
      </c>
    </row>
    <row r="195" spans="1:40">
      <c r="A195" s="2" t="s">
        <v>304</v>
      </c>
      <c r="B195" s="2" t="s">
        <v>821</v>
      </c>
      <c r="C195" s="2" t="s">
        <v>809</v>
      </c>
      <c r="D195" s="2">
        <v>0</v>
      </c>
      <c r="E195" s="2" t="s">
        <v>305</v>
      </c>
      <c r="F195" s="2" t="s">
        <v>806</v>
      </c>
      <c r="G195" s="2" t="s">
        <v>300</v>
      </c>
      <c r="H195" s="2">
        <v>0</v>
      </c>
      <c r="I195" s="2">
        <v>0.49</v>
      </c>
      <c r="J195" s="6">
        <v>92901233</v>
      </c>
      <c r="K195" s="6">
        <v>65406012</v>
      </c>
      <c r="L195" s="6">
        <v>27495221</v>
      </c>
      <c r="M195" s="6">
        <v>66961269</v>
      </c>
      <c r="N195" s="6">
        <v>5113301</v>
      </c>
      <c r="O195" s="6">
        <v>1534529</v>
      </c>
      <c r="P195" s="6">
        <v>3128408</v>
      </c>
      <c r="Q195" s="6">
        <v>5749</v>
      </c>
      <c r="R195" s="2">
        <v>0</v>
      </c>
      <c r="S195" s="2">
        <v>752</v>
      </c>
      <c r="T195" s="3">
        <v>50766</v>
      </c>
      <c r="U195" s="6">
        <v>322749</v>
      </c>
      <c r="V195" s="6">
        <v>70348</v>
      </c>
      <c r="W195" s="6">
        <v>630099</v>
      </c>
      <c r="X195" s="6">
        <v>0</v>
      </c>
      <c r="Y195" s="2">
        <v>0</v>
      </c>
      <c r="Z195" s="6">
        <v>1711323</v>
      </c>
      <c r="AA195" s="6">
        <v>74415992</v>
      </c>
      <c r="AB195" s="6">
        <v>101911214</v>
      </c>
      <c r="AC195" s="6">
        <v>9009981</v>
      </c>
      <c r="AD195" s="9">
        <v>1.1000000000000001</v>
      </c>
      <c r="AE195" s="7">
        <v>0</v>
      </c>
      <c r="AF195" s="2">
        <v>2.6670929999999999E-2</v>
      </c>
      <c r="AG195" s="2">
        <v>3492495</v>
      </c>
      <c r="AH195" s="6">
        <v>0</v>
      </c>
      <c r="AI195" s="2">
        <v>0</v>
      </c>
      <c r="AJ195" s="2">
        <v>0</v>
      </c>
      <c r="AK195" s="2">
        <v>0</v>
      </c>
      <c r="AL195" s="2">
        <v>1</v>
      </c>
      <c r="AM195" s="2">
        <v>0</v>
      </c>
      <c r="AN195" s="2">
        <v>0</v>
      </c>
    </row>
    <row r="196" spans="1:40">
      <c r="A196" s="2" t="s">
        <v>298</v>
      </c>
      <c r="B196" s="2" t="s">
        <v>804</v>
      </c>
      <c r="C196" s="2" t="s">
        <v>825</v>
      </c>
      <c r="D196" s="2">
        <v>0</v>
      </c>
      <c r="E196" s="2" t="s">
        <v>299</v>
      </c>
      <c r="F196" s="2" t="s">
        <v>69</v>
      </c>
      <c r="G196" s="2" t="s">
        <v>806</v>
      </c>
      <c r="H196" s="2">
        <v>0</v>
      </c>
      <c r="I196" s="2">
        <v>0.4</v>
      </c>
      <c r="J196" s="6">
        <v>3551156</v>
      </c>
      <c r="K196" s="6">
        <v>12607179</v>
      </c>
      <c r="L196" s="6">
        <v>-9056023</v>
      </c>
      <c r="M196" s="6">
        <v>13718032</v>
      </c>
      <c r="N196" s="6">
        <v>1360680</v>
      </c>
      <c r="O196" s="6">
        <v>314372</v>
      </c>
      <c r="P196" s="6">
        <v>1003658</v>
      </c>
      <c r="Q196" s="2">
        <v>0</v>
      </c>
      <c r="R196" s="2">
        <v>0</v>
      </c>
      <c r="S196" s="2">
        <v>0</v>
      </c>
      <c r="T196" s="6">
        <v>4597</v>
      </c>
      <c r="U196" s="6">
        <v>28233</v>
      </c>
      <c r="V196" s="6">
        <v>9820</v>
      </c>
      <c r="W196" s="6">
        <v>-207534</v>
      </c>
      <c r="X196" s="6">
        <v>0</v>
      </c>
      <c r="Y196" s="2">
        <v>57209.473660000003</v>
      </c>
      <c r="Z196" s="6">
        <v>-63998</v>
      </c>
      <c r="AA196" s="6">
        <v>14749970</v>
      </c>
      <c r="AB196" s="6">
        <v>5693947</v>
      </c>
      <c r="AC196" s="6">
        <v>2142791</v>
      </c>
      <c r="AD196" s="9">
        <v>1.6</v>
      </c>
      <c r="AE196" s="7" t="s">
        <v>980</v>
      </c>
      <c r="AF196" s="2">
        <v>2.3232395999999999E-2</v>
      </c>
      <c r="AG196" s="2">
        <v>-159996</v>
      </c>
      <c r="AH196" s="6">
        <v>0</v>
      </c>
      <c r="AI196" s="2">
        <v>1</v>
      </c>
      <c r="AJ196" s="2">
        <v>0</v>
      </c>
      <c r="AK196" s="2">
        <v>0</v>
      </c>
      <c r="AL196" s="2">
        <v>0</v>
      </c>
      <c r="AM196" s="2">
        <v>0</v>
      </c>
      <c r="AN196" s="2">
        <v>0</v>
      </c>
    </row>
    <row r="197" spans="1:40">
      <c r="A197" s="2" t="s">
        <v>296</v>
      </c>
      <c r="B197" s="2" t="s">
        <v>804</v>
      </c>
      <c r="C197" s="2" t="s">
        <v>809</v>
      </c>
      <c r="D197" s="2">
        <v>0</v>
      </c>
      <c r="E197" s="2" t="s">
        <v>297</v>
      </c>
      <c r="F197" s="2" t="s">
        <v>402</v>
      </c>
      <c r="G197" s="2" t="s">
        <v>400</v>
      </c>
      <c r="H197" s="2">
        <v>0</v>
      </c>
      <c r="I197" s="2">
        <v>0.4</v>
      </c>
      <c r="J197" s="6">
        <v>1483549</v>
      </c>
      <c r="K197" s="6">
        <v>5101595</v>
      </c>
      <c r="L197" s="6">
        <v>-3618046</v>
      </c>
      <c r="M197" s="6">
        <v>4887421</v>
      </c>
      <c r="N197" s="6">
        <v>635909</v>
      </c>
      <c r="O197" s="6">
        <v>112193</v>
      </c>
      <c r="P197" s="6">
        <v>487660</v>
      </c>
      <c r="Q197" s="6">
        <v>6546</v>
      </c>
      <c r="R197" s="2">
        <v>0</v>
      </c>
      <c r="S197" s="2">
        <v>0</v>
      </c>
      <c r="T197" s="6">
        <v>2046</v>
      </c>
      <c r="U197" s="6">
        <v>23782</v>
      </c>
      <c r="V197" s="6">
        <v>3682</v>
      </c>
      <c r="W197" s="6">
        <v>-82914</v>
      </c>
      <c r="X197" s="6">
        <v>0</v>
      </c>
      <c r="Y197" s="2">
        <v>0</v>
      </c>
      <c r="Z197" s="6">
        <v>-139071</v>
      </c>
      <c r="AA197" s="6">
        <v>5301346</v>
      </c>
      <c r="AB197" s="6">
        <v>1683300</v>
      </c>
      <c r="AC197" s="6">
        <v>199751</v>
      </c>
      <c r="AD197" s="9">
        <v>1.1299999999999999</v>
      </c>
      <c r="AE197" s="7" t="s">
        <v>906</v>
      </c>
      <c r="AF197" s="2">
        <v>8.1872639999999997E-3</v>
      </c>
      <c r="AG197" s="2">
        <v>-347677</v>
      </c>
      <c r="AH197" s="6">
        <v>0</v>
      </c>
      <c r="AI197" s="2">
        <v>1</v>
      </c>
      <c r="AJ197" s="2">
        <v>0</v>
      </c>
      <c r="AK197" s="2">
        <v>0</v>
      </c>
      <c r="AL197" s="2">
        <v>0</v>
      </c>
      <c r="AM197" s="2">
        <v>0</v>
      </c>
      <c r="AN197" s="2">
        <v>0</v>
      </c>
    </row>
    <row r="198" spans="1:40">
      <c r="A198" s="2" t="s">
        <v>294</v>
      </c>
      <c r="B198" s="2" t="s">
        <v>819</v>
      </c>
      <c r="C198" s="2" t="s">
        <v>808</v>
      </c>
      <c r="D198" s="2" t="s">
        <v>947</v>
      </c>
      <c r="E198" s="2" t="s">
        <v>295</v>
      </c>
      <c r="F198" s="2" t="s">
        <v>806</v>
      </c>
      <c r="G198" s="2" t="s">
        <v>502</v>
      </c>
      <c r="H198" s="2">
        <v>0</v>
      </c>
      <c r="I198" s="2">
        <v>0.49</v>
      </c>
      <c r="J198" s="6">
        <v>62325190</v>
      </c>
      <c r="K198" s="6">
        <v>27215001</v>
      </c>
      <c r="L198" s="6">
        <v>35110189</v>
      </c>
      <c r="M198" s="6">
        <v>26241253</v>
      </c>
      <c r="N198" s="6">
        <v>3661242</v>
      </c>
      <c r="O198" s="6">
        <v>601362</v>
      </c>
      <c r="P198" s="6">
        <v>2926211</v>
      </c>
      <c r="Q198" s="2">
        <v>0</v>
      </c>
      <c r="R198" s="6">
        <v>7009</v>
      </c>
      <c r="S198" s="2">
        <v>0</v>
      </c>
      <c r="T198" s="6">
        <v>7009</v>
      </c>
      <c r="U198" s="6">
        <v>73180</v>
      </c>
      <c r="V198" s="6">
        <v>46471</v>
      </c>
      <c r="W198" s="6">
        <v>804608</v>
      </c>
      <c r="X198" s="6">
        <v>0</v>
      </c>
      <c r="Y198" s="2">
        <v>0</v>
      </c>
      <c r="Z198" s="6">
        <v>-29887</v>
      </c>
      <c r="AA198" s="6">
        <v>30677217</v>
      </c>
      <c r="AB198" s="6">
        <v>65787405</v>
      </c>
      <c r="AC198" s="6">
        <v>3462216</v>
      </c>
      <c r="AD198" s="9">
        <v>1.06</v>
      </c>
      <c r="AE198" s="7" t="s">
        <v>907</v>
      </c>
      <c r="AF198" s="2">
        <v>8.2178643999999995E-2</v>
      </c>
      <c r="AG198" s="2">
        <v>-1367194</v>
      </c>
      <c r="AH198" s="6">
        <v>0</v>
      </c>
      <c r="AI198" s="2">
        <v>0</v>
      </c>
      <c r="AJ198" s="2">
        <v>0</v>
      </c>
      <c r="AK198" s="2">
        <v>0</v>
      </c>
      <c r="AL198" s="2">
        <v>0</v>
      </c>
      <c r="AM198" s="2">
        <v>0</v>
      </c>
      <c r="AN198" s="2">
        <v>1</v>
      </c>
    </row>
    <row r="199" spans="1:40">
      <c r="A199" s="2" t="s">
        <v>292</v>
      </c>
      <c r="B199" s="2" t="s">
        <v>804</v>
      </c>
      <c r="C199" s="2" t="s">
        <v>805</v>
      </c>
      <c r="D199" s="2">
        <v>0</v>
      </c>
      <c r="E199" s="2" t="s">
        <v>293</v>
      </c>
      <c r="F199" s="2" t="s">
        <v>290</v>
      </c>
      <c r="G199" s="2" t="s">
        <v>806</v>
      </c>
      <c r="H199" s="2">
        <v>0</v>
      </c>
      <c r="I199" s="2">
        <v>0.4</v>
      </c>
      <c r="J199" s="6">
        <v>6021475</v>
      </c>
      <c r="K199" s="6">
        <v>35261380</v>
      </c>
      <c r="L199" s="3">
        <v>-29239905</v>
      </c>
      <c r="M199" s="6">
        <v>41407382</v>
      </c>
      <c r="N199" s="6">
        <v>1699306</v>
      </c>
      <c r="O199" s="6">
        <v>949106</v>
      </c>
      <c r="P199" s="6">
        <v>658921</v>
      </c>
      <c r="Q199" s="2">
        <v>0</v>
      </c>
      <c r="R199" s="2">
        <v>0</v>
      </c>
      <c r="S199" s="2">
        <v>614</v>
      </c>
      <c r="T199" s="6">
        <v>2394</v>
      </c>
      <c r="U199" s="6">
        <v>61266</v>
      </c>
      <c r="V199" s="6">
        <v>27005</v>
      </c>
      <c r="W199" s="6">
        <v>-670081</v>
      </c>
      <c r="X199" s="6">
        <v>0</v>
      </c>
      <c r="Y199" s="2">
        <v>3439698</v>
      </c>
      <c r="Z199" s="6">
        <v>258448</v>
      </c>
      <c r="AA199" s="6">
        <v>39255357</v>
      </c>
      <c r="AB199" s="6">
        <v>10015452</v>
      </c>
      <c r="AC199" s="6">
        <v>3993977</v>
      </c>
      <c r="AD199" s="9">
        <v>1.66</v>
      </c>
      <c r="AE199" s="7">
        <v>0</v>
      </c>
      <c r="AF199" s="2">
        <v>1.7286999999999999E-3</v>
      </c>
      <c r="AG199" s="2">
        <v>646121</v>
      </c>
      <c r="AH199" s="6">
        <v>0</v>
      </c>
      <c r="AI199" s="2">
        <v>1</v>
      </c>
      <c r="AJ199" s="2">
        <v>0</v>
      </c>
      <c r="AK199" s="2">
        <v>0</v>
      </c>
      <c r="AL199" s="2">
        <v>0</v>
      </c>
      <c r="AM199" s="2">
        <v>0</v>
      </c>
      <c r="AN199" s="2">
        <v>0</v>
      </c>
    </row>
    <row r="200" spans="1:40">
      <c r="A200" s="2" t="s">
        <v>288</v>
      </c>
      <c r="B200" s="2" t="s">
        <v>804</v>
      </c>
      <c r="C200" s="2" t="s">
        <v>808</v>
      </c>
      <c r="D200" s="2">
        <v>0</v>
      </c>
      <c r="E200" s="2" t="s">
        <v>289</v>
      </c>
      <c r="F200" s="2" t="s">
        <v>412</v>
      </c>
      <c r="G200" s="2" t="s">
        <v>410</v>
      </c>
      <c r="H200" s="2">
        <v>0</v>
      </c>
      <c r="I200" s="2">
        <v>0.4</v>
      </c>
      <c r="J200" s="6">
        <v>3916366</v>
      </c>
      <c r="K200" s="6">
        <v>7175958</v>
      </c>
      <c r="L200" s="6">
        <v>-3259593</v>
      </c>
      <c r="M200" s="6">
        <v>7064070</v>
      </c>
      <c r="N200" s="6">
        <v>1125139</v>
      </c>
      <c r="O200" s="6">
        <v>161885</v>
      </c>
      <c r="P200" s="6">
        <v>930558</v>
      </c>
      <c r="Q200" s="2">
        <v>0</v>
      </c>
      <c r="R200" s="2">
        <v>0</v>
      </c>
      <c r="S200" s="2">
        <v>0</v>
      </c>
      <c r="T200" s="6">
        <v>5721</v>
      </c>
      <c r="U200" s="6">
        <v>19640</v>
      </c>
      <c r="V200" s="6">
        <v>7335</v>
      </c>
      <c r="W200" s="6">
        <v>-74699</v>
      </c>
      <c r="X200" s="6">
        <v>0</v>
      </c>
      <c r="Y200" s="2">
        <v>0</v>
      </c>
      <c r="Z200" s="6">
        <v>252711</v>
      </c>
      <c r="AA200" s="6">
        <v>8367221</v>
      </c>
      <c r="AB200" s="6">
        <v>5107628</v>
      </c>
      <c r="AC200" s="6">
        <v>1191263</v>
      </c>
      <c r="AD200" s="9">
        <v>1.3</v>
      </c>
      <c r="AE200" s="7" t="s">
        <v>930</v>
      </c>
      <c r="AF200" s="2">
        <v>1.8599629999999999E-2</v>
      </c>
      <c r="AG200" s="2">
        <v>631777</v>
      </c>
      <c r="AH200" s="6">
        <v>0</v>
      </c>
      <c r="AI200" s="2">
        <v>1</v>
      </c>
      <c r="AJ200" s="2">
        <v>0</v>
      </c>
      <c r="AK200" s="2">
        <v>0</v>
      </c>
      <c r="AL200" s="2">
        <v>0</v>
      </c>
      <c r="AM200" s="2">
        <v>0</v>
      </c>
      <c r="AN200" s="2">
        <v>0</v>
      </c>
    </row>
    <row r="201" spans="1:40">
      <c r="A201" s="2" t="s">
        <v>286</v>
      </c>
      <c r="B201" s="2" t="s">
        <v>821</v>
      </c>
      <c r="C201" s="2" t="s">
        <v>815</v>
      </c>
      <c r="D201" s="2">
        <v>0</v>
      </c>
      <c r="E201" s="2" t="s">
        <v>287</v>
      </c>
      <c r="F201" s="2" t="s">
        <v>806</v>
      </c>
      <c r="G201" s="2" t="s">
        <v>666</v>
      </c>
      <c r="H201" s="2">
        <v>0</v>
      </c>
      <c r="I201" s="2">
        <v>0.49</v>
      </c>
      <c r="J201" s="6">
        <v>40411519</v>
      </c>
      <c r="K201" s="6">
        <v>42781368</v>
      </c>
      <c r="L201" s="6">
        <v>-2369850</v>
      </c>
      <c r="M201" s="6">
        <v>45128937</v>
      </c>
      <c r="N201" s="6">
        <v>3196909</v>
      </c>
      <c r="O201" s="6">
        <v>1041905</v>
      </c>
      <c r="P201" s="6">
        <v>2051188</v>
      </c>
      <c r="Q201" s="6">
        <v>1564</v>
      </c>
      <c r="R201" s="6">
        <v>6516</v>
      </c>
      <c r="S201" s="2">
        <v>0</v>
      </c>
      <c r="T201" s="6">
        <v>7519</v>
      </c>
      <c r="U201" s="6">
        <v>66163</v>
      </c>
      <c r="V201" s="6">
        <v>22054</v>
      </c>
      <c r="W201" s="6">
        <v>-54309</v>
      </c>
      <c r="X201" s="6">
        <v>0</v>
      </c>
      <c r="Y201" s="2">
        <v>246720</v>
      </c>
      <c r="Z201" s="6">
        <v>286531</v>
      </c>
      <c r="AA201" s="6">
        <v>48311348</v>
      </c>
      <c r="AB201" s="6">
        <v>45941498</v>
      </c>
      <c r="AC201" s="6">
        <v>5529979</v>
      </c>
      <c r="AD201" s="9">
        <v>1.1399999999999999</v>
      </c>
      <c r="AE201" s="7">
        <v>0</v>
      </c>
      <c r="AF201" s="2">
        <v>1.1601706E-2</v>
      </c>
      <c r="AG201" s="2">
        <v>584757</v>
      </c>
      <c r="AH201" s="6">
        <v>0</v>
      </c>
      <c r="AI201" s="2">
        <v>0</v>
      </c>
      <c r="AJ201" s="2">
        <v>0</v>
      </c>
      <c r="AK201" s="2">
        <v>0</v>
      </c>
      <c r="AL201" s="2">
        <v>1</v>
      </c>
      <c r="AM201" s="2">
        <v>0</v>
      </c>
      <c r="AN201" s="2">
        <v>0</v>
      </c>
    </row>
    <row r="202" spans="1:40">
      <c r="A202" s="2" t="s">
        <v>284</v>
      </c>
      <c r="B202" s="2" t="s">
        <v>821</v>
      </c>
      <c r="C202" s="2" t="s">
        <v>822</v>
      </c>
      <c r="D202" s="2" t="s">
        <v>981</v>
      </c>
      <c r="E202" s="2" t="s">
        <v>285</v>
      </c>
      <c r="F202" s="2" t="s">
        <v>806</v>
      </c>
      <c r="G202" s="2" t="s">
        <v>274</v>
      </c>
      <c r="H202" s="2">
        <v>0</v>
      </c>
      <c r="I202" s="2">
        <v>0.49</v>
      </c>
      <c r="J202" s="6">
        <v>56113653</v>
      </c>
      <c r="K202" s="6">
        <v>41843062</v>
      </c>
      <c r="L202" s="6">
        <v>14270591</v>
      </c>
      <c r="M202" s="6">
        <v>43427196</v>
      </c>
      <c r="N202" s="6">
        <v>3826970</v>
      </c>
      <c r="O202" s="6">
        <v>997472</v>
      </c>
      <c r="P202" s="6">
        <v>2667727</v>
      </c>
      <c r="Q202" s="6">
        <v>3705</v>
      </c>
      <c r="R202" s="2">
        <v>0</v>
      </c>
      <c r="S202" s="6">
        <v>774.10101010000005</v>
      </c>
      <c r="T202" s="6">
        <v>8871</v>
      </c>
      <c r="U202" s="6">
        <v>107764</v>
      </c>
      <c r="V202" s="6">
        <v>40656</v>
      </c>
      <c r="W202" s="6">
        <v>327034</v>
      </c>
      <c r="X202" s="6">
        <v>0</v>
      </c>
      <c r="Y202" s="2">
        <v>0</v>
      </c>
      <c r="Z202" s="6">
        <v>-1466685</v>
      </c>
      <c r="AA202" s="6">
        <v>46114515</v>
      </c>
      <c r="AB202" s="6">
        <v>60385106</v>
      </c>
      <c r="AC202" s="6">
        <v>4271453</v>
      </c>
      <c r="AD202" s="9">
        <v>1.08</v>
      </c>
      <c r="AE202" s="7" t="s">
        <v>982</v>
      </c>
      <c r="AF202" s="2">
        <v>0.27147886100000002</v>
      </c>
      <c r="AG202" s="2">
        <v>-2993234</v>
      </c>
      <c r="AH202" s="6">
        <v>0</v>
      </c>
      <c r="AI202" s="2">
        <v>0</v>
      </c>
      <c r="AJ202" s="2">
        <v>0</v>
      </c>
      <c r="AK202" s="2">
        <v>0</v>
      </c>
      <c r="AL202" s="2">
        <v>0</v>
      </c>
      <c r="AM202" s="2">
        <v>0</v>
      </c>
      <c r="AN202" s="2">
        <v>1</v>
      </c>
    </row>
    <row r="203" spans="1:40">
      <c r="A203" s="2" t="s">
        <v>282</v>
      </c>
      <c r="B203" s="2" t="s">
        <v>821</v>
      </c>
      <c r="C203" s="2" t="s">
        <v>822</v>
      </c>
      <c r="D203" s="2">
        <v>0</v>
      </c>
      <c r="E203" s="2" t="s">
        <v>283</v>
      </c>
      <c r="F203" s="2" t="s">
        <v>806</v>
      </c>
      <c r="G203" s="2" t="s">
        <v>0</v>
      </c>
      <c r="H203" s="2">
        <v>0</v>
      </c>
      <c r="I203" s="2">
        <v>0.49</v>
      </c>
      <c r="J203" s="6">
        <v>16690115</v>
      </c>
      <c r="K203" s="6">
        <v>29986573</v>
      </c>
      <c r="L203" s="3">
        <v>-13296458</v>
      </c>
      <c r="M203" s="6">
        <v>27332393</v>
      </c>
      <c r="N203" s="6">
        <v>2625074</v>
      </c>
      <c r="O203" s="6">
        <v>626376</v>
      </c>
      <c r="P203" s="6">
        <v>1891185</v>
      </c>
      <c r="Q203" s="2">
        <v>0</v>
      </c>
      <c r="R203" s="2">
        <v>0</v>
      </c>
      <c r="S203" s="2">
        <v>0</v>
      </c>
      <c r="T203" s="6">
        <v>8770</v>
      </c>
      <c r="U203" s="6">
        <v>78192</v>
      </c>
      <c r="V203" s="6">
        <v>20551</v>
      </c>
      <c r="W203" s="6">
        <v>-304710</v>
      </c>
      <c r="X203" s="6">
        <v>0</v>
      </c>
      <c r="Y203" s="2">
        <v>0</v>
      </c>
      <c r="Z203" s="2">
        <v>0</v>
      </c>
      <c r="AA203" s="6">
        <v>29652756</v>
      </c>
      <c r="AB203" s="6">
        <v>16356299</v>
      </c>
      <c r="AC203" s="6">
        <v>-333817</v>
      </c>
      <c r="AD203" s="9">
        <v>0.98</v>
      </c>
      <c r="AE203" s="7">
        <v>0</v>
      </c>
      <c r="AF203" s="2">
        <v>4.7915500000000003E-3</v>
      </c>
      <c r="AG203" s="2">
        <v>0</v>
      </c>
      <c r="AH203" s="6">
        <v>0</v>
      </c>
      <c r="AI203" s="2">
        <v>0</v>
      </c>
      <c r="AJ203" s="2">
        <v>0</v>
      </c>
      <c r="AK203" s="2">
        <v>0</v>
      </c>
      <c r="AL203" s="2">
        <v>1</v>
      </c>
      <c r="AM203" s="2">
        <v>0</v>
      </c>
      <c r="AN203" s="2">
        <v>0</v>
      </c>
    </row>
    <row r="204" spans="1:40">
      <c r="A204" s="2" t="s">
        <v>280</v>
      </c>
      <c r="B204" s="2" t="s">
        <v>821</v>
      </c>
      <c r="C204" s="2" t="s">
        <v>805</v>
      </c>
      <c r="D204" s="2" t="s">
        <v>985</v>
      </c>
      <c r="E204" s="2" t="s">
        <v>281</v>
      </c>
      <c r="F204" s="2" t="s">
        <v>806</v>
      </c>
      <c r="G204" s="2" t="s">
        <v>486</v>
      </c>
      <c r="H204" s="2">
        <v>0</v>
      </c>
      <c r="I204" s="2">
        <v>0.49</v>
      </c>
      <c r="J204" s="6">
        <v>46673476</v>
      </c>
      <c r="K204" s="6">
        <v>39985764</v>
      </c>
      <c r="L204" s="6">
        <v>6687712</v>
      </c>
      <c r="M204" s="6">
        <v>42530114</v>
      </c>
      <c r="N204" s="6">
        <v>3244094</v>
      </c>
      <c r="O204" s="6">
        <v>974649</v>
      </c>
      <c r="P204" s="6">
        <v>2107240</v>
      </c>
      <c r="Q204" s="2">
        <v>0</v>
      </c>
      <c r="R204" s="2">
        <v>0</v>
      </c>
      <c r="S204" s="2">
        <v>0</v>
      </c>
      <c r="T204" s="2">
        <v>0</v>
      </c>
      <c r="U204" s="6">
        <v>127119</v>
      </c>
      <c r="V204" s="6">
        <v>35086</v>
      </c>
      <c r="W204" s="6">
        <v>153260</v>
      </c>
      <c r="X204" s="6">
        <v>0</v>
      </c>
      <c r="Y204" s="2">
        <v>0</v>
      </c>
      <c r="Z204" s="6">
        <v>546184</v>
      </c>
      <c r="AA204" s="6">
        <v>46473652</v>
      </c>
      <c r="AB204" s="6">
        <v>53161364</v>
      </c>
      <c r="AC204" s="6">
        <v>6487888</v>
      </c>
      <c r="AD204" s="9">
        <v>1.1399999999999999</v>
      </c>
      <c r="AE204" s="7" t="s">
        <v>986</v>
      </c>
      <c r="AF204" s="2">
        <v>0.35508616399999998</v>
      </c>
      <c r="AG204" s="2">
        <v>1114661</v>
      </c>
      <c r="AH204" s="6">
        <v>0</v>
      </c>
      <c r="AI204" s="2">
        <v>0</v>
      </c>
      <c r="AJ204" s="2">
        <v>0</v>
      </c>
      <c r="AK204" s="2">
        <v>0</v>
      </c>
      <c r="AL204" s="2">
        <v>0</v>
      </c>
      <c r="AM204" s="2">
        <v>0</v>
      </c>
      <c r="AN204" s="2">
        <v>1</v>
      </c>
    </row>
    <row r="205" spans="1:40">
      <c r="A205" s="2" t="s">
        <v>278</v>
      </c>
      <c r="B205" s="2" t="s">
        <v>804</v>
      </c>
      <c r="C205" s="2" t="s">
        <v>808</v>
      </c>
      <c r="D205" s="2">
        <v>0</v>
      </c>
      <c r="E205" s="2" t="s">
        <v>279</v>
      </c>
      <c r="F205" s="2" t="s">
        <v>412</v>
      </c>
      <c r="G205" s="2" t="s">
        <v>410</v>
      </c>
      <c r="H205" s="2">
        <v>0</v>
      </c>
      <c r="I205" s="2">
        <v>0.4</v>
      </c>
      <c r="J205" s="6">
        <v>5347897</v>
      </c>
      <c r="K205" s="6">
        <v>22800467</v>
      </c>
      <c r="L205" s="3">
        <v>-17452569</v>
      </c>
      <c r="M205" s="6">
        <v>21264216</v>
      </c>
      <c r="N205" s="6">
        <v>1926088</v>
      </c>
      <c r="O205" s="6">
        <v>487724</v>
      </c>
      <c r="P205" s="6">
        <v>1404866</v>
      </c>
      <c r="Q205" s="6">
        <v>3800</v>
      </c>
      <c r="R205" s="2">
        <v>753</v>
      </c>
      <c r="S205" s="2">
        <v>0</v>
      </c>
      <c r="T205" s="6">
        <v>1601</v>
      </c>
      <c r="U205" s="6">
        <v>19979</v>
      </c>
      <c r="V205" s="6">
        <v>7365</v>
      </c>
      <c r="W205" s="6">
        <v>-399955</v>
      </c>
      <c r="X205" s="6">
        <v>0</v>
      </c>
      <c r="Y205" s="2">
        <v>0</v>
      </c>
      <c r="Z205" s="6">
        <v>950642</v>
      </c>
      <c r="AA205" s="6">
        <v>23740991</v>
      </c>
      <c r="AB205" s="6">
        <v>6288422</v>
      </c>
      <c r="AC205" s="6">
        <v>940524</v>
      </c>
      <c r="AD205" s="9">
        <v>1.18</v>
      </c>
      <c r="AE205" s="7">
        <v>0</v>
      </c>
      <c r="AF205" s="2">
        <v>1.5353229999999999E-3</v>
      </c>
      <c r="AG205" s="2">
        <v>2376606</v>
      </c>
      <c r="AH205" s="6">
        <v>0</v>
      </c>
      <c r="AI205" s="2">
        <v>1</v>
      </c>
      <c r="AJ205" s="2">
        <v>0</v>
      </c>
      <c r="AK205" s="2">
        <v>0</v>
      </c>
      <c r="AL205" s="2">
        <v>0</v>
      </c>
      <c r="AM205" s="2">
        <v>0</v>
      </c>
      <c r="AN205" s="2">
        <v>0</v>
      </c>
    </row>
    <row r="206" spans="1:40">
      <c r="A206" s="2" t="s">
        <v>276</v>
      </c>
      <c r="B206" s="2" t="s">
        <v>804</v>
      </c>
      <c r="C206" s="2" t="s">
        <v>822</v>
      </c>
      <c r="D206" s="2">
        <v>0</v>
      </c>
      <c r="E206" s="2" t="s">
        <v>277</v>
      </c>
      <c r="F206" s="2" t="s">
        <v>584</v>
      </c>
      <c r="G206" s="2" t="s">
        <v>0</v>
      </c>
      <c r="H206" s="2">
        <v>0</v>
      </c>
      <c r="I206" s="2">
        <v>0.4</v>
      </c>
      <c r="J206" s="6">
        <v>1111722</v>
      </c>
      <c r="K206" s="6">
        <v>7393146</v>
      </c>
      <c r="L206" s="6">
        <v>-6281424</v>
      </c>
      <c r="M206" s="6">
        <v>6411764</v>
      </c>
      <c r="N206" s="6">
        <v>946106</v>
      </c>
      <c r="O206" s="6">
        <v>152274</v>
      </c>
      <c r="P206" s="6">
        <v>720108</v>
      </c>
      <c r="Q206" s="2">
        <v>0</v>
      </c>
      <c r="R206" s="6">
        <v>2563</v>
      </c>
      <c r="S206" s="2">
        <v>0</v>
      </c>
      <c r="T206" s="6">
        <v>9748</v>
      </c>
      <c r="U206" s="6">
        <v>43206</v>
      </c>
      <c r="V206" s="6">
        <v>18207</v>
      </c>
      <c r="W206" s="6">
        <v>-143949</v>
      </c>
      <c r="X206" s="6">
        <v>128354</v>
      </c>
      <c r="Y206" s="2">
        <v>0</v>
      </c>
      <c r="Z206" s="6">
        <v>223734</v>
      </c>
      <c r="AA206" s="6">
        <v>7566009</v>
      </c>
      <c r="AB206" s="6">
        <v>1284585</v>
      </c>
      <c r="AC206" s="6">
        <v>172863</v>
      </c>
      <c r="AD206" s="9">
        <v>1.1599999999999999</v>
      </c>
      <c r="AE206" s="7">
        <v>0</v>
      </c>
      <c r="AF206" s="3">
        <v>3.19E-4</v>
      </c>
      <c r="AG206" s="2">
        <v>559335</v>
      </c>
      <c r="AH206" s="6">
        <v>0</v>
      </c>
      <c r="AI206" s="2">
        <v>1</v>
      </c>
      <c r="AJ206" s="2">
        <v>0</v>
      </c>
      <c r="AK206" s="2">
        <v>0</v>
      </c>
      <c r="AL206" s="2">
        <v>0</v>
      </c>
      <c r="AM206" s="2">
        <v>0</v>
      </c>
      <c r="AN206" s="2">
        <v>0</v>
      </c>
    </row>
    <row r="207" spans="1:40">
      <c r="A207" s="2" t="s">
        <v>271</v>
      </c>
      <c r="B207" s="2" t="s">
        <v>821</v>
      </c>
      <c r="C207" s="2" t="s">
        <v>805</v>
      </c>
      <c r="D207" s="2" t="s">
        <v>974</v>
      </c>
      <c r="E207" s="2" t="s">
        <v>272</v>
      </c>
      <c r="F207" s="2" t="s">
        <v>806</v>
      </c>
      <c r="G207" s="2" t="s">
        <v>726</v>
      </c>
      <c r="H207" s="2">
        <v>0</v>
      </c>
      <c r="I207" s="2">
        <v>0.49</v>
      </c>
      <c r="J207" s="6">
        <v>29526238</v>
      </c>
      <c r="K207" s="6">
        <v>57796524</v>
      </c>
      <c r="L207" s="3">
        <v>-28270286</v>
      </c>
      <c r="M207" s="6">
        <v>63700000</v>
      </c>
      <c r="N207" s="6">
        <v>2942176</v>
      </c>
      <c r="O207" s="6">
        <v>1459792</v>
      </c>
      <c r="P207" s="6">
        <v>1195217</v>
      </c>
      <c r="Q207" s="6">
        <v>4427</v>
      </c>
      <c r="R207" s="2">
        <v>0</v>
      </c>
      <c r="S207" s="2">
        <v>0</v>
      </c>
      <c r="T207" s="6">
        <v>27376</v>
      </c>
      <c r="U207" s="6">
        <v>246844</v>
      </c>
      <c r="V207" s="6">
        <v>8521</v>
      </c>
      <c r="W207" s="6">
        <v>-647861</v>
      </c>
      <c r="X207" s="6">
        <v>0</v>
      </c>
      <c r="Y207" s="2">
        <v>3595901</v>
      </c>
      <c r="Z207" s="6">
        <v>4586400</v>
      </c>
      <c r="AA207" s="6">
        <v>66984815</v>
      </c>
      <c r="AB207" s="6">
        <v>38714528</v>
      </c>
      <c r="AC207" s="6">
        <v>9188290</v>
      </c>
      <c r="AD207" s="9">
        <v>1.31</v>
      </c>
      <c r="AE207" s="7" t="s">
        <v>975</v>
      </c>
      <c r="AF207" s="2">
        <v>0.25004430599999999</v>
      </c>
      <c r="AG207" s="2">
        <v>9360000</v>
      </c>
      <c r="AH207" s="6">
        <v>0</v>
      </c>
      <c r="AI207" s="2">
        <v>0</v>
      </c>
      <c r="AJ207" s="2">
        <v>0</v>
      </c>
      <c r="AK207" s="2">
        <v>0</v>
      </c>
      <c r="AL207" s="2">
        <v>0</v>
      </c>
      <c r="AM207" s="2">
        <v>0</v>
      </c>
      <c r="AN207" s="2">
        <v>1</v>
      </c>
    </row>
    <row r="208" spans="1:40">
      <c r="A208" s="2" t="s">
        <v>269</v>
      </c>
      <c r="B208" s="2" t="s">
        <v>817</v>
      </c>
      <c r="C208" s="2" t="s">
        <v>818</v>
      </c>
      <c r="D208" s="2" t="s">
        <v>970</v>
      </c>
      <c r="E208" s="2" t="s">
        <v>270</v>
      </c>
      <c r="F208" s="2" t="s">
        <v>514</v>
      </c>
      <c r="G208" s="2" t="s">
        <v>806</v>
      </c>
      <c r="H208" s="2">
        <v>0</v>
      </c>
      <c r="I208" s="2">
        <v>0.3</v>
      </c>
      <c r="J208" s="6">
        <v>51405215</v>
      </c>
      <c r="K208" s="6">
        <v>18654728</v>
      </c>
      <c r="L208" s="6">
        <v>32750487</v>
      </c>
      <c r="M208" s="6">
        <v>17894504</v>
      </c>
      <c r="N208" s="6">
        <v>2097539</v>
      </c>
      <c r="O208" s="6">
        <v>410082</v>
      </c>
      <c r="P208" s="6">
        <v>1476210</v>
      </c>
      <c r="Q208" s="6">
        <v>5584</v>
      </c>
      <c r="R208" s="2">
        <v>0</v>
      </c>
      <c r="S208" s="2">
        <v>0</v>
      </c>
      <c r="T208" s="6">
        <v>49462</v>
      </c>
      <c r="U208" s="6">
        <v>148835</v>
      </c>
      <c r="V208" s="6">
        <v>7365</v>
      </c>
      <c r="W208" s="6">
        <v>750532</v>
      </c>
      <c r="X208" s="6">
        <v>0</v>
      </c>
      <c r="Y208" s="2">
        <v>0</v>
      </c>
      <c r="Z208" s="6">
        <v>-354839</v>
      </c>
      <c r="AA208" s="6">
        <v>20387735</v>
      </c>
      <c r="AB208" s="6">
        <v>53138222</v>
      </c>
      <c r="AC208" s="6">
        <v>1733008</v>
      </c>
      <c r="AD208" s="9">
        <v>1.03</v>
      </c>
      <c r="AE208" s="7" t="s">
        <v>971</v>
      </c>
      <c r="AF208" s="2">
        <v>1.6238486999999999E-2</v>
      </c>
      <c r="AG208" s="2">
        <v>-1182795</v>
      </c>
      <c r="AH208" s="6">
        <v>0</v>
      </c>
      <c r="AI208" s="2">
        <v>0</v>
      </c>
      <c r="AJ208" s="2">
        <v>0</v>
      </c>
      <c r="AK208" s="2">
        <v>0</v>
      </c>
      <c r="AL208" s="2">
        <v>0</v>
      </c>
      <c r="AM208" s="2">
        <v>0</v>
      </c>
      <c r="AN208" s="2">
        <v>1</v>
      </c>
    </row>
    <row r="209" spans="1:40">
      <c r="A209" s="2" t="s">
        <v>267</v>
      </c>
      <c r="B209" s="2" t="s">
        <v>821</v>
      </c>
      <c r="C209" s="2" t="s">
        <v>845</v>
      </c>
      <c r="D209" s="2">
        <v>0</v>
      </c>
      <c r="E209" s="2" t="s">
        <v>268</v>
      </c>
      <c r="F209" s="2" t="s">
        <v>806</v>
      </c>
      <c r="G209" s="2" t="s">
        <v>626</v>
      </c>
      <c r="H209" s="2">
        <v>0</v>
      </c>
      <c r="I209" s="2">
        <v>0.49</v>
      </c>
      <c r="J209" s="6">
        <v>34682861</v>
      </c>
      <c r="K209" s="6">
        <v>20511411</v>
      </c>
      <c r="L209" s="6">
        <v>14171450</v>
      </c>
      <c r="M209" s="6">
        <v>18506655</v>
      </c>
      <c r="N209" s="6">
        <v>1741357</v>
      </c>
      <c r="O209" s="6">
        <v>541720</v>
      </c>
      <c r="P209" s="6">
        <v>1181392</v>
      </c>
      <c r="Q209" s="2">
        <v>0</v>
      </c>
      <c r="R209" s="2">
        <v>0</v>
      </c>
      <c r="S209" s="2">
        <v>0</v>
      </c>
      <c r="T209" s="6">
        <v>2707</v>
      </c>
      <c r="U209" s="2">
        <v>0</v>
      </c>
      <c r="V209" s="6">
        <v>15538</v>
      </c>
      <c r="W209" s="6">
        <v>324762</v>
      </c>
      <c r="X209" s="6">
        <v>0</v>
      </c>
      <c r="Y209" s="2">
        <v>0</v>
      </c>
      <c r="Z209" s="6">
        <v>934086</v>
      </c>
      <c r="AA209" s="6">
        <v>21506861</v>
      </c>
      <c r="AB209" s="6">
        <v>35678310</v>
      </c>
      <c r="AC209" s="6">
        <v>995449</v>
      </c>
      <c r="AD209" s="9">
        <v>1.03</v>
      </c>
      <c r="AE209" s="7">
        <v>0</v>
      </c>
      <c r="AF209" s="2">
        <v>9.9570709999999996E-3</v>
      </c>
      <c r="AG209" s="2">
        <v>1906298</v>
      </c>
      <c r="AH209" s="6">
        <v>0</v>
      </c>
      <c r="AI209" s="2">
        <v>0</v>
      </c>
      <c r="AJ209" s="2">
        <v>0</v>
      </c>
      <c r="AK209" s="2">
        <v>0</v>
      </c>
      <c r="AL209" s="2">
        <v>1</v>
      </c>
      <c r="AM209" s="2">
        <v>0</v>
      </c>
      <c r="AN209" s="2">
        <v>0</v>
      </c>
    </row>
    <row r="210" spans="1:40">
      <c r="A210" s="2" t="s">
        <v>265</v>
      </c>
      <c r="B210" s="2" t="s">
        <v>804</v>
      </c>
      <c r="C210" s="2" t="s">
        <v>825</v>
      </c>
      <c r="D210" s="2">
        <v>0</v>
      </c>
      <c r="E210" s="2" t="s">
        <v>266</v>
      </c>
      <c r="F210" s="2" t="s">
        <v>13</v>
      </c>
      <c r="G210" s="2" t="s">
        <v>464</v>
      </c>
      <c r="H210" s="2">
        <v>0</v>
      </c>
      <c r="I210" s="2">
        <v>0.4</v>
      </c>
      <c r="J210" s="6">
        <v>2122371</v>
      </c>
      <c r="K210" s="6">
        <v>12894264</v>
      </c>
      <c r="L210" s="3">
        <v>-10771893</v>
      </c>
      <c r="M210" s="6">
        <v>13432357</v>
      </c>
      <c r="N210" s="6">
        <v>1032345</v>
      </c>
      <c r="O210" s="6">
        <v>307825</v>
      </c>
      <c r="P210" s="6">
        <v>694439</v>
      </c>
      <c r="Q210" s="2">
        <v>0</v>
      </c>
      <c r="R210" s="2">
        <v>665</v>
      </c>
      <c r="S210" s="6">
        <v>1227</v>
      </c>
      <c r="T210" s="6">
        <v>2820</v>
      </c>
      <c r="U210" s="6">
        <v>24550</v>
      </c>
      <c r="V210" s="2">
        <v>819</v>
      </c>
      <c r="W210" s="6">
        <v>-246856</v>
      </c>
      <c r="X210" s="6">
        <v>0</v>
      </c>
      <c r="Y210" s="2">
        <v>0</v>
      </c>
      <c r="Z210" s="6">
        <v>2239523</v>
      </c>
      <c r="AA210" s="6">
        <v>16457369</v>
      </c>
      <c r="AB210" s="6">
        <v>5685476</v>
      </c>
      <c r="AC210" s="6">
        <v>3563105</v>
      </c>
      <c r="AD210" s="9">
        <v>2.68</v>
      </c>
      <c r="AE210" s="7" t="s">
        <v>889</v>
      </c>
      <c r="AF210" s="2">
        <v>5.473828E-3</v>
      </c>
      <c r="AG210" s="2">
        <v>5598808</v>
      </c>
      <c r="AH210" s="6">
        <v>0</v>
      </c>
      <c r="AI210" s="2">
        <v>1</v>
      </c>
      <c r="AJ210" s="2">
        <v>0</v>
      </c>
      <c r="AK210" s="2">
        <v>0</v>
      </c>
      <c r="AL210" s="2">
        <v>0</v>
      </c>
      <c r="AM210" s="2">
        <v>0</v>
      </c>
      <c r="AN210" s="2">
        <v>0</v>
      </c>
    </row>
    <row r="211" spans="1:40">
      <c r="A211" s="2" t="s">
        <v>263</v>
      </c>
      <c r="B211" s="2" t="s">
        <v>804</v>
      </c>
      <c r="C211" s="2" t="s">
        <v>805</v>
      </c>
      <c r="D211" s="2" t="s">
        <v>983</v>
      </c>
      <c r="E211" s="2" t="s">
        <v>264</v>
      </c>
      <c r="F211" s="2" t="s">
        <v>133</v>
      </c>
      <c r="G211" s="2" t="s">
        <v>806</v>
      </c>
      <c r="H211" s="2">
        <v>0</v>
      </c>
      <c r="I211" s="2">
        <v>0.4</v>
      </c>
      <c r="J211" s="6">
        <v>2294727</v>
      </c>
      <c r="K211" s="6">
        <v>21046916</v>
      </c>
      <c r="L211" s="3">
        <v>-18752189</v>
      </c>
      <c r="M211" s="6">
        <v>21923324</v>
      </c>
      <c r="N211" s="6">
        <v>1448165</v>
      </c>
      <c r="O211" s="6">
        <v>502409</v>
      </c>
      <c r="P211" s="6">
        <v>916059</v>
      </c>
      <c r="Q211" s="6">
        <v>12921</v>
      </c>
      <c r="R211" s="2">
        <v>0</v>
      </c>
      <c r="S211" s="2">
        <v>0</v>
      </c>
      <c r="T211" s="6">
        <v>10229</v>
      </c>
      <c r="U211" s="2">
        <v>0</v>
      </c>
      <c r="V211" s="6">
        <v>6547</v>
      </c>
      <c r="W211" s="6">
        <v>-429738</v>
      </c>
      <c r="X211" s="6">
        <v>0</v>
      </c>
      <c r="Y211" s="2">
        <v>898802</v>
      </c>
      <c r="Z211" s="6">
        <v>-1516258</v>
      </c>
      <c r="AA211" s="6">
        <v>20526692</v>
      </c>
      <c r="AB211" s="6">
        <v>1774503</v>
      </c>
      <c r="AC211" s="6">
        <v>-520224</v>
      </c>
      <c r="AD211" s="9">
        <v>0.77</v>
      </c>
      <c r="AE211" s="7" t="s">
        <v>984</v>
      </c>
      <c r="AF211" s="2">
        <v>1.7487241000000001E-2</v>
      </c>
      <c r="AG211" s="2">
        <v>-3790646</v>
      </c>
      <c r="AH211" s="6">
        <v>0</v>
      </c>
      <c r="AI211" s="2">
        <v>0</v>
      </c>
      <c r="AJ211" s="2">
        <v>0</v>
      </c>
      <c r="AK211" s="2">
        <v>0</v>
      </c>
      <c r="AL211" s="2">
        <v>0</v>
      </c>
      <c r="AM211" s="2">
        <v>0</v>
      </c>
      <c r="AN211" s="2">
        <v>1</v>
      </c>
    </row>
    <row r="212" spans="1:40">
      <c r="A212" s="2" t="s">
        <v>261</v>
      </c>
      <c r="B212" s="2" t="s">
        <v>804</v>
      </c>
      <c r="C212" s="2" t="s">
        <v>808</v>
      </c>
      <c r="D212" s="2">
        <v>0</v>
      </c>
      <c r="E212" s="2" t="s">
        <v>262</v>
      </c>
      <c r="F212" s="2" t="s">
        <v>412</v>
      </c>
      <c r="G212" s="2" t="s">
        <v>410</v>
      </c>
      <c r="H212" s="2">
        <v>0</v>
      </c>
      <c r="I212" s="2">
        <v>0.4</v>
      </c>
      <c r="J212" s="6">
        <v>1302823</v>
      </c>
      <c r="K212" s="6">
        <v>5450085</v>
      </c>
      <c r="L212" s="6">
        <v>-4147262</v>
      </c>
      <c r="M212" s="6">
        <v>5848942</v>
      </c>
      <c r="N212" s="6">
        <v>1025375</v>
      </c>
      <c r="O212" s="6">
        <v>138920</v>
      </c>
      <c r="P212" s="6">
        <v>823245</v>
      </c>
      <c r="Q212" s="6">
        <v>7186</v>
      </c>
      <c r="R212" s="6">
        <v>8732</v>
      </c>
      <c r="S212" s="2">
        <v>0</v>
      </c>
      <c r="T212" s="6">
        <v>6138</v>
      </c>
      <c r="U212" s="6">
        <v>20695</v>
      </c>
      <c r="V212" s="6">
        <v>20459</v>
      </c>
      <c r="W212" s="6">
        <v>-95041</v>
      </c>
      <c r="X212" s="6">
        <v>0</v>
      </c>
      <c r="Y212" s="2">
        <v>0</v>
      </c>
      <c r="Z212" s="6">
        <v>-25165</v>
      </c>
      <c r="AA212" s="6">
        <v>6754110</v>
      </c>
      <c r="AB212" s="6">
        <v>2606849</v>
      </c>
      <c r="AC212" s="6">
        <v>1304025</v>
      </c>
      <c r="AD212" s="9">
        <v>2</v>
      </c>
      <c r="AE212" s="7" t="s">
        <v>930</v>
      </c>
      <c r="AF212" s="2">
        <v>6.187377E-3</v>
      </c>
      <c r="AG212" s="2">
        <v>-62912</v>
      </c>
      <c r="AH212" s="6">
        <v>0</v>
      </c>
      <c r="AI212" s="2">
        <v>1</v>
      </c>
      <c r="AJ212" s="2">
        <v>0</v>
      </c>
      <c r="AK212" s="2">
        <v>0</v>
      </c>
      <c r="AL212" s="2">
        <v>0</v>
      </c>
      <c r="AM212" s="2">
        <v>0</v>
      </c>
      <c r="AN212" s="2">
        <v>0</v>
      </c>
    </row>
    <row r="213" spans="1:40">
      <c r="A213" s="2" t="s">
        <v>259</v>
      </c>
      <c r="B213" s="2" t="s">
        <v>817</v>
      </c>
      <c r="C213" s="2" t="s">
        <v>818</v>
      </c>
      <c r="D213" s="2" t="s">
        <v>970</v>
      </c>
      <c r="E213" s="2" t="s">
        <v>260</v>
      </c>
      <c r="F213" s="2" t="s">
        <v>514</v>
      </c>
      <c r="G213" s="2" t="s">
        <v>806</v>
      </c>
      <c r="H213" s="2">
        <v>0</v>
      </c>
      <c r="I213" s="2">
        <v>0.3</v>
      </c>
      <c r="J213" s="6">
        <v>21714304</v>
      </c>
      <c r="K213" s="6">
        <v>26482442</v>
      </c>
      <c r="L213" s="6">
        <v>-4768138</v>
      </c>
      <c r="M213" s="6">
        <v>26904250</v>
      </c>
      <c r="N213" s="6">
        <v>1818706</v>
      </c>
      <c r="O213" s="6">
        <v>616556</v>
      </c>
      <c r="P213" s="6">
        <v>1082147</v>
      </c>
      <c r="Q213" s="2">
        <v>0</v>
      </c>
      <c r="R213" s="2">
        <v>0</v>
      </c>
      <c r="S213" s="2">
        <v>0</v>
      </c>
      <c r="T213" s="6">
        <v>7688</v>
      </c>
      <c r="U213" s="6">
        <v>99120</v>
      </c>
      <c r="V213" s="6">
        <v>13195</v>
      </c>
      <c r="W213" s="6">
        <v>-109270</v>
      </c>
      <c r="X213" s="6">
        <v>0</v>
      </c>
      <c r="Y213" s="2">
        <v>287543</v>
      </c>
      <c r="Z213" s="6">
        <v>-900000</v>
      </c>
      <c r="AA213" s="6">
        <v>27426143</v>
      </c>
      <c r="AB213" s="6">
        <v>22658005</v>
      </c>
      <c r="AC213" s="6">
        <v>943701</v>
      </c>
      <c r="AD213" s="9">
        <v>1.04</v>
      </c>
      <c r="AE213" s="7" t="s">
        <v>971</v>
      </c>
      <c r="AF213" s="2">
        <v>6.8593710000000004E-3</v>
      </c>
      <c r="AG213" s="2">
        <v>-3000000</v>
      </c>
      <c r="AH213" s="6">
        <v>0</v>
      </c>
      <c r="AI213" s="2">
        <v>0</v>
      </c>
      <c r="AJ213" s="2">
        <v>0</v>
      </c>
      <c r="AK213" s="2">
        <v>0</v>
      </c>
      <c r="AL213" s="2">
        <v>0</v>
      </c>
      <c r="AM213" s="2">
        <v>0</v>
      </c>
      <c r="AN213" s="2">
        <v>1</v>
      </c>
    </row>
    <row r="214" spans="1:40">
      <c r="A214" s="2" t="s">
        <v>257</v>
      </c>
      <c r="B214" s="2" t="s">
        <v>804</v>
      </c>
      <c r="C214" s="2" t="s">
        <v>820</v>
      </c>
      <c r="D214" s="2">
        <v>0</v>
      </c>
      <c r="E214" s="2" t="s">
        <v>258</v>
      </c>
      <c r="F214" s="2" t="s">
        <v>316</v>
      </c>
      <c r="G214" s="2" t="s">
        <v>314</v>
      </c>
      <c r="H214" s="2">
        <v>0</v>
      </c>
      <c r="I214" s="2">
        <v>0.4</v>
      </c>
      <c r="J214" s="6">
        <v>1446977</v>
      </c>
      <c r="K214" s="6">
        <v>5161243</v>
      </c>
      <c r="L214" s="6">
        <v>-3714267</v>
      </c>
      <c r="M214" s="6">
        <v>5474847</v>
      </c>
      <c r="N214" s="6">
        <v>956939</v>
      </c>
      <c r="O214" s="6">
        <v>125465</v>
      </c>
      <c r="P214" s="6">
        <v>699915</v>
      </c>
      <c r="Q214" s="6">
        <v>30936</v>
      </c>
      <c r="R214" s="6">
        <v>18316</v>
      </c>
      <c r="S214" s="2">
        <v>0</v>
      </c>
      <c r="T214" s="6">
        <v>16046</v>
      </c>
      <c r="U214" s="6">
        <v>43757</v>
      </c>
      <c r="V214" s="6">
        <v>22504</v>
      </c>
      <c r="W214" s="6">
        <v>-85119</v>
      </c>
      <c r="X214" s="6">
        <v>0</v>
      </c>
      <c r="Y214" s="2">
        <v>0</v>
      </c>
      <c r="Z214" s="6">
        <v>-469610</v>
      </c>
      <c r="AA214" s="6">
        <v>5877057</v>
      </c>
      <c r="AB214" s="6">
        <v>2162791</v>
      </c>
      <c r="AC214" s="6">
        <v>715814</v>
      </c>
      <c r="AD214" s="9">
        <v>1.49</v>
      </c>
      <c r="AE214" s="7" t="s">
        <v>317</v>
      </c>
      <c r="AF214" s="2">
        <v>1.9109260999999999E-2</v>
      </c>
      <c r="AG214" s="2">
        <v>-1174026</v>
      </c>
      <c r="AH214" s="6">
        <v>0</v>
      </c>
      <c r="AI214" s="2">
        <v>1</v>
      </c>
      <c r="AJ214" s="2">
        <v>0</v>
      </c>
      <c r="AK214" s="2">
        <v>0</v>
      </c>
      <c r="AL214" s="2">
        <v>0</v>
      </c>
      <c r="AM214" s="2">
        <v>0</v>
      </c>
      <c r="AN214" s="2">
        <v>0</v>
      </c>
    </row>
    <row r="215" spans="1:40">
      <c r="A215" s="2" t="s">
        <v>255</v>
      </c>
      <c r="B215" s="2" t="s">
        <v>819</v>
      </c>
      <c r="C215" s="2" t="s">
        <v>808</v>
      </c>
      <c r="D215" s="2" t="s">
        <v>947</v>
      </c>
      <c r="E215" s="2" t="s">
        <v>256</v>
      </c>
      <c r="F215" s="2" t="s">
        <v>806</v>
      </c>
      <c r="G215" s="2" t="s">
        <v>502</v>
      </c>
      <c r="H215" s="2">
        <v>0</v>
      </c>
      <c r="I215" s="2">
        <v>0.49</v>
      </c>
      <c r="J215" s="6">
        <v>59021333</v>
      </c>
      <c r="K215" s="6">
        <v>28069880</v>
      </c>
      <c r="L215" s="6">
        <v>30951453</v>
      </c>
      <c r="M215" s="6">
        <v>28461621</v>
      </c>
      <c r="N215" s="6">
        <v>3512132</v>
      </c>
      <c r="O215" s="6">
        <v>658029</v>
      </c>
      <c r="P215" s="6">
        <v>2741423</v>
      </c>
      <c r="Q215" s="6">
        <v>3597</v>
      </c>
      <c r="R215" s="2">
        <v>0</v>
      </c>
      <c r="S215" s="2">
        <v>0</v>
      </c>
      <c r="T215" s="6">
        <v>15995</v>
      </c>
      <c r="U215" s="6">
        <v>63014</v>
      </c>
      <c r="V215" s="6">
        <v>30074</v>
      </c>
      <c r="W215" s="6">
        <v>709304</v>
      </c>
      <c r="X215" s="6">
        <v>0</v>
      </c>
      <c r="Y215" s="2">
        <v>0</v>
      </c>
      <c r="Z215" s="6">
        <v>473349</v>
      </c>
      <c r="AA215" s="6">
        <v>33156406</v>
      </c>
      <c r="AB215" s="6">
        <v>64107859</v>
      </c>
      <c r="AC215" s="6">
        <v>5086527</v>
      </c>
      <c r="AD215" s="9">
        <v>1.0900000000000001</v>
      </c>
      <c r="AE215" s="7" t="s">
        <v>907</v>
      </c>
      <c r="AF215" s="2">
        <v>7.7822355999999995E-2</v>
      </c>
      <c r="AG215" s="2">
        <v>456000</v>
      </c>
      <c r="AH215" s="6">
        <v>0</v>
      </c>
      <c r="AI215" s="2">
        <v>0</v>
      </c>
      <c r="AJ215" s="2">
        <v>0</v>
      </c>
      <c r="AK215" s="2">
        <v>0</v>
      </c>
      <c r="AL215" s="2">
        <v>0</v>
      </c>
      <c r="AM215" s="2">
        <v>0</v>
      </c>
      <c r="AN215" s="2">
        <v>1</v>
      </c>
    </row>
    <row r="216" spans="1:40">
      <c r="A216" s="2" t="s">
        <v>253</v>
      </c>
      <c r="B216" s="2" t="s">
        <v>804</v>
      </c>
      <c r="C216" s="2" t="s">
        <v>815</v>
      </c>
      <c r="D216" s="2">
        <v>0</v>
      </c>
      <c r="E216" s="2" t="s">
        <v>254</v>
      </c>
      <c r="F216" s="2" t="s">
        <v>534</v>
      </c>
      <c r="G216" s="2" t="s">
        <v>532</v>
      </c>
      <c r="H216" s="2">
        <v>0</v>
      </c>
      <c r="I216" s="2">
        <v>0.4</v>
      </c>
      <c r="J216" s="6">
        <v>1671635</v>
      </c>
      <c r="K216" s="6">
        <v>6633940</v>
      </c>
      <c r="L216" s="6">
        <v>-4962304</v>
      </c>
      <c r="M216" s="6">
        <v>6778954</v>
      </c>
      <c r="N216" s="6">
        <v>1118807</v>
      </c>
      <c r="O216" s="6">
        <v>156435</v>
      </c>
      <c r="P216" s="6">
        <v>928336</v>
      </c>
      <c r="Q216" s="6">
        <v>1127</v>
      </c>
      <c r="R216" s="2">
        <v>0</v>
      </c>
      <c r="S216" s="2">
        <v>0</v>
      </c>
      <c r="T216" s="6">
        <v>3449</v>
      </c>
      <c r="U216" s="6">
        <v>24550</v>
      </c>
      <c r="V216" s="6">
        <v>4910</v>
      </c>
      <c r="W216" s="6">
        <v>-113719</v>
      </c>
      <c r="X216" s="6">
        <v>0</v>
      </c>
      <c r="Y216" s="2">
        <v>1106.270147</v>
      </c>
      <c r="Z216" s="6">
        <v>-1109846</v>
      </c>
      <c r="AA216" s="6">
        <v>6673090</v>
      </c>
      <c r="AB216" s="6">
        <v>1710785</v>
      </c>
      <c r="AC216" s="6">
        <v>39150</v>
      </c>
      <c r="AD216" s="9">
        <v>1.02</v>
      </c>
      <c r="AE216" s="7" t="s">
        <v>908</v>
      </c>
      <c r="AF216" s="2">
        <v>6.5423E-3</v>
      </c>
      <c r="AG216" s="2">
        <v>-2774615</v>
      </c>
      <c r="AH216" s="6">
        <v>0</v>
      </c>
      <c r="AI216" s="2">
        <v>1</v>
      </c>
      <c r="AJ216" s="2">
        <v>0</v>
      </c>
      <c r="AK216" s="2">
        <v>0</v>
      </c>
      <c r="AL216" s="2">
        <v>0</v>
      </c>
      <c r="AM216" s="2">
        <v>0</v>
      </c>
      <c r="AN216" s="2">
        <v>0</v>
      </c>
    </row>
    <row r="217" spans="1:40">
      <c r="A217" s="2" t="s">
        <v>251</v>
      </c>
      <c r="B217" s="2" t="s">
        <v>804</v>
      </c>
      <c r="C217" s="2" t="s">
        <v>808</v>
      </c>
      <c r="D217" s="2">
        <v>0</v>
      </c>
      <c r="E217" s="2" t="s">
        <v>252</v>
      </c>
      <c r="F217" s="2" t="s">
        <v>412</v>
      </c>
      <c r="G217" s="2" t="s">
        <v>410</v>
      </c>
      <c r="H217" s="2">
        <v>0</v>
      </c>
      <c r="I217" s="2">
        <v>0.4</v>
      </c>
      <c r="J217" s="6">
        <v>2096569</v>
      </c>
      <c r="K217" s="6">
        <v>4706767</v>
      </c>
      <c r="L217" s="6">
        <v>-2610199</v>
      </c>
      <c r="M217" s="6">
        <v>4711540</v>
      </c>
      <c r="N217" s="6">
        <v>901243</v>
      </c>
      <c r="O217" s="6">
        <v>111730</v>
      </c>
      <c r="P217" s="6">
        <v>770779</v>
      </c>
      <c r="Q217" s="2">
        <v>776</v>
      </c>
      <c r="R217" s="2">
        <v>813</v>
      </c>
      <c r="S217" s="2">
        <v>0</v>
      </c>
      <c r="T217" s="2">
        <v>982</v>
      </c>
      <c r="U217" s="6">
        <v>7570</v>
      </c>
      <c r="V217" s="6">
        <v>8593</v>
      </c>
      <c r="W217" s="6">
        <v>-59817</v>
      </c>
      <c r="X217" s="6">
        <v>0</v>
      </c>
      <c r="Y217" s="2">
        <v>0</v>
      </c>
      <c r="Z217" s="6">
        <v>-366538</v>
      </c>
      <c r="AA217" s="6">
        <v>5186428</v>
      </c>
      <c r="AB217" s="6">
        <v>2576229</v>
      </c>
      <c r="AC217" s="6">
        <v>479660</v>
      </c>
      <c r="AD217" s="9">
        <v>1.23</v>
      </c>
      <c r="AE217" s="7" t="s">
        <v>930</v>
      </c>
      <c r="AF217" s="2">
        <v>9.9570379999999997E-3</v>
      </c>
      <c r="AG217" s="2">
        <v>-916346</v>
      </c>
      <c r="AH217" s="6">
        <v>0</v>
      </c>
      <c r="AI217" s="2">
        <v>1</v>
      </c>
      <c r="AJ217" s="2">
        <v>0</v>
      </c>
      <c r="AK217" s="2">
        <v>0</v>
      </c>
      <c r="AL217" s="2">
        <v>0</v>
      </c>
      <c r="AM217" s="2">
        <v>0</v>
      </c>
      <c r="AN217" s="2">
        <v>0</v>
      </c>
    </row>
    <row r="218" spans="1:40">
      <c r="A218" s="2" t="s">
        <v>249</v>
      </c>
      <c r="B218" s="2" t="s">
        <v>804</v>
      </c>
      <c r="C218" s="2" t="s">
        <v>805</v>
      </c>
      <c r="D218" s="2">
        <v>0</v>
      </c>
      <c r="E218" s="2" t="s">
        <v>250</v>
      </c>
      <c r="F218" s="2" t="s">
        <v>554</v>
      </c>
      <c r="G218" s="2" t="s">
        <v>552</v>
      </c>
      <c r="H218" s="2">
        <v>0</v>
      </c>
      <c r="I218" s="2">
        <v>0.4</v>
      </c>
      <c r="J218" s="6">
        <v>2284959</v>
      </c>
      <c r="K218" s="6">
        <v>7210749</v>
      </c>
      <c r="L218" s="6">
        <v>-4925790</v>
      </c>
      <c r="M218" s="6">
        <v>7140500</v>
      </c>
      <c r="N218" s="6">
        <v>1469674</v>
      </c>
      <c r="O218" s="6">
        <v>163636</v>
      </c>
      <c r="P218" s="6">
        <v>1213971</v>
      </c>
      <c r="Q218" s="6">
        <v>1409</v>
      </c>
      <c r="R218" s="6">
        <v>15530</v>
      </c>
      <c r="S218" s="2">
        <v>0</v>
      </c>
      <c r="T218" s="6">
        <v>16366</v>
      </c>
      <c r="U218" s="6">
        <v>44031</v>
      </c>
      <c r="V218" s="6">
        <v>14731</v>
      </c>
      <c r="W218" s="6">
        <v>-112883</v>
      </c>
      <c r="X218" s="6">
        <v>0</v>
      </c>
      <c r="Y218" s="2">
        <v>0</v>
      </c>
      <c r="Z218" s="6">
        <v>-67322</v>
      </c>
      <c r="AA218" s="6">
        <v>8429969</v>
      </c>
      <c r="AB218" s="6">
        <v>3504179</v>
      </c>
      <c r="AC218" s="6">
        <v>1219219</v>
      </c>
      <c r="AD218" s="9">
        <v>1.53</v>
      </c>
      <c r="AE218" s="7" t="s">
        <v>911</v>
      </c>
      <c r="AF218" s="2">
        <v>2.4270818E-2</v>
      </c>
      <c r="AG218" s="2">
        <v>-168304</v>
      </c>
      <c r="AH218" s="6">
        <v>0</v>
      </c>
      <c r="AI218" s="2">
        <v>1</v>
      </c>
      <c r="AJ218" s="2">
        <v>0</v>
      </c>
      <c r="AK218" s="2">
        <v>0</v>
      </c>
      <c r="AL218" s="2">
        <v>0</v>
      </c>
      <c r="AM218" s="2">
        <v>0</v>
      </c>
      <c r="AN218" s="2">
        <v>0</v>
      </c>
    </row>
    <row r="219" spans="1:40">
      <c r="A219" s="2" t="s">
        <v>247</v>
      </c>
      <c r="B219" s="2" t="s">
        <v>819</v>
      </c>
      <c r="C219" s="2" t="s">
        <v>820</v>
      </c>
      <c r="D219" s="2">
        <v>0</v>
      </c>
      <c r="E219" s="2" t="s">
        <v>248</v>
      </c>
      <c r="F219" s="2" t="s">
        <v>806</v>
      </c>
      <c r="G219" s="2" t="s">
        <v>175</v>
      </c>
      <c r="H219" s="2">
        <v>0</v>
      </c>
      <c r="I219" s="2">
        <v>0.49</v>
      </c>
      <c r="J219" s="6">
        <v>61755324</v>
      </c>
      <c r="K219" s="6">
        <v>33460135</v>
      </c>
      <c r="L219" s="6">
        <v>28295189</v>
      </c>
      <c r="M219" s="6">
        <v>34300537</v>
      </c>
      <c r="N219" s="6">
        <v>3486507</v>
      </c>
      <c r="O219" s="6">
        <v>802337</v>
      </c>
      <c r="P219" s="6">
        <v>2624139</v>
      </c>
      <c r="Q219" s="6">
        <v>14053</v>
      </c>
      <c r="R219" s="6">
        <v>6932</v>
      </c>
      <c r="S219" s="2">
        <v>0</v>
      </c>
      <c r="T219" s="6">
        <v>9565</v>
      </c>
      <c r="U219" s="6">
        <v>1629</v>
      </c>
      <c r="V219" s="6">
        <v>27852</v>
      </c>
      <c r="W219" s="6">
        <v>648431</v>
      </c>
      <c r="X219" s="6">
        <v>0</v>
      </c>
      <c r="Y219" s="2">
        <v>0</v>
      </c>
      <c r="Z219" s="6">
        <v>322763</v>
      </c>
      <c r="AA219" s="6">
        <v>38758238</v>
      </c>
      <c r="AB219" s="6">
        <v>67053427</v>
      </c>
      <c r="AC219" s="6">
        <v>5298103</v>
      </c>
      <c r="AD219" s="9">
        <v>1.0900000000000001</v>
      </c>
      <c r="AE219" s="7">
        <v>0</v>
      </c>
      <c r="AF219" s="2">
        <v>1.7729279000000001E-2</v>
      </c>
      <c r="AG219" s="2">
        <v>658700</v>
      </c>
      <c r="AH219" s="6">
        <v>1</v>
      </c>
      <c r="AI219" s="2">
        <v>0</v>
      </c>
      <c r="AJ219" s="2">
        <v>0</v>
      </c>
      <c r="AK219" s="2">
        <v>0</v>
      </c>
      <c r="AL219" s="2">
        <v>0</v>
      </c>
      <c r="AM219" s="2">
        <v>0</v>
      </c>
      <c r="AN219" s="2">
        <v>0</v>
      </c>
    </row>
    <row r="220" spans="1:40">
      <c r="A220" s="2" t="s">
        <v>245</v>
      </c>
      <c r="B220" s="2" t="s">
        <v>804</v>
      </c>
      <c r="C220" s="2" t="s">
        <v>825</v>
      </c>
      <c r="D220" s="2">
        <v>0</v>
      </c>
      <c r="E220" s="2" t="s">
        <v>246</v>
      </c>
      <c r="F220" s="2" t="s">
        <v>69</v>
      </c>
      <c r="G220" s="2" t="s">
        <v>806</v>
      </c>
      <c r="H220" s="2">
        <v>0</v>
      </c>
      <c r="I220" s="2">
        <v>0.4</v>
      </c>
      <c r="J220" s="6">
        <v>2322430</v>
      </c>
      <c r="K220" s="6">
        <v>15089560</v>
      </c>
      <c r="L220" s="3">
        <v>-12767130</v>
      </c>
      <c r="M220" s="6">
        <v>19505678</v>
      </c>
      <c r="N220" s="6">
        <v>1412471</v>
      </c>
      <c r="O220" s="6">
        <v>447005</v>
      </c>
      <c r="P220" s="6">
        <v>880288</v>
      </c>
      <c r="Q220" s="2">
        <v>0</v>
      </c>
      <c r="R220" s="6">
        <v>3731</v>
      </c>
      <c r="S220" s="2">
        <v>0</v>
      </c>
      <c r="T220" s="6">
        <v>8005</v>
      </c>
      <c r="U220" s="6">
        <v>55238</v>
      </c>
      <c r="V220" s="6">
        <v>18204</v>
      </c>
      <c r="W220" s="6">
        <v>-292580</v>
      </c>
      <c r="X220" s="6">
        <v>0</v>
      </c>
      <c r="Y220" s="2">
        <v>37414.568420000003</v>
      </c>
      <c r="Z220" s="6">
        <v>-199206</v>
      </c>
      <c r="AA220" s="6">
        <v>20388948</v>
      </c>
      <c r="AB220" s="6">
        <v>7621818</v>
      </c>
      <c r="AC220" s="6">
        <v>5299388</v>
      </c>
      <c r="AD220" s="9">
        <v>3.28</v>
      </c>
      <c r="AE220" s="7" t="s">
        <v>980</v>
      </c>
      <c r="AF220" s="2">
        <v>1.5193814E-2</v>
      </c>
      <c r="AG220" s="2">
        <v>-498014</v>
      </c>
      <c r="AH220" s="6">
        <v>0</v>
      </c>
      <c r="AI220" s="2">
        <v>1</v>
      </c>
      <c r="AJ220" s="2">
        <v>0</v>
      </c>
      <c r="AK220" s="2">
        <v>0</v>
      </c>
      <c r="AL220" s="2">
        <v>0</v>
      </c>
      <c r="AM220" s="2">
        <v>0</v>
      </c>
      <c r="AN220" s="2">
        <v>0</v>
      </c>
    </row>
    <row r="221" spans="1:40">
      <c r="A221" s="2" t="s">
        <v>243</v>
      </c>
      <c r="B221" s="2" t="s">
        <v>804</v>
      </c>
      <c r="C221" s="2" t="s">
        <v>805</v>
      </c>
      <c r="D221" s="2" t="s">
        <v>983</v>
      </c>
      <c r="E221" s="2" t="s">
        <v>244</v>
      </c>
      <c r="F221" s="2" t="s">
        <v>133</v>
      </c>
      <c r="G221" s="2" t="s">
        <v>806</v>
      </c>
      <c r="H221" s="2">
        <v>0</v>
      </c>
      <c r="I221" s="2">
        <v>0.4</v>
      </c>
      <c r="J221" s="6">
        <v>1782927</v>
      </c>
      <c r="K221" s="6">
        <v>20924268</v>
      </c>
      <c r="L221" s="3">
        <v>-19141341</v>
      </c>
      <c r="M221" s="6">
        <v>22847023</v>
      </c>
      <c r="N221" s="6">
        <v>1227333</v>
      </c>
      <c r="O221" s="6">
        <v>523577</v>
      </c>
      <c r="P221" s="6">
        <v>651364</v>
      </c>
      <c r="Q221" s="2">
        <v>0</v>
      </c>
      <c r="R221" s="2">
        <v>0</v>
      </c>
      <c r="S221" s="2">
        <v>0</v>
      </c>
      <c r="T221" s="6">
        <v>13371</v>
      </c>
      <c r="U221" s="6">
        <v>30020</v>
      </c>
      <c r="V221" s="6">
        <v>9001</v>
      </c>
      <c r="W221" s="6">
        <v>-438656</v>
      </c>
      <c r="X221" s="6">
        <v>0</v>
      </c>
      <c r="Y221" s="2">
        <v>1305374</v>
      </c>
      <c r="Z221" s="6">
        <v>-1046229</v>
      </c>
      <c r="AA221" s="6">
        <v>21284098</v>
      </c>
      <c r="AB221" s="6">
        <v>2142757</v>
      </c>
      <c r="AC221" s="6">
        <v>359830</v>
      </c>
      <c r="AD221" s="9">
        <v>1.2</v>
      </c>
      <c r="AE221" s="7" t="s">
        <v>984</v>
      </c>
      <c r="AF221" s="2">
        <v>1.3587012000000001E-2</v>
      </c>
      <c r="AG221" s="2">
        <v>-2615572</v>
      </c>
      <c r="AH221" s="6">
        <v>0</v>
      </c>
      <c r="AI221" s="2">
        <v>0</v>
      </c>
      <c r="AJ221" s="2">
        <v>0</v>
      </c>
      <c r="AK221" s="2">
        <v>0</v>
      </c>
      <c r="AL221" s="2">
        <v>0</v>
      </c>
      <c r="AM221" s="2">
        <v>0</v>
      </c>
      <c r="AN221" s="2">
        <v>1</v>
      </c>
    </row>
    <row r="222" spans="1:40">
      <c r="A222" s="2" t="s">
        <v>241</v>
      </c>
      <c r="B222" s="2" t="s">
        <v>804</v>
      </c>
      <c r="C222" s="2" t="s">
        <v>809</v>
      </c>
      <c r="D222" s="2">
        <v>0</v>
      </c>
      <c r="E222" s="2" t="s">
        <v>242</v>
      </c>
      <c r="F222" s="2" t="s">
        <v>302</v>
      </c>
      <c r="G222" s="2" t="s">
        <v>300</v>
      </c>
      <c r="H222" s="2">
        <v>0</v>
      </c>
      <c r="I222" s="2">
        <v>0.4</v>
      </c>
      <c r="J222" s="6">
        <v>2293537</v>
      </c>
      <c r="K222" s="6">
        <v>10149314</v>
      </c>
      <c r="L222" s="6">
        <v>-7855777</v>
      </c>
      <c r="M222" s="6">
        <v>10061022</v>
      </c>
      <c r="N222" s="6">
        <v>1069129</v>
      </c>
      <c r="O222" s="6">
        <v>234249</v>
      </c>
      <c r="P222" s="6">
        <v>796914</v>
      </c>
      <c r="Q222" s="2">
        <v>984</v>
      </c>
      <c r="R222" s="2">
        <v>0</v>
      </c>
      <c r="S222" s="2">
        <v>0</v>
      </c>
      <c r="T222" s="2">
        <v>262</v>
      </c>
      <c r="U222" s="6">
        <v>26492</v>
      </c>
      <c r="V222" s="6">
        <v>10228</v>
      </c>
      <c r="W222" s="6">
        <v>-180028</v>
      </c>
      <c r="X222" s="6">
        <v>0</v>
      </c>
      <c r="Y222" s="2">
        <v>0</v>
      </c>
      <c r="Z222" s="6">
        <v>1013482</v>
      </c>
      <c r="AA222" s="6">
        <v>11963604</v>
      </c>
      <c r="AB222" s="6">
        <v>4107828</v>
      </c>
      <c r="AC222" s="6">
        <v>1814290</v>
      </c>
      <c r="AD222" s="9">
        <v>1.79</v>
      </c>
      <c r="AE222" s="7" t="s">
        <v>810</v>
      </c>
      <c r="AF222" s="2">
        <v>1.7980230999999999E-2</v>
      </c>
      <c r="AG222" s="2">
        <v>2533704</v>
      </c>
      <c r="AH222" s="6">
        <v>0</v>
      </c>
      <c r="AI222" s="2">
        <v>1</v>
      </c>
      <c r="AJ222" s="2">
        <v>0</v>
      </c>
      <c r="AK222" s="2">
        <v>0</v>
      </c>
      <c r="AL222" s="2">
        <v>0</v>
      </c>
      <c r="AM222" s="2">
        <v>0</v>
      </c>
      <c r="AN222" s="2">
        <v>0</v>
      </c>
    </row>
    <row r="223" spans="1:40">
      <c r="A223" s="2" t="s">
        <v>239</v>
      </c>
      <c r="B223" s="2" t="s">
        <v>804</v>
      </c>
      <c r="C223" s="2" t="s">
        <v>805</v>
      </c>
      <c r="D223" s="2">
        <v>0</v>
      </c>
      <c r="E223" s="2" t="s">
        <v>240</v>
      </c>
      <c r="F223" s="2" t="s">
        <v>488</v>
      </c>
      <c r="G223" s="2" t="s">
        <v>486</v>
      </c>
      <c r="H223" s="2">
        <v>0</v>
      </c>
      <c r="I223" s="2">
        <v>0.4</v>
      </c>
      <c r="J223" s="6">
        <v>2290279</v>
      </c>
      <c r="K223" s="6">
        <v>18000235</v>
      </c>
      <c r="L223" s="3">
        <v>-15709956</v>
      </c>
      <c r="M223" s="6">
        <v>19797496</v>
      </c>
      <c r="N223" s="6">
        <v>1150566</v>
      </c>
      <c r="O223" s="6">
        <v>453693</v>
      </c>
      <c r="P223" s="6">
        <v>617396</v>
      </c>
      <c r="Q223" s="6">
        <v>1408</v>
      </c>
      <c r="R223" s="2">
        <v>0</v>
      </c>
      <c r="S223" s="2">
        <v>0</v>
      </c>
      <c r="T223" s="6">
        <v>9329</v>
      </c>
      <c r="U223" s="6">
        <v>61784</v>
      </c>
      <c r="V223" s="6">
        <v>6956</v>
      </c>
      <c r="W223" s="6">
        <v>-360020</v>
      </c>
      <c r="X223" s="6">
        <v>0</v>
      </c>
      <c r="Y223" s="2">
        <v>1239095</v>
      </c>
      <c r="Z223" s="6">
        <v>-21659</v>
      </c>
      <c r="AA223" s="6">
        <v>19327289</v>
      </c>
      <c r="AB223" s="6">
        <v>3617333</v>
      </c>
      <c r="AC223" s="6">
        <v>1327053</v>
      </c>
      <c r="AD223" s="9">
        <v>1.58</v>
      </c>
      <c r="AE223" s="7">
        <v>0</v>
      </c>
      <c r="AF223" s="2">
        <v>6.5751399999999999E-4</v>
      </c>
      <c r="AG223" s="2">
        <v>-54148</v>
      </c>
      <c r="AH223" s="6">
        <v>0</v>
      </c>
      <c r="AI223" s="2">
        <v>1</v>
      </c>
      <c r="AJ223" s="2">
        <v>0</v>
      </c>
      <c r="AK223" s="2">
        <v>0</v>
      </c>
      <c r="AL223" s="2">
        <v>0</v>
      </c>
      <c r="AM223" s="2">
        <v>0</v>
      </c>
      <c r="AN223" s="2">
        <v>0</v>
      </c>
    </row>
    <row r="224" spans="1:40">
      <c r="A224" s="2" t="s">
        <v>237</v>
      </c>
      <c r="B224" s="2" t="s">
        <v>821</v>
      </c>
      <c r="C224" s="2" t="s">
        <v>809</v>
      </c>
      <c r="D224" s="2">
        <v>0</v>
      </c>
      <c r="E224" s="2" t="s">
        <v>238</v>
      </c>
      <c r="F224" s="2" t="s">
        <v>806</v>
      </c>
      <c r="G224" s="2" t="s">
        <v>400</v>
      </c>
      <c r="H224" s="2">
        <v>0</v>
      </c>
      <c r="I224" s="2">
        <v>0.49</v>
      </c>
      <c r="J224" s="6">
        <v>4284845</v>
      </c>
      <c r="K224" s="6">
        <v>5284716</v>
      </c>
      <c r="L224" s="6">
        <v>-999871</v>
      </c>
      <c r="M224" s="6">
        <v>5501360</v>
      </c>
      <c r="N224" s="6">
        <v>736452</v>
      </c>
      <c r="O224" s="6">
        <v>127094</v>
      </c>
      <c r="P224" s="6">
        <v>532287</v>
      </c>
      <c r="Q224" s="2">
        <v>0</v>
      </c>
      <c r="R224" s="6">
        <v>4945</v>
      </c>
      <c r="S224" s="2">
        <v>0</v>
      </c>
      <c r="T224" s="6">
        <v>11732</v>
      </c>
      <c r="U224" s="6">
        <v>46615</v>
      </c>
      <c r="V224" s="6">
        <v>13779</v>
      </c>
      <c r="W224" s="6">
        <v>-22914</v>
      </c>
      <c r="X224" s="6">
        <v>0</v>
      </c>
      <c r="Y224" s="2">
        <v>153697</v>
      </c>
      <c r="Z224" s="6">
        <v>-316151</v>
      </c>
      <c r="AA224" s="6">
        <v>5745051</v>
      </c>
      <c r="AB224" s="6">
        <v>4745179</v>
      </c>
      <c r="AC224" s="6">
        <v>460334</v>
      </c>
      <c r="AD224" s="9">
        <v>1.1100000000000001</v>
      </c>
      <c r="AE224" s="7">
        <v>0</v>
      </c>
      <c r="AF224" s="2">
        <v>1.2301320000000001E-3</v>
      </c>
      <c r="AG224" s="2">
        <v>-645207</v>
      </c>
      <c r="AH224" s="6">
        <v>0</v>
      </c>
      <c r="AI224" s="2">
        <v>0</v>
      </c>
      <c r="AJ224" s="2">
        <v>0</v>
      </c>
      <c r="AK224" s="2">
        <v>0</v>
      </c>
      <c r="AL224" s="2">
        <v>1</v>
      </c>
      <c r="AM224" s="2">
        <v>0</v>
      </c>
      <c r="AN224" s="2">
        <v>0</v>
      </c>
    </row>
    <row r="225" spans="1:40">
      <c r="A225" s="2" t="s">
        <v>235</v>
      </c>
      <c r="B225" s="2" t="s">
        <v>804</v>
      </c>
      <c r="C225" s="2" t="s">
        <v>820</v>
      </c>
      <c r="D225" s="2">
        <v>0</v>
      </c>
      <c r="E225" s="2" t="s">
        <v>236</v>
      </c>
      <c r="F225" s="2" t="s">
        <v>316</v>
      </c>
      <c r="G225" s="2" t="s">
        <v>314</v>
      </c>
      <c r="H225" s="2">
        <v>0</v>
      </c>
      <c r="I225" s="2">
        <v>0.4</v>
      </c>
      <c r="J225" s="6">
        <v>1576242</v>
      </c>
      <c r="K225" s="6">
        <v>7079616</v>
      </c>
      <c r="L225" s="6">
        <v>-5503374</v>
      </c>
      <c r="M225" s="6">
        <v>6897639</v>
      </c>
      <c r="N225" s="6">
        <v>1232772</v>
      </c>
      <c r="O225" s="6">
        <v>158784</v>
      </c>
      <c r="P225" s="6">
        <v>975420</v>
      </c>
      <c r="Q225" s="6">
        <v>6138</v>
      </c>
      <c r="R225" s="6">
        <v>16776</v>
      </c>
      <c r="S225" s="2">
        <v>614</v>
      </c>
      <c r="T225" s="6">
        <v>7119</v>
      </c>
      <c r="U225" s="6">
        <v>44599</v>
      </c>
      <c r="V225" s="6">
        <v>23322</v>
      </c>
      <c r="W225" s="6">
        <v>-126119</v>
      </c>
      <c r="X225" s="6">
        <v>0</v>
      </c>
      <c r="Y225" s="2">
        <v>0</v>
      </c>
      <c r="Z225" s="6">
        <v>-167390</v>
      </c>
      <c r="AA225" s="6">
        <v>7836902</v>
      </c>
      <c r="AB225" s="6">
        <v>2333528</v>
      </c>
      <c r="AC225" s="6">
        <v>757286</v>
      </c>
      <c r="AD225" s="9">
        <v>1.48</v>
      </c>
      <c r="AE225" s="7" t="s">
        <v>317</v>
      </c>
      <c r="AF225" s="2">
        <v>2.0816385E-2</v>
      </c>
      <c r="AG225" s="2">
        <v>-418476</v>
      </c>
      <c r="AH225" s="6">
        <v>0</v>
      </c>
      <c r="AI225" s="2">
        <v>1</v>
      </c>
      <c r="AJ225" s="2">
        <v>0</v>
      </c>
      <c r="AK225" s="2">
        <v>0</v>
      </c>
      <c r="AL225" s="2">
        <v>0</v>
      </c>
      <c r="AM225" s="2">
        <v>0</v>
      </c>
      <c r="AN225" s="2">
        <v>0</v>
      </c>
    </row>
    <row r="226" spans="1:40">
      <c r="A226" s="2" t="s">
        <v>233</v>
      </c>
      <c r="B226" s="2" t="s">
        <v>819</v>
      </c>
      <c r="C226" s="2" t="s">
        <v>808</v>
      </c>
      <c r="D226" s="2" t="s">
        <v>947</v>
      </c>
      <c r="E226" s="2" t="s">
        <v>234</v>
      </c>
      <c r="F226" s="2" t="s">
        <v>806</v>
      </c>
      <c r="G226" s="2" t="s">
        <v>502</v>
      </c>
      <c r="H226" s="2">
        <v>0</v>
      </c>
      <c r="I226" s="2">
        <v>0.49</v>
      </c>
      <c r="J226" s="6">
        <v>69866962</v>
      </c>
      <c r="K226" s="6">
        <v>37061160</v>
      </c>
      <c r="L226" s="6">
        <v>32805802</v>
      </c>
      <c r="M226" s="6">
        <v>44339262</v>
      </c>
      <c r="N226" s="6">
        <v>3571320</v>
      </c>
      <c r="O226" s="6">
        <v>1016108</v>
      </c>
      <c r="P226" s="6">
        <v>2452036</v>
      </c>
      <c r="Q226" s="2">
        <v>0</v>
      </c>
      <c r="R226" s="2">
        <v>0</v>
      </c>
      <c r="S226" s="2">
        <v>0</v>
      </c>
      <c r="T226" s="6">
        <v>3971</v>
      </c>
      <c r="U226" s="6">
        <v>70673</v>
      </c>
      <c r="V226" s="6">
        <v>28531</v>
      </c>
      <c r="W226" s="6">
        <v>751800</v>
      </c>
      <c r="X226" s="6">
        <v>0</v>
      </c>
      <c r="Y226" s="2">
        <v>0</v>
      </c>
      <c r="Z226" s="6">
        <v>-2660985</v>
      </c>
      <c r="AA226" s="6">
        <v>46001396</v>
      </c>
      <c r="AB226" s="6">
        <v>78807198</v>
      </c>
      <c r="AC226" s="6">
        <v>8940236</v>
      </c>
      <c r="AD226" s="9">
        <v>1.1299999999999999</v>
      </c>
      <c r="AE226" s="7" t="s">
        <v>907</v>
      </c>
      <c r="AF226" s="2">
        <v>9.2122819999999994E-2</v>
      </c>
      <c r="AG226" s="2">
        <v>-2687864</v>
      </c>
      <c r="AH226" s="6">
        <v>0</v>
      </c>
      <c r="AI226" s="2">
        <v>0</v>
      </c>
      <c r="AJ226" s="2">
        <v>0</v>
      </c>
      <c r="AK226" s="2">
        <v>0</v>
      </c>
      <c r="AL226" s="2">
        <v>0</v>
      </c>
      <c r="AM226" s="2">
        <v>0</v>
      </c>
      <c r="AN226" s="2">
        <v>1</v>
      </c>
    </row>
    <row r="227" spans="1:40">
      <c r="A227" s="2" t="s">
        <v>231</v>
      </c>
      <c r="B227" s="2" t="s">
        <v>819</v>
      </c>
      <c r="C227" s="2" t="s">
        <v>825</v>
      </c>
      <c r="D227" s="2" t="s">
        <v>945</v>
      </c>
      <c r="E227" s="2" t="s">
        <v>232</v>
      </c>
      <c r="F227" s="2" t="s">
        <v>806</v>
      </c>
      <c r="G227" s="2" t="s">
        <v>45</v>
      </c>
      <c r="H227" s="2">
        <v>0</v>
      </c>
      <c r="I227" s="2">
        <v>0.49</v>
      </c>
      <c r="J227" s="6">
        <v>97886304</v>
      </c>
      <c r="K227" s="6">
        <v>44936276</v>
      </c>
      <c r="L227" s="6">
        <v>52950028</v>
      </c>
      <c r="M227" s="6">
        <v>47562363</v>
      </c>
      <c r="N227" s="6">
        <v>5866759</v>
      </c>
      <c r="O227" s="6">
        <v>1089971</v>
      </c>
      <c r="P227" s="6">
        <v>4633086</v>
      </c>
      <c r="Q227" s="6">
        <v>22656</v>
      </c>
      <c r="R227" s="2">
        <v>0</v>
      </c>
      <c r="S227" s="6">
        <v>751.82828280000001</v>
      </c>
      <c r="T227" s="6">
        <v>22555</v>
      </c>
      <c r="U227" s="6">
        <v>80197</v>
      </c>
      <c r="V227" s="6">
        <v>17543</v>
      </c>
      <c r="W227" s="6">
        <v>1213438</v>
      </c>
      <c r="X227" s="6">
        <v>0</v>
      </c>
      <c r="Y227" s="2">
        <v>0</v>
      </c>
      <c r="Z227" s="6">
        <v>-9070383</v>
      </c>
      <c r="AA227" s="6">
        <v>45572177</v>
      </c>
      <c r="AB227" s="6">
        <v>98522205</v>
      </c>
      <c r="AC227" s="6">
        <v>635901</v>
      </c>
      <c r="AD227" s="9">
        <v>1.01</v>
      </c>
      <c r="AE227" s="7">
        <v>0</v>
      </c>
      <c r="AF227" s="2">
        <v>2.8102089E-2</v>
      </c>
      <c r="AG227" s="2">
        <v>-8736138</v>
      </c>
      <c r="AH227" s="6">
        <v>0</v>
      </c>
      <c r="AI227" s="2">
        <v>0</v>
      </c>
      <c r="AJ227" s="2">
        <v>0</v>
      </c>
      <c r="AK227" s="2">
        <v>0</v>
      </c>
      <c r="AL227" s="2">
        <v>0</v>
      </c>
      <c r="AM227" s="2">
        <v>0</v>
      </c>
      <c r="AN227" s="2">
        <v>1</v>
      </c>
    </row>
    <row r="228" spans="1:40">
      <c r="A228" s="2" t="s">
        <v>229</v>
      </c>
      <c r="B228" s="2" t="s">
        <v>804</v>
      </c>
      <c r="C228" s="2" t="s">
        <v>820</v>
      </c>
      <c r="D228" s="2">
        <v>0</v>
      </c>
      <c r="E228" s="2" t="s">
        <v>230</v>
      </c>
      <c r="F228" s="2" t="s">
        <v>316</v>
      </c>
      <c r="G228" s="2" t="s">
        <v>314</v>
      </c>
      <c r="H228" s="2">
        <v>0</v>
      </c>
      <c r="I228" s="2">
        <v>0.4</v>
      </c>
      <c r="J228" s="6">
        <v>4122872</v>
      </c>
      <c r="K228" s="6">
        <v>14222455</v>
      </c>
      <c r="L228" s="3">
        <v>-10099583</v>
      </c>
      <c r="M228" s="6">
        <v>14741442</v>
      </c>
      <c r="N228" s="6">
        <v>2580942</v>
      </c>
      <c r="O228" s="6">
        <v>337825</v>
      </c>
      <c r="P228" s="6">
        <v>2022061</v>
      </c>
      <c r="Q228" s="6">
        <v>12153</v>
      </c>
      <c r="R228" s="6">
        <v>11882</v>
      </c>
      <c r="S228" s="2">
        <v>0</v>
      </c>
      <c r="T228" s="6">
        <v>34713</v>
      </c>
      <c r="U228" s="6">
        <v>122750</v>
      </c>
      <c r="V228" s="6">
        <v>39558</v>
      </c>
      <c r="W228" s="6">
        <v>-231449</v>
      </c>
      <c r="X228" s="6">
        <v>0</v>
      </c>
      <c r="Y228" s="2">
        <v>0</v>
      </c>
      <c r="Z228" s="6">
        <v>23786</v>
      </c>
      <c r="AA228" s="6">
        <v>17114721</v>
      </c>
      <c r="AB228" s="6">
        <v>7015138</v>
      </c>
      <c r="AC228" s="6">
        <v>2892267</v>
      </c>
      <c r="AD228" s="9">
        <v>1.7</v>
      </c>
      <c r="AE228" s="7" t="s">
        <v>317</v>
      </c>
      <c r="AF228" s="2">
        <v>5.4448023999999998E-2</v>
      </c>
      <c r="AG228" s="2">
        <v>59466</v>
      </c>
      <c r="AH228" s="6">
        <v>0</v>
      </c>
      <c r="AI228" s="2">
        <v>1</v>
      </c>
      <c r="AJ228" s="2">
        <v>0</v>
      </c>
      <c r="AK228" s="2">
        <v>0</v>
      </c>
      <c r="AL228" s="2">
        <v>0</v>
      </c>
      <c r="AM228" s="2">
        <v>0</v>
      </c>
      <c r="AN228" s="2">
        <v>0</v>
      </c>
    </row>
    <row r="229" spans="1:40">
      <c r="A229" s="2" t="s">
        <v>227</v>
      </c>
      <c r="B229" s="2" t="s">
        <v>804</v>
      </c>
      <c r="C229" s="2" t="s">
        <v>822</v>
      </c>
      <c r="D229" s="2">
        <v>0</v>
      </c>
      <c r="E229" s="2" t="s">
        <v>228</v>
      </c>
      <c r="F229" s="2" t="s">
        <v>207</v>
      </c>
      <c r="G229" s="2" t="s">
        <v>274</v>
      </c>
      <c r="H229" s="2">
        <v>0</v>
      </c>
      <c r="I229" s="2">
        <v>0.4</v>
      </c>
      <c r="J229" s="6">
        <v>3417584</v>
      </c>
      <c r="K229" s="6">
        <v>13959456</v>
      </c>
      <c r="L229" s="3">
        <v>-10541871</v>
      </c>
      <c r="M229" s="6">
        <v>15848154</v>
      </c>
      <c r="N229" s="6">
        <v>1744874</v>
      </c>
      <c r="O229" s="6">
        <v>368373</v>
      </c>
      <c r="P229" s="6">
        <v>1250987</v>
      </c>
      <c r="Q229" s="6">
        <v>1336</v>
      </c>
      <c r="R229" s="6">
        <v>23523</v>
      </c>
      <c r="S229" s="2">
        <v>0</v>
      </c>
      <c r="T229" s="6">
        <v>18821</v>
      </c>
      <c r="U229" s="6">
        <v>60557</v>
      </c>
      <c r="V229" s="6">
        <v>21277</v>
      </c>
      <c r="W229" s="6">
        <v>-241585</v>
      </c>
      <c r="X229" s="6">
        <v>0</v>
      </c>
      <c r="Y229" s="2">
        <v>3784.8044960000002</v>
      </c>
      <c r="Z229" s="6">
        <v>63243</v>
      </c>
      <c r="AA229" s="6">
        <v>17410902</v>
      </c>
      <c r="AB229" s="6">
        <v>6869030</v>
      </c>
      <c r="AC229" s="6">
        <v>3451446</v>
      </c>
      <c r="AD229" s="9">
        <v>2.0099999999999998</v>
      </c>
      <c r="AE229" s="7" t="s">
        <v>905</v>
      </c>
      <c r="AF229" s="2">
        <v>4.3148885999999997E-2</v>
      </c>
      <c r="AG229" s="2">
        <v>158108</v>
      </c>
      <c r="AH229" s="6">
        <v>0</v>
      </c>
      <c r="AI229" s="2">
        <v>1</v>
      </c>
      <c r="AJ229" s="2">
        <v>0</v>
      </c>
      <c r="AK229" s="2">
        <v>0</v>
      </c>
      <c r="AL229" s="2">
        <v>0</v>
      </c>
      <c r="AM229" s="2">
        <v>0</v>
      </c>
      <c r="AN229" s="2">
        <v>0</v>
      </c>
    </row>
    <row r="230" spans="1:40">
      <c r="A230" s="2" t="s">
        <v>225</v>
      </c>
      <c r="B230" s="2" t="s">
        <v>819</v>
      </c>
      <c r="C230" s="2" t="s">
        <v>808</v>
      </c>
      <c r="D230" s="2" t="s">
        <v>951</v>
      </c>
      <c r="E230" s="2" t="s">
        <v>226</v>
      </c>
      <c r="F230" s="2" t="s">
        <v>806</v>
      </c>
      <c r="G230" s="2" t="s">
        <v>368</v>
      </c>
      <c r="H230" s="2">
        <v>0</v>
      </c>
      <c r="I230" s="2">
        <v>0.49</v>
      </c>
      <c r="J230" s="6">
        <v>62466965</v>
      </c>
      <c r="K230" s="6">
        <v>33759723</v>
      </c>
      <c r="L230" s="6">
        <v>28707242</v>
      </c>
      <c r="M230" s="6">
        <v>32888981</v>
      </c>
      <c r="N230" s="6">
        <v>3825061</v>
      </c>
      <c r="O230" s="6">
        <v>753706</v>
      </c>
      <c r="P230" s="6">
        <v>2910982</v>
      </c>
      <c r="Q230" s="2">
        <v>0</v>
      </c>
      <c r="R230" s="2">
        <v>0</v>
      </c>
      <c r="S230" s="6">
        <v>1504</v>
      </c>
      <c r="T230" s="6">
        <v>1734</v>
      </c>
      <c r="U230" s="6">
        <v>131573</v>
      </c>
      <c r="V230" s="6">
        <v>25563</v>
      </c>
      <c r="W230" s="6">
        <v>657874</v>
      </c>
      <c r="X230" s="6">
        <v>0</v>
      </c>
      <c r="Y230" s="2">
        <v>0</v>
      </c>
      <c r="Z230" s="6">
        <v>3971228</v>
      </c>
      <c r="AA230" s="6">
        <v>41343144</v>
      </c>
      <c r="AB230" s="6">
        <v>70050386</v>
      </c>
      <c r="AC230" s="6">
        <v>7583421</v>
      </c>
      <c r="AD230" s="9">
        <v>1.1200000000000001</v>
      </c>
      <c r="AE230" s="7">
        <v>0</v>
      </c>
      <c r="AF230" s="2">
        <v>1.7933583999999999E-2</v>
      </c>
      <c r="AG230" s="2">
        <v>3397641</v>
      </c>
      <c r="AH230" s="6">
        <v>0</v>
      </c>
      <c r="AI230" s="2">
        <v>0</v>
      </c>
      <c r="AJ230" s="2">
        <v>0</v>
      </c>
      <c r="AK230" s="2">
        <v>0</v>
      </c>
      <c r="AL230" s="2">
        <v>0</v>
      </c>
      <c r="AM230" s="2">
        <v>0</v>
      </c>
      <c r="AN230" s="2">
        <v>1</v>
      </c>
    </row>
    <row r="231" spans="1:40">
      <c r="A231" s="2" t="s">
        <v>223</v>
      </c>
      <c r="B231" s="2" t="s">
        <v>804</v>
      </c>
      <c r="C231" s="2" t="s">
        <v>820</v>
      </c>
      <c r="D231" s="2">
        <v>0</v>
      </c>
      <c r="E231" s="2" t="s">
        <v>224</v>
      </c>
      <c r="F231" s="2" t="s">
        <v>316</v>
      </c>
      <c r="G231" s="2" t="s">
        <v>314</v>
      </c>
      <c r="H231" s="2">
        <v>0</v>
      </c>
      <c r="I231" s="2">
        <v>0.4</v>
      </c>
      <c r="J231" s="6">
        <v>2365117</v>
      </c>
      <c r="K231" s="6">
        <v>15322199</v>
      </c>
      <c r="L231" s="3">
        <v>-12957083</v>
      </c>
      <c r="M231" s="6">
        <v>11373255</v>
      </c>
      <c r="N231" s="6">
        <v>1250941</v>
      </c>
      <c r="O231" s="6">
        <v>439845</v>
      </c>
      <c r="P231" s="6">
        <v>743028</v>
      </c>
      <c r="Q231" s="6">
        <v>3477</v>
      </c>
      <c r="R231" s="6">
        <v>5046</v>
      </c>
      <c r="S231" s="2">
        <v>614</v>
      </c>
      <c r="T231" s="6">
        <v>13125</v>
      </c>
      <c r="U231" s="6">
        <v>27803</v>
      </c>
      <c r="V231" s="6">
        <v>18003</v>
      </c>
      <c r="W231" s="6">
        <v>-296933</v>
      </c>
      <c r="X231" s="6">
        <v>2948775</v>
      </c>
      <c r="Y231" s="2">
        <v>0</v>
      </c>
      <c r="Z231" s="6">
        <v>1632453</v>
      </c>
      <c r="AA231" s="6">
        <v>16908491</v>
      </c>
      <c r="AB231" s="6">
        <v>3951408</v>
      </c>
      <c r="AC231" s="6">
        <v>1586292</v>
      </c>
      <c r="AD231" s="9">
        <v>1.67</v>
      </c>
      <c r="AE231" s="7">
        <v>0</v>
      </c>
      <c r="AF231" s="2">
        <v>6.7899900000000001E-4</v>
      </c>
      <c r="AG231" s="2">
        <v>4081132</v>
      </c>
      <c r="AH231" s="6">
        <v>0</v>
      </c>
      <c r="AI231" s="2">
        <v>1</v>
      </c>
      <c r="AJ231" s="2">
        <v>0</v>
      </c>
      <c r="AK231" s="2">
        <v>0</v>
      </c>
      <c r="AL231" s="2">
        <v>0</v>
      </c>
      <c r="AM231" s="2">
        <v>0</v>
      </c>
      <c r="AN231" s="2">
        <v>0</v>
      </c>
    </row>
    <row r="232" spans="1:40">
      <c r="A232" s="2" t="s">
        <v>221</v>
      </c>
      <c r="B232" s="2" t="s">
        <v>804</v>
      </c>
      <c r="C232" s="2" t="s">
        <v>805</v>
      </c>
      <c r="D232" s="2" t="s">
        <v>966</v>
      </c>
      <c r="E232" s="2" t="s">
        <v>222</v>
      </c>
      <c r="F232" s="2" t="s">
        <v>430</v>
      </c>
      <c r="G232" s="2" t="s">
        <v>428</v>
      </c>
      <c r="H232" s="2">
        <v>0</v>
      </c>
      <c r="I232" s="2">
        <v>0.4</v>
      </c>
      <c r="J232" s="6">
        <v>2216508</v>
      </c>
      <c r="K232" s="6">
        <v>14337671</v>
      </c>
      <c r="L232" s="3">
        <v>-12121163</v>
      </c>
      <c r="M232" s="6">
        <v>13904286</v>
      </c>
      <c r="N232" s="6">
        <v>1600382</v>
      </c>
      <c r="O232" s="6">
        <v>318640</v>
      </c>
      <c r="P232" s="6">
        <v>1197398</v>
      </c>
      <c r="Q232" s="6">
        <v>4620</v>
      </c>
      <c r="R232" s="6">
        <v>6005</v>
      </c>
      <c r="S232" s="2">
        <v>614</v>
      </c>
      <c r="T232" s="6">
        <v>10627</v>
      </c>
      <c r="U232" s="6">
        <v>44298</v>
      </c>
      <c r="V232" s="6">
        <v>18180</v>
      </c>
      <c r="W232" s="6">
        <v>-277777</v>
      </c>
      <c r="X232" s="6">
        <v>0</v>
      </c>
      <c r="Y232" s="2">
        <v>409193</v>
      </c>
      <c r="Z232" s="6">
        <v>151662</v>
      </c>
      <c r="AA232" s="6">
        <v>14969361</v>
      </c>
      <c r="AB232" s="6">
        <v>2848198</v>
      </c>
      <c r="AC232" s="6">
        <v>631690</v>
      </c>
      <c r="AD232" s="9">
        <v>1.28</v>
      </c>
      <c r="AE232" s="7" t="s">
        <v>967</v>
      </c>
      <c r="AF232" s="2">
        <v>7.9106699999999999E-3</v>
      </c>
      <c r="AG232" s="2">
        <v>379156</v>
      </c>
      <c r="AH232" s="6">
        <v>0</v>
      </c>
      <c r="AI232" s="2">
        <v>0</v>
      </c>
      <c r="AJ232" s="2">
        <v>0</v>
      </c>
      <c r="AK232" s="2">
        <v>0</v>
      </c>
      <c r="AL232" s="2">
        <v>0</v>
      </c>
      <c r="AM232" s="2">
        <v>0</v>
      </c>
      <c r="AN232" s="2">
        <v>1</v>
      </c>
    </row>
    <row r="233" spans="1:40">
      <c r="A233" s="2" t="s">
        <v>219</v>
      </c>
      <c r="B233" s="2" t="s">
        <v>819</v>
      </c>
      <c r="C233" s="2" t="s">
        <v>820</v>
      </c>
      <c r="D233" s="2">
        <v>0</v>
      </c>
      <c r="E233" s="2" t="s">
        <v>220</v>
      </c>
      <c r="F233" s="2" t="s">
        <v>806</v>
      </c>
      <c r="G233" s="2" t="s">
        <v>175</v>
      </c>
      <c r="H233" s="2">
        <v>0</v>
      </c>
      <c r="I233" s="2">
        <v>0.49</v>
      </c>
      <c r="J233" s="3">
        <v>139261067</v>
      </c>
      <c r="K233" s="6">
        <v>97684631</v>
      </c>
      <c r="L233" s="6">
        <v>41576436</v>
      </c>
      <c r="M233" s="6">
        <v>98403833</v>
      </c>
      <c r="N233" s="6">
        <v>8540336</v>
      </c>
      <c r="O233" s="6">
        <v>2293712</v>
      </c>
      <c r="P233" s="6">
        <v>5881764</v>
      </c>
      <c r="Q233" s="6">
        <v>1261</v>
      </c>
      <c r="R233" s="2">
        <v>0</v>
      </c>
      <c r="S233" s="3">
        <v>0</v>
      </c>
      <c r="T233" s="3">
        <v>36034</v>
      </c>
      <c r="U233" s="6">
        <v>227057</v>
      </c>
      <c r="V233" s="6">
        <v>100508</v>
      </c>
      <c r="W233" s="6">
        <v>952793</v>
      </c>
      <c r="X233" s="6">
        <v>0</v>
      </c>
      <c r="Y233" s="3">
        <v>0</v>
      </c>
      <c r="Z233" s="6">
        <v>-5552681</v>
      </c>
      <c r="AA233" s="6">
        <v>102344281</v>
      </c>
      <c r="AB233" s="6">
        <v>143920717</v>
      </c>
      <c r="AC233" s="6">
        <v>4659650</v>
      </c>
      <c r="AD233" s="9">
        <v>1.03</v>
      </c>
      <c r="AE233" s="7">
        <v>0</v>
      </c>
      <c r="AF233" s="2">
        <v>3.9980332E-2</v>
      </c>
      <c r="AG233" s="3">
        <v>-11332002</v>
      </c>
      <c r="AH233" s="6">
        <v>1</v>
      </c>
      <c r="AI233" s="2">
        <v>0</v>
      </c>
      <c r="AJ233" s="2">
        <v>0</v>
      </c>
      <c r="AK233" s="2">
        <v>0</v>
      </c>
      <c r="AL233" s="2">
        <v>0</v>
      </c>
      <c r="AM233" s="2">
        <v>0</v>
      </c>
      <c r="AN233" s="2">
        <v>0</v>
      </c>
    </row>
    <row r="234" spans="1:40">
      <c r="A234" s="2" t="s">
        <v>217</v>
      </c>
      <c r="B234" s="2" t="s">
        <v>804</v>
      </c>
      <c r="C234" s="2" t="s">
        <v>805</v>
      </c>
      <c r="D234" s="2" t="s">
        <v>966</v>
      </c>
      <c r="E234" s="2" t="s">
        <v>218</v>
      </c>
      <c r="F234" s="2" t="s">
        <v>430</v>
      </c>
      <c r="G234" s="2" t="s">
        <v>428</v>
      </c>
      <c r="H234" s="2">
        <v>0</v>
      </c>
      <c r="I234" s="2">
        <v>0.4</v>
      </c>
      <c r="J234" s="6">
        <v>3590428</v>
      </c>
      <c r="K234" s="6">
        <v>9558668</v>
      </c>
      <c r="L234" s="6">
        <v>-5968240</v>
      </c>
      <c r="M234" s="6">
        <v>11099530</v>
      </c>
      <c r="N234" s="6">
        <v>1442554</v>
      </c>
      <c r="O234" s="6">
        <v>254364</v>
      </c>
      <c r="P234" s="6">
        <v>1116891</v>
      </c>
      <c r="Q234" s="6">
        <v>6897</v>
      </c>
      <c r="R234" s="6">
        <v>8629</v>
      </c>
      <c r="S234" s="2">
        <v>614</v>
      </c>
      <c r="T234" s="6">
        <v>14519</v>
      </c>
      <c r="U234" s="6">
        <v>19844</v>
      </c>
      <c r="V234" s="6">
        <v>20796</v>
      </c>
      <c r="W234" s="6">
        <v>-136772</v>
      </c>
      <c r="X234" s="6">
        <v>0</v>
      </c>
      <c r="Y234" s="2">
        <v>13502.20264</v>
      </c>
      <c r="Z234" s="6">
        <v>158832</v>
      </c>
      <c r="AA234" s="6">
        <v>12550642</v>
      </c>
      <c r="AB234" s="6">
        <v>6582402</v>
      </c>
      <c r="AC234" s="6">
        <v>2991974</v>
      </c>
      <c r="AD234" s="9">
        <v>1.83</v>
      </c>
      <c r="AE234" s="7" t="s">
        <v>967</v>
      </c>
      <c r="AF234" s="2">
        <v>1.2814159E-2</v>
      </c>
      <c r="AG234" s="2">
        <v>397080</v>
      </c>
      <c r="AH234" s="6">
        <v>0</v>
      </c>
      <c r="AI234" s="2">
        <v>0</v>
      </c>
      <c r="AJ234" s="2">
        <v>0</v>
      </c>
      <c r="AK234" s="2">
        <v>0</v>
      </c>
      <c r="AL234" s="2">
        <v>0</v>
      </c>
      <c r="AM234" s="2">
        <v>0</v>
      </c>
      <c r="AN234" s="2">
        <v>1</v>
      </c>
    </row>
    <row r="235" spans="1:40">
      <c r="A235" s="2" t="s">
        <v>215</v>
      </c>
      <c r="B235" s="2" t="s">
        <v>821</v>
      </c>
      <c r="C235" s="2" t="s">
        <v>825</v>
      </c>
      <c r="D235" s="2">
        <v>0</v>
      </c>
      <c r="E235" s="2" t="s">
        <v>1011</v>
      </c>
      <c r="F235" s="2" t="s">
        <v>806</v>
      </c>
      <c r="G235" s="2" t="s">
        <v>213</v>
      </c>
      <c r="H235" s="2">
        <v>0</v>
      </c>
      <c r="I235" s="2">
        <v>0.49</v>
      </c>
      <c r="J235" s="6">
        <v>49134876</v>
      </c>
      <c r="K235" s="6">
        <v>39485566</v>
      </c>
      <c r="L235" s="6">
        <v>9649310</v>
      </c>
      <c r="M235" s="6">
        <v>40309824</v>
      </c>
      <c r="N235" s="6">
        <v>5740531</v>
      </c>
      <c r="O235" s="6">
        <v>934759</v>
      </c>
      <c r="P235" s="6">
        <v>4265161</v>
      </c>
      <c r="Q235" s="6">
        <v>16726</v>
      </c>
      <c r="R235" s="6">
        <v>17315</v>
      </c>
      <c r="S235" s="2">
        <v>0</v>
      </c>
      <c r="T235" s="6">
        <v>100575</v>
      </c>
      <c r="U235" s="6">
        <v>318280</v>
      </c>
      <c r="V235" s="6">
        <v>87715</v>
      </c>
      <c r="W235" s="6">
        <v>221130</v>
      </c>
      <c r="X235" s="6">
        <v>0</v>
      </c>
      <c r="Y235" s="2">
        <v>0</v>
      </c>
      <c r="Z235" s="6">
        <v>-2952544</v>
      </c>
      <c r="AA235" s="6">
        <v>43318941</v>
      </c>
      <c r="AB235" s="6">
        <v>52968250</v>
      </c>
      <c r="AC235" s="6">
        <v>3833375</v>
      </c>
      <c r="AD235" s="9">
        <v>1.08</v>
      </c>
      <c r="AE235" s="7">
        <v>0</v>
      </c>
      <c r="AF235" s="2">
        <v>1.4106086E-2</v>
      </c>
      <c r="AG235" s="2">
        <v>-6025600</v>
      </c>
      <c r="AH235" s="6">
        <v>0</v>
      </c>
      <c r="AI235" s="2">
        <v>0</v>
      </c>
      <c r="AJ235" s="2">
        <v>0</v>
      </c>
      <c r="AK235" s="2">
        <v>0</v>
      </c>
      <c r="AL235" s="2">
        <v>1</v>
      </c>
      <c r="AM235" s="2">
        <v>0</v>
      </c>
      <c r="AN235" s="2">
        <v>0</v>
      </c>
    </row>
    <row r="236" spans="1:40">
      <c r="A236" s="2" t="s">
        <v>211</v>
      </c>
      <c r="B236" s="2" t="s">
        <v>821</v>
      </c>
      <c r="C236" s="2" t="s">
        <v>805</v>
      </c>
      <c r="D236" s="2" t="s">
        <v>974</v>
      </c>
      <c r="E236" s="2" t="s">
        <v>212</v>
      </c>
      <c r="F236" s="2" t="s">
        <v>806</v>
      </c>
      <c r="G236" s="2" t="s">
        <v>726</v>
      </c>
      <c r="H236" s="2">
        <v>0</v>
      </c>
      <c r="I236" s="2">
        <v>0.49</v>
      </c>
      <c r="J236" s="6">
        <v>29128451</v>
      </c>
      <c r="K236" s="6">
        <v>48072830</v>
      </c>
      <c r="L236" s="3">
        <v>-18944378</v>
      </c>
      <c r="M236" s="6">
        <v>50225114</v>
      </c>
      <c r="N236" s="6">
        <v>2263249</v>
      </c>
      <c r="O236" s="6">
        <v>1150992</v>
      </c>
      <c r="P236" s="6">
        <v>1009593</v>
      </c>
      <c r="Q236" s="6">
        <v>3561</v>
      </c>
      <c r="R236" s="2">
        <v>0</v>
      </c>
      <c r="S236" s="2">
        <v>0</v>
      </c>
      <c r="T236" s="6">
        <v>8259</v>
      </c>
      <c r="U236" s="6">
        <v>85191</v>
      </c>
      <c r="V236" s="6">
        <v>5653</v>
      </c>
      <c r="W236" s="6">
        <v>-434142</v>
      </c>
      <c r="X236" s="6">
        <v>0</v>
      </c>
      <c r="Y236" s="2">
        <v>1276391</v>
      </c>
      <c r="Z236" s="6">
        <v>-3053995</v>
      </c>
      <c r="AA236" s="6">
        <v>47723835</v>
      </c>
      <c r="AB236" s="6">
        <v>28779457</v>
      </c>
      <c r="AC236" s="6">
        <v>-348995</v>
      </c>
      <c r="AD236" s="9">
        <v>0.99</v>
      </c>
      <c r="AE236" s="7" t="s">
        <v>975</v>
      </c>
      <c r="AF236" s="2">
        <v>0.24667563000000001</v>
      </c>
      <c r="AG236" s="2">
        <v>-6232643</v>
      </c>
      <c r="AH236" s="6">
        <v>0</v>
      </c>
      <c r="AI236" s="2">
        <v>0</v>
      </c>
      <c r="AJ236" s="2">
        <v>0</v>
      </c>
      <c r="AK236" s="2">
        <v>0</v>
      </c>
      <c r="AL236" s="2">
        <v>0</v>
      </c>
      <c r="AM236" s="2">
        <v>0</v>
      </c>
      <c r="AN236" s="2">
        <v>1</v>
      </c>
    </row>
    <row r="237" spans="1:40">
      <c r="A237" s="2" t="s">
        <v>209</v>
      </c>
      <c r="B237" s="2" t="s">
        <v>819</v>
      </c>
      <c r="C237" s="2" t="s">
        <v>825</v>
      </c>
      <c r="D237" s="2" t="s">
        <v>945</v>
      </c>
      <c r="E237" s="2" t="s">
        <v>210</v>
      </c>
      <c r="F237" s="2" t="s">
        <v>806</v>
      </c>
      <c r="G237" s="2" t="s">
        <v>45</v>
      </c>
      <c r="H237" s="2">
        <v>0</v>
      </c>
      <c r="I237" s="2">
        <v>0.49</v>
      </c>
      <c r="J237" s="6">
        <v>29062875</v>
      </c>
      <c r="K237" s="6">
        <v>49702776</v>
      </c>
      <c r="L237" s="3">
        <v>-20639901</v>
      </c>
      <c r="M237" s="6">
        <v>55276940</v>
      </c>
      <c r="N237" s="6">
        <v>2755499</v>
      </c>
      <c r="O237" s="6">
        <v>1266763</v>
      </c>
      <c r="P237" s="6">
        <v>1411347</v>
      </c>
      <c r="Q237" s="6">
        <v>5012</v>
      </c>
      <c r="R237" s="6">
        <v>594.43434339999999</v>
      </c>
      <c r="S237" s="2">
        <v>0</v>
      </c>
      <c r="T237" s="6">
        <v>4848</v>
      </c>
      <c r="U237" s="6">
        <v>55406</v>
      </c>
      <c r="V237" s="6">
        <v>11528</v>
      </c>
      <c r="W237" s="6">
        <v>-472998</v>
      </c>
      <c r="X237" s="6">
        <v>0</v>
      </c>
      <c r="Y237" s="2">
        <v>0</v>
      </c>
      <c r="Z237" s="6">
        <v>-51922</v>
      </c>
      <c r="AA237" s="6">
        <v>57507520</v>
      </c>
      <c r="AB237" s="6">
        <v>36867619</v>
      </c>
      <c r="AC237" s="6">
        <v>7804744</v>
      </c>
      <c r="AD237" s="9">
        <v>1.27</v>
      </c>
      <c r="AE237" s="7" t="s">
        <v>889</v>
      </c>
      <c r="AF237" s="2">
        <v>7.4956340999999996E-2</v>
      </c>
      <c r="AG237" s="2">
        <v>331693</v>
      </c>
      <c r="AH237" s="6">
        <v>0</v>
      </c>
      <c r="AI237" s="2">
        <v>0</v>
      </c>
      <c r="AJ237" s="2">
        <v>0</v>
      </c>
      <c r="AK237" s="2">
        <v>0</v>
      </c>
      <c r="AL237" s="2">
        <v>0</v>
      </c>
      <c r="AM237" s="2">
        <v>0</v>
      </c>
      <c r="AN237" s="2">
        <v>1</v>
      </c>
    </row>
    <row r="238" spans="1:40">
      <c r="A238" s="2" t="s">
        <v>205</v>
      </c>
      <c r="B238" s="2" t="s">
        <v>804</v>
      </c>
      <c r="C238" s="2" t="s">
        <v>805</v>
      </c>
      <c r="D238" s="2">
        <v>0</v>
      </c>
      <c r="E238" s="2" t="s">
        <v>206</v>
      </c>
      <c r="F238" s="2" t="s">
        <v>680</v>
      </c>
      <c r="G238" s="2" t="s">
        <v>678</v>
      </c>
      <c r="H238" s="2">
        <v>0</v>
      </c>
      <c r="I238" s="2">
        <v>0.4</v>
      </c>
      <c r="J238" s="6">
        <v>1063585</v>
      </c>
      <c r="K238" s="6">
        <v>12143202</v>
      </c>
      <c r="L238" s="3">
        <v>-11079617</v>
      </c>
      <c r="M238" s="6">
        <v>12970708</v>
      </c>
      <c r="N238" s="6">
        <v>835798</v>
      </c>
      <c r="O238" s="6">
        <v>297245</v>
      </c>
      <c r="P238" s="6">
        <v>490439</v>
      </c>
      <c r="Q238" s="2">
        <v>629</v>
      </c>
      <c r="R238" s="2">
        <v>0</v>
      </c>
      <c r="S238" s="2">
        <v>0</v>
      </c>
      <c r="T238" s="6">
        <v>2647</v>
      </c>
      <c r="U238" s="6">
        <v>32563</v>
      </c>
      <c r="V238" s="6">
        <v>12275</v>
      </c>
      <c r="W238" s="6">
        <v>-253908</v>
      </c>
      <c r="X238" s="6">
        <v>0</v>
      </c>
      <c r="Y238" s="2">
        <v>12585.04581</v>
      </c>
      <c r="Z238" s="6">
        <v>619631</v>
      </c>
      <c r="AA238" s="6">
        <v>14159644</v>
      </c>
      <c r="AB238" s="6">
        <v>3080027</v>
      </c>
      <c r="AC238" s="6">
        <v>2016442</v>
      </c>
      <c r="AD238" s="9">
        <v>2.9</v>
      </c>
      <c r="AE238" s="7" t="s">
        <v>922</v>
      </c>
      <c r="AF238" s="3">
        <v>1.9699999999999999E-2</v>
      </c>
      <c r="AG238" s="2">
        <v>1549078</v>
      </c>
      <c r="AH238" s="6">
        <v>0</v>
      </c>
      <c r="AI238" s="2">
        <v>1</v>
      </c>
      <c r="AJ238" s="2">
        <v>0</v>
      </c>
      <c r="AK238" s="2">
        <v>0</v>
      </c>
      <c r="AL238" s="2">
        <v>0</v>
      </c>
      <c r="AM238" s="2">
        <v>0</v>
      </c>
      <c r="AN238" s="2">
        <v>0</v>
      </c>
    </row>
    <row r="239" spans="1:40">
      <c r="A239" s="2" t="s">
        <v>203</v>
      </c>
      <c r="B239" s="2" t="s">
        <v>804</v>
      </c>
      <c r="C239" s="2" t="s">
        <v>815</v>
      </c>
      <c r="D239" s="2">
        <v>0</v>
      </c>
      <c r="E239" s="2" t="s">
        <v>204</v>
      </c>
      <c r="F239" s="2" t="s">
        <v>668</v>
      </c>
      <c r="G239" s="2" t="s">
        <v>666</v>
      </c>
      <c r="H239" s="2">
        <v>0</v>
      </c>
      <c r="I239" s="2">
        <v>0.4</v>
      </c>
      <c r="J239" s="6">
        <v>2546365</v>
      </c>
      <c r="K239" s="6">
        <v>28020152</v>
      </c>
      <c r="L239" s="3">
        <v>-25473787</v>
      </c>
      <c r="M239" s="6">
        <v>32267405</v>
      </c>
      <c r="N239" s="6">
        <v>2228101</v>
      </c>
      <c r="O239" s="6">
        <v>774445</v>
      </c>
      <c r="P239" s="6">
        <v>1288759</v>
      </c>
      <c r="Q239" s="6">
        <v>4500</v>
      </c>
      <c r="R239" s="6">
        <v>21141</v>
      </c>
      <c r="S239" s="2">
        <v>614</v>
      </c>
      <c r="T239" s="6">
        <v>15656</v>
      </c>
      <c r="U239" s="6">
        <v>98436</v>
      </c>
      <c r="V239" s="6">
        <v>24550</v>
      </c>
      <c r="W239" s="6">
        <v>-583774</v>
      </c>
      <c r="X239" s="6">
        <v>0</v>
      </c>
      <c r="Y239" s="2">
        <v>2833632</v>
      </c>
      <c r="Z239" s="6">
        <v>3118880</v>
      </c>
      <c r="AA239" s="6">
        <v>34196980</v>
      </c>
      <c r="AB239" s="6">
        <v>8723193</v>
      </c>
      <c r="AC239" s="6">
        <v>6176828</v>
      </c>
      <c r="AD239" s="9">
        <v>3.43</v>
      </c>
      <c r="AE239" s="7">
        <v>0</v>
      </c>
      <c r="AF239" s="2">
        <v>7.3103399999999998E-4</v>
      </c>
      <c r="AG239" s="2">
        <v>7797201</v>
      </c>
      <c r="AH239" s="6">
        <v>0</v>
      </c>
      <c r="AI239" s="2">
        <v>1</v>
      </c>
      <c r="AJ239" s="2">
        <v>0</v>
      </c>
      <c r="AK239" s="2">
        <v>0</v>
      </c>
      <c r="AL239" s="2">
        <v>0</v>
      </c>
      <c r="AM239" s="2">
        <v>0</v>
      </c>
      <c r="AN239" s="2">
        <v>0</v>
      </c>
    </row>
    <row r="240" spans="1:40">
      <c r="A240" s="2" t="s">
        <v>201</v>
      </c>
      <c r="B240" s="2" t="s">
        <v>804</v>
      </c>
      <c r="C240" s="2" t="s">
        <v>809</v>
      </c>
      <c r="D240" s="2" t="s">
        <v>964</v>
      </c>
      <c r="E240" s="2" t="s">
        <v>202</v>
      </c>
      <c r="F240" s="2" t="s">
        <v>594</v>
      </c>
      <c r="G240" s="2" t="s">
        <v>590</v>
      </c>
      <c r="H240" s="2">
        <v>0</v>
      </c>
      <c r="I240" s="2">
        <v>0.4</v>
      </c>
      <c r="J240" s="6">
        <v>2427707</v>
      </c>
      <c r="K240" s="6">
        <v>8806411</v>
      </c>
      <c r="L240" s="6">
        <v>-6378704</v>
      </c>
      <c r="M240" s="6">
        <v>10670532</v>
      </c>
      <c r="N240" s="6">
        <v>974343</v>
      </c>
      <c r="O240" s="6">
        <v>244533</v>
      </c>
      <c r="P240" s="6">
        <v>645878</v>
      </c>
      <c r="Q240" s="6">
        <v>1041</v>
      </c>
      <c r="R240" s="6">
        <v>9915</v>
      </c>
      <c r="S240" s="2">
        <v>0</v>
      </c>
      <c r="T240" s="6">
        <v>19397</v>
      </c>
      <c r="U240" s="6">
        <v>40078</v>
      </c>
      <c r="V240" s="6">
        <v>13502</v>
      </c>
      <c r="W240" s="6">
        <v>-146179</v>
      </c>
      <c r="X240" s="6">
        <v>0</v>
      </c>
      <c r="Y240" s="2">
        <v>0</v>
      </c>
      <c r="Z240" s="6">
        <v>-305532</v>
      </c>
      <c r="AA240" s="6">
        <v>11193165</v>
      </c>
      <c r="AB240" s="6">
        <v>4814460</v>
      </c>
      <c r="AC240" s="6">
        <v>2386753</v>
      </c>
      <c r="AD240" s="9">
        <v>1.98</v>
      </c>
      <c r="AE240" s="7" t="s">
        <v>965</v>
      </c>
      <c r="AF240" s="2">
        <v>1.2506885000000001E-2</v>
      </c>
      <c r="AG240" s="2">
        <v>-763829</v>
      </c>
      <c r="AH240" s="6">
        <v>0</v>
      </c>
      <c r="AI240" s="2">
        <v>0</v>
      </c>
      <c r="AJ240" s="2">
        <v>0</v>
      </c>
      <c r="AK240" s="2">
        <v>0</v>
      </c>
      <c r="AL240" s="2">
        <v>0</v>
      </c>
      <c r="AM240" s="2">
        <v>0</v>
      </c>
      <c r="AN240" s="2">
        <v>1</v>
      </c>
    </row>
    <row r="241" spans="1:40">
      <c r="A241" s="2" t="s">
        <v>199</v>
      </c>
      <c r="B241" s="2" t="s">
        <v>821</v>
      </c>
      <c r="C241" s="2" t="s">
        <v>822</v>
      </c>
      <c r="D241" s="2" t="s">
        <v>943</v>
      </c>
      <c r="E241" s="2" t="s">
        <v>200</v>
      </c>
      <c r="F241" s="2" t="s">
        <v>944</v>
      </c>
      <c r="G241" s="2" t="s">
        <v>752</v>
      </c>
      <c r="H241" s="2">
        <v>0</v>
      </c>
      <c r="I241" s="2">
        <v>0.49</v>
      </c>
      <c r="J241" s="6">
        <v>36231882</v>
      </c>
      <c r="K241" s="6">
        <v>62389941</v>
      </c>
      <c r="L241" s="3">
        <v>-26158059</v>
      </c>
      <c r="M241" s="6">
        <v>63888720</v>
      </c>
      <c r="N241" s="6">
        <v>3811947</v>
      </c>
      <c r="O241" s="6">
        <v>1599539</v>
      </c>
      <c r="P241" s="6">
        <v>2066948</v>
      </c>
      <c r="Q241" s="6">
        <v>7715</v>
      </c>
      <c r="R241" s="2">
        <v>0</v>
      </c>
      <c r="S241" s="2">
        <v>0</v>
      </c>
      <c r="T241" s="6">
        <v>15007</v>
      </c>
      <c r="U241" s="6">
        <v>84160</v>
      </c>
      <c r="V241" s="6">
        <v>38578</v>
      </c>
      <c r="W241" s="6">
        <v>-599456</v>
      </c>
      <c r="X241" s="6">
        <v>0</v>
      </c>
      <c r="Y241" s="2">
        <v>1545214</v>
      </c>
      <c r="Z241" s="6">
        <v>-5006000</v>
      </c>
      <c r="AA241" s="6">
        <v>60549997</v>
      </c>
      <c r="AB241" s="6">
        <v>34391938</v>
      </c>
      <c r="AC241" s="6">
        <v>-1839944</v>
      </c>
      <c r="AD241" s="9">
        <v>0.95</v>
      </c>
      <c r="AE241" s="7">
        <v>0</v>
      </c>
      <c r="AF241" s="2">
        <v>1.0401778E-2</v>
      </c>
      <c r="AG241" s="2">
        <v>-5619761</v>
      </c>
      <c r="AH241" s="6">
        <v>0</v>
      </c>
      <c r="AI241" s="2">
        <v>0</v>
      </c>
      <c r="AJ241" s="2">
        <v>0</v>
      </c>
      <c r="AK241" s="2">
        <v>0</v>
      </c>
      <c r="AL241" s="2">
        <v>0</v>
      </c>
      <c r="AM241" s="2">
        <v>0</v>
      </c>
      <c r="AN241" s="2">
        <v>1</v>
      </c>
    </row>
    <row r="242" spans="1:40">
      <c r="A242" s="2" t="s">
        <v>197</v>
      </c>
      <c r="B242" s="2" t="s">
        <v>804</v>
      </c>
      <c r="C242" s="2" t="s">
        <v>822</v>
      </c>
      <c r="D242" s="2" t="s">
        <v>981</v>
      </c>
      <c r="E242" s="2" t="s">
        <v>198</v>
      </c>
      <c r="F242" s="2" t="s">
        <v>588</v>
      </c>
      <c r="G242" s="2" t="s">
        <v>274</v>
      </c>
      <c r="H242" s="2">
        <v>0</v>
      </c>
      <c r="I242" s="2">
        <v>0.4</v>
      </c>
      <c r="J242" s="6">
        <v>1854932</v>
      </c>
      <c r="K242" s="6">
        <v>12882142</v>
      </c>
      <c r="L242" s="3">
        <v>-11027210</v>
      </c>
      <c r="M242" s="6">
        <v>11189881</v>
      </c>
      <c r="N242" s="6">
        <v>2289155</v>
      </c>
      <c r="O242" s="6">
        <v>256435</v>
      </c>
      <c r="P242" s="6">
        <v>1916520</v>
      </c>
      <c r="Q242" s="2">
        <v>0</v>
      </c>
      <c r="R242" s="6">
        <v>15952</v>
      </c>
      <c r="S242" s="6">
        <v>2456</v>
      </c>
      <c r="T242" s="6">
        <v>16367</v>
      </c>
      <c r="U242" s="6">
        <v>60966</v>
      </c>
      <c r="V242" s="6">
        <v>20459</v>
      </c>
      <c r="W242" s="6">
        <v>-252707</v>
      </c>
      <c r="X242" s="6">
        <v>0</v>
      </c>
      <c r="Y242" s="2">
        <v>147459</v>
      </c>
      <c r="Z242" s="6">
        <v>13886404</v>
      </c>
      <c r="AA242" s="6">
        <v>26965274</v>
      </c>
      <c r="AB242" s="6">
        <v>15938064</v>
      </c>
      <c r="AC242" s="6">
        <v>14083132</v>
      </c>
      <c r="AD242" s="9">
        <v>8.59</v>
      </c>
      <c r="AE242" s="7" t="s">
        <v>982</v>
      </c>
      <c r="AF242" s="2">
        <v>8.9741920000000006E-3</v>
      </c>
      <c r="AG242" s="2">
        <v>34716011</v>
      </c>
      <c r="AH242" s="6">
        <v>0</v>
      </c>
      <c r="AI242" s="2">
        <v>0</v>
      </c>
      <c r="AJ242" s="2">
        <v>0</v>
      </c>
      <c r="AK242" s="2">
        <v>0</v>
      </c>
      <c r="AL242" s="2">
        <v>0</v>
      </c>
      <c r="AM242" s="2">
        <v>0</v>
      </c>
      <c r="AN242" s="2">
        <v>1</v>
      </c>
    </row>
    <row r="243" spans="1:40">
      <c r="A243" s="2" t="s">
        <v>195</v>
      </c>
      <c r="B243" s="2" t="s">
        <v>804</v>
      </c>
      <c r="C243" s="2" t="s">
        <v>809</v>
      </c>
      <c r="D243" s="2" t="s">
        <v>972</v>
      </c>
      <c r="E243" s="2" t="s">
        <v>196</v>
      </c>
      <c r="F243" s="2" t="s">
        <v>390</v>
      </c>
      <c r="G243" s="2" t="s">
        <v>806</v>
      </c>
      <c r="H243" s="2">
        <v>0</v>
      </c>
      <c r="I243" s="2">
        <v>0.4</v>
      </c>
      <c r="J243" s="6">
        <v>3218345</v>
      </c>
      <c r="K243" s="6">
        <v>8886887</v>
      </c>
      <c r="L243" s="6">
        <v>-5668542</v>
      </c>
      <c r="M243" s="6">
        <v>9292708</v>
      </c>
      <c r="N243" s="6">
        <v>958931</v>
      </c>
      <c r="O243" s="6">
        <v>216984</v>
      </c>
      <c r="P243" s="6">
        <v>673353</v>
      </c>
      <c r="Q243" s="2">
        <v>0</v>
      </c>
      <c r="R243" s="6">
        <v>11746</v>
      </c>
      <c r="S243" s="2">
        <v>613.33333330000005</v>
      </c>
      <c r="T243" s="6">
        <v>14271</v>
      </c>
      <c r="U243" s="6">
        <v>34189</v>
      </c>
      <c r="V243" s="6">
        <v>7774</v>
      </c>
      <c r="W243" s="6">
        <v>-129904</v>
      </c>
      <c r="X243" s="6">
        <v>0</v>
      </c>
      <c r="Y243" s="2">
        <v>565662</v>
      </c>
      <c r="Z243" s="6">
        <v>401574</v>
      </c>
      <c r="AA243" s="6">
        <v>9957647</v>
      </c>
      <c r="AB243" s="6">
        <v>4289105</v>
      </c>
      <c r="AC243" s="6">
        <v>1070760</v>
      </c>
      <c r="AD243" s="9">
        <v>1.33</v>
      </c>
      <c r="AE243" s="7" t="s">
        <v>973</v>
      </c>
      <c r="AF243" s="2">
        <v>1.9628331999999998E-2</v>
      </c>
      <c r="AG243" s="2">
        <v>1003934</v>
      </c>
      <c r="AH243" s="6">
        <v>0</v>
      </c>
      <c r="AI243" s="2">
        <v>0</v>
      </c>
      <c r="AJ243" s="2">
        <v>0</v>
      </c>
      <c r="AK243" s="2">
        <v>0</v>
      </c>
      <c r="AL243" s="2">
        <v>0</v>
      </c>
      <c r="AM243" s="2">
        <v>0</v>
      </c>
      <c r="AN243" s="2">
        <v>1</v>
      </c>
    </row>
    <row r="244" spans="1:40">
      <c r="A244" s="2" t="s">
        <v>193</v>
      </c>
      <c r="B244" s="2" t="s">
        <v>804</v>
      </c>
      <c r="C244" s="2" t="s">
        <v>809</v>
      </c>
      <c r="D244" s="2" t="s">
        <v>972</v>
      </c>
      <c r="E244" s="2" t="s">
        <v>194</v>
      </c>
      <c r="F244" s="2" t="s">
        <v>390</v>
      </c>
      <c r="G244" s="2" t="s">
        <v>806</v>
      </c>
      <c r="H244" s="2">
        <v>0</v>
      </c>
      <c r="I244" s="2">
        <v>0.4</v>
      </c>
      <c r="J244" s="6">
        <v>3529547</v>
      </c>
      <c r="K244" s="6">
        <v>16250713</v>
      </c>
      <c r="L244" s="3">
        <v>-12721167</v>
      </c>
      <c r="M244" s="6">
        <v>16321574</v>
      </c>
      <c r="N244" s="6">
        <v>1793970</v>
      </c>
      <c r="O244" s="6">
        <v>374036</v>
      </c>
      <c r="P244" s="6">
        <v>1300012</v>
      </c>
      <c r="Q244" s="2">
        <v>0</v>
      </c>
      <c r="R244" s="6">
        <v>19046</v>
      </c>
      <c r="S244" s="6">
        <v>1227</v>
      </c>
      <c r="T244" s="6">
        <v>10420</v>
      </c>
      <c r="U244" s="6">
        <v>65966</v>
      </c>
      <c r="V244" s="6">
        <v>23263</v>
      </c>
      <c r="W244" s="6">
        <v>-291527</v>
      </c>
      <c r="X244" s="6">
        <v>0</v>
      </c>
      <c r="Y244" s="2">
        <v>0</v>
      </c>
      <c r="Z244" s="6">
        <v>-396500</v>
      </c>
      <c r="AA244" s="6">
        <v>17427517</v>
      </c>
      <c r="AB244" s="6">
        <v>4706350</v>
      </c>
      <c r="AC244" s="6">
        <v>1176803</v>
      </c>
      <c r="AD244" s="9">
        <v>1.33</v>
      </c>
      <c r="AE244" s="7" t="s">
        <v>973</v>
      </c>
      <c r="AF244" s="2">
        <v>2.1526315000000001E-2</v>
      </c>
      <c r="AG244" s="2">
        <v>-991249</v>
      </c>
      <c r="AH244" s="6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0</v>
      </c>
      <c r="AN244" s="2">
        <v>1</v>
      </c>
    </row>
    <row r="245" spans="1:40">
      <c r="A245" s="2" t="s">
        <v>191</v>
      </c>
      <c r="B245" s="2" t="s">
        <v>804</v>
      </c>
      <c r="C245" s="2" t="s">
        <v>808</v>
      </c>
      <c r="D245" s="2">
        <v>0</v>
      </c>
      <c r="E245" s="2" t="s">
        <v>192</v>
      </c>
      <c r="F245" s="2" t="s">
        <v>606</v>
      </c>
      <c r="G245" s="2" t="s">
        <v>806</v>
      </c>
      <c r="H245" s="2">
        <v>0</v>
      </c>
      <c r="I245" s="2">
        <v>0.4</v>
      </c>
      <c r="J245" s="6">
        <v>2163506</v>
      </c>
      <c r="K245" s="6">
        <v>16937333</v>
      </c>
      <c r="L245" s="3">
        <v>-14773827</v>
      </c>
      <c r="M245" s="6">
        <v>17102189</v>
      </c>
      <c r="N245" s="6">
        <v>2940946</v>
      </c>
      <c r="O245" s="6">
        <v>391925</v>
      </c>
      <c r="P245" s="6">
        <v>2407142</v>
      </c>
      <c r="Q245" s="2">
        <v>0</v>
      </c>
      <c r="R245" s="6">
        <v>8538</v>
      </c>
      <c r="S245" s="2">
        <v>614</v>
      </c>
      <c r="T245" s="6">
        <v>12914</v>
      </c>
      <c r="U245" s="6">
        <v>68258</v>
      </c>
      <c r="V245" s="6">
        <v>51555</v>
      </c>
      <c r="W245" s="6">
        <v>-338567</v>
      </c>
      <c r="X245" s="6">
        <v>0</v>
      </c>
      <c r="Y245" s="2">
        <v>0</v>
      </c>
      <c r="Z245" s="6">
        <v>51307</v>
      </c>
      <c r="AA245" s="6">
        <v>19755875</v>
      </c>
      <c r="AB245" s="6">
        <v>4982048</v>
      </c>
      <c r="AC245" s="6">
        <v>2818542</v>
      </c>
      <c r="AD245" s="9">
        <v>2.2999999999999998</v>
      </c>
      <c r="AE245" s="7" t="s">
        <v>887</v>
      </c>
      <c r="AF245" s="2">
        <v>2.1327794000000001E-2</v>
      </c>
      <c r="AG245" s="2">
        <v>128268</v>
      </c>
      <c r="AH245" s="6">
        <v>0</v>
      </c>
      <c r="AI245" s="2">
        <v>1</v>
      </c>
      <c r="AJ245" s="2">
        <v>0</v>
      </c>
      <c r="AK245" s="2">
        <v>0</v>
      </c>
      <c r="AL245" s="2">
        <v>0</v>
      </c>
      <c r="AM245" s="2">
        <v>0</v>
      </c>
      <c r="AN245" s="2">
        <v>0</v>
      </c>
    </row>
    <row r="246" spans="1:40">
      <c r="A246" s="2" t="s">
        <v>189</v>
      </c>
      <c r="B246" s="2" t="s">
        <v>804</v>
      </c>
      <c r="C246" s="2" t="s">
        <v>815</v>
      </c>
      <c r="D246" s="2">
        <v>0</v>
      </c>
      <c r="E246" s="2" t="s">
        <v>190</v>
      </c>
      <c r="F246" s="2" t="s">
        <v>342</v>
      </c>
      <c r="G246" s="2" t="s">
        <v>806</v>
      </c>
      <c r="H246" s="2">
        <v>0</v>
      </c>
      <c r="I246" s="2">
        <v>0.4</v>
      </c>
      <c r="J246" s="6">
        <v>3002591</v>
      </c>
      <c r="K246" s="6">
        <v>10845786</v>
      </c>
      <c r="L246" s="6">
        <v>-7843195</v>
      </c>
      <c r="M246" s="6">
        <v>12021468</v>
      </c>
      <c r="N246" s="6">
        <v>1552298</v>
      </c>
      <c r="O246" s="6">
        <v>286344</v>
      </c>
      <c r="P246" s="6">
        <v>1152892</v>
      </c>
      <c r="Q246" s="2">
        <v>0</v>
      </c>
      <c r="R246" s="6">
        <v>31314</v>
      </c>
      <c r="S246" s="6">
        <v>1227</v>
      </c>
      <c r="T246" s="6">
        <v>13418</v>
      </c>
      <c r="U246" s="6">
        <v>46645</v>
      </c>
      <c r="V246" s="6">
        <v>20458</v>
      </c>
      <c r="W246" s="6">
        <v>-179740</v>
      </c>
      <c r="X246" s="6">
        <v>0</v>
      </c>
      <c r="Y246" s="2">
        <v>0</v>
      </c>
      <c r="Z246" s="6">
        <v>-1399053</v>
      </c>
      <c r="AA246" s="6">
        <v>11994973</v>
      </c>
      <c r="AB246" s="6">
        <v>4151778</v>
      </c>
      <c r="AC246" s="6">
        <v>1149187</v>
      </c>
      <c r="AD246" s="9">
        <v>1.38</v>
      </c>
      <c r="AE246" s="7" t="s">
        <v>831</v>
      </c>
      <c r="AF246" s="2">
        <v>1.7008859000000001E-2</v>
      </c>
      <c r="AG246" s="2">
        <v>-3497632</v>
      </c>
      <c r="AH246" s="6">
        <v>0</v>
      </c>
      <c r="AI246" s="2">
        <v>1</v>
      </c>
      <c r="AJ246" s="2">
        <v>0</v>
      </c>
      <c r="AK246" s="2">
        <v>0</v>
      </c>
      <c r="AL246" s="2">
        <v>0</v>
      </c>
      <c r="AM246" s="2">
        <v>0</v>
      </c>
      <c r="AN246" s="2">
        <v>0</v>
      </c>
    </row>
    <row r="247" spans="1:40">
      <c r="A247" s="2" t="s">
        <v>187</v>
      </c>
      <c r="B247" s="2" t="s">
        <v>804</v>
      </c>
      <c r="C247" s="2" t="s">
        <v>809</v>
      </c>
      <c r="D247" s="2">
        <v>0</v>
      </c>
      <c r="E247" s="2" t="s">
        <v>188</v>
      </c>
      <c r="F247" s="2" t="s">
        <v>310</v>
      </c>
      <c r="G247" s="2" t="s">
        <v>806</v>
      </c>
      <c r="H247" s="2">
        <v>0</v>
      </c>
      <c r="I247" s="2">
        <v>0.4</v>
      </c>
      <c r="J247" s="6">
        <v>1814008</v>
      </c>
      <c r="K247" s="6">
        <v>8162060</v>
      </c>
      <c r="L247" s="6">
        <v>-6348052</v>
      </c>
      <c r="M247" s="6">
        <v>9407831</v>
      </c>
      <c r="N247" s="6">
        <v>1152301</v>
      </c>
      <c r="O247" s="6">
        <v>221536</v>
      </c>
      <c r="P247" s="6">
        <v>846671</v>
      </c>
      <c r="Q247" s="2">
        <v>0</v>
      </c>
      <c r="R247" s="6">
        <v>29751</v>
      </c>
      <c r="S247" s="2">
        <v>0</v>
      </c>
      <c r="T247" s="6">
        <v>13427</v>
      </c>
      <c r="U247" s="6">
        <v>23322</v>
      </c>
      <c r="V247" s="6">
        <v>17594</v>
      </c>
      <c r="W247" s="6">
        <v>-145476</v>
      </c>
      <c r="X247" s="6">
        <v>0</v>
      </c>
      <c r="Y247" s="2">
        <v>0</v>
      </c>
      <c r="Z247" s="6">
        <v>511992</v>
      </c>
      <c r="AA247" s="6">
        <v>10926648</v>
      </c>
      <c r="AB247" s="6">
        <v>4578595</v>
      </c>
      <c r="AC247" s="6">
        <v>2764587</v>
      </c>
      <c r="AD247" s="9">
        <v>2.52</v>
      </c>
      <c r="AE247" s="7" t="s">
        <v>842</v>
      </c>
      <c r="AF247" s="2">
        <v>1.7876620999999999E-2</v>
      </c>
      <c r="AG247" s="2">
        <v>1279981</v>
      </c>
      <c r="AH247" s="6">
        <v>0</v>
      </c>
      <c r="AI247" s="2">
        <v>1</v>
      </c>
      <c r="AJ247" s="2">
        <v>0</v>
      </c>
      <c r="AK247" s="2">
        <v>0</v>
      </c>
      <c r="AL247" s="2">
        <v>0</v>
      </c>
      <c r="AM247" s="2">
        <v>0</v>
      </c>
      <c r="AN247" s="2">
        <v>0</v>
      </c>
    </row>
    <row r="248" spans="1:40">
      <c r="A248" s="2" t="s">
        <v>185</v>
      </c>
      <c r="B248" s="2" t="s">
        <v>804</v>
      </c>
      <c r="C248" s="2" t="s">
        <v>805</v>
      </c>
      <c r="D248" s="2">
        <v>0</v>
      </c>
      <c r="E248" s="2" t="s">
        <v>186</v>
      </c>
      <c r="F248" s="2" t="s">
        <v>290</v>
      </c>
      <c r="G248" s="2" t="s">
        <v>806</v>
      </c>
      <c r="H248" s="2">
        <v>0</v>
      </c>
      <c r="I248" s="2">
        <v>0.4</v>
      </c>
      <c r="J248" s="6">
        <v>2505707</v>
      </c>
      <c r="K248" s="6">
        <v>18271822</v>
      </c>
      <c r="L248" s="3">
        <v>-15766115</v>
      </c>
      <c r="M248" s="6">
        <v>17435503</v>
      </c>
      <c r="N248" s="6">
        <v>1760718</v>
      </c>
      <c r="O248" s="6">
        <v>402424</v>
      </c>
      <c r="P248" s="6">
        <v>1220969</v>
      </c>
      <c r="Q248" s="2">
        <v>0</v>
      </c>
      <c r="R248" s="6">
        <v>16211</v>
      </c>
      <c r="S248" s="2">
        <v>614</v>
      </c>
      <c r="T248" s="6">
        <v>18765</v>
      </c>
      <c r="U248" s="6">
        <v>74730</v>
      </c>
      <c r="V248" s="6">
        <v>27005</v>
      </c>
      <c r="W248" s="6">
        <v>-361307</v>
      </c>
      <c r="X248" s="6">
        <v>0</v>
      </c>
      <c r="Y248" s="2">
        <v>245844</v>
      </c>
      <c r="Z248" s="6">
        <v>-277874</v>
      </c>
      <c r="AA248" s="6">
        <v>18311196</v>
      </c>
      <c r="AB248" s="6">
        <v>2545081</v>
      </c>
      <c r="AC248" s="6">
        <v>39374</v>
      </c>
      <c r="AD248" s="9">
        <v>1.02</v>
      </c>
      <c r="AE248" s="7">
        <v>0</v>
      </c>
      <c r="AF248" s="2">
        <v>7.1936099999999996E-4</v>
      </c>
      <c r="AG248" s="2">
        <v>-694684</v>
      </c>
      <c r="AH248" s="6">
        <v>0</v>
      </c>
      <c r="AI248" s="2">
        <v>1</v>
      </c>
      <c r="AJ248" s="2">
        <v>0</v>
      </c>
      <c r="AK248" s="2">
        <v>0</v>
      </c>
      <c r="AL248" s="2">
        <v>0</v>
      </c>
      <c r="AM248" s="2">
        <v>0</v>
      </c>
      <c r="AN248" s="2">
        <v>0</v>
      </c>
    </row>
    <row r="249" spans="1:40">
      <c r="A249" s="2" t="s">
        <v>183</v>
      </c>
      <c r="B249" s="2" t="s">
        <v>804</v>
      </c>
      <c r="C249" s="2" t="s">
        <v>808</v>
      </c>
      <c r="D249" s="2">
        <v>0</v>
      </c>
      <c r="E249" s="2" t="s">
        <v>184</v>
      </c>
      <c r="F249" s="2" t="s">
        <v>412</v>
      </c>
      <c r="G249" s="2" t="s">
        <v>410</v>
      </c>
      <c r="H249" s="2">
        <v>0</v>
      </c>
      <c r="I249" s="2">
        <v>0.4</v>
      </c>
      <c r="J249" s="6">
        <v>2257104</v>
      </c>
      <c r="K249" s="6">
        <v>12191087</v>
      </c>
      <c r="L249" s="6">
        <v>-9933983</v>
      </c>
      <c r="M249" s="6">
        <v>13586410</v>
      </c>
      <c r="N249" s="6">
        <v>1326140</v>
      </c>
      <c r="O249" s="6">
        <v>311707</v>
      </c>
      <c r="P249" s="6">
        <v>978984</v>
      </c>
      <c r="Q249" s="6">
        <v>3515</v>
      </c>
      <c r="R249" s="6">
        <v>1090</v>
      </c>
      <c r="S249" s="2">
        <v>0</v>
      </c>
      <c r="T249" s="6">
        <v>3839</v>
      </c>
      <c r="U249" s="6">
        <v>14321</v>
      </c>
      <c r="V249" s="6">
        <v>12684</v>
      </c>
      <c r="W249" s="6">
        <v>-227654</v>
      </c>
      <c r="X249" s="6">
        <v>0</v>
      </c>
      <c r="Y249" s="2">
        <v>0</v>
      </c>
      <c r="Z249" s="6">
        <v>-54197</v>
      </c>
      <c r="AA249" s="6">
        <v>14630699</v>
      </c>
      <c r="AB249" s="6">
        <v>4696716</v>
      </c>
      <c r="AC249" s="6">
        <v>2439612</v>
      </c>
      <c r="AD249" s="9">
        <v>2.08</v>
      </c>
      <c r="AE249" s="7" t="s">
        <v>930</v>
      </c>
      <c r="AF249" s="2">
        <v>1.0719456E-2</v>
      </c>
      <c r="AG249" s="2">
        <v>-135493</v>
      </c>
      <c r="AH249" s="6">
        <v>0</v>
      </c>
      <c r="AI249" s="2">
        <v>1</v>
      </c>
      <c r="AJ249" s="2">
        <v>0</v>
      </c>
      <c r="AK249" s="2">
        <v>0</v>
      </c>
      <c r="AL249" s="2">
        <v>0</v>
      </c>
      <c r="AM249" s="2">
        <v>0</v>
      </c>
      <c r="AN249" s="2">
        <v>0</v>
      </c>
    </row>
    <row r="250" spans="1:40">
      <c r="A250" s="2" t="s">
        <v>181</v>
      </c>
      <c r="B250" s="2" t="s">
        <v>804</v>
      </c>
      <c r="C250" s="2" t="s">
        <v>822</v>
      </c>
      <c r="D250" s="2">
        <v>0</v>
      </c>
      <c r="E250" s="2" t="s">
        <v>182</v>
      </c>
      <c r="F250" s="2" t="s">
        <v>207</v>
      </c>
      <c r="G250" s="2" t="s">
        <v>274</v>
      </c>
      <c r="H250" s="2">
        <v>0</v>
      </c>
      <c r="I250" s="2">
        <v>0.4</v>
      </c>
      <c r="J250" s="6">
        <v>3527592</v>
      </c>
      <c r="K250" s="6">
        <v>16863649</v>
      </c>
      <c r="L250" s="3">
        <v>-13336057</v>
      </c>
      <c r="M250" s="6">
        <v>16640257</v>
      </c>
      <c r="N250" s="6">
        <v>2232916</v>
      </c>
      <c r="O250" s="6">
        <v>387613</v>
      </c>
      <c r="P250" s="6">
        <v>1661370</v>
      </c>
      <c r="Q250" s="6">
        <v>7004</v>
      </c>
      <c r="R250" s="6">
        <v>29995</v>
      </c>
      <c r="S250" s="2">
        <v>614</v>
      </c>
      <c r="T250" s="6">
        <v>7611</v>
      </c>
      <c r="U250" s="6">
        <v>104338</v>
      </c>
      <c r="V250" s="6">
        <v>34371</v>
      </c>
      <c r="W250" s="6">
        <v>-305618</v>
      </c>
      <c r="X250" s="6">
        <v>0</v>
      </c>
      <c r="Y250" s="2">
        <v>3906.6324589999999</v>
      </c>
      <c r="Z250" s="6">
        <v>-958783</v>
      </c>
      <c r="AA250" s="6">
        <v>17604865</v>
      </c>
      <c r="AB250" s="6">
        <v>4268808</v>
      </c>
      <c r="AC250" s="6">
        <v>741216</v>
      </c>
      <c r="AD250" s="9">
        <v>1.21</v>
      </c>
      <c r="AE250" s="7" t="s">
        <v>905</v>
      </c>
      <c r="AF250" s="2">
        <v>4.4537792E-2</v>
      </c>
      <c r="AG250" s="2">
        <v>-2396957</v>
      </c>
      <c r="AH250" s="6">
        <v>0</v>
      </c>
      <c r="AI250" s="2">
        <v>1</v>
      </c>
      <c r="AJ250" s="2">
        <v>0</v>
      </c>
      <c r="AK250" s="2">
        <v>0</v>
      </c>
      <c r="AL250" s="2">
        <v>0</v>
      </c>
      <c r="AM250" s="2">
        <v>0</v>
      </c>
      <c r="AN250" s="2">
        <v>0</v>
      </c>
    </row>
    <row r="251" spans="1:40">
      <c r="A251" s="2" t="s">
        <v>179</v>
      </c>
      <c r="B251" s="2" t="s">
        <v>804</v>
      </c>
      <c r="C251" s="2" t="s">
        <v>825</v>
      </c>
      <c r="D251" s="2">
        <v>0</v>
      </c>
      <c r="E251" s="2" t="s">
        <v>180</v>
      </c>
      <c r="F251" s="2" t="s">
        <v>157</v>
      </c>
      <c r="G251" s="2" t="s">
        <v>155</v>
      </c>
      <c r="H251" s="2">
        <v>0</v>
      </c>
      <c r="I251" s="2">
        <v>0.4</v>
      </c>
      <c r="J251" s="6">
        <v>2258444</v>
      </c>
      <c r="K251" s="6">
        <v>7930705</v>
      </c>
      <c r="L251" s="6">
        <v>-5672261</v>
      </c>
      <c r="M251" s="6">
        <v>8777175</v>
      </c>
      <c r="N251" s="6">
        <v>1183492</v>
      </c>
      <c r="O251" s="6">
        <v>274084</v>
      </c>
      <c r="P251" s="6">
        <v>850082</v>
      </c>
      <c r="Q251" s="2">
        <v>0</v>
      </c>
      <c r="R251" s="6">
        <v>2839</v>
      </c>
      <c r="S251" s="2">
        <v>0</v>
      </c>
      <c r="T251" s="6">
        <v>7298</v>
      </c>
      <c r="U251" s="6">
        <v>29140</v>
      </c>
      <c r="V251" s="6">
        <v>20049</v>
      </c>
      <c r="W251" s="6">
        <v>-129989</v>
      </c>
      <c r="X251" s="6">
        <v>0</v>
      </c>
      <c r="Y251" s="2">
        <v>0</v>
      </c>
      <c r="Z251" s="6">
        <v>16462</v>
      </c>
      <c r="AA251" s="6">
        <v>9847139</v>
      </c>
      <c r="AB251" s="6">
        <v>4174878</v>
      </c>
      <c r="AC251" s="6">
        <v>1916435</v>
      </c>
      <c r="AD251" s="9">
        <v>1.85</v>
      </c>
      <c r="AE251" s="7" t="s">
        <v>865</v>
      </c>
      <c r="AF251" s="2">
        <v>1.2027296E-2</v>
      </c>
      <c r="AG251" s="2">
        <v>41154</v>
      </c>
      <c r="AH251" s="6">
        <v>0</v>
      </c>
      <c r="AI251" s="2">
        <v>1</v>
      </c>
      <c r="AJ251" s="2">
        <v>0</v>
      </c>
      <c r="AK251" s="2">
        <v>0</v>
      </c>
      <c r="AL251" s="2">
        <v>0</v>
      </c>
      <c r="AM251" s="2">
        <v>0</v>
      </c>
      <c r="AN251" s="2">
        <v>0</v>
      </c>
    </row>
    <row r="252" spans="1:40">
      <c r="A252" s="2" t="s">
        <v>177</v>
      </c>
      <c r="B252" s="2" t="s">
        <v>819</v>
      </c>
      <c r="C252" s="2" t="s">
        <v>845</v>
      </c>
      <c r="D252" s="2">
        <v>0</v>
      </c>
      <c r="E252" s="2" t="s">
        <v>178</v>
      </c>
      <c r="F252" s="2" t="s">
        <v>806</v>
      </c>
      <c r="G252" s="2" t="s">
        <v>87</v>
      </c>
      <c r="H252" s="2">
        <v>0</v>
      </c>
      <c r="I252" s="2">
        <v>0.49</v>
      </c>
      <c r="J252" s="6">
        <v>47577347</v>
      </c>
      <c r="K252" s="6">
        <v>13970576</v>
      </c>
      <c r="L252" s="6">
        <v>33606772</v>
      </c>
      <c r="M252" s="6">
        <v>14487265</v>
      </c>
      <c r="N252" s="6">
        <v>1731889</v>
      </c>
      <c r="O252" s="6">
        <v>332000</v>
      </c>
      <c r="P252" s="6">
        <v>1299642</v>
      </c>
      <c r="Q252" s="2">
        <v>0</v>
      </c>
      <c r="R252" s="2">
        <v>0</v>
      </c>
      <c r="S252" s="2">
        <v>0</v>
      </c>
      <c r="T252" s="6">
        <v>9524</v>
      </c>
      <c r="U252" s="6">
        <v>53131</v>
      </c>
      <c r="V252" s="6">
        <v>37592</v>
      </c>
      <c r="W252" s="6">
        <v>770155</v>
      </c>
      <c r="X252" s="6">
        <v>0</v>
      </c>
      <c r="Y252" s="2">
        <v>0</v>
      </c>
      <c r="Z252" s="6">
        <v>-794341</v>
      </c>
      <c r="AA252" s="6">
        <v>16194968</v>
      </c>
      <c r="AB252" s="6">
        <v>49801740</v>
      </c>
      <c r="AC252" s="6">
        <v>2224393</v>
      </c>
      <c r="AD252" s="9">
        <v>1.05</v>
      </c>
      <c r="AE252" s="7">
        <v>0</v>
      </c>
      <c r="AF252" s="2">
        <v>1.3658936999999999E-2</v>
      </c>
      <c r="AG252" s="2">
        <v>-1621105</v>
      </c>
      <c r="AH252" s="6">
        <v>1</v>
      </c>
      <c r="AI252" s="2">
        <v>0</v>
      </c>
      <c r="AJ252" s="2">
        <v>0</v>
      </c>
      <c r="AK252" s="2">
        <v>0</v>
      </c>
      <c r="AL252" s="2">
        <v>0</v>
      </c>
      <c r="AM252" s="2">
        <v>0</v>
      </c>
      <c r="AN252" s="2">
        <v>0</v>
      </c>
    </row>
    <row r="253" spans="1:40">
      <c r="A253" s="2" t="s">
        <v>173</v>
      </c>
      <c r="B253" s="2" t="s">
        <v>821</v>
      </c>
      <c r="C253" s="2" t="s">
        <v>805</v>
      </c>
      <c r="D253" s="2" t="s">
        <v>985</v>
      </c>
      <c r="E253" s="2" t="s">
        <v>174</v>
      </c>
      <c r="F253" s="2" t="s">
        <v>806</v>
      </c>
      <c r="G253" s="2" t="s">
        <v>486</v>
      </c>
      <c r="H253" s="2">
        <v>0</v>
      </c>
      <c r="I253" s="2">
        <v>0.49</v>
      </c>
      <c r="J253" s="6">
        <v>53246911</v>
      </c>
      <c r="K253" s="6">
        <v>48794693</v>
      </c>
      <c r="L253" s="6">
        <v>4452218</v>
      </c>
      <c r="M253" s="6">
        <v>51634093</v>
      </c>
      <c r="N253" s="6">
        <v>3441127</v>
      </c>
      <c r="O253" s="6">
        <v>1183281</v>
      </c>
      <c r="P253" s="6">
        <v>2103811</v>
      </c>
      <c r="Q253" s="6">
        <v>1784</v>
      </c>
      <c r="R253" s="2">
        <v>0</v>
      </c>
      <c r="S253" s="2">
        <v>0</v>
      </c>
      <c r="T253" s="6">
        <v>6895</v>
      </c>
      <c r="U253" s="6">
        <v>100246</v>
      </c>
      <c r="V253" s="6">
        <v>45111</v>
      </c>
      <c r="W253" s="6">
        <v>102030</v>
      </c>
      <c r="X253" s="6">
        <v>0</v>
      </c>
      <c r="Y253" s="2">
        <v>0</v>
      </c>
      <c r="Z253" s="6">
        <v>703266</v>
      </c>
      <c r="AA253" s="6">
        <v>55880516</v>
      </c>
      <c r="AB253" s="6">
        <v>60332735</v>
      </c>
      <c r="AC253" s="6">
        <v>7085824</v>
      </c>
      <c r="AD253" s="9">
        <v>1.1299999999999999</v>
      </c>
      <c r="AE253" s="7" t="s">
        <v>986</v>
      </c>
      <c r="AF253" s="2">
        <v>0.40509605799999998</v>
      </c>
      <c r="AG253" s="2">
        <v>1435237</v>
      </c>
      <c r="AH253" s="6">
        <v>0</v>
      </c>
      <c r="AI253" s="2">
        <v>0</v>
      </c>
      <c r="AJ253" s="2">
        <v>0</v>
      </c>
      <c r="AK253" s="2">
        <v>0</v>
      </c>
      <c r="AL253" s="2">
        <v>0</v>
      </c>
      <c r="AM253" s="2">
        <v>0</v>
      </c>
      <c r="AN253" s="2">
        <v>1</v>
      </c>
    </row>
    <row r="254" spans="1:40">
      <c r="A254" s="2" t="s">
        <v>171</v>
      </c>
      <c r="B254" s="2" t="s">
        <v>821</v>
      </c>
      <c r="C254" s="2" t="s">
        <v>815</v>
      </c>
      <c r="D254" s="2">
        <v>0</v>
      </c>
      <c r="E254" s="2" t="s">
        <v>172</v>
      </c>
      <c r="F254" s="2" t="s">
        <v>806</v>
      </c>
      <c r="G254" s="2" t="s">
        <v>532</v>
      </c>
      <c r="H254" s="2">
        <v>0</v>
      </c>
      <c r="I254" s="2">
        <v>0.49</v>
      </c>
      <c r="J254" s="6">
        <v>33950652</v>
      </c>
      <c r="K254" s="6">
        <v>21889720</v>
      </c>
      <c r="L254" s="6">
        <v>12060932</v>
      </c>
      <c r="M254" s="6">
        <v>20969226</v>
      </c>
      <c r="N254" s="6">
        <v>3031694</v>
      </c>
      <c r="O254" s="6">
        <v>480545</v>
      </c>
      <c r="P254" s="6">
        <v>2452695</v>
      </c>
      <c r="Q254" s="6">
        <v>5443</v>
      </c>
      <c r="R254" s="2">
        <v>0</v>
      </c>
      <c r="S254" s="2">
        <v>0</v>
      </c>
      <c r="T254" s="6">
        <v>5013</v>
      </c>
      <c r="U254" s="6">
        <v>78474</v>
      </c>
      <c r="V254" s="6">
        <v>9524</v>
      </c>
      <c r="W254" s="6">
        <v>276396</v>
      </c>
      <c r="X254" s="6">
        <v>0</v>
      </c>
      <c r="Y254" s="2">
        <v>22468.177100000001</v>
      </c>
      <c r="Z254" s="6">
        <v>-671893</v>
      </c>
      <c r="AA254" s="6">
        <v>23582955</v>
      </c>
      <c r="AB254" s="6">
        <v>35643887</v>
      </c>
      <c r="AC254" s="6">
        <v>1693235</v>
      </c>
      <c r="AD254" s="9">
        <v>1.05</v>
      </c>
      <c r="AE254" s="7" t="s">
        <v>908</v>
      </c>
      <c r="AF254" s="2">
        <v>0.13287310199999999</v>
      </c>
      <c r="AG254" s="2">
        <v>-1371211</v>
      </c>
      <c r="AH254" s="6">
        <v>0</v>
      </c>
      <c r="AI254" s="2">
        <v>0</v>
      </c>
      <c r="AJ254" s="2">
        <v>0</v>
      </c>
      <c r="AK254" s="2">
        <v>0</v>
      </c>
      <c r="AL254" s="2">
        <v>1</v>
      </c>
      <c r="AM254" s="2">
        <v>0</v>
      </c>
      <c r="AN254" s="2">
        <v>0</v>
      </c>
    </row>
    <row r="255" spans="1:40">
      <c r="A255" s="2" t="s">
        <v>169</v>
      </c>
      <c r="B255" s="2" t="s">
        <v>836</v>
      </c>
      <c r="C255" s="2" t="s">
        <v>818</v>
      </c>
      <c r="D255" s="2" t="s">
        <v>970</v>
      </c>
      <c r="E255" s="2" t="s">
        <v>170</v>
      </c>
      <c r="F255" s="2" t="s">
        <v>514</v>
      </c>
      <c r="G255" s="2" t="s">
        <v>806</v>
      </c>
      <c r="H255" s="2">
        <v>0</v>
      </c>
      <c r="I255" s="2">
        <v>0.3</v>
      </c>
      <c r="J255" s="3">
        <v>111457257</v>
      </c>
      <c r="K255" s="6">
        <v>76968723</v>
      </c>
      <c r="L255" s="6">
        <v>34488534</v>
      </c>
      <c r="M255" s="6">
        <v>98721924</v>
      </c>
      <c r="N255" s="6">
        <v>4997655</v>
      </c>
      <c r="O255" s="6">
        <v>2262377</v>
      </c>
      <c r="P255" s="6">
        <v>1928955</v>
      </c>
      <c r="Q255" s="2">
        <v>0</v>
      </c>
      <c r="R255" s="2">
        <v>0</v>
      </c>
      <c r="S255" s="3">
        <v>0</v>
      </c>
      <c r="T255" s="3">
        <v>188138</v>
      </c>
      <c r="U255" s="6">
        <v>583063</v>
      </c>
      <c r="V255" s="6">
        <v>35122</v>
      </c>
      <c r="W255" s="6">
        <v>790362</v>
      </c>
      <c r="X255" s="6">
        <v>0</v>
      </c>
      <c r="Y255" s="2">
        <v>0</v>
      </c>
      <c r="Z255" s="6">
        <v>3966799</v>
      </c>
      <c r="AA255" s="6">
        <v>108476740</v>
      </c>
      <c r="AB255" s="6">
        <v>142965274</v>
      </c>
      <c r="AC255" s="6">
        <v>31508017</v>
      </c>
      <c r="AD255" s="9">
        <v>1.28</v>
      </c>
      <c r="AE255" s="7" t="s">
        <v>971</v>
      </c>
      <c r="AF255" s="2">
        <v>3.5208437000000002E-2</v>
      </c>
      <c r="AG255" s="2">
        <v>13222664</v>
      </c>
      <c r="AH255" s="6">
        <v>0</v>
      </c>
      <c r="AI255" s="2">
        <v>0</v>
      </c>
      <c r="AJ255" s="2">
        <v>0</v>
      </c>
      <c r="AK255" s="2">
        <v>0</v>
      </c>
      <c r="AL255" s="2">
        <v>0</v>
      </c>
      <c r="AM255" s="2">
        <v>0</v>
      </c>
      <c r="AN255" s="2">
        <v>1</v>
      </c>
    </row>
    <row r="256" spans="1:40">
      <c r="A256" s="2" t="s">
        <v>167</v>
      </c>
      <c r="B256" s="2" t="s">
        <v>804</v>
      </c>
      <c r="C256" s="2" t="s">
        <v>805</v>
      </c>
      <c r="D256" s="2" t="s">
        <v>983</v>
      </c>
      <c r="E256" s="2" t="s">
        <v>168</v>
      </c>
      <c r="F256" s="2" t="s">
        <v>133</v>
      </c>
      <c r="G256" s="2" t="s">
        <v>806</v>
      </c>
      <c r="H256" s="2">
        <v>0</v>
      </c>
      <c r="I256" s="2">
        <v>0.4</v>
      </c>
      <c r="J256" s="6">
        <v>1855426</v>
      </c>
      <c r="K256" s="6">
        <v>17291256</v>
      </c>
      <c r="L256" s="3">
        <v>-15435830</v>
      </c>
      <c r="M256" s="6">
        <v>18817198</v>
      </c>
      <c r="N256" s="6">
        <v>1132292</v>
      </c>
      <c r="O256" s="6">
        <v>431228</v>
      </c>
      <c r="P256" s="6">
        <v>599999</v>
      </c>
      <c r="Q256" s="2">
        <v>0</v>
      </c>
      <c r="R256" s="2">
        <v>0</v>
      </c>
      <c r="S256" s="2">
        <v>0</v>
      </c>
      <c r="T256" s="6">
        <v>16367</v>
      </c>
      <c r="U256" s="6">
        <v>70377</v>
      </c>
      <c r="V256" s="6">
        <v>14321</v>
      </c>
      <c r="W256" s="6">
        <v>-353738</v>
      </c>
      <c r="X256" s="6">
        <v>0</v>
      </c>
      <c r="Y256" s="2">
        <v>1787.5862910000001</v>
      </c>
      <c r="Z256" s="6">
        <v>-1962752</v>
      </c>
      <c r="AA256" s="6">
        <v>17631212</v>
      </c>
      <c r="AB256" s="6">
        <v>2195382</v>
      </c>
      <c r="AC256" s="6">
        <v>339956</v>
      </c>
      <c r="AD256" s="9">
        <v>1.18</v>
      </c>
      <c r="AE256" s="7" t="s">
        <v>984</v>
      </c>
      <c r="AF256" s="2">
        <v>1.4139493E-2</v>
      </c>
      <c r="AG256" s="2">
        <v>-4906879</v>
      </c>
      <c r="AH256" s="6">
        <v>0</v>
      </c>
      <c r="AI256" s="2">
        <v>0</v>
      </c>
      <c r="AJ256" s="2">
        <v>0</v>
      </c>
      <c r="AK256" s="2">
        <v>0</v>
      </c>
      <c r="AL256" s="2">
        <v>0</v>
      </c>
      <c r="AM256" s="2">
        <v>0</v>
      </c>
      <c r="AN256" s="2">
        <v>1</v>
      </c>
    </row>
    <row r="257" spans="1:40">
      <c r="A257" s="2" t="s">
        <v>165</v>
      </c>
      <c r="B257" s="2" t="s">
        <v>804</v>
      </c>
      <c r="C257" s="2" t="s">
        <v>815</v>
      </c>
      <c r="D257" s="2">
        <v>0</v>
      </c>
      <c r="E257" s="2" t="s">
        <v>166</v>
      </c>
      <c r="F257" s="2" t="s">
        <v>460</v>
      </c>
      <c r="G257" s="2" t="s">
        <v>806</v>
      </c>
      <c r="H257" s="2">
        <v>0</v>
      </c>
      <c r="I257" s="2">
        <v>0.4</v>
      </c>
      <c r="J257" s="6">
        <v>2428913</v>
      </c>
      <c r="K257" s="6">
        <v>24882601</v>
      </c>
      <c r="L257" s="3">
        <v>-22453688</v>
      </c>
      <c r="M257" s="6">
        <v>24293858</v>
      </c>
      <c r="N257" s="6">
        <v>1632075</v>
      </c>
      <c r="O257" s="6">
        <v>557711</v>
      </c>
      <c r="P257" s="6">
        <v>995240</v>
      </c>
      <c r="Q257" s="2">
        <v>0</v>
      </c>
      <c r="R257" s="2">
        <v>0</v>
      </c>
      <c r="S257" s="2">
        <v>614</v>
      </c>
      <c r="T257" s="6">
        <v>5744</v>
      </c>
      <c r="U257" s="6">
        <v>49444</v>
      </c>
      <c r="V257" s="6">
        <v>23322</v>
      </c>
      <c r="W257" s="6">
        <v>-514564</v>
      </c>
      <c r="X257" s="6">
        <v>0</v>
      </c>
      <c r="Y257" s="2">
        <v>230808</v>
      </c>
      <c r="Z257" s="6">
        <v>-1464228</v>
      </c>
      <c r="AA257" s="6">
        <v>23716334</v>
      </c>
      <c r="AB257" s="6">
        <v>1262646</v>
      </c>
      <c r="AC257" s="6">
        <v>-1166267</v>
      </c>
      <c r="AD257" s="9">
        <v>0.52</v>
      </c>
      <c r="AE257" s="7">
        <v>0</v>
      </c>
      <c r="AF257" s="2">
        <v>6.9731399999999999E-4</v>
      </c>
      <c r="AG257" s="2">
        <v>-3660571</v>
      </c>
      <c r="AH257" s="6">
        <v>0</v>
      </c>
      <c r="AI257" s="2">
        <v>1</v>
      </c>
      <c r="AJ257" s="2">
        <v>0</v>
      </c>
      <c r="AK257" s="2">
        <v>0</v>
      </c>
      <c r="AL257" s="2">
        <v>0</v>
      </c>
      <c r="AM257" s="2">
        <v>0</v>
      </c>
      <c r="AN257" s="2">
        <v>0</v>
      </c>
    </row>
    <row r="258" spans="1:40">
      <c r="A258" s="2" t="s">
        <v>163</v>
      </c>
      <c r="B258" s="2" t="s">
        <v>804</v>
      </c>
      <c r="C258" s="2" t="s">
        <v>815</v>
      </c>
      <c r="D258" s="2" t="s">
        <v>968</v>
      </c>
      <c r="E258" s="2" t="s">
        <v>164</v>
      </c>
      <c r="F258" s="2" t="s">
        <v>139</v>
      </c>
      <c r="G258" s="2" t="s">
        <v>806</v>
      </c>
      <c r="H258" s="2">
        <v>0</v>
      </c>
      <c r="I258" s="2">
        <v>0.4</v>
      </c>
      <c r="J258" s="6">
        <v>2423703</v>
      </c>
      <c r="K258" s="6">
        <v>17514440</v>
      </c>
      <c r="L258" s="3">
        <v>-15090736</v>
      </c>
      <c r="M258" s="6">
        <v>18286465</v>
      </c>
      <c r="N258" s="6">
        <v>1507955</v>
      </c>
      <c r="O258" s="6">
        <v>421675</v>
      </c>
      <c r="P258" s="6">
        <v>1011047</v>
      </c>
      <c r="Q258" s="2">
        <v>0</v>
      </c>
      <c r="R258" s="6">
        <v>15965</v>
      </c>
      <c r="S258" s="6">
        <v>1679</v>
      </c>
      <c r="T258" s="6">
        <v>5040</v>
      </c>
      <c r="U258" s="6">
        <v>41569</v>
      </c>
      <c r="V258" s="6">
        <v>10981</v>
      </c>
      <c r="W258" s="6">
        <v>-345829</v>
      </c>
      <c r="X258" s="6">
        <v>0</v>
      </c>
      <c r="Y258" s="2">
        <v>0</v>
      </c>
      <c r="Z258" s="6">
        <v>-568172</v>
      </c>
      <c r="AA258" s="6">
        <v>18880419</v>
      </c>
      <c r="AB258" s="6">
        <v>3789683</v>
      </c>
      <c r="AC258" s="6">
        <v>1365979</v>
      </c>
      <c r="AD258" s="9">
        <v>1.56</v>
      </c>
      <c r="AE258" s="7" t="s">
        <v>969</v>
      </c>
      <c r="AF258" s="2">
        <v>2.0497620000000001E-2</v>
      </c>
      <c r="AG258" s="2">
        <v>-1420430</v>
      </c>
      <c r="AH258" s="6">
        <v>0</v>
      </c>
      <c r="AI258" s="2">
        <v>0</v>
      </c>
      <c r="AJ258" s="2">
        <v>0</v>
      </c>
      <c r="AK258" s="2">
        <v>0</v>
      </c>
      <c r="AL258" s="2">
        <v>0</v>
      </c>
      <c r="AM258" s="2">
        <v>0</v>
      </c>
      <c r="AN258" s="2">
        <v>1</v>
      </c>
    </row>
    <row r="259" spans="1:40">
      <c r="A259" s="2" t="s">
        <v>161</v>
      </c>
      <c r="B259" s="2" t="s">
        <v>819</v>
      </c>
      <c r="C259" s="2" t="s">
        <v>808</v>
      </c>
      <c r="D259" s="2" t="s">
        <v>951</v>
      </c>
      <c r="E259" s="2" t="s">
        <v>162</v>
      </c>
      <c r="F259" s="2" t="s">
        <v>806</v>
      </c>
      <c r="G259" s="2" t="s">
        <v>368</v>
      </c>
      <c r="H259" s="2">
        <v>0</v>
      </c>
      <c r="I259" s="2">
        <v>0.49</v>
      </c>
      <c r="J259" s="6">
        <v>44460621</v>
      </c>
      <c r="K259" s="6">
        <v>22301989</v>
      </c>
      <c r="L259" s="6">
        <v>22158632</v>
      </c>
      <c r="M259" s="6">
        <v>22957246</v>
      </c>
      <c r="N259" s="6">
        <v>2281110</v>
      </c>
      <c r="O259" s="6">
        <v>526104</v>
      </c>
      <c r="P259" s="6">
        <v>1659783</v>
      </c>
      <c r="Q259" s="6">
        <v>1949</v>
      </c>
      <c r="R259" s="2">
        <v>0</v>
      </c>
      <c r="S259" s="2">
        <v>0</v>
      </c>
      <c r="T259" s="6">
        <v>13079</v>
      </c>
      <c r="U259" s="6">
        <v>56138</v>
      </c>
      <c r="V259" s="6">
        <v>24059</v>
      </c>
      <c r="W259" s="6">
        <v>507802</v>
      </c>
      <c r="X259" s="6">
        <v>0</v>
      </c>
      <c r="Y259" s="2">
        <v>0</v>
      </c>
      <c r="Z259" s="6">
        <v>980803</v>
      </c>
      <c r="AA259" s="6">
        <v>26726961</v>
      </c>
      <c r="AB259" s="6">
        <v>48885593</v>
      </c>
      <c r="AC259" s="6">
        <v>4424972</v>
      </c>
      <c r="AD259" s="9">
        <v>1.1000000000000001</v>
      </c>
      <c r="AE259" s="7" t="s">
        <v>935</v>
      </c>
      <c r="AF259" s="2">
        <v>0.40667552299999998</v>
      </c>
      <c r="AG259" s="2">
        <v>1331581</v>
      </c>
      <c r="AH259" s="6">
        <v>0</v>
      </c>
      <c r="AI259" s="2">
        <v>0</v>
      </c>
      <c r="AJ259" s="2">
        <v>0</v>
      </c>
      <c r="AK259" s="2">
        <v>0</v>
      </c>
      <c r="AL259" s="2">
        <v>0</v>
      </c>
      <c r="AM259" s="2">
        <v>0</v>
      </c>
      <c r="AN259" s="2">
        <v>1</v>
      </c>
    </row>
    <row r="260" spans="1:40">
      <c r="A260" s="2" t="s">
        <v>159</v>
      </c>
      <c r="B260" s="2" t="s">
        <v>804</v>
      </c>
      <c r="C260" s="2" t="s">
        <v>825</v>
      </c>
      <c r="D260" s="2">
        <v>0</v>
      </c>
      <c r="E260" s="2" t="s">
        <v>160</v>
      </c>
      <c r="F260" s="2" t="s">
        <v>157</v>
      </c>
      <c r="G260" s="2" t="s">
        <v>155</v>
      </c>
      <c r="H260" s="2">
        <v>0</v>
      </c>
      <c r="I260" s="2">
        <v>0.4</v>
      </c>
      <c r="J260" s="6">
        <v>2716880</v>
      </c>
      <c r="K260" s="6">
        <v>16890856</v>
      </c>
      <c r="L260" s="3">
        <v>-14173976</v>
      </c>
      <c r="M260" s="6">
        <v>19435008</v>
      </c>
      <c r="N260" s="6">
        <v>1732135</v>
      </c>
      <c r="O260" s="6">
        <v>445386</v>
      </c>
      <c r="P260" s="6">
        <v>1159737</v>
      </c>
      <c r="Q260" s="2">
        <v>0</v>
      </c>
      <c r="R260" s="6">
        <v>6744</v>
      </c>
      <c r="S260" s="2">
        <v>614</v>
      </c>
      <c r="T260" s="6">
        <v>13001</v>
      </c>
      <c r="U260" s="6">
        <v>74002</v>
      </c>
      <c r="V260" s="6">
        <v>32651</v>
      </c>
      <c r="W260" s="6">
        <v>-324820</v>
      </c>
      <c r="X260" s="6">
        <v>0</v>
      </c>
      <c r="Y260" s="2">
        <v>0</v>
      </c>
      <c r="Z260" s="6">
        <v>-78800</v>
      </c>
      <c r="AA260" s="6">
        <v>20763523</v>
      </c>
      <c r="AB260" s="6">
        <v>6589547</v>
      </c>
      <c r="AC260" s="6">
        <v>3872667</v>
      </c>
      <c r="AD260" s="9">
        <v>2.4300000000000002</v>
      </c>
      <c r="AE260" s="7" t="s">
        <v>865</v>
      </c>
      <c r="AF260" s="2">
        <v>1.4468688E-2</v>
      </c>
      <c r="AG260" s="2">
        <v>-197001</v>
      </c>
      <c r="AH260" s="6">
        <v>0</v>
      </c>
      <c r="AI260" s="2">
        <v>1</v>
      </c>
      <c r="AJ260" s="2">
        <v>0</v>
      </c>
      <c r="AK260" s="2">
        <v>0</v>
      </c>
      <c r="AL260" s="2">
        <v>0</v>
      </c>
      <c r="AM260" s="2">
        <v>0</v>
      </c>
      <c r="AN260" s="2">
        <v>0</v>
      </c>
    </row>
    <row r="261" spans="1:40">
      <c r="A261" s="2" t="s">
        <v>153</v>
      </c>
      <c r="B261" s="2" t="s">
        <v>804</v>
      </c>
      <c r="C261" s="2" t="s">
        <v>825</v>
      </c>
      <c r="D261" s="2">
        <v>0</v>
      </c>
      <c r="E261" s="2" t="s">
        <v>154</v>
      </c>
      <c r="F261" s="2" t="s">
        <v>157</v>
      </c>
      <c r="G261" s="2" t="s">
        <v>155</v>
      </c>
      <c r="H261" s="2">
        <v>0</v>
      </c>
      <c r="I261" s="2">
        <v>0.4</v>
      </c>
      <c r="J261" s="6">
        <v>2522574</v>
      </c>
      <c r="K261" s="6">
        <v>7722053</v>
      </c>
      <c r="L261" s="6">
        <v>-5199478</v>
      </c>
      <c r="M261" s="6">
        <v>8039060</v>
      </c>
      <c r="N261" s="6">
        <v>1215557</v>
      </c>
      <c r="O261" s="6">
        <v>184228</v>
      </c>
      <c r="P261" s="6">
        <v>916290</v>
      </c>
      <c r="Q261" s="2">
        <v>0</v>
      </c>
      <c r="R261" s="6">
        <v>1348</v>
      </c>
      <c r="S261" s="2">
        <v>614</v>
      </c>
      <c r="T261" s="6">
        <v>22450</v>
      </c>
      <c r="U261" s="6">
        <v>66695</v>
      </c>
      <c r="V261" s="6">
        <v>23932</v>
      </c>
      <c r="W261" s="6">
        <v>-119155</v>
      </c>
      <c r="X261" s="6">
        <v>0</v>
      </c>
      <c r="Y261" s="2">
        <v>0</v>
      </c>
      <c r="Z261" s="6">
        <v>-617952</v>
      </c>
      <c r="AA261" s="6">
        <v>8517511</v>
      </c>
      <c r="AB261" s="6">
        <v>3318032</v>
      </c>
      <c r="AC261" s="6">
        <v>795458</v>
      </c>
      <c r="AD261" s="9">
        <v>1.32</v>
      </c>
      <c r="AE261" s="7" t="s">
        <v>865</v>
      </c>
      <c r="AF261" s="2">
        <v>1.3433919000000001E-2</v>
      </c>
      <c r="AG261" s="2">
        <v>-1544879</v>
      </c>
      <c r="AH261" s="6">
        <v>0</v>
      </c>
      <c r="AI261" s="2">
        <v>1</v>
      </c>
      <c r="AJ261" s="2">
        <v>0</v>
      </c>
      <c r="AK261" s="2">
        <v>0</v>
      </c>
      <c r="AL261" s="2">
        <v>0</v>
      </c>
      <c r="AM261" s="2">
        <v>0</v>
      </c>
      <c r="AN261" s="2">
        <v>0</v>
      </c>
    </row>
    <row r="262" spans="1:40">
      <c r="A262" s="2" t="s">
        <v>151</v>
      </c>
      <c r="B262" s="2" t="s">
        <v>804</v>
      </c>
      <c r="C262" s="2" t="s">
        <v>815</v>
      </c>
      <c r="D262" s="2">
        <v>0</v>
      </c>
      <c r="E262" s="2" t="s">
        <v>152</v>
      </c>
      <c r="F262" s="2" t="s">
        <v>460</v>
      </c>
      <c r="G262" s="2" t="s">
        <v>806</v>
      </c>
      <c r="H262" s="2">
        <v>0</v>
      </c>
      <c r="I262" s="2">
        <v>0.4</v>
      </c>
      <c r="J262" s="6">
        <v>2474490</v>
      </c>
      <c r="K262" s="6">
        <v>17316346</v>
      </c>
      <c r="L262" s="3">
        <v>-14841856</v>
      </c>
      <c r="M262" s="6">
        <v>17483234</v>
      </c>
      <c r="N262" s="6">
        <v>955862</v>
      </c>
      <c r="O262" s="6">
        <v>400657</v>
      </c>
      <c r="P262" s="6">
        <v>534068</v>
      </c>
      <c r="Q262" s="2">
        <v>0</v>
      </c>
      <c r="R262" s="2">
        <v>0</v>
      </c>
      <c r="S262" s="2">
        <v>0</v>
      </c>
      <c r="T262" s="6">
        <v>1088</v>
      </c>
      <c r="U262" s="6">
        <v>14730</v>
      </c>
      <c r="V262" s="6">
        <v>5319</v>
      </c>
      <c r="W262" s="6">
        <v>-340126</v>
      </c>
      <c r="X262" s="6">
        <v>0</v>
      </c>
      <c r="Y262" s="2">
        <v>354827</v>
      </c>
      <c r="Z262" s="6">
        <v>30293</v>
      </c>
      <c r="AA262" s="6">
        <v>17774436</v>
      </c>
      <c r="AB262" s="6">
        <v>2932580</v>
      </c>
      <c r="AC262" s="6">
        <v>458089</v>
      </c>
      <c r="AD262" s="9">
        <v>1.19</v>
      </c>
      <c r="AE262" s="7">
        <v>0</v>
      </c>
      <c r="AF262" s="2">
        <v>7.1039900000000001E-4</v>
      </c>
      <c r="AG262" s="2">
        <v>75732</v>
      </c>
      <c r="AH262" s="6">
        <v>0</v>
      </c>
      <c r="AI262" s="2">
        <v>1</v>
      </c>
      <c r="AJ262" s="2">
        <v>0</v>
      </c>
      <c r="AK262" s="2">
        <v>0</v>
      </c>
      <c r="AL262" s="2">
        <v>0</v>
      </c>
      <c r="AM262" s="2">
        <v>0</v>
      </c>
      <c r="AN262" s="2">
        <v>0</v>
      </c>
    </row>
    <row r="263" spans="1:40">
      <c r="A263" s="2" t="s">
        <v>149</v>
      </c>
      <c r="B263" s="2" t="s">
        <v>819</v>
      </c>
      <c r="C263" s="2" t="s">
        <v>808</v>
      </c>
      <c r="D263" s="2" t="s">
        <v>947</v>
      </c>
      <c r="E263" s="2" t="s">
        <v>150</v>
      </c>
      <c r="F263" s="2" t="s">
        <v>806</v>
      </c>
      <c r="G263" s="2" t="s">
        <v>502</v>
      </c>
      <c r="H263" s="2">
        <v>0</v>
      </c>
      <c r="I263" s="2">
        <v>0.49</v>
      </c>
      <c r="J263" s="6">
        <v>46091176</v>
      </c>
      <c r="K263" s="6">
        <v>40012787</v>
      </c>
      <c r="L263" s="6">
        <v>6078389</v>
      </c>
      <c r="M263" s="6">
        <v>39659153</v>
      </c>
      <c r="N263" s="6">
        <v>4843679</v>
      </c>
      <c r="O263" s="6">
        <v>908855</v>
      </c>
      <c r="P263" s="6">
        <v>3766306</v>
      </c>
      <c r="Q263" s="6">
        <v>18932</v>
      </c>
      <c r="R263" s="2">
        <v>0</v>
      </c>
      <c r="S263" s="2">
        <v>0</v>
      </c>
      <c r="T263" s="6">
        <v>15706</v>
      </c>
      <c r="U263" s="6">
        <v>82013</v>
      </c>
      <c r="V263" s="6">
        <v>51866</v>
      </c>
      <c r="W263" s="6">
        <v>139296</v>
      </c>
      <c r="X263" s="6">
        <v>0</v>
      </c>
      <c r="Y263" s="2">
        <v>0</v>
      </c>
      <c r="Z263" s="6">
        <v>-2918765</v>
      </c>
      <c r="AA263" s="6">
        <v>41723363</v>
      </c>
      <c r="AB263" s="6">
        <v>47801752</v>
      </c>
      <c r="AC263" s="6">
        <v>1710576</v>
      </c>
      <c r="AD263" s="9">
        <v>1.04</v>
      </c>
      <c r="AE263" s="7" t="s">
        <v>907</v>
      </c>
      <c r="AF263" s="2">
        <v>6.0773345999999999E-2</v>
      </c>
      <c r="AG263" s="2">
        <v>-2663724</v>
      </c>
      <c r="AH263" s="6">
        <v>0</v>
      </c>
      <c r="AI263" s="2">
        <v>0</v>
      </c>
      <c r="AJ263" s="2">
        <v>0</v>
      </c>
      <c r="AK263" s="2">
        <v>0</v>
      </c>
      <c r="AL263" s="2">
        <v>0</v>
      </c>
      <c r="AM263" s="2">
        <v>0</v>
      </c>
      <c r="AN263" s="2">
        <v>1</v>
      </c>
    </row>
    <row r="264" spans="1:40">
      <c r="A264" s="2" t="s">
        <v>147</v>
      </c>
      <c r="B264" s="2" t="s">
        <v>821</v>
      </c>
      <c r="C264" s="2" t="s">
        <v>845</v>
      </c>
      <c r="D264" s="2">
        <v>0</v>
      </c>
      <c r="E264" s="2" t="s">
        <v>148</v>
      </c>
      <c r="F264" s="2" t="s">
        <v>806</v>
      </c>
      <c r="G264" s="2" t="s">
        <v>626</v>
      </c>
      <c r="H264" s="2">
        <v>0</v>
      </c>
      <c r="I264" s="2">
        <v>0.49</v>
      </c>
      <c r="J264" s="6">
        <v>38159633</v>
      </c>
      <c r="K264" s="6">
        <v>35843622</v>
      </c>
      <c r="L264" s="6">
        <v>2316011</v>
      </c>
      <c r="M264" s="6">
        <v>38538630</v>
      </c>
      <c r="N264" s="6">
        <v>2569844</v>
      </c>
      <c r="O264" s="6">
        <v>889697</v>
      </c>
      <c r="P264" s="6">
        <v>1566871</v>
      </c>
      <c r="Q264" s="2">
        <v>0</v>
      </c>
      <c r="R264" s="6">
        <v>4510</v>
      </c>
      <c r="S264" s="2">
        <v>0</v>
      </c>
      <c r="T264" s="6">
        <v>12530</v>
      </c>
      <c r="U264" s="6">
        <v>58644</v>
      </c>
      <c r="V264" s="6">
        <v>37592</v>
      </c>
      <c r="W264" s="6">
        <v>53075</v>
      </c>
      <c r="X264" s="6">
        <v>0</v>
      </c>
      <c r="Y264" s="2">
        <v>0</v>
      </c>
      <c r="Z264" s="6">
        <v>3779042</v>
      </c>
      <c r="AA264" s="6">
        <v>44940591</v>
      </c>
      <c r="AB264" s="6">
        <v>47256602</v>
      </c>
      <c r="AC264" s="6">
        <v>9096969</v>
      </c>
      <c r="AD264" s="9">
        <v>1.24</v>
      </c>
      <c r="AE264" s="7">
        <v>0</v>
      </c>
      <c r="AF264" s="2">
        <v>1.0955214E-2</v>
      </c>
      <c r="AG264" s="2">
        <v>7712330</v>
      </c>
      <c r="AH264" s="6">
        <v>0</v>
      </c>
      <c r="AI264" s="2">
        <v>0</v>
      </c>
      <c r="AJ264" s="2">
        <v>0</v>
      </c>
      <c r="AK264" s="2">
        <v>0</v>
      </c>
      <c r="AL264" s="2">
        <v>1</v>
      </c>
      <c r="AM264" s="2">
        <v>0</v>
      </c>
      <c r="AN264" s="2">
        <v>0</v>
      </c>
    </row>
    <row r="265" spans="1:40">
      <c r="A265" s="2" t="s">
        <v>145</v>
      </c>
      <c r="B265" s="2" t="s">
        <v>821</v>
      </c>
      <c r="C265" s="2" t="s">
        <v>825</v>
      </c>
      <c r="D265" s="2">
        <v>0</v>
      </c>
      <c r="E265" s="2" t="s">
        <v>146</v>
      </c>
      <c r="F265" s="2" t="s">
        <v>806</v>
      </c>
      <c r="G265" s="2" t="s">
        <v>155</v>
      </c>
      <c r="H265" s="2">
        <v>0</v>
      </c>
      <c r="I265" s="2">
        <v>0.49</v>
      </c>
      <c r="J265" s="6">
        <v>70093287</v>
      </c>
      <c r="K265" s="6">
        <v>40410407</v>
      </c>
      <c r="L265" s="6">
        <v>29682879</v>
      </c>
      <c r="M265" s="6">
        <v>45529332</v>
      </c>
      <c r="N265" s="6">
        <v>4276247</v>
      </c>
      <c r="O265" s="6">
        <v>1053174</v>
      </c>
      <c r="P265" s="6">
        <v>3016318</v>
      </c>
      <c r="Q265" s="6">
        <v>3634</v>
      </c>
      <c r="R265" s="2">
        <v>0</v>
      </c>
      <c r="S265" s="2">
        <v>752</v>
      </c>
      <c r="T265" s="6">
        <v>15335</v>
      </c>
      <c r="U265" s="6">
        <v>137337</v>
      </c>
      <c r="V265" s="6">
        <v>49697</v>
      </c>
      <c r="W265" s="6">
        <v>680233</v>
      </c>
      <c r="X265" s="6">
        <v>0</v>
      </c>
      <c r="Y265" s="2">
        <v>0</v>
      </c>
      <c r="Z265" s="6">
        <v>196023</v>
      </c>
      <c r="AA265" s="6">
        <v>50681835</v>
      </c>
      <c r="AB265" s="6">
        <v>80364714</v>
      </c>
      <c r="AC265" s="6">
        <v>10271427</v>
      </c>
      <c r="AD265" s="9">
        <v>1.1499999999999999</v>
      </c>
      <c r="AE265" s="7" t="s">
        <v>865</v>
      </c>
      <c r="AF265" s="2">
        <v>0.37328038400000002</v>
      </c>
      <c r="AG265" s="2">
        <v>400047</v>
      </c>
      <c r="AH265" s="6">
        <v>0</v>
      </c>
      <c r="AI265" s="2">
        <v>0</v>
      </c>
      <c r="AJ265" s="2">
        <v>0</v>
      </c>
      <c r="AK265" s="2">
        <v>0</v>
      </c>
      <c r="AL265" s="2">
        <v>1</v>
      </c>
      <c r="AM265" s="2">
        <v>0</v>
      </c>
      <c r="AN265" s="2">
        <v>0</v>
      </c>
    </row>
    <row r="266" spans="1:40">
      <c r="A266" s="2" t="s">
        <v>143</v>
      </c>
      <c r="B266" s="2" t="s">
        <v>804</v>
      </c>
      <c r="C266" s="2" t="s">
        <v>825</v>
      </c>
      <c r="D266" s="2">
        <v>0</v>
      </c>
      <c r="E266" s="2" t="s">
        <v>144</v>
      </c>
      <c r="F266" s="2" t="s">
        <v>69</v>
      </c>
      <c r="G266" s="2" t="s">
        <v>806</v>
      </c>
      <c r="H266" s="2">
        <v>0</v>
      </c>
      <c r="I266" s="2">
        <v>0.4</v>
      </c>
      <c r="J266" s="6">
        <v>2376347</v>
      </c>
      <c r="K266" s="6">
        <v>20860153</v>
      </c>
      <c r="L266" s="3">
        <v>-18483806</v>
      </c>
      <c r="M266" s="6">
        <v>22789135</v>
      </c>
      <c r="N266" s="6">
        <v>2275053</v>
      </c>
      <c r="O266" s="6">
        <v>522986</v>
      </c>
      <c r="P266" s="6">
        <v>1617872</v>
      </c>
      <c r="Q266" s="2">
        <v>0</v>
      </c>
      <c r="R266" s="6">
        <v>14047</v>
      </c>
      <c r="S266" s="6">
        <v>1227</v>
      </c>
      <c r="T266" s="6">
        <v>14047</v>
      </c>
      <c r="U266" s="6">
        <v>75696</v>
      </c>
      <c r="V266" s="6">
        <v>29178</v>
      </c>
      <c r="W266" s="6">
        <v>-423587</v>
      </c>
      <c r="X266" s="6">
        <v>0</v>
      </c>
      <c r="Y266" s="2">
        <v>38283.185590000001</v>
      </c>
      <c r="Z266" s="6">
        <v>593646</v>
      </c>
      <c r="AA266" s="6">
        <v>25195964</v>
      </c>
      <c r="AB266" s="6">
        <v>6712158</v>
      </c>
      <c r="AC266" s="6">
        <v>4335810</v>
      </c>
      <c r="AD266" s="9">
        <v>2.82</v>
      </c>
      <c r="AE266" s="7" t="s">
        <v>980</v>
      </c>
      <c r="AF266" s="2">
        <v>1.5546552999999999E-2</v>
      </c>
      <c r="AG266" s="2">
        <v>1484115</v>
      </c>
      <c r="AH266" s="6">
        <v>0</v>
      </c>
      <c r="AI266" s="2">
        <v>1</v>
      </c>
      <c r="AJ266" s="2">
        <v>0</v>
      </c>
      <c r="AK266" s="2">
        <v>0</v>
      </c>
      <c r="AL266" s="2">
        <v>0</v>
      </c>
      <c r="AM266" s="2">
        <v>0</v>
      </c>
      <c r="AN266" s="2">
        <v>0</v>
      </c>
    </row>
    <row r="267" spans="1:40">
      <c r="A267" s="2" t="s">
        <v>141</v>
      </c>
      <c r="B267" s="2" t="s">
        <v>804</v>
      </c>
      <c r="C267" s="2" t="s">
        <v>822</v>
      </c>
      <c r="D267" s="2" t="s">
        <v>978</v>
      </c>
      <c r="E267" s="2" t="s">
        <v>142</v>
      </c>
      <c r="F267" s="2" t="s">
        <v>510</v>
      </c>
      <c r="G267" s="2" t="s">
        <v>806</v>
      </c>
      <c r="H267" s="2">
        <v>0</v>
      </c>
      <c r="I267" s="2">
        <v>0.4</v>
      </c>
      <c r="J267" s="6">
        <v>2376110</v>
      </c>
      <c r="K267" s="6">
        <v>10050258</v>
      </c>
      <c r="L267" s="6">
        <v>-7674148</v>
      </c>
      <c r="M267" s="6">
        <v>11079616</v>
      </c>
      <c r="N267" s="6">
        <v>1434550</v>
      </c>
      <c r="O267" s="6">
        <v>255790</v>
      </c>
      <c r="P267" s="6">
        <v>1075009</v>
      </c>
      <c r="Q267" s="2">
        <v>0</v>
      </c>
      <c r="R267" s="6">
        <v>13283</v>
      </c>
      <c r="S267" s="2">
        <v>613.6</v>
      </c>
      <c r="T267" s="6">
        <v>10659</v>
      </c>
      <c r="U267" s="6">
        <v>50145</v>
      </c>
      <c r="V267" s="6">
        <v>29050</v>
      </c>
      <c r="W267" s="6">
        <v>-175866</v>
      </c>
      <c r="X267" s="6">
        <v>0</v>
      </c>
      <c r="Y267" s="2">
        <v>12260.02</v>
      </c>
      <c r="Z267" s="6">
        <v>38423</v>
      </c>
      <c r="AA267" s="6">
        <v>12364463</v>
      </c>
      <c r="AB267" s="6">
        <v>4690315</v>
      </c>
      <c r="AC267" s="6">
        <v>2314205</v>
      </c>
      <c r="AD267" s="9">
        <v>1.97</v>
      </c>
      <c r="AE267" s="7" t="s">
        <v>979</v>
      </c>
      <c r="AF267" s="2">
        <v>2.7114262E-2</v>
      </c>
      <c r="AG267" s="2">
        <v>96057</v>
      </c>
      <c r="AH267" s="6">
        <v>0</v>
      </c>
      <c r="AI267" s="2">
        <v>0</v>
      </c>
      <c r="AJ267" s="2">
        <v>0</v>
      </c>
      <c r="AK267" s="2">
        <v>0</v>
      </c>
      <c r="AL267" s="2">
        <v>0</v>
      </c>
      <c r="AM267" s="2">
        <v>0</v>
      </c>
      <c r="AN267" s="2">
        <v>1</v>
      </c>
    </row>
    <row r="268" spans="1:40">
      <c r="A268" s="2" t="s">
        <v>137</v>
      </c>
      <c r="B268" s="2" t="s">
        <v>804</v>
      </c>
      <c r="C268" s="2" t="s">
        <v>815</v>
      </c>
      <c r="D268" s="2" t="s">
        <v>968</v>
      </c>
      <c r="E268" s="2" t="s">
        <v>138</v>
      </c>
      <c r="F268" s="2" t="s">
        <v>139</v>
      </c>
      <c r="G268" s="2" t="s">
        <v>806</v>
      </c>
      <c r="H268" s="2">
        <v>0</v>
      </c>
      <c r="I268" s="2">
        <v>0.4</v>
      </c>
      <c r="J268" s="6">
        <v>2771210</v>
      </c>
      <c r="K268" s="6">
        <v>16960317</v>
      </c>
      <c r="L268" s="3">
        <v>-14189108</v>
      </c>
      <c r="M268" s="6">
        <v>24412694</v>
      </c>
      <c r="N268" s="6">
        <v>2140300</v>
      </c>
      <c r="O268" s="6">
        <v>560888</v>
      </c>
      <c r="P268" s="6">
        <v>1423363</v>
      </c>
      <c r="Q268" s="6">
        <v>2931</v>
      </c>
      <c r="R268" s="6">
        <v>20595</v>
      </c>
      <c r="S268" s="6">
        <v>613.5</v>
      </c>
      <c r="T268" s="6">
        <v>30930</v>
      </c>
      <c r="U268" s="6">
        <v>80606</v>
      </c>
      <c r="V268" s="6">
        <v>20374</v>
      </c>
      <c r="W268" s="6">
        <v>-325167</v>
      </c>
      <c r="X268" s="6">
        <v>0</v>
      </c>
      <c r="Y268" s="2">
        <v>0</v>
      </c>
      <c r="Z268" s="6">
        <v>-496941</v>
      </c>
      <c r="AA268" s="6">
        <v>25730886</v>
      </c>
      <c r="AB268" s="6">
        <v>11541778</v>
      </c>
      <c r="AC268" s="6">
        <v>8770568</v>
      </c>
      <c r="AD268" s="9">
        <v>4.16</v>
      </c>
      <c r="AE268" s="7" t="s">
        <v>969</v>
      </c>
      <c r="AF268" s="2">
        <v>2.3436533999999998E-2</v>
      </c>
      <c r="AG268" s="2">
        <v>-1242352</v>
      </c>
      <c r="AH268" s="6">
        <v>0</v>
      </c>
      <c r="AI268" s="2">
        <v>0</v>
      </c>
      <c r="AJ268" s="2">
        <v>0</v>
      </c>
      <c r="AK268" s="2">
        <v>0</v>
      </c>
      <c r="AL268" s="2">
        <v>0</v>
      </c>
      <c r="AM268" s="2">
        <v>0</v>
      </c>
      <c r="AN268" s="2">
        <v>1</v>
      </c>
    </row>
    <row r="269" spans="1:40">
      <c r="A269" s="2" t="s">
        <v>135</v>
      </c>
      <c r="B269" s="2" t="s">
        <v>819</v>
      </c>
      <c r="C269" s="2" t="s">
        <v>845</v>
      </c>
      <c r="D269" s="2">
        <v>0</v>
      </c>
      <c r="E269" s="2" t="s">
        <v>136</v>
      </c>
      <c r="F269" s="2" t="s">
        <v>806</v>
      </c>
      <c r="G269" s="2" t="s">
        <v>87</v>
      </c>
      <c r="H269" s="2">
        <v>0</v>
      </c>
      <c r="I269" s="2">
        <v>0.49</v>
      </c>
      <c r="J269" s="6">
        <v>82599859</v>
      </c>
      <c r="K269" s="6">
        <v>40541007</v>
      </c>
      <c r="L269" s="6">
        <v>42058852</v>
      </c>
      <c r="M269" s="6">
        <v>42253414</v>
      </c>
      <c r="N269" s="6">
        <v>3754446</v>
      </c>
      <c r="O269" s="6">
        <v>985967</v>
      </c>
      <c r="P269" s="6">
        <v>2592999</v>
      </c>
      <c r="Q269" s="2">
        <v>0</v>
      </c>
      <c r="R269" s="2">
        <v>0</v>
      </c>
      <c r="S269" s="2">
        <v>752</v>
      </c>
      <c r="T269" s="6">
        <v>10569</v>
      </c>
      <c r="U269" s="6">
        <v>121054</v>
      </c>
      <c r="V269" s="6">
        <v>43105</v>
      </c>
      <c r="W269" s="6">
        <v>963849</v>
      </c>
      <c r="X269" s="6">
        <v>0</v>
      </c>
      <c r="Y269" s="2">
        <v>0</v>
      </c>
      <c r="Z269" s="2">
        <v>0</v>
      </c>
      <c r="AA269" s="6">
        <v>46971709</v>
      </c>
      <c r="AB269" s="6">
        <v>89030561</v>
      </c>
      <c r="AC269" s="6">
        <v>6430702</v>
      </c>
      <c r="AD269" s="9">
        <v>1.08</v>
      </c>
      <c r="AE269" s="7">
        <v>0</v>
      </c>
      <c r="AF269" s="2">
        <v>2.3713517999999999E-2</v>
      </c>
      <c r="AG269" s="2">
        <v>0</v>
      </c>
      <c r="AH269" s="6">
        <v>1</v>
      </c>
      <c r="AI269" s="2">
        <v>0</v>
      </c>
      <c r="AJ269" s="2">
        <v>0</v>
      </c>
      <c r="AK269" s="2">
        <v>0</v>
      </c>
      <c r="AL269" s="2">
        <v>0</v>
      </c>
      <c r="AM269" s="2">
        <v>0</v>
      </c>
      <c r="AN269" s="2">
        <v>0</v>
      </c>
    </row>
    <row r="270" spans="1:40">
      <c r="A270" s="2" t="s">
        <v>131</v>
      </c>
      <c r="B270" s="2" t="s">
        <v>804</v>
      </c>
      <c r="C270" s="2" t="s">
        <v>805</v>
      </c>
      <c r="D270" s="2" t="s">
        <v>983</v>
      </c>
      <c r="E270" s="2" t="s">
        <v>132</v>
      </c>
      <c r="F270" s="2" t="s">
        <v>133</v>
      </c>
      <c r="G270" s="2" t="s">
        <v>806</v>
      </c>
      <c r="H270" s="2">
        <v>0</v>
      </c>
      <c r="I270" s="2">
        <v>0.4</v>
      </c>
      <c r="J270" s="6">
        <v>1508666</v>
      </c>
      <c r="K270" s="6">
        <v>13607341</v>
      </c>
      <c r="L270" s="3">
        <v>-12098675</v>
      </c>
      <c r="M270" s="6">
        <v>14461300</v>
      </c>
      <c r="N270" s="6">
        <v>1226807</v>
      </c>
      <c r="O270" s="6">
        <v>331405</v>
      </c>
      <c r="P270" s="6">
        <v>834231</v>
      </c>
      <c r="Q270" s="6">
        <v>1023</v>
      </c>
      <c r="R270" s="2">
        <v>0</v>
      </c>
      <c r="S270" s="2">
        <v>0</v>
      </c>
      <c r="T270" s="6">
        <v>9411</v>
      </c>
      <c r="U270" s="6">
        <v>43372</v>
      </c>
      <c r="V270" s="6">
        <v>7365</v>
      </c>
      <c r="W270" s="6">
        <v>-277261</v>
      </c>
      <c r="X270" s="6">
        <v>0</v>
      </c>
      <c r="Y270" s="2">
        <v>1453.505281</v>
      </c>
      <c r="Z270" s="6">
        <v>1453769</v>
      </c>
      <c r="AA270" s="6">
        <v>16863161</v>
      </c>
      <c r="AB270" s="6">
        <v>4764486</v>
      </c>
      <c r="AC270" s="6">
        <v>3255820</v>
      </c>
      <c r="AD270" s="9">
        <v>3.16</v>
      </c>
      <c r="AE270" s="7" t="s">
        <v>984</v>
      </c>
      <c r="AF270" s="2">
        <v>1.1496971E-2</v>
      </c>
      <c r="AG270" s="2">
        <v>3634422</v>
      </c>
      <c r="AH270" s="6">
        <v>0</v>
      </c>
      <c r="AI270" s="2">
        <v>0</v>
      </c>
      <c r="AJ270" s="2">
        <v>0</v>
      </c>
      <c r="AK270" s="2">
        <v>0</v>
      </c>
      <c r="AL270" s="2">
        <v>0</v>
      </c>
      <c r="AM270" s="2">
        <v>0</v>
      </c>
      <c r="AN270" s="2">
        <v>1</v>
      </c>
    </row>
    <row r="271" spans="1:40">
      <c r="A271" s="2" t="s">
        <v>129</v>
      </c>
      <c r="B271" s="2" t="s">
        <v>817</v>
      </c>
      <c r="C271" s="2" t="s">
        <v>818</v>
      </c>
      <c r="D271" s="2" t="s">
        <v>970</v>
      </c>
      <c r="E271" s="2" t="s">
        <v>130</v>
      </c>
      <c r="F271" s="2" t="s">
        <v>514</v>
      </c>
      <c r="G271" s="2" t="s">
        <v>806</v>
      </c>
      <c r="H271" s="2">
        <v>0</v>
      </c>
      <c r="I271" s="2">
        <v>0.3</v>
      </c>
      <c r="J271" s="6">
        <v>35030680</v>
      </c>
      <c r="K271" s="6">
        <v>16320764</v>
      </c>
      <c r="L271" s="6">
        <v>18709915</v>
      </c>
      <c r="M271" s="6">
        <v>16100796</v>
      </c>
      <c r="N271" s="6">
        <v>1489892</v>
      </c>
      <c r="O271" s="6">
        <v>368977</v>
      </c>
      <c r="P271" s="6">
        <v>1065534</v>
      </c>
      <c r="Q271" s="2">
        <v>0</v>
      </c>
      <c r="R271" s="2">
        <v>0</v>
      </c>
      <c r="S271" s="2">
        <v>0</v>
      </c>
      <c r="T271" s="6">
        <v>9350</v>
      </c>
      <c r="U271" s="6">
        <v>38360</v>
      </c>
      <c r="V271" s="6">
        <v>7672</v>
      </c>
      <c r="W271" s="6">
        <v>428769</v>
      </c>
      <c r="X271" s="6">
        <v>0</v>
      </c>
      <c r="Y271" s="2">
        <v>0</v>
      </c>
      <c r="Z271" s="6">
        <v>-1556971</v>
      </c>
      <c r="AA271" s="6">
        <v>16462486</v>
      </c>
      <c r="AB271" s="6">
        <v>35172401</v>
      </c>
      <c r="AC271" s="6">
        <v>141721</v>
      </c>
      <c r="AD271" s="9">
        <v>1</v>
      </c>
      <c r="AE271" s="7" t="s">
        <v>971</v>
      </c>
      <c r="AF271" s="2">
        <v>1.1065906E-2</v>
      </c>
      <c r="AG271" s="2">
        <v>-5189905</v>
      </c>
      <c r="AH271" s="6">
        <v>0</v>
      </c>
      <c r="AI271" s="2">
        <v>0</v>
      </c>
      <c r="AJ271" s="2">
        <v>0</v>
      </c>
      <c r="AK271" s="2">
        <v>0</v>
      </c>
      <c r="AL271" s="2">
        <v>0</v>
      </c>
      <c r="AM271" s="2">
        <v>0</v>
      </c>
      <c r="AN271" s="2">
        <v>1</v>
      </c>
    </row>
    <row r="272" spans="1:40">
      <c r="A272" s="2" t="s">
        <v>127</v>
      </c>
      <c r="B272" s="2" t="s">
        <v>804</v>
      </c>
      <c r="C272" s="2" t="s">
        <v>805</v>
      </c>
      <c r="D272" s="2" t="s">
        <v>966</v>
      </c>
      <c r="E272" s="2" t="s">
        <v>128</v>
      </c>
      <c r="F272" s="2" t="s">
        <v>430</v>
      </c>
      <c r="G272" s="2" t="s">
        <v>428</v>
      </c>
      <c r="H272" s="2">
        <v>0</v>
      </c>
      <c r="I272" s="2">
        <v>0.4</v>
      </c>
      <c r="J272" s="6">
        <v>4126952</v>
      </c>
      <c r="K272" s="6">
        <v>15427122</v>
      </c>
      <c r="L272" s="3">
        <v>-11300170</v>
      </c>
      <c r="M272" s="6">
        <v>18856860</v>
      </c>
      <c r="N272" s="6">
        <v>2066283</v>
      </c>
      <c r="O272" s="6">
        <v>441148</v>
      </c>
      <c r="P272" s="6">
        <v>1531893</v>
      </c>
      <c r="Q272" s="6">
        <v>10965</v>
      </c>
      <c r="R272" s="6">
        <v>8603</v>
      </c>
      <c r="S272" s="2">
        <v>614</v>
      </c>
      <c r="T272" s="6">
        <v>13731</v>
      </c>
      <c r="U272" s="6">
        <v>34370</v>
      </c>
      <c r="V272" s="6">
        <v>24959</v>
      </c>
      <c r="W272" s="6">
        <v>-258962</v>
      </c>
      <c r="X272" s="6">
        <v>0</v>
      </c>
      <c r="Y272" s="2">
        <v>15519.858459999999</v>
      </c>
      <c r="Z272" s="6">
        <v>129841</v>
      </c>
      <c r="AA272" s="6">
        <v>20778502</v>
      </c>
      <c r="AB272" s="6">
        <v>9478332</v>
      </c>
      <c r="AC272" s="6">
        <v>5351380</v>
      </c>
      <c r="AD272" s="9">
        <v>2.2999999999999998</v>
      </c>
      <c r="AE272" s="7" t="s">
        <v>967</v>
      </c>
      <c r="AF272" s="2">
        <v>1.4728999E-2</v>
      </c>
      <c r="AG272" s="2">
        <v>324603</v>
      </c>
      <c r="AH272" s="6">
        <v>0</v>
      </c>
      <c r="AI272" s="2">
        <v>0</v>
      </c>
      <c r="AJ272" s="2">
        <v>0</v>
      </c>
      <c r="AK272" s="2">
        <v>0</v>
      </c>
      <c r="AL272" s="2">
        <v>0</v>
      </c>
      <c r="AM272" s="2">
        <v>0</v>
      </c>
      <c r="AN272" s="2">
        <v>1</v>
      </c>
    </row>
    <row r="273" spans="1:40">
      <c r="A273" s="2" t="s">
        <v>125</v>
      </c>
      <c r="B273" s="2" t="s">
        <v>821</v>
      </c>
      <c r="C273" s="2" t="s">
        <v>822</v>
      </c>
      <c r="D273" s="2">
        <v>0</v>
      </c>
      <c r="E273" s="2" t="s">
        <v>126</v>
      </c>
      <c r="F273" s="2" t="s">
        <v>806</v>
      </c>
      <c r="G273" s="2" t="s">
        <v>0</v>
      </c>
      <c r="H273" s="2">
        <v>0</v>
      </c>
      <c r="I273" s="2">
        <v>0.49</v>
      </c>
      <c r="J273" s="6">
        <v>31061041</v>
      </c>
      <c r="K273" s="6">
        <v>47691004</v>
      </c>
      <c r="L273" s="3">
        <v>-16629963</v>
      </c>
      <c r="M273" s="6">
        <v>49947455</v>
      </c>
      <c r="N273" s="6">
        <v>2964988</v>
      </c>
      <c r="O273" s="6">
        <v>1157191</v>
      </c>
      <c r="P273" s="6">
        <v>1760238</v>
      </c>
      <c r="Q273" s="6">
        <v>7549</v>
      </c>
      <c r="R273" s="6">
        <v>5558</v>
      </c>
      <c r="S273" s="2">
        <v>0</v>
      </c>
      <c r="T273" s="6">
        <v>5882</v>
      </c>
      <c r="U273" s="6">
        <v>10024</v>
      </c>
      <c r="V273" s="6">
        <v>18546</v>
      </c>
      <c r="W273" s="6">
        <v>-381103</v>
      </c>
      <c r="X273" s="6">
        <v>0</v>
      </c>
      <c r="Y273" s="2">
        <v>1402408</v>
      </c>
      <c r="Z273" s="6">
        <v>1737229</v>
      </c>
      <c r="AA273" s="6">
        <v>52866161</v>
      </c>
      <c r="AB273" s="6">
        <v>36236198</v>
      </c>
      <c r="AC273" s="6">
        <v>5175157</v>
      </c>
      <c r="AD273" s="9">
        <v>1.17</v>
      </c>
      <c r="AE273" s="7">
        <v>0</v>
      </c>
      <c r="AF273" s="2">
        <v>8.917286E-3</v>
      </c>
      <c r="AG273" s="2">
        <v>3545366</v>
      </c>
      <c r="AH273" s="6">
        <v>0</v>
      </c>
      <c r="AI273" s="2">
        <v>0</v>
      </c>
      <c r="AJ273" s="2">
        <v>0</v>
      </c>
      <c r="AK273" s="2">
        <v>0</v>
      </c>
      <c r="AL273" s="2">
        <v>1</v>
      </c>
      <c r="AM273" s="2">
        <v>0</v>
      </c>
      <c r="AN273" s="2">
        <v>0</v>
      </c>
    </row>
    <row r="274" spans="1:40">
      <c r="A274" s="2" t="s">
        <v>123</v>
      </c>
      <c r="B274" s="2" t="s">
        <v>819</v>
      </c>
      <c r="C274" s="2" t="s">
        <v>808</v>
      </c>
      <c r="D274" s="2" t="s">
        <v>947</v>
      </c>
      <c r="E274" s="2" t="s">
        <v>124</v>
      </c>
      <c r="F274" s="2" t="s">
        <v>806</v>
      </c>
      <c r="G274" s="2" t="s">
        <v>502</v>
      </c>
      <c r="H274" s="2">
        <v>0</v>
      </c>
      <c r="I274" s="2">
        <v>0.49</v>
      </c>
      <c r="J274" s="6">
        <v>54154538</v>
      </c>
      <c r="K274" s="6">
        <v>25660572</v>
      </c>
      <c r="L274" s="6">
        <v>28493966</v>
      </c>
      <c r="M274" s="6">
        <v>25749639</v>
      </c>
      <c r="N274" s="6">
        <v>3495778</v>
      </c>
      <c r="O274" s="6">
        <v>590096</v>
      </c>
      <c r="P274" s="6">
        <v>2778399</v>
      </c>
      <c r="Q274" s="2">
        <v>0</v>
      </c>
      <c r="R274" s="2">
        <v>0</v>
      </c>
      <c r="S274" s="6">
        <v>751.82828280000001</v>
      </c>
      <c r="T274" s="6">
        <v>14023</v>
      </c>
      <c r="U274" s="6">
        <v>69585</v>
      </c>
      <c r="V274" s="6">
        <v>42923</v>
      </c>
      <c r="W274" s="6">
        <v>652987</v>
      </c>
      <c r="X274" s="6">
        <v>0</v>
      </c>
      <c r="Y274" s="2">
        <v>0</v>
      </c>
      <c r="Z274" s="6">
        <v>2368150</v>
      </c>
      <c r="AA274" s="6">
        <v>32266554</v>
      </c>
      <c r="AB274" s="6">
        <v>60760520</v>
      </c>
      <c r="AC274" s="6">
        <v>6605982</v>
      </c>
      <c r="AD274" s="9">
        <v>1.1200000000000001</v>
      </c>
      <c r="AE274" s="7" t="s">
        <v>907</v>
      </c>
      <c r="AF274" s="2">
        <v>7.1405261999999997E-2</v>
      </c>
      <c r="AG274" s="2">
        <v>-971399</v>
      </c>
      <c r="AH274" s="6">
        <v>0</v>
      </c>
      <c r="AI274" s="2">
        <v>0</v>
      </c>
      <c r="AJ274" s="2">
        <v>0</v>
      </c>
      <c r="AK274" s="2">
        <v>0</v>
      </c>
      <c r="AL274" s="2">
        <v>0</v>
      </c>
      <c r="AM274" s="2">
        <v>0</v>
      </c>
      <c r="AN274" s="2">
        <v>1</v>
      </c>
    </row>
    <row r="275" spans="1:40">
      <c r="A275" s="2" t="s">
        <v>121</v>
      </c>
      <c r="B275" s="2" t="s">
        <v>804</v>
      </c>
      <c r="C275" s="2" t="s">
        <v>825</v>
      </c>
      <c r="D275" s="2">
        <v>0</v>
      </c>
      <c r="E275" s="2" t="s">
        <v>122</v>
      </c>
      <c r="F275" s="2" t="s">
        <v>157</v>
      </c>
      <c r="G275" s="2" t="s">
        <v>155</v>
      </c>
      <c r="H275" s="2">
        <v>0</v>
      </c>
      <c r="I275" s="2">
        <v>0.4</v>
      </c>
      <c r="J275" s="6">
        <v>2249465</v>
      </c>
      <c r="K275" s="6">
        <v>12259092</v>
      </c>
      <c r="L275" s="3">
        <v>-10009627</v>
      </c>
      <c r="M275" s="6">
        <v>13094597</v>
      </c>
      <c r="N275" s="6">
        <v>967582</v>
      </c>
      <c r="O275" s="6">
        <v>300085</v>
      </c>
      <c r="P275" s="6">
        <v>615332</v>
      </c>
      <c r="Q275" s="2">
        <v>0</v>
      </c>
      <c r="R275" s="2">
        <v>0</v>
      </c>
      <c r="S275" s="2">
        <v>0</v>
      </c>
      <c r="T275" s="6">
        <v>2418</v>
      </c>
      <c r="U275" s="6">
        <v>42382</v>
      </c>
      <c r="V275" s="6">
        <v>7365</v>
      </c>
      <c r="W275" s="6">
        <v>-229387</v>
      </c>
      <c r="X275" s="6">
        <v>0</v>
      </c>
      <c r="Y275" s="2">
        <v>0</v>
      </c>
      <c r="Z275" s="6">
        <v>-222336</v>
      </c>
      <c r="AA275" s="6">
        <v>13610456</v>
      </c>
      <c r="AB275" s="6">
        <v>3600829</v>
      </c>
      <c r="AC275" s="6">
        <v>1351364</v>
      </c>
      <c r="AD275" s="9">
        <v>1.6</v>
      </c>
      <c r="AE275" s="7" t="s">
        <v>889</v>
      </c>
      <c r="AF275" s="2">
        <v>5.8016159999999999E-3</v>
      </c>
      <c r="AG275" s="2">
        <v>-555839</v>
      </c>
      <c r="AH275" s="6">
        <v>0</v>
      </c>
      <c r="AI275" s="2">
        <v>1</v>
      </c>
      <c r="AJ275" s="2">
        <v>0</v>
      </c>
      <c r="AK275" s="2">
        <v>0</v>
      </c>
      <c r="AL275" s="2">
        <v>0</v>
      </c>
      <c r="AM275" s="2">
        <v>0</v>
      </c>
      <c r="AN275" s="2">
        <v>0</v>
      </c>
    </row>
    <row r="276" spans="1:40">
      <c r="A276" s="2" t="s">
        <v>119</v>
      </c>
      <c r="B276" s="2" t="s">
        <v>804</v>
      </c>
      <c r="C276" s="2" t="s">
        <v>805</v>
      </c>
      <c r="D276" s="2" t="s">
        <v>983</v>
      </c>
      <c r="E276" s="2" t="s">
        <v>120</v>
      </c>
      <c r="F276" s="2" t="s">
        <v>133</v>
      </c>
      <c r="G276" s="2" t="s">
        <v>806</v>
      </c>
      <c r="H276" s="2">
        <v>0</v>
      </c>
      <c r="I276" s="2">
        <v>0.4</v>
      </c>
      <c r="J276" s="6">
        <v>1403601</v>
      </c>
      <c r="K276" s="6">
        <v>9052377</v>
      </c>
      <c r="L276" s="6">
        <v>-7648776</v>
      </c>
      <c r="M276" s="6">
        <v>8440141</v>
      </c>
      <c r="N276" s="6">
        <v>1156231</v>
      </c>
      <c r="O276" s="6">
        <v>193420</v>
      </c>
      <c r="P276" s="6">
        <v>861593</v>
      </c>
      <c r="Q276" s="2">
        <v>0</v>
      </c>
      <c r="R276" s="6">
        <v>7387</v>
      </c>
      <c r="S276" s="2">
        <v>0</v>
      </c>
      <c r="T276" s="6">
        <v>30195</v>
      </c>
      <c r="U276" s="6">
        <v>48268</v>
      </c>
      <c r="V276" s="6">
        <v>15368</v>
      </c>
      <c r="W276" s="6">
        <v>-175284</v>
      </c>
      <c r="X276" s="6">
        <v>0</v>
      </c>
      <c r="Y276" s="2">
        <v>164509</v>
      </c>
      <c r="Z276" s="6">
        <v>-910582</v>
      </c>
      <c r="AA276" s="6">
        <v>8345996</v>
      </c>
      <c r="AB276" s="6">
        <v>697220</v>
      </c>
      <c r="AC276" s="6">
        <v>-706381</v>
      </c>
      <c r="AD276" s="9">
        <v>0.5</v>
      </c>
      <c r="AE276" s="7" t="s">
        <v>984</v>
      </c>
      <c r="AF276" s="2">
        <v>1.0696313000000001E-2</v>
      </c>
      <c r="AG276" s="2">
        <v>-2276456</v>
      </c>
      <c r="AH276" s="6">
        <v>0</v>
      </c>
      <c r="AI276" s="2">
        <v>0</v>
      </c>
      <c r="AJ276" s="2">
        <v>0</v>
      </c>
      <c r="AK276" s="2">
        <v>0</v>
      </c>
      <c r="AL276" s="2">
        <v>0</v>
      </c>
      <c r="AM276" s="2">
        <v>0</v>
      </c>
      <c r="AN276" s="2">
        <v>1</v>
      </c>
    </row>
    <row r="277" spans="1:40">
      <c r="A277" s="2" t="s">
        <v>117</v>
      </c>
      <c r="B277" s="2" t="s">
        <v>804</v>
      </c>
      <c r="C277" s="2" t="s">
        <v>822</v>
      </c>
      <c r="D277" s="2">
        <v>0</v>
      </c>
      <c r="E277" s="2" t="s">
        <v>118</v>
      </c>
      <c r="F277" s="2" t="s">
        <v>207</v>
      </c>
      <c r="G277" s="2" t="s">
        <v>274</v>
      </c>
      <c r="H277" s="2">
        <v>0</v>
      </c>
      <c r="I277" s="2">
        <v>0.4</v>
      </c>
      <c r="J277" s="6">
        <v>2605014</v>
      </c>
      <c r="K277" s="6">
        <v>15385907</v>
      </c>
      <c r="L277" s="3">
        <v>-12780893</v>
      </c>
      <c r="M277" s="6">
        <v>15219065</v>
      </c>
      <c r="N277" s="6">
        <v>1620745</v>
      </c>
      <c r="O277" s="6">
        <v>352682</v>
      </c>
      <c r="P277" s="6">
        <v>1175441</v>
      </c>
      <c r="Q277" s="2">
        <v>0</v>
      </c>
      <c r="R277" s="6">
        <v>11181</v>
      </c>
      <c r="S277" s="2">
        <v>0</v>
      </c>
      <c r="T277" s="6">
        <v>4109</v>
      </c>
      <c r="U277" s="6">
        <v>54828</v>
      </c>
      <c r="V277" s="6">
        <v>22504</v>
      </c>
      <c r="W277" s="6">
        <v>-292895</v>
      </c>
      <c r="X277" s="6">
        <v>0</v>
      </c>
      <c r="Y277" s="2">
        <v>2884.923119</v>
      </c>
      <c r="Z277" s="6">
        <v>-937440</v>
      </c>
      <c r="AA277" s="6">
        <v>15606589</v>
      </c>
      <c r="AB277" s="6">
        <v>2825696</v>
      </c>
      <c r="AC277" s="6">
        <v>220682</v>
      </c>
      <c r="AD277" s="9">
        <v>1.08</v>
      </c>
      <c r="AE277" s="7" t="s">
        <v>905</v>
      </c>
      <c r="AF277" s="2">
        <v>3.2889735000000003E-2</v>
      </c>
      <c r="AG277" s="2">
        <v>-2343601</v>
      </c>
      <c r="AH277" s="6">
        <v>0</v>
      </c>
      <c r="AI277" s="2">
        <v>1</v>
      </c>
      <c r="AJ277" s="2">
        <v>0</v>
      </c>
      <c r="AK277" s="2">
        <v>0</v>
      </c>
      <c r="AL277" s="2">
        <v>0</v>
      </c>
      <c r="AM277" s="2">
        <v>0</v>
      </c>
      <c r="AN277" s="2">
        <v>0</v>
      </c>
    </row>
    <row r="278" spans="1:40">
      <c r="A278" s="2" t="s">
        <v>115</v>
      </c>
      <c r="B278" s="2" t="s">
        <v>804</v>
      </c>
      <c r="C278" s="2" t="s">
        <v>822</v>
      </c>
      <c r="D278" s="2" t="s">
        <v>981</v>
      </c>
      <c r="E278" s="2" t="s">
        <v>116</v>
      </c>
      <c r="F278" s="2" t="s">
        <v>588</v>
      </c>
      <c r="G278" s="2" t="s">
        <v>274</v>
      </c>
      <c r="H278" s="2">
        <v>0</v>
      </c>
      <c r="I278" s="2">
        <v>0.4</v>
      </c>
      <c r="J278" s="6">
        <v>3264572</v>
      </c>
      <c r="K278" s="6">
        <v>12062959</v>
      </c>
      <c r="L278" s="6">
        <v>-8798387</v>
      </c>
      <c r="M278" s="6">
        <v>12528172</v>
      </c>
      <c r="N278" s="6">
        <v>2038854</v>
      </c>
      <c r="O278" s="6">
        <v>288822</v>
      </c>
      <c r="P278" s="6">
        <v>1622521</v>
      </c>
      <c r="Q278" s="6">
        <v>2215</v>
      </c>
      <c r="R278" s="6">
        <v>14738</v>
      </c>
      <c r="S278" s="2">
        <v>614</v>
      </c>
      <c r="T278" s="6">
        <v>13224</v>
      </c>
      <c r="U278" s="6">
        <v>58426</v>
      </c>
      <c r="V278" s="6">
        <v>38294</v>
      </c>
      <c r="W278" s="6">
        <v>-201630</v>
      </c>
      <c r="X278" s="6">
        <v>0</v>
      </c>
      <c r="Y278" s="2">
        <v>0</v>
      </c>
      <c r="Z278" s="6">
        <v>-1686449</v>
      </c>
      <c r="AA278" s="6">
        <v>12678947</v>
      </c>
      <c r="AB278" s="6">
        <v>3880560</v>
      </c>
      <c r="AC278" s="6">
        <v>615988</v>
      </c>
      <c r="AD278" s="9">
        <v>1.19</v>
      </c>
      <c r="AE278" s="7" t="s">
        <v>982</v>
      </c>
      <c r="AF278" s="2">
        <v>1.5794058999999999E-2</v>
      </c>
      <c r="AG278" s="2">
        <v>-4216122</v>
      </c>
      <c r="AH278" s="6">
        <v>0</v>
      </c>
      <c r="AI278" s="2">
        <v>0</v>
      </c>
      <c r="AJ278" s="2">
        <v>0</v>
      </c>
      <c r="AK278" s="2">
        <v>0</v>
      </c>
      <c r="AL278" s="2">
        <v>0</v>
      </c>
      <c r="AM278" s="2">
        <v>0</v>
      </c>
      <c r="AN278" s="2">
        <v>1</v>
      </c>
    </row>
    <row r="279" spans="1:40">
      <c r="A279" s="2" t="s">
        <v>113</v>
      </c>
      <c r="B279" s="2" t="s">
        <v>821</v>
      </c>
      <c r="C279" s="2" t="s">
        <v>825</v>
      </c>
      <c r="D279" s="2">
        <v>0</v>
      </c>
      <c r="E279" s="2" t="s">
        <v>114</v>
      </c>
      <c r="F279" s="2" t="s">
        <v>806</v>
      </c>
      <c r="G279" s="2" t="s">
        <v>213</v>
      </c>
      <c r="H279" s="2">
        <v>0</v>
      </c>
      <c r="I279" s="2">
        <v>0.49</v>
      </c>
      <c r="J279" s="6">
        <v>37265365</v>
      </c>
      <c r="K279" s="6">
        <v>32668406</v>
      </c>
      <c r="L279" s="6">
        <v>4596959</v>
      </c>
      <c r="M279" s="6">
        <v>34657251</v>
      </c>
      <c r="N279" s="6">
        <v>2588049</v>
      </c>
      <c r="O279" s="6">
        <v>795702</v>
      </c>
      <c r="P279" s="6">
        <v>1642319</v>
      </c>
      <c r="Q279" s="6">
        <v>12626</v>
      </c>
      <c r="R279" s="6">
        <v>2420</v>
      </c>
      <c r="S279" s="2">
        <v>752</v>
      </c>
      <c r="T279" s="6">
        <v>8421</v>
      </c>
      <c r="U279" s="6">
        <v>97239</v>
      </c>
      <c r="V279" s="6">
        <v>28570</v>
      </c>
      <c r="W279" s="6">
        <v>105347</v>
      </c>
      <c r="X279" s="6">
        <v>0</v>
      </c>
      <c r="Y279" s="2">
        <v>0</v>
      </c>
      <c r="Z279" s="6">
        <v>658364</v>
      </c>
      <c r="AA279" s="6">
        <v>38009011</v>
      </c>
      <c r="AB279" s="6">
        <v>42605970</v>
      </c>
      <c r="AC279" s="6">
        <v>5340605</v>
      </c>
      <c r="AD279" s="9">
        <v>1.1399999999999999</v>
      </c>
      <c r="AE279" s="7">
        <v>0</v>
      </c>
      <c r="AF279" s="2">
        <v>1.0698479E-2</v>
      </c>
      <c r="AG279" s="2">
        <v>1343600</v>
      </c>
      <c r="AH279" s="6">
        <v>0</v>
      </c>
      <c r="AI279" s="2">
        <v>0</v>
      </c>
      <c r="AJ279" s="2">
        <v>0</v>
      </c>
      <c r="AK279" s="2">
        <v>0</v>
      </c>
      <c r="AL279" s="2">
        <v>1</v>
      </c>
      <c r="AM279" s="2">
        <v>0</v>
      </c>
      <c r="AN279" s="2">
        <v>0</v>
      </c>
    </row>
    <row r="280" spans="1:40">
      <c r="A280" s="2" t="s">
        <v>111</v>
      </c>
      <c r="B280" s="2" t="s">
        <v>804</v>
      </c>
      <c r="C280" s="2" t="s">
        <v>815</v>
      </c>
      <c r="D280" s="2">
        <v>0</v>
      </c>
      <c r="E280" s="2" t="s">
        <v>112</v>
      </c>
      <c r="F280" s="2" t="s">
        <v>534</v>
      </c>
      <c r="G280" s="2" t="s">
        <v>532</v>
      </c>
      <c r="H280" s="2">
        <v>0</v>
      </c>
      <c r="I280" s="2">
        <v>0.4</v>
      </c>
      <c r="J280" s="6">
        <v>4866301</v>
      </c>
      <c r="K280" s="6">
        <v>10171917</v>
      </c>
      <c r="L280" s="6">
        <v>-5305616</v>
      </c>
      <c r="M280" s="6">
        <v>10283095</v>
      </c>
      <c r="N280" s="6">
        <v>2052265</v>
      </c>
      <c r="O280" s="6">
        <v>240747</v>
      </c>
      <c r="P280" s="6">
        <v>1715119</v>
      </c>
      <c r="Q280" s="6">
        <v>7097</v>
      </c>
      <c r="R280" s="6">
        <v>13855</v>
      </c>
      <c r="S280" s="2">
        <v>614</v>
      </c>
      <c r="T280" s="6">
        <v>7001</v>
      </c>
      <c r="U280" s="6">
        <v>51856</v>
      </c>
      <c r="V280" s="6">
        <v>15976</v>
      </c>
      <c r="W280" s="6">
        <v>-121587</v>
      </c>
      <c r="X280" s="6">
        <v>0</v>
      </c>
      <c r="Y280" s="2">
        <v>3220.465565</v>
      </c>
      <c r="Z280" s="6">
        <v>316966</v>
      </c>
      <c r="AA280" s="6">
        <v>12527518</v>
      </c>
      <c r="AB280" s="6">
        <v>7221902</v>
      </c>
      <c r="AC280" s="6">
        <v>2355601</v>
      </c>
      <c r="AD280" s="9">
        <v>1.48</v>
      </c>
      <c r="AE280" s="7" t="s">
        <v>908</v>
      </c>
      <c r="AF280" s="2">
        <v>1.9045303E-2</v>
      </c>
      <c r="AG280" s="2">
        <v>792416</v>
      </c>
      <c r="AH280" s="6">
        <v>0</v>
      </c>
      <c r="AI280" s="2">
        <v>1</v>
      </c>
      <c r="AJ280" s="2">
        <v>0</v>
      </c>
      <c r="AK280" s="2">
        <v>0</v>
      </c>
      <c r="AL280" s="2">
        <v>0</v>
      </c>
      <c r="AM280" s="2">
        <v>0</v>
      </c>
      <c r="AN280" s="2">
        <v>0</v>
      </c>
    </row>
    <row r="281" spans="1:40">
      <c r="A281" s="2" t="s">
        <v>109</v>
      </c>
      <c r="B281" s="2" t="s">
        <v>804</v>
      </c>
      <c r="C281" s="2" t="s">
        <v>805</v>
      </c>
      <c r="D281" s="2">
        <v>0</v>
      </c>
      <c r="E281" s="2" t="s">
        <v>110</v>
      </c>
      <c r="F281" s="2" t="s">
        <v>488</v>
      </c>
      <c r="G281" s="2" t="s">
        <v>486</v>
      </c>
      <c r="H281" s="2">
        <v>0</v>
      </c>
      <c r="I281" s="2">
        <v>0.4</v>
      </c>
      <c r="J281" s="6">
        <v>2290611</v>
      </c>
      <c r="K281" s="6">
        <v>18788262</v>
      </c>
      <c r="L281" s="3">
        <v>-16497651</v>
      </c>
      <c r="M281" s="6">
        <v>21681165</v>
      </c>
      <c r="N281" s="6">
        <v>1813098</v>
      </c>
      <c r="O281" s="6">
        <v>507265</v>
      </c>
      <c r="P281" s="6">
        <v>1201967</v>
      </c>
      <c r="Q281" s="6">
        <v>2340</v>
      </c>
      <c r="R281" s="6">
        <v>9873</v>
      </c>
      <c r="S281" s="6">
        <v>1227</v>
      </c>
      <c r="T281" s="6">
        <v>8183</v>
      </c>
      <c r="U281" s="6">
        <v>63830</v>
      </c>
      <c r="V281" s="6">
        <v>18413</v>
      </c>
      <c r="W281" s="6">
        <v>-378071</v>
      </c>
      <c r="X281" s="6">
        <v>0</v>
      </c>
      <c r="Y281" s="2">
        <v>2084420</v>
      </c>
      <c r="Z281" s="6">
        <v>407619</v>
      </c>
      <c r="AA281" s="6">
        <v>21439391</v>
      </c>
      <c r="AB281" s="6">
        <v>4941739</v>
      </c>
      <c r="AC281" s="6">
        <v>2651128</v>
      </c>
      <c r="AD281" s="9">
        <v>2.16</v>
      </c>
      <c r="AE281" s="7">
        <v>0</v>
      </c>
      <c r="AF281" s="2">
        <v>6.5760899999999997E-4</v>
      </c>
      <c r="AG281" s="2">
        <v>1019048</v>
      </c>
      <c r="AH281" s="6">
        <v>0</v>
      </c>
      <c r="AI281" s="2">
        <v>1</v>
      </c>
      <c r="AJ281" s="2">
        <v>0</v>
      </c>
      <c r="AK281" s="2">
        <v>0</v>
      </c>
      <c r="AL281" s="2">
        <v>0</v>
      </c>
      <c r="AM281" s="2">
        <v>0</v>
      </c>
      <c r="AN281" s="2">
        <v>0</v>
      </c>
    </row>
    <row r="282" spans="1:40">
      <c r="A282" s="2" t="s">
        <v>107</v>
      </c>
      <c r="B282" s="2" t="s">
        <v>804</v>
      </c>
      <c r="C282" s="2" t="s">
        <v>822</v>
      </c>
      <c r="D282" s="2" t="s">
        <v>978</v>
      </c>
      <c r="E282" s="2" t="s">
        <v>108</v>
      </c>
      <c r="F282" s="2" t="s">
        <v>510</v>
      </c>
      <c r="G282" s="2" t="s">
        <v>806</v>
      </c>
      <c r="H282" s="2">
        <v>0</v>
      </c>
      <c r="I282" s="2">
        <v>0.4</v>
      </c>
      <c r="J282" s="6">
        <v>1775936</v>
      </c>
      <c r="K282" s="6">
        <v>14300553</v>
      </c>
      <c r="L282" s="3">
        <v>-12524617</v>
      </c>
      <c r="M282" s="6">
        <v>14214956</v>
      </c>
      <c r="N282" s="6">
        <v>1179158</v>
      </c>
      <c r="O282" s="6">
        <v>327855</v>
      </c>
      <c r="P282" s="6">
        <v>767773</v>
      </c>
      <c r="Q282" s="6">
        <v>24476</v>
      </c>
      <c r="R282" s="6">
        <v>3320</v>
      </c>
      <c r="S282" s="2">
        <v>0</v>
      </c>
      <c r="T282" s="6">
        <v>1742</v>
      </c>
      <c r="U282" s="6">
        <v>38034</v>
      </c>
      <c r="V282" s="6">
        <v>15958</v>
      </c>
      <c r="W282" s="6">
        <v>-287022</v>
      </c>
      <c r="X282" s="6">
        <v>0</v>
      </c>
      <c r="Y282" s="2">
        <v>369880</v>
      </c>
      <c r="Z282" s="6">
        <v>-767818</v>
      </c>
      <c r="AA282" s="6">
        <v>13969393</v>
      </c>
      <c r="AB282" s="6">
        <v>1444776</v>
      </c>
      <c r="AC282" s="6">
        <v>-331160</v>
      </c>
      <c r="AD282" s="9">
        <v>0.81</v>
      </c>
      <c r="AE282" s="7" t="s">
        <v>979</v>
      </c>
      <c r="AF282" s="2">
        <v>2.0265565999999999E-2</v>
      </c>
      <c r="AG282" s="2">
        <v>-1919546</v>
      </c>
      <c r="AH282" s="6">
        <v>0</v>
      </c>
      <c r="AI282" s="2">
        <v>0</v>
      </c>
      <c r="AJ282" s="2">
        <v>0</v>
      </c>
      <c r="AK282" s="2">
        <v>0</v>
      </c>
      <c r="AL282" s="2">
        <v>0</v>
      </c>
      <c r="AM282" s="2">
        <v>0</v>
      </c>
      <c r="AN282" s="2">
        <v>1</v>
      </c>
    </row>
    <row r="283" spans="1:40">
      <c r="A283" s="2" t="s">
        <v>105</v>
      </c>
      <c r="B283" s="2" t="s">
        <v>804</v>
      </c>
      <c r="C283" s="2" t="s">
        <v>805</v>
      </c>
      <c r="D283" s="2" t="s">
        <v>966</v>
      </c>
      <c r="E283" s="2" t="s">
        <v>106</v>
      </c>
      <c r="F283" s="2" t="s">
        <v>430</v>
      </c>
      <c r="G283" s="2" t="s">
        <v>428</v>
      </c>
      <c r="H283" s="2">
        <v>0</v>
      </c>
      <c r="I283" s="2">
        <v>0.4</v>
      </c>
      <c r="J283" s="6">
        <v>4861424</v>
      </c>
      <c r="K283" s="6">
        <v>13104292</v>
      </c>
      <c r="L283" s="6">
        <v>-8242868</v>
      </c>
      <c r="M283" s="6">
        <v>12975835</v>
      </c>
      <c r="N283" s="6">
        <v>1960474</v>
      </c>
      <c r="O283" s="6">
        <v>297363</v>
      </c>
      <c r="P283" s="6">
        <v>1553789</v>
      </c>
      <c r="Q283" s="6">
        <v>1910</v>
      </c>
      <c r="R283" s="6">
        <v>1992</v>
      </c>
      <c r="S283" s="2">
        <v>614</v>
      </c>
      <c r="T283" s="6">
        <v>17653</v>
      </c>
      <c r="U283" s="6">
        <v>65467</v>
      </c>
      <c r="V283" s="6">
        <v>21686</v>
      </c>
      <c r="W283" s="6">
        <v>-188899</v>
      </c>
      <c r="X283" s="6">
        <v>0</v>
      </c>
      <c r="Y283" s="2">
        <v>18281.9234</v>
      </c>
      <c r="Z283" s="6">
        <v>17590</v>
      </c>
      <c r="AA283" s="6">
        <v>14746718</v>
      </c>
      <c r="AB283" s="6">
        <v>6503850</v>
      </c>
      <c r="AC283" s="6">
        <v>1642426</v>
      </c>
      <c r="AD283" s="9">
        <v>1.34</v>
      </c>
      <c r="AE283" s="7" t="s">
        <v>967</v>
      </c>
      <c r="AF283" s="2">
        <v>1.7350315000000002E-2</v>
      </c>
      <c r="AG283" s="2">
        <v>43974</v>
      </c>
      <c r="AH283" s="6">
        <v>0</v>
      </c>
      <c r="AI283" s="2">
        <v>0</v>
      </c>
      <c r="AJ283" s="2">
        <v>0</v>
      </c>
      <c r="AK283" s="2">
        <v>0</v>
      </c>
      <c r="AL283" s="2">
        <v>0</v>
      </c>
      <c r="AM283" s="2">
        <v>0</v>
      </c>
      <c r="AN283" s="2">
        <v>1</v>
      </c>
    </row>
    <row r="284" spans="1:40">
      <c r="A284" s="2" t="s">
        <v>103</v>
      </c>
      <c r="B284" s="2" t="s">
        <v>804</v>
      </c>
      <c r="C284" s="2" t="s">
        <v>815</v>
      </c>
      <c r="D284" s="2">
        <v>0</v>
      </c>
      <c r="E284" s="2" t="s">
        <v>104</v>
      </c>
      <c r="F284" s="2" t="s">
        <v>460</v>
      </c>
      <c r="G284" s="2" t="s">
        <v>806</v>
      </c>
      <c r="H284" s="2">
        <v>0</v>
      </c>
      <c r="I284" s="2">
        <v>0.4</v>
      </c>
      <c r="J284" s="6">
        <v>1918845</v>
      </c>
      <c r="K284" s="6">
        <v>10316540</v>
      </c>
      <c r="L284" s="6">
        <v>-8397695</v>
      </c>
      <c r="M284" s="6">
        <v>11341665</v>
      </c>
      <c r="N284" s="6">
        <v>876042</v>
      </c>
      <c r="O284" s="6">
        <v>259913</v>
      </c>
      <c r="P284" s="6">
        <v>568026</v>
      </c>
      <c r="Q284" s="2">
        <v>0</v>
      </c>
      <c r="R284" s="2">
        <v>804</v>
      </c>
      <c r="S284" s="2">
        <v>0</v>
      </c>
      <c r="T284" s="6">
        <v>6382</v>
      </c>
      <c r="U284" s="6">
        <v>28233</v>
      </c>
      <c r="V284" s="6">
        <v>12684</v>
      </c>
      <c r="W284" s="6">
        <v>-192447</v>
      </c>
      <c r="X284" s="6">
        <v>0</v>
      </c>
      <c r="Y284" s="2">
        <v>0</v>
      </c>
      <c r="Z284" s="6">
        <v>1482490</v>
      </c>
      <c r="AA284" s="6">
        <v>13507750</v>
      </c>
      <c r="AB284" s="6">
        <v>5110054</v>
      </c>
      <c r="AC284" s="6">
        <v>3191209</v>
      </c>
      <c r="AD284" s="9">
        <v>2.66</v>
      </c>
      <c r="AE284" s="7" t="s">
        <v>909</v>
      </c>
      <c r="AF284" s="2">
        <v>1.4584945E-2</v>
      </c>
      <c r="AG284" s="2">
        <v>3706225</v>
      </c>
      <c r="AH284" s="6">
        <v>0</v>
      </c>
      <c r="AI284" s="2">
        <v>1</v>
      </c>
      <c r="AJ284" s="2">
        <v>0</v>
      </c>
      <c r="AK284" s="2">
        <v>0</v>
      </c>
      <c r="AL284" s="2">
        <v>0</v>
      </c>
      <c r="AM284" s="2">
        <v>0</v>
      </c>
      <c r="AN284" s="2">
        <v>0</v>
      </c>
    </row>
    <row r="285" spans="1:40">
      <c r="A285" s="2" t="s">
        <v>101</v>
      </c>
      <c r="B285" s="2" t="s">
        <v>821</v>
      </c>
      <c r="C285" s="2" t="s">
        <v>815</v>
      </c>
      <c r="D285" s="2">
        <v>0</v>
      </c>
      <c r="E285" s="2" t="s">
        <v>102</v>
      </c>
      <c r="F285" s="2" t="s">
        <v>806</v>
      </c>
      <c r="G285" s="2" t="s">
        <v>532</v>
      </c>
      <c r="H285" s="2">
        <v>0</v>
      </c>
      <c r="I285" s="2">
        <v>0.49</v>
      </c>
      <c r="J285" s="6">
        <v>31942677</v>
      </c>
      <c r="K285" s="6">
        <v>53638029</v>
      </c>
      <c r="L285" s="3">
        <v>-21695353</v>
      </c>
      <c r="M285" s="6">
        <v>56864411</v>
      </c>
      <c r="N285" s="6">
        <v>2790628</v>
      </c>
      <c r="O285" s="6">
        <v>1303143</v>
      </c>
      <c r="P285" s="6">
        <v>1370683</v>
      </c>
      <c r="Q285" s="6">
        <v>6737</v>
      </c>
      <c r="R285" s="2">
        <v>0</v>
      </c>
      <c r="S285" s="2">
        <v>0</v>
      </c>
      <c r="T285" s="6">
        <v>10024</v>
      </c>
      <c r="U285" s="6">
        <v>89515</v>
      </c>
      <c r="V285" s="6">
        <v>10526</v>
      </c>
      <c r="W285" s="6">
        <v>-497185</v>
      </c>
      <c r="X285" s="6">
        <v>0</v>
      </c>
      <c r="Y285" s="2">
        <v>1929990</v>
      </c>
      <c r="Z285" s="6">
        <v>70000</v>
      </c>
      <c r="AA285" s="6">
        <v>57297864</v>
      </c>
      <c r="AB285" s="6">
        <v>35602511</v>
      </c>
      <c r="AC285" s="6">
        <v>3659834</v>
      </c>
      <c r="AD285" s="9">
        <v>1.1100000000000001</v>
      </c>
      <c r="AE285" s="7">
        <v>0</v>
      </c>
      <c r="AF285" s="2">
        <v>9.1703940000000001E-3</v>
      </c>
      <c r="AG285" s="2">
        <v>142857</v>
      </c>
      <c r="AH285" s="6">
        <v>0</v>
      </c>
      <c r="AI285" s="2">
        <v>0</v>
      </c>
      <c r="AJ285" s="2">
        <v>0</v>
      </c>
      <c r="AK285" s="2">
        <v>0</v>
      </c>
      <c r="AL285" s="2">
        <v>1</v>
      </c>
      <c r="AM285" s="2">
        <v>0</v>
      </c>
      <c r="AN285" s="2">
        <v>0</v>
      </c>
    </row>
    <row r="286" spans="1:40">
      <c r="A286" s="2" t="s">
        <v>99</v>
      </c>
      <c r="B286" s="2" t="s">
        <v>804</v>
      </c>
      <c r="C286" s="2" t="s">
        <v>805</v>
      </c>
      <c r="D286" s="2" t="s">
        <v>966</v>
      </c>
      <c r="E286" s="2" t="s">
        <v>100</v>
      </c>
      <c r="F286" s="2" t="s">
        <v>430</v>
      </c>
      <c r="G286" s="2" t="s">
        <v>428</v>
      </c>
      <c r="H286" s="2">
        <v>0</v>
      </c>
      <c r="I286" s="2">
        <v>0.4</v>
      </c>
      <c r="J286" s="6">
        <v>2214110</v>
      </c>
      <c r="K286" s="6">
        <v>22712953</v>
      </c>
      <c r="L286" s="3">
        <v>-20498843</v>
      </c>
      <c r="M286" s="6">
        <v>21713049</v>
      </c>
      <c r="N286" s="6">
        <v>1449124</v>
      </c>
      <c r="O286" s="6">
        <v>497591</v>
      </c>
      <c r="P286" s="6">
        <v>854238</v>
      </c>
      <c r="Q286" s="2">
        <v>0</v>
      </c>
      <c r="R286" s="2">
        <v>0</v>
      </c>
      <c r="S286" s="2">
        <v>0</v>
      </c>
      <c r="T286" s="6">
        <v>11287</v>
      </c>
      <c r="U286" s="6">
        <v>67090</v>
      </c>
      <c r="V286" s="6">
        <v>18918</v>
      </c>
      <c r="W286" s="6">
        <v>-469765</v>
      </c>
      <c r="X286" s="6">
        <v>0</v>
      </c>
      <c r="Y286" s="2">
        <v>8326.4050289999996</v>
      </c>
      <c r="Z286" s="6">
        <v>6123</v>
      </c>
      <c r="AA286" s="6">
        <v>22690204</v>
      </c>
      <c r="AB286" s="6">
        <v>2191361</v>
      </c>
      <c r="AC286" s="6">
        <v>-22748</v>
      </c>
      <c r="AD286" s="9">
        <v>0.99</v>
      </c>
      <c r="AE286" s="7" t="s">
        <v>967</v>
      </c>
      <c r="AF286" s="2">
        <v>7.9021089999999992E-3</v>
      </c>
      <c r="AG286" s="2">
        <v>15308</v>
      </c>
      <c r="AH286" s="6">
        <v>0</v>
      </c>
      <c r="AI286" s="2">
        <v>0</v>
      </c>
      <c r="AJ286" s="2">
        <v>0</v>
      </c>
      <c r="AK286" s="2">
        <v>0</v>
      </c>
      <c r="AL286" s="2">
        <v>0</v>
      </c>
      <c r="AM286" s="2">
        <v>0</v>
      </c>
      <c r="AN286" s="2">
        <v>1</v>
      </c>
    </row>
    <row r="287" spans="1:40">
      <c r="A287" s="2" t="s">
        <v>97</v>
      </c>
      <c r="B287" s="2" t="s">
        <v>821</v>
      </c>
      <c r="C287" s="2" t="s">
        <v>822</v>
      </c>
      <c r="D287" s="2" t="s">
        <v>981</v>
      </c>
      <c r="E287" s="2" t="s">
        <v>98</v>
      </c>
      <c r="F287" s="2" t="s">
        <v>806</v>
      </c>
      <c r="G287" s="2" t="s">
        <v>274</v>
      </c>
      <c r="H287" s="2">
        <v>0</v>
      </c>
      <c r="I287" s="2">
        <v>0.49</v>
      </c>
      <c r="J287" s="6">
        <v>31301512</v>
      </c>
      <c r="K287" s="6">
        <v>16820293</v>
      </c>
      <c r="L287" s="6">
        <v>14481219</v>
      </c>
      <c r="M287" s="6">
        <v>15036434</v>
      </c>
      <c r="N287" s="6">
        <v>2630905</v>
      </c>
      <c r="O287" s="6">
        <v>344585</v>
      </c>
      <c r="P287" s="6">
        <v>2188455</v>
      </c>
      <c r="Q287" s="6">
        <v>17998</v>
      </c>
      <c r="R287" s="2">
        <v>0</v>
      </c>
      <c r="S287" s="6">
        <v>751.82828280000001</v>
      </c>
      <c r="T287" s="6">
        <v>3426</v>
      </c>
      <c r="U287" s="6">
        <v>51434</v>
      </c>
      <c r="V287" s="6">
        <v>24255</v>
      </c>
      <c r="W287" s="6">
        <v>331861</v>
      </c>
      <c r="X287" s="6">
        <v>0</v>
      </c>
      <c r="Y287" s="2">
        <v>0</v>
      </c>
      <c r="Z287" s="6">
        <v>-394520</v>
      </c>
      <c r="AA287" s="6">
        <v>17604680</v>
      </c>
      <c r="AB287" s="6">
        <v>32085899</v>
      </c>
      <c r="AC287" s="6">
        <v>784387</v>
      </c>
      <c r="AD287" s="9">
        <v>1.03</v>
      </c>
      <c r="AE287" s="7" t="s">
        <v>982</v>
      </c>
      <c r="AF287" s="2">
        <v>0.15143727600000001</v>
      </c>
      <c r="AG287" s="2">
        <v>-805143</v>
      </c>
      <c r="AH287" s="6">
        <v>0</v>
      </c>
      <c r="AI287" s="2">
        <v>0</v>
      </c>
      <c r="AJ287" s="2">
        <v>0</v>
      </c>
      <c r="AK287" s="2">
        <v>0</v>
      </c>
      <c r="AL287" s="2">
        <v>0</v>
      </c>
      <c r="AM287" s="2">
        <v>0</v>
      </c>
      <c r="AN287" s="2">
        <v>1</v>
      </c>
    </row>
    <row r="288" spans="1:40">
      <c r="A288" s="2" t="s">
        <v>95</v>
      </c>
      <c r="B288" s="2" t="s">
        <v>804</v>
      </c>
      <c r="C288" s="2" t="s">
        <v>822</v>
      </c>
      <c r="D288" s="2" t="s">
        <v>981</v>
      </c>
      <c r="E288" s="2" t="s">
        <v>96</v>
      </c>
      <c r="F288" s="2" t="s">
        <v>588</v>
      </c>
      <c r="G288" s="2" t="s">
        <v>274</v>
      </c>
      <c r="H288" s="2">
        <v>0</v>
      </c>
      <c r="I288" s="2">
        <v>0.4</v>
      </c>
      <c r="J288" s="6">
        <v>2289896</v>
      </c>
      <c r="K288" s="6">
        <v>4615622</v>
      </c>
      <c r="L288" s="6">
        <v>-2325726</v>
      </c>
      <c r="M288" s="6">
        <v>4451278</v>
      </c>
      <c r="N288" s="6">
        <v>1265224</v>
      </c>
      <c r="O288" s="6">
        <v>120404</v>
      </c>
      <c r="P288" s="6">
        <v>1061506</v>
      </c>
      <c r="Q288" s="2">
        <v>0</v>
      </c>
      <c r="R288" s="6">
        <v>19138</v>
      </c>
      <c r="S288" s="2">
        <v>0</v>
      </c>
      <c r="T288" s="6">
        <v>9892</v>
      </c>
      <c r="U288" s="6">
        <v>41326</v>
      </c>
      <c r="V288" s="6">
        <v>12958</v>
      </c>
      <c r="W288" s="6">
        <v>-53298</v>
      </c>
      <c r="X288" s="6">
        <v>0</v>
      </c>
      <c r="Y288" s="2">
        <v>0</v>
      </c>
      <c r="Z288" s="6">
        <v>187936</v>
      </c>
      <c r="AA288" s="6">
        <v>5851140</v>
      </c>
      <c r="AB288" s="6">
        <v>3525414</v>
      </c>
      <c r="AC288" s="6">
        <v>1235518</v>
      </c>
      <c r="AD288" s="9">
        <v>1.54</v>
      </c>
      <c r="AE288" s="7" t="s">
        <v>982</v>
      </c>
      <c r="AF288" s="2">
        <v>1.1078559E-2</v>
      </c>
      <c r="AG288" s="2">
        <v>469840</v>
      </c>
      <c r="AH288" s="6">
        <v>0</v>
      </c>
      <c r="AI288" s="2">
        <v>0</v>
      </c>
      <c r="AJ288" s="2">
        <v>0</v>
      </c>
      <c r="AK288" s="2">
        <v>0</v>
      </c>
      <c r="AL288" s="2">
        <v>0</v>
      </c>
      <c r="AM288" s="2">
        <v>0</v>
      </c>
      <c r="AN288" s="2">
        <v>1</v>
      </c>
    </row>
    <row r="289" spans="1:40">
      <c r="A289" s="2" t="s">
        <v>93</v>
      </c>
      <c r="B289" s="2" t="s">
        <v>836</v>
      </c>
      <c r="C289" s="2" t="s">
        <v>818</v>
      </c>
      <c r="D289" s="2" t="s">
        <v>970</v>
      </c>
      <c r="E289" s="2" t="s">
        <v>94</v>
      </c>
      <c r="F289" s="2" t="s">
        <v>514</v>
      </c>
      <c r="G289" s="2" t="s">
        <v>806</v>
      </c>
      <c r="H289" s="2">
        <v>0</v>
      </c>
      <c r="I289" s="2">
        <v>0.3</v>
      </c>
      <c r="J289" s="3">
        <v>107275516</v>
      </c>
      <c r="K289" s="3">
        <v>113072043</v>
      </c>
      <c r="L289" s="6">
        <v>-5796527</v>
      </c>
      <c r="M289" s="3">
        <v>137257487</v>
      </c>
      <c r="N289" s="6">
        <v>5995152</v>
      </c>
      <c r="O289" s="6">
        <v>3145484</v>
      </c>
      <c r="P289" s="6">
        <v>1900871</v>
      </c>
      <c r="Q289" s="2">
        <v>0</v>
      </c>
      <c r="R289" s="3">
        <v>0</v>
      </c>
      <c r="S289" s="3">
        <v>0</v>
      </c>
      <c r="T289" s="3">
        <v>211013</v>
      </c>
      <c r="U289" s="6">
        <v>711609</v>
      </c>
      <c r="V289" s="6">
        <v>26174</v>
      </c>
      <c r="W289" s="6">
        <v>-132837</v>
      </c>
      <c r="X289" s="6">
        <v>0</v>
      </c>
      <c r="Y289" s="3">
        <v>1382657</v>
      </c>
      <c r="Z289" s="3">
        <v>-11357416</v>
      </c>
      <c r="AA289" s="6">
        <v>130379729</v>
      </c>
      <c r="AB289" s="6">
        <v>124583202</v>
      </c>
      <c r="AC289" s="6">
        <v>17307686</v>
      </c>
      <c r="AD289" s="9">
        <v>1.1599999999999999</v>
      </c>
      <c r="AE289" s="7" t="s">
        <v>971</v>
      </c>
      <c r="AF289" s="2">
        <v>3.3887459000000002E-2</v>
      </c>
      <c r="AG289" s="3">
        <v>-37858052</v>
      </c>
      <c r="AH289" s="6">
        <v>0</v>
      </c>
      <c r="AI289" s="2">
        <v>0</v>
      </c>
      <c r="AJ289" s="2">
        <v>0</v>
      </c>
      <c r="AK289" s="2">
        <v>0</v>
      </c>
      <c r="AL289" s="2">
        <v>0</v>
      </c>
      <c r="AM289" s="2">
        <v>0</v>
      </c>
      <c r="AN289" s="2">
        <v>1</v>
      </c>
    </row>
    <row r="290" spans="1:40">
      <c r="A290" s="2" t="s">
        <v>91</v>
      </c>
      <c r="B290" s="2" t="s">
        <v>819</v>
      </c>
      <c r="C290" s="2" t="s">
        <v>808</v>
      </c>
      <c r="D290" s="2" t="s">
        <v>947</v>
      </c>
      <c r="E290" s="2" t="s">
        <v>92</v>
      </c>
      <c r="F290" s="2" t="s">
        <v>806</v>
      </c>
      <c r="G290" s="2" t="s">
        <v>502</v>
      </c>
      <c r="H290" s="2">
        <v>0</v>
      </c>
      <c r="I290" s="2">
        <v>0.49</v>
      </c>
      <c r="J290" s="6">
        <v>35031471</v>
      </c>
      <c r="K290" s="6">
        <v>71508302</v>
      </c>
      <c r="L290" s="3">
        <v>-36476832</v>
      </c>
      <c r="M290" s="6">
        <v>75490925</v>
      </c>
      <c r="N290" s="6">
        <v>4679820</v>
      </c>
      <c r="O290" s="6">
        <v>1730919</v>
      </c>
      <c r="P290" s="6">
        <v>2842645</v>
      </c>
      <c r="Q290" s="2">
        <v>0</v>
      </c>
      <c r="R290" s="2">
        <v>303.40404039999999</v>
      </c>
      <c r="S290" s="2">
        <v>0</v>
      </c>
      <c r="T290" s="6">
        <v>7712</v>
      </c>
      <c r="U290" s="6">
        <v>84206</v>
      </c>
      <c r="V290" s="6">
        <v>14035</v>
      </c>
      <c r="W290" s="6">
        <v>-835927</v>
      </c>
      <c r="X290" s="6">
        <v>0</v>
      </c>
      <c r="Y290" s="3">
        <v>0</v>
      </c>
      <c r="Z290" s="6">
        <v>-5255872</v>
      </c>
      <c r="AA290" s="6">
        <v>74078946</v>
      </c>
      <c r="AB290" s="6">
        <v>37602114</v>
      </c>
      <c r="AC290" s="6">
        <v>2570643</v>
      </c>
      <c r="AD290" s="9">
        <v>1.07</v>
      </c>
      <c r="AE290" s="7" t="s">
        <v>907</v>
      </c>
      <c r="AF290" s="2">
        <v>4.6190613999999998E-2</v>
      </c>
      <c r="AG290" s="3">
        <v>-10726269</v>
      </c>
      <c r="AH290" s="6">
        <v>0</v>
      </c>
      <c r="AI290" s="2">
        <v>0</v>
      </c>
      <c r="AJ290" s="2">
        <v>0</v>
      </c>
      <c r="AK290" s="2">
        <v>0</v>
      </c>
      <c r="AL290" s="2">
        <v>0</v>
      </c>
      <c r="AM290" s="2">
        <v>0</v>
      </c>
      <c r="AN290" s="2">
        <v>1</v>
      </c>
    </row>
    <row r="291" spans="1:40">
      <c r="A291" s="2" t="s">
        <v>89</v>
      </c>
      <c r="B291" s="2" t="s">
        <v>804</v>
      </c>
      <c r="C291" s="2" t="s">
        <v>805</v>
      </c>
      <c r="D291" s="2" t="s">
        <v>966</v>
      </c>
      <c r="E291" s="2" t="s">
        <v>90</v>
      </c>
      <c r="F291" s="2" t="s">
        <v>430</v>
      </c>
      <c r="G291" s="2" t="s">
        <v>428</v>
      </c>
      <c r="H291" s="2">
        <v>0</v>
      </c>
      <c r="I291" s="2">
        <v>0.4</v>
      </c>
      <c r="J291" s="6">
        <v>2284265</v>
      </c>
      <c r="K291" s="6">
        <v>20237837</v>
      </c>
      <c r="L291" s="3">
        <v>-17953572</v>
      </c>
      <c r="M291" s="6">
        <v>21228985</v>
      </c>
      <c r="N291" s="6">
        <v>1653809</v>
      </c>
      <c r="O291" s="6">
        <v>486498</v>
      </c>
      <c r="P291" s="6">
        <v>1070558</v>
      </c>
      <c r="Q291" s="6">
        <v>3011</v>
      </c>
      <c r="R291" s="6">
        <v>8319</v>
      </c>
      <c r="S291" s="2">
        <v>614</v>
      </c>
      <c r="T291" s="6">
        <v>9115</v>
      </c>
      <c r="U291" s="6">
        <v>53191</v>
      </c>
      <c r="V291" s="6">
        <v>22503</v>
      </c>
      <c r="W291" s="6">
        <v>-411436</v>
      </c>
      <c r="X291" s="6">
        <v>0</v>
      </c>
      <c r="Y291" s="2">
        <v>8590.2308659999999</v>
      </c>
      <c r="Z291" s="6">
        <v>-305798</v>
      </c>
      <c r="AA291" s="6">
        <v>22156970</v>
      </c>
      <c r="AB291" s="6">
        <v>4203397</v>
      </c>
      <c r="AC291" s="6">
        <v>1919132</v>
      </c>
      <c r="AD291" s="9">
        <v>1.84</v>
      </c>
      <c r="AE291" s="7" t="s">
        <v>967</v>
      </c>
      <c r="AF291" s="2">
        <v>8.1524909999999996E-3</v>
      </c>
      <c r="AG291" s="2">
        <v>-764495</v>
      </c>
      <c r="AH291" s="6">
        <v>0</v>
      </c>
      <c r="AI291" s="2">
        <v>0</v>
      </c>
      <c r="AJ291" s="2">
        <v>0</v>
      </c>
      <c r="AK291" s="2">
        <v>0</v>
      </c>
      <c r="AL291" s="2">
        <v>0</v>
      </c>
      <c r="AM291" s="2">
        <v>0</v>
      </c>
      <c r="AN291" s="2">
        <v>1</v>
      </c>
    </row>
    <row r="292" spans="1:40">
      <c r="A292" s="2" t="s">
        <v>85</v>
      </c>
      <c r="B292" s="2" t="s">
        <v>804</v>
      </c>
      <c r="C292" s="2" t="s">
        <v>815</v>
      </c>
      <c r="D292" s="2">
        <v>0</v>
      </c>
      <c r="E292" s="2" t="s">
        <v>86</v>
      </c>
      <c r="F292" s="2" t="s">
        <v>534</v>
      </c>
      <c r="G292" s="2" t="s">
        <v>532</v>
      </c>
      <c r="H292" s="2">
        <v>0</v>
      </c>
      <c r="I292" s="2">
        <v>0.4</v>
      </c>
      <c r="J292" s="6">
        <v>1493174</v>
      </c>
      <c r="K292" s="6">
        <v>16358073</v>
      </c>
      <c r="L292" s="3">
        <v>-14864899</v>
      </c>
      <c r="M292" s="6">
        <v>17066330</v>
      </c>
      <c r="N292" s="6">
        <v>1488569</v>
      </c>
      <c r="O292" s="6">
        <v>393992</v>
      </c>
      <c r="P292" s="6">
        <v>944107</v>
      </c>
      <c r="Q292" s="6">
        <v>3942</v>
      </c>
      <c r="R292" s="6">
        <v>13289</v>
      </c>
      <c r="S292" s="2">
        <v>614</v>
      </c>
      <c r="T292" s="6">
        <v>50792</v>
      </c>
      <c r="U292" s="6">
        <v>61784</v>
      </c>
      <c r="V292" s="6">
        <v>20049</v>
      </c>
      <c r="W292" s="6">
        <v>-340654</v>
      </c>
      <c r="X292" s="6">
        <v>0</v>
      </c>
      <c r="Y292" s="2">
        <v>988.166742</v>
      </c>
      <c r="Z292" s="6">
        <v>-384118</v>
      </c>
      <c r="AA292" s="6">
        <v>17829139</v>
      </c>
      <c r="AB292" s="6">
        <v>2964240</v>
      </c>
      <c r="AC292" s="6">
        <v>1471066</v>
      </c>
      <c r="AD292" s="9">
        <v>1.99</v>
      </c>
      <c r="AE292" s="7" t="s">
        <v>908</v>
      </c>
      <c r="AF292" s="2">
        <v>5.8438550000000002E-3</v>
      </c>
      <c r="AG292" s="2">
        <v>-960294</v>
      </c>
      <c r="AH292" s="6">
        <v>0</v>
      </c>
      <c r="AI292" s="2">
        <v>1</v>
      </c>
      <c r="AJ292" s="2">
        <v>0</v>
      </c>
      <c r="AK292" s="2">
        <v>0</v>
      </c>
      <c r="AL292" s="2">
        <v>0</v>
      </c>
      <c r="AM292" s="2">
        <v>0</v>
      </c>
      <c r="AN292" s="2">
        <v>0</v>
      </c>
    </row>
    <row r="293" spans="1:40">
      <c r="A293" s="2" t="s">
        <v>83</v>
      </c>
      <c r="B293" s="2" t="s">
        <v>804</v>
      </c>
      <c r="C293" s="2" t="s">
        <v>805</v>
      </c>
      <c r="D293" s="2">
        <v>0</v>
      </c>
      <c r="E293" s="2" t="s">
        <v>84</v>
      </c>
      <c r="F293" s="2" t="s">
        <v>290</v>
      </c>
      <c r="G293" s="2" t="s">
        <v>806</v>
      </c>
      <c r="H293" s="2">
        <v>0</v>
      </c>
      <c r="I293" s="2">
        <v>0.4</v>
      </c>
      <c r="J293" s="6">
        <v>2279804</v>
      </c>
      <c r="K293" s="6">
        <v>22261662</v>
      </c>
      <c r="L293" s="3">
        <v>-19981858</v>
      </c>
      <c r="M293" s="6">
        <v>21048841</v>
      </c>
      <c r="N293" s="6">
        <v>1394000</v>
      </c>
      <c r="O293" s="6">
        <v>526117</v>
      </c>
      <c r="P293" s="6">
        <v>763303</v>
      </c>
      <c r="Q293" s="2">
        <v>0</v>
      </c>
      <c r="R293" s="6">
        <v>10270</v>
      </c>
      <c r="S293" s="2">
        <v>0</v>
      </c>
      <c r="T293" s="6">
        <v>10896</v>
      </c>
      <c r="U293" s="6">
        <v>66638</v>
      </c>
      <c r="V293" s="6">
        <v>16776</v>
      </c>
      <c r="W293" s="6">
        <v>-457918</v>
      </c>
      <c r="X293" s="6">
        <v>216908</v>
      </c>
      <c r="Y293" s="2">
        <v>0</v>
      </c>
      <c r="Z293" s="6">
        <v>-491828</v>
      </c>
      <c r="AA293" s="6">
        <v>21710003</v>
      </c>
      <c r="AB293" s="6">
        <v>1728146</v>
      </c>
      <c r="AC293" s="6">
        <v>-551659</v>
      </c>
      <c r="AD293" s="9">
        <v>0.76</v>
      </c>
      <c r="AE293" s="7">
        <v>0</v>
      </c>
      <c r="AF293" s="2">
        <v>6.5450700000000003E-4</v>
      </c>
      <c r="AG293" s="2">
        <v>-1229570</v>
      </c>
      <c r="AH293" s="6">
        <v>0</v>
      </c>
      <c r="AI293" s="2">
        <v>1</v>
      </c>
      <c r="AJ293" s="2">
        <v>0</v>
      </c>
      <c r="AK293" s="2">
        <v>0</v>
      </c>
      <c r="AL293" s="2">
        <v>0</v>
      </c>
      <c r="AM293" s="2">
        <v>0</v>
      </c>
      <c r="AN293" s="2">
        <v>0</v>
      </c>
    </row>
    <row r="294" spans="1:40">
      <c r="A294" s="2" t="s">
        <v>81</v>
      </c>
      <c r="B294" s="2" t="s">
        <v>819</v>
      </c>
      <c r="C294" s="2" t="s">
        <v>820</v>
      </c>
      <c r="D294" s="2" t="s">
        <v>976</v>
      </c>
      <c r="E294" s="2" t="s">
        <v>82</v>
      </c>
      <c r="F294" s="2" t="s">
        <v>806</v>
      </c>
      <c r="G294" s="2" t="s">
        <v>37</v>
      </c>
      <c r="H294" s="2">
        <v>0</v>
      </c>
      <c r="I294" s="2">
        <v>0.49</v>
      </c>
      <c r="J294" s="6">
        <v>69388195</v>
      </c>
      <c r="K294" s="6">
        <v>55321315</v>
      </c>
      <c r="L294" s="6">
        <v>14066881</v>
      </c>
      <c r="M294" s="6">
        <v>59240257</v>
      </c>
      <c r="N294" s="6">
        <v>5816234</v>
      </c>
      <c r="O294" s="6">
        <v>1363305</v>
      </c>
      <c r="P294" s="6">
        <v>4142901</v>
      </c>
      <c r="Q294" s="6">
        <v>5012</v>
      </c>
      <c r="R294" s="6">
        <v>3276</v>
      </c>
      <c r="S294" s="2">
        <v>0</v>
      </c>
      <c r="T294" s="6">
        <v>36590</v>
      </c>
      <c r="U294" s="6">
        <v>202998</v>
      </c>
      <c r="V294" s="6">
        <v>62153</v>
      </c>
      <c r="W294" s="6">
        <v>322366</v>
      </c>
      <c r="X294" s="6">
        <v>0</v>
      </c>
      <c r="Y294" s="2">
        <v>0</v>
      </c>
      <c r="Z294" s="6">
        <v>-2386256</v>
      </c>
      <c r="AA294" s="6">
        <v>62992601</v>
      </c>
      <c r="AB294" s="6">
        <v>77059482</v>
      </c>
      <c r="AC294" s="6">
        <v>7671286</v>
      </c>
      <c r="AD294" s="9">
        <v>1.1100000000000001</v>
      </c>
      <c r="AE294" s="7" t="s">
        <v>977</v>
      </c>
      <c r="AF294" s="2">
        <v>0.13739137400000001</v>
      </c>
      <c r="AG294" s="2">
        <v>-4869911</v>
      </c>
      <c r="AH294" s="6">
        <v>0</v>
      </c>
      <c r="AI294" s="2">
        <v>0</v>
      </c>
      <c r="AJ294" s="2">
        <v>0</v>
      </c>
      <c r="AK294" s="2">
        <v>0</v>
      </c>
      <c r="AL294" s="2">
        <v>0</v>
      </c>
      <c r="AM294" s="2">
        <v>0</v>
      </c>
      <c r="AN294" s="2">
        <v>1</v>
      </c>
    </row>
    <row r="295" spans="1:40">
      <c r="A295" s="2" t="s">
        <v>79</v>
      </c>
      <c r="B295" s="2" t="s">
        <v>819</v>
      </c>
      <c r="C295" s="2" t="s">
        <v>825</v>
      </c>
      <c r="D295" s="2" t="s">
        <v>945</v>
      </c>
      <c r="E295" s="2" t="s">
        <v>80</v>
      </c>
      <c r="F295" s="2" t="s">
        <v>806</v>
      </c>
      <c r="G295" s="2" t="s">
        <v>45</v>
      </c>
      <c r="H295" s="2">
        <v>0</v>
      </c>
      <c r="I295" s="2">
        <v>0.49</v>
      </c>
      <c r="J295" s="6">
        <v>71915134</v>
      </c>
      <c r="K295" s="6">
        <v>35523901</v>
      </c>
      <c r="L295" s="6">
        <v>36391233</v>
      </c>
      <c r="M295" s="6">
        <v>35819197</v>
      </c>
      <c r="N295" s="6">
        <v>4092320</v>
      </c>
      <c r="O295" s="6">
        <v>820882</v>
      </c>
      <c r="P295" s="6">
        <v>3158350</v>
      </c>
      <c r="Q295" s="6">
        <v>13030</v>
      </c>
      <c r="R295" s="2">
        <v>0</v>
      </c>
      <c r="S295" s="2">
        <v>0</v>
      </c>
      <c r="T295" s="6">
        <v>5714</v>
      </c>
      <c r="U295" s="6">
        <v>75185</v>
      </c>
      <c r="V295" s="6">
        <v>19159</v>
      </c>
      <c r="W295" s="6">
        <v>833966</v>
      </c>
      <c r="X295" s="6">
        <v>0</v>
      </c>
      <c r="Y295" s="2">
        <v>0</v>
      </c>
      <c r="Z295" s="6">
        <v>-2209862</v>
      </c>
      <c r="AA295" s="6">
        <v>38535621</v>
      </c>
      <c r="AB295" s="6">
        <v>74926854</v>
      </c>
      <c r="AC295" s="6">
        <v>3011719</v>
      </c>
      <c r="AD295" s="9">
        <v>1.04</v>
      </c>
      <c r="AE295" s="7">
        <v>0</v>
      </c>
      <c r="AF295" s="2">
        <v>2.0646049999999999E-2</v>
      </c>
      <c r="AG295" s="2">
        <v>-1653691</v>
      </c>
      <c r="AH295" s="6">
        <v>0</v>
      </c>
      <c r="AI295" s="2">
        <v>0</v>
      </c>
      <c r="AJ295" s="2">
        <v>0</v>
      </c>
      <c r="AK295" s="2">
        <v>0</v>
      </c>
      <c r="AL295" s="2">
        <v>0</v>
      </c>
      <c r="AM295" s="2">
        <v>0</v>
      </c>
      <c r="AN295" s="2">
        <v>1</v>
      </c>
    </row>
    <row r="296" spans="1:40">
      <c r="A296" s="2" t="s">
        <v>77</v>
      </c>
      <c r="B296" s="2" t="s">
        <v>817</v>
      </c>
      <c r="C296" s="2" t="s">
        <v>818</v>
      </c>
      <c r="D296" s="2" t="s">
        <v>970</v>
      </c>
      <c r="E296" s="2" t="s">
        <v>78</v>
      </c>
      <c r="F296" s="2" t="s">
        <v>514</v>
      </c>
      <c r="G296" s="2" t="s">
        <v>806</v>
      </c>
      <c r="H296" s="2">
        <v>0</v>
      </c>
      <c r="I296" s="2">
        <v>0.3</v>
      </c>
      <c r="J296" s="6">
        <v>67484827</v>
      </c>
      <c r="K296" s="6">
        <v>20890655</v>
      </c>
      <c r="L296" s="6">
        <v>46594172</v>
      </c>
      <c r="M296" s="6">
        <v>20017156</v>
      </c>
      <c r="N296" s="6">
        <v>2585446</v>
      </c>
      <c r="O296" s="6">
        <v>458727</v>
      </c>
      <c r="P296" s="6">
        <v>1891776</v>
      </c>
      <c r="Q296" s="2">
        <v>0</v>
      </c>
      <c r="R296" s="2">
        <v>0</v>
      </c>
      <c r="S296" s="2">
        <v>0</v>
      </c>
      <c r="T296" s="6">
        <v>70209</v>
      </c>
      <c r="U296" s="6">
        <v>153437</v>
      </c>
      <c r="V296" s="6">
        <v>11297</v>
      </c>
      <c r="W296" s="6">
        <v>1067783</v>
      </c>
      <c r="X296" s="6">
        <v>0</v>
      </c>
      <c r="Y296" s="2">
        <v>0</v>
      </c>
      <c r="Z296" s="6">
        <v>1780642</v>
      </c>
      <c r="AA296" s="6">
        <v>25451027</v>
      </c>
      <c r="AB296" s="6">
        <v>72045199</v>
      </c>
      <c r="AC296" s="6">
        <v>4560372</v>
      </c>
      <c r="AD296" s="9">
        <v>1.07</v>
      </c>
      <c r="AE296" s="7" t="s">
        <v>971</v>
      </c>
      <c r="AF296" s="2">
        <v>2.1317906000000001E-2</v>
      </c>
      <c r="AG296" s="2">
        <v>5935474</v>
      </c>
      <c r="AH296" s="6">
        <v>0</v>
      </c>
      <c r="AI296" s="2">
        <v>0</v>
      </c>
      <c r="AJ296" s="2">
        <v>0</v>
      </c>
      <c r="AK296" s="2">
        <v>0</v>
      </c>
      <c r="AL296" s="2">
        <v>0</v>
      </c>
      <c r="AM296" s="2">
        <v>0</v>
      </c>
      <c r="AN296" s="2">
        <v>1</v>
      </c>
    </row>
    <row r="297" spans="1:40">
      <c r="A297" s="2" t="s">
        <v>75</v>
      </c>
      <c r="B297" s="2" t="s">
        <v>836</v>
      </c>
      <c r="C297" s="2" t="s">
        <v>818</v>
      </c>
      <c r="D297" s="2" t="s">
        <v>970</v>
      </c>
      <c r="E297" s="2" t="s">
        <v>76</v>
      </c>
      <c r="F297" s="2" t="s">
        <v>514</v>
      </c>
      <c r="G297" s="2" t="s">
        <v>806</v>
      </c>
      <c r="H297" s="2">
        <v>0</v>
      </c>
      <c r="I297" s="2">
        <v>0.3</v>
      </c>
      <c r="J297" s="6">
        <v>71096721</v>
      </c>
      <c r="K297" s="6">
        <v>35515834</v>
      </c>
      <c r="L297" s="6">
        <v>35580887</v>
      </c>
      <c r="M297" s="6">
        <v>35534676</v>
      </c>
      <c r="N297" s="6">
        <v>2748866</v>
      </c>
      <c r="O297" s="6">
        <v>814336</v>
      </c>
      <c r="P297" s="6">
        <v>1665185</v>
      </c>
      <c r="Q297" s="6">
        <v>6011</v>
      </c>
      <c r="R297" s="2">
        <v>0</v>
      </c>
      <c r="S297" s="2">
        <v>0</v>
      </c>
      <c r="T297" s="6">
        <v>26216</v>
      </c>
      <c r="U297" s="6">
        <v>227310</v>
      </c>
      <c r="V297" s="6">
        <v>9808</v>
      </c>
      <c r="W297" s="6">
        <v>815395</v>
      </c>
      <c r="X297" s="6">
        <v>0</v>
      </c>
      <c r="Y297" s="2">
        <v>0</v>
      </c>
      <c r="Z297" s="6">
        <v>-1467300</v>
      </c>
      <c r="AA297" s="6">
        <v>37631638</v>
      </c>
      <c r="AB297" s="6">
        <v>73212524</v>
      </c>
      <c r="AC297" s="6">
        <v>2115803</v>
      </c>
      <c r="AD297" s="9">
        <v>1.03</v>
      </c>
      <c r="AE297" s="7" t="s">
        <v>971</v>
      </c>
      <c r="AF297" s="2">
        <v>2.2458873000000001E-2</v>
      </c>
      <c r="AG297" s="2">
        <v>-4891000</v>
      </c>
      <c r="AH297" s="6">
        <v>0</v>
      </c>
      <c r="AI297" s="2">
        <v>0</v>
      </c>
      <c r="AJ297" s="2">
        <v>0</v>
      </c>
      <c r="AK297" s="2">
        <v>0</v>
      </c>
      <c r="AL297" s="2">
        <v>0</v>
      </c>
      <c r="AM297" s="2">
        <v>0</v>
      </c>
      <c r="AN297" s="2">
        <v>1</v>
      </c>
    </row>
    <row r="298" spans="1:40">
      <c r="A298" s="2" t="s">
        <v>73</v>
      </c>
      <c r="B298" s="2" t="s">
        <v>821</v>
      </c>
      <c r="C298" s="2" t="s">
        <v>808</v>
      </c>
      <c r="D298" s="2">
        <v>0</v>
      </c>
      <c r="E298" s="2" t="s">
        <v>74</v>
      </c>
      <c r="F298" s="2" t="s">
        <v>806</v>
      </c>
      <c r="G298" s="2" t="s">
        <v>642</v>
      </c>
      <c r="H298" s="2">
        <v>0</v>
      </c>
      <c r="I298" s="2">
        <v>0.49</v>
      </c>
      <c r="J298" s="6">
        <v>30137272</v>
      </c>
      <c r="K298" s="6">
        <v>46527721</v>
      </c>
      <c r="L298" s="3">
        <v>-16390450</v>
      </c>
      <c r="M298" s="6">
        <v>51018061</v>
      </c>
      <c r="N298" s="6">
        <v>3132786</v>
      </c>
      <c r="O298" s="6">
        <v>1172487</v>
      </c>
      <c r="P298" s="6">
        <v>1888432</v>
      </c>
      <c r="Q298" s="2">
        <v>0</v>
      </c>
      <c r="R298" s="6">
        <v>2047</v>
      </c>
      <c r="S298" s="2">
        <v>0</v>
      </c>
      <c r="T298" s="6">
        <v>18449</v>
      </c>
      <c r="U298" s="2">
        <v>0</v>
      </c>
      <c r="V298" s="6">
        <v>51371</v>
      </c>
      <c r="W298" s="6">
        <v>-375614</v>
      </c>
      <c r="X298" s="6">
        <v>0</v>
      </c>
      <c r="Y298" s="3">
        <v>0</v>
      </c>
      <c r="Z298" s="6">
        <v>-5196177</v>
      </c>
      <c r="AA298" s="6">
        <v>48579056</v>
      </c>
      <c r="AB298" s="6">
        <v>32188606</v>
      </c>
      <c r="AC298" s="6">
        <v>2051334</v>
      </c>
      <c r="AD298" s="9">
        <v>1.07</v>
      </c>
      <c r="AE298" s="7" t="s">
        <v>935</v>
      </c>
      <c r="AF298" s="2">
        <v>0.27566170499999998</v>
      </c>
      <c r="AG298" s="3">
        <v>-10604443</v>
      </c>
      <c r="AH298" s="6">
        <v>0</v>
      </c>
      <c r="AI298" s="2">
        <v>0</v>
      </c>
      <c r="AJ298" s="2">
        <v>0</v>
      </c>
      <c r="AK298" s="2">
        <v>0</v>
      </c>
      <c r="AL298" s="2">
        <v>1</v>
      </c>
      <c r="AM298" s="2">
        <v>0</v>
      </c>
      <c r="AN298" s="2">
        <v>0</v>
      </c>
    </row>
    <row r="299" spans="1:40">
      <c r="A299" s="2" t="s">
        <v>71</v>
      </c>
      <c r="B299" s="2" t="s">
        <v>804</v>
      </c>
      <c r="C299" s="2" t="s">
        <v>825</v>
      </c>
      <c r="D299" s="2">
        <v>0</v>
      </c>
      <c r="E299" s="2" t="s">
        <v>72</v>
      </c>
      <c r="F299" s="2" t="s">
        <v>69</v>
      </c>
      <c r="G299" s="2" t="s">
        <v>806</v>
      </c>
      <c r="H299" s="2">
        <v>0</v>
      </c>
      <c r="I299" s="2">
        <v>0.4</v>
      </c>
      <c r="J299" s="6">
        <v>3315626</v>
      </c>
      <c r="K299" s="6">
        <v>25475031</v>
      </c>
      <c r="L299" s="3">
        <v>-22159405</v>
      </c>
      <c r="M299" s="6">
        <v>26838000</v>
      </c>
      <c r="N299" s="6">
        <v>2199819</v>
      </c>
      <c r="O299" s="6">
        <v>615633</v>
      </c>
      <c r="P299" s="6">
        <v>1488133</v>
      </c>
      <c r="Q299" s="2">
        <v>0</v>
      </c>
      <c r="R299" s="6">
        <v>3110</v>
      </c>
      <c r="S299" s="2">
        <v>614</v>
      </c>
      <c r="T299" s="6">
        <v>7365</v>
      </c>
      <c r="U299" s="6">
        <v>54277</v>
      </c>
      <c r="V299" s="6">
        <v>30687</v>
      </c>
      <c r="W299" s="6">
        <v>-507820</v>
      </c>
      <c r="X299" s="6">
        <v>0</v>
      </c>
      <c r="Y299" s="2">
        <v>53415.054360000002</v>
      </c>
      <c r="Z299" s="6">
        <v>2518545</v>
      </c>
      <c r="AA299" s="6">
        <v>30995129</v>
      </c>
      <c r="AB299" s="6">
        <v>8835724</v>
      </c>
      <c r="AC299" s="6">
        <v>5520098</v>
      </c>
      <c r="AD299" s="9">
        <v>2.66</v>
      </c>
      <c r="AE299" s="7" t="s">
        <v>980</v>
      </c>
      <c r="AF299" s="2">
        <v>2.1691506999999999E-2</v>
      </c>
      <c r="AG299" s="2">
        <v>6296363</v>
      </c>
      <c r="AH299" s="6">
        <v>0</v>
      </c>
      <c r="AI299" s="2">
        <v>1</v>
      </c>
      <c r="AJ299" s="2">
        <v>0</v>
      </c>
      <c r="AK299" s="2">
        <v>0</v>
      </c>
      <c r="AL299" s="2">
        <v>0</v>
      </c>
      <c r="AM299" s="2">
        <v>0</v>
      </c>
      <c r="AN299" s="2">
        <v>0</v>
      </c>
    </row>
    <row r="300" spans="1:40">
      <c r="A300" s="2" t="s">
        <v>67</v>
      </c>
      <c r="B300" s="2" t="s">
        <v>804</v>
      </c>
      <c r="C300" s="2" t="s">
        <v>815</v>
      </c>
      <c r="D300" s="2">
        <v>0</v>
      </c>
      <c r="E300" s="2" t="s">
        <v>68</v>
      </c>
      <c r="F300" s="2" t="s">
        <v>460</v>
      </c>
      <c r="G300" s="2" t="s">
        <v>806</v>
      </c>
      <c r="H300" s="2">
        <v>0</v>
      </c>
      <c r="I300" s="2">
        <v>0.4</v>
      </c>
      <c r="J300" s="6">
        <v>2731021</v>
      </c>
      <c r="K300" s="6">
        <v>25586913</v>
      </c>
      <c r="L300" s="3">
        <v>-22855892</v>
      </c>
      <c r="M300" s="6">
        <v>24875722</v>
      </c>
      <c r="N300" s="6">
        <v>1413557</v>
      </c>
      <c r="O300" s="6">
        <v>570069</v>
      </c>
      <c r="P300" s="6">
        <v>774329</v>
      </c>
      <c r="Q300" s="6">
        <v>5649</v>
      </c>
      <c r="R300" s="2">
        <v>0</v>
      </c>
      <c r="S300" s="2">
        <v>614</v>
      </c>
      <c r="T300" s="6">
        <v>6621</v>
      </c>
      <c r="U300" s="6">
        <v>43181</v>
      </c>
      <c r="V300" s="6">
        <v>13094</v>
      </c>
      <c r="W300" s="6">
        <v>-523781</v>
      </c>
      <c r="X300" s="6">
        <v>0</v>
      </c>
      <c r="Y300" s="2">
        <v>56116</v>
      </c>
      <c r="Z300" s="6">
        <v>3382470</v>
      </c>
      <c r="AA300" s="6">
        <v>29091852</v>
      </c>
      <c r="AB300" s="6">
        <v>6235960</v>
      </c>
      <c r="AC300" s="6">
        <v>3504939</v>
      </c>
      <c r="AD300" s="9">
        <v>2.2799999999999998</v>
      </c>
      <c r="AE300" s="7">
        <v>0</v>
      </c>
      <c r="AF300" s="2">
        <v>7.8404600000000005E-4</v>
      </c>
      <c r="AG300" s="2">
        <v>8456175</v>
      </c>
      <c r="AH300" s="6">
        <v>0</v>
      </c>
      <c r="AI300" s="2">
        <v>1</v>
      </c>
      <c r="AJ300" s="2">
        <v>0</v>
      </c>
      <c r="AK300" s="2">
        <v>0</v>
      </c>
      <c r="AL300" s="2">
        <v>0</v>
      </c>
      <c r="AM300" s="2">
        <v>0</v>
      </c>
      <c r="AN300" s="2">
        <v>0</v>
      </c>
    </row>
    <row r="301" spans="1:40">
      <c r="A301" s="2" t="s">
        <v>65</v>
      </c>
      <c r="B301" s="2" t="s">
        <v>804</v>
      </c>
      <c r="C301" s="2" t="s">
        <v>815</v>
      </c>
      <c r="D301" s="2" t="s">
        <v>968</v>
      </c>
      <c r="E301" s="2" t="s">
        <v>66</v>
      </c>
      <c r="F301" s="2" t="s">
        <v>139</v>
      </c>
      <c r="G301" s="2" t="s">
        <v>806</v>
      </c>
      <c r="H301" s="2">
        <v>0</v>
      </c>
      <c r="I301" s="2">
        <v>0.4</v>
      </c>
      <c r="J301" s="6">
        <v>3890087</v>
      </c>
      <c r="K301" s="6">
        <v>11048930</v>
      </c>
      <c r="L301" s="6">
        <v>-7158843</v>
      </c>
      <c r="M301" s="6">
        <v>10721949</v>
      </c>
      <c r="N301" s="6">
        <v>1577801</v>
      </c>
      <c r="O301" s="6">
        <v>250998</v>
      </c>
      <c r="P301" s="6">
        <v>1189485</v>
      </c>
      <c r="Q301" s="2">
        <v>0</v>
      </c>
      <c r="R301" s="6">
        <v>4927</v>
      </c>
      <c r="S301" s="6">
        <v>1228</v>
      </c>
      <c r="T301" s="6">
        <v>33575</v>
      </c>
      <c r="U301" s="6">
        <v>82863</v>
      </c>
      <c r="V301" s="6">
        <v>14727</v>
      </c>
      <c r="W301" s="6">
        <v>-164057</v>
      </c>
      <c r="X301" s="6">
        <v>0</v>
      </c>
      <c r="Y301" s="2">
        <v>0</v>
      </c>
      <c r="Z301" s="6">
        <v>16551</v>
      </c>
      <c r="AA301" s="6">
        <v>12152244</v>
      </c>
      <c r="AB301" s="6">
        <v>4993401</v>
      </c>
      <c r="AC301" s="6">
        <v>1103314</v>
      </c>
      <c r="AD301" s="9">
        <v>1.28</v>
      </c>
      <c r="AE301" s="7" t="s">
        <v>969</v>
      </c>
      <c r="AF301" s="2">
        <v>3.2899044000000002E-2</v>
      </c>
      <c r="AG301" s="2">
        <v>41378</v>
      </c>
      <c r="AH301" s="6">
        <v>0</v>
      </c>
      <c r="AI301" s="2">
        <v>0</v>
      </c>
      <c r="AJ301" s="2">
        <v>0</v>
      </c>
      <c r="AK301" s="2">
        <v>0</v>
      </c>
      <c r="AL301" s="2">
        <v>0</v>
      </c>
      <c r="AM301" s="2">
        <v>0</v>
      </c>
      <c r="AN301" s="2">
        <v>1</v>
      </c>
    </row>
    <row r="302" spans="1:40">
      <c r="A302" s="2" t="s">
        <v>63</v>
      </c>
      <c r="B302" s="2" t="s">
        <v>804</v>
      </c>
      <c r="C302" s="2" t="s">
        <v>805</v>
      </c>
      <c r="D302" s="2" t="s">
        <v>983</v>
      </c>
      <c r="E302" s="2" t="s">
        <v>64</v>
      </c>
      <c r="F302" s="2" t="s">
        <v>133</v>
      </c>
      <c r="G302" s="2" t="s">
        <v>806</v>
      </c>
      <c r="H302" s="2">
        <v>0</v>
      </c>
      <c r="I302" s="2">
        <v>0.4</v>
      </c>
      <c r="J302" s="6">
        <v>1926391</v>
      </c>
      <c r="K302" s="6">
        <v>15780375</v>
      </c>
      <c r="L302" s="3">
        <v>-13853984</v>
      </c>
      <c r="M302" s="6">
        <v>15427907</v>
      </c>
      <c r="N302" s="6">
        <v>1646900</v>
      </c>
      <c r="O302" s="6">
        <v>353556</v>
      </c>
      <c r="P302" s="6">
        <v>1144971</v>
      </c>
      <c r="Q302" s="6">
        <v>3604</v>
      </c>
      <c r="R302" s="6">
        <v>2380</v>
      </c>
      <c r="S302" s="2">
        <v>613.33333330000005</v>
      </c>
      <c r="T302" s="6">
        <v>18272</v>
      </c>
      <c r="U302" s="6">
        <v>98136</v>
      </c>
      <c r="V302" s="6">
        <v>25368</v>
      </c>
      <c r="W302" s="6">
        <v>-317487</v>
      </c>
      <c r="X302" s="6">
        <v>0</v>
      </c>
      <c r="Y302" s="2">
        <v>455538</v>
      </c>
      <c r="Z302" s="6">
        <v>-765532</v>
      </c>
      <c r="AA302" s="6">
        <v>15536250</v>
      </c>
      <c r="AB302" s="6">
        <v>1682266</v>
      </c>
      <c r="AC302" s="6">
        <v>-244125</v>
      </c>
      <c r="AD302" s="9">
        <v>0.87</v>
      </c>
      <c r="AE302" s="7" t="s">
        <v>984</v>
      </c>
      <c r="AF302" s="2">
        <v>1.4680294999999999E-2</v>
      </c>
      <c r="AG302" s="2">
        <v>-1913830</v>
      </c>
      <c r="AH302" s="6">
        <v>0</v>
      </c>
      <c r="AI302" s="2">
        <v>0</v>
      </c>
      <c r="AJ302" s="2">
        <v>0</v>
      </c>
      <c r="AK302" s="2">
        <v>0</v>
      </c>
      <c r="AL302" s="2">
        <v>0</v>
      </c>
      <c r="AM302" s="2">
        <v>0</v>
      </c>
      <c r="AN302" s="2">
        <v>1</v>
      </c>
    </row>
    <row r="303" spans="1:40">
      <c r="A303" s="2" t="s">
        <v>61</v>
      </c>
      <c r="B303" s="2" t="s">
        <v>804</v>
      </c>
      <c r="C303" s="2" t="s">
        <v>805</v>
      </c>
      <c r="D303" s="2">
        <v>0</v>
      </c>
      <c r="E303" s="2" t="s">
        <v>62</v>
      </c>
      <c r="F303" s="2" t="s">
        <v>554</v>
      </c>
      <c r="G303" s="2" t="s">
        <v>552</v>
      </c>
      <c r="H303" s="2">
        <v>0</v>
      </c>
      <c r="I303" s="2">
        <v>0.4</v>
      </c>
      <c r="J303" s="6">
        <v>2840441</v>
      </c>
      <c r="K303" s="6">
        <v>12372078</v>
      </c>
      <c r="L303" s="6">
        <v>-9531637</v>
      </c>
      <c r="M303" s="6">
        <v>12289818</v>
      </c>
      <c r="N303" s="6">
        <v>2665915</v>
      </c>
      <c r="O303" s="6">
        <v>286610</v>
      </c>
      <c r="P303" s="6">
        <v>2231929</v>
      </c>
      <c r="Q303" s="6">
        <v>10882</v>
      </c>
      <c r="R303" s="6">
        <v>14591</v>
      </c>
      <c r="S303" s="2">
        <v>0</v>
      </c>
      <c r="T303" s="6">
        <v>25139</v>
      </c>
      <c r="U303" s="6">
        <v>62193</v>
      </c>
      <c r="V303" s="6">
        <v>34571</v>
      </c>
      <c r="W303" s="6">
        <v>-218433</v>
      </c>
      <c r="X303" s="6">
        <v>0</v>
      </c>
      <c r="Y303" s="2">
        <v>0</v>
      </c>
      <c r="Z303" s="6">
        <v>73601</v>
      </c>
      <c r="AA303" s="6">
        <v>14810901</v>
      </c>
      <c r="AB303" s="6">
        <v>5279263</v>
      </c>
      <c r="AC303" s="6">
        <v>2438823</v>
      </c>
      <c r="AD303" s="9">
        <v>1.86</v>
      </c>
      <c r="AE303" s="7" t="s">
        <v>911</v>
      </c>
      <c r="AF303" s="2">
        <v>3.0171138E-2</v>
      </c>
      <c r="AG303" s="2">
        <v>184003</v>
      </c>
      <c r="AH303" s="6">
        <v>0</v>
      </c>
      <c r="AI303" s="2">
        <v>1</v>
      </c>
      <c r="AJ303" s="2">
        <v>0</v>
      </c>
      <c r="AK303" s="2">
        <v>0</v>
      </c>
      <c r="AL303" s="2">
        <v>0</v>
      </c>
      <c r="AM303" s="2">
        <v>0</v>
      </c>
      <c r="AN303" s="2">
        <v>0</v>
      </c>
    </row>
    <row r="304" spans="1:40">
      <c r="A304" s="2" t="s">
        <v>59</v>
      </c>
      <c r="B304" s="2" t="s">
        <v>804</v>
      </c>
      <c r="C304" s="2" t="s">
        <v>809</v>
      </c>
      <c r="D304" s="2">
        <v>0</v>
      </c>
      <c r="E304" s="2" t="s">
        <v>60</v>
      </c>
      <c r="F304" s="2" t="s">
        <v>310</v>
      </c>
      <c r="G304" s="2" t="s">
        <v>806</v>
      </c>
      <c r="H304" s="2">
        <v>0</v>
      </c>
      <c r="I304" s="2">
        <v>0.4</v>
      </c>
      <c r="J304" s="6">
        <v>2328299</v>
      </c>
      <c r="K304" s="6">
        <v>10132224</v>
      </c>
      <c r="L304" s="6">
        <v>-7803925</v>
      </c>
      <c r="M304" s="6">
        <v>11287692</v>
      </c>
      <c r="N304" s="6">
        <v>1190129</v>
      </c>
      <c r="O304" s="6">
        <v>259390</v>
      </c>
      <c r="P304" s="6">
        <v>911365</v>
      </c>
      <c r="Q304" s="2">
        <v>0</v>
      </c>
      <c r="R304" s="2">
        <v>0</v>
      </c>
      <c r="S304" s="2">
        <v>0</v>
      </c>
      <c r="T304" s="2">
        <v>0</v>
      </c>
      <c r="U304" s="6">
        <v>11822</v>
      </c>
      <c r="V304" s="6">
        <v>7552</v>
      </c>
      <c r="W304" s="6">
        <v>-178840</v>
      </c>
      <c r="X304" s="6">
        <v>0</v>
      </c>
      <c r="Y304" s="2">
        <v>0</v>
      </c>
      <c r="Z304" s="6">
        <v>-700264</v>
      </c>
      <c r="AA304" s="6">
        <v>11598717</v>
      </c>
      <c r="AB304" s="6">
        <v>3794792</v>
      </c>
      <c r="AC304" s="6">
        <v>1466493</v>
      </c>
      <c r="AD304" s="9">
        <v>1.63</v>
      </c>
      <c r="AE304" s="7" t="s">
        <v>842</v>
      </c>
      <c r="AF304" s="2">
        <v>2.2944836E-2</v>
      </c>
      <c r="AG304" s="2">
        <v>-1750661</v>
      </c>
      <c r="AH304" s="6">
        <v>0</v>
      </c>
      <c r="AI304" s="2">
        <v>1</v>
      </c>
      <c r="AJ304" s="2">
        <v>0</v>
      </c>
      <c r="AK304" s="2">
        <v>0</v>
      </c>
      <c r="AL304" s="2">
        <v>0</v>
      </c>
      <c r="AM304" s="2">
        <v>0</v>
      </c>
      <c r="AN304" s="2">
        <v>0</v>
      </c>
    </row>
    <row r="305" spans="1:40">
      <c r="A305" s="2" t="s">
        <v>57</v>
      </c>
      <c r="B305" s="2" t="s">
        <v>804</v>
      </c>
      <c r="C305" s="2" t="s">
        <v>815</v>
      </c>
      <c r="D305" s="2">
        <v>0</v>
      </c>
      <c r="E305" s="2" t="s">
        <v>58</v>
      </c>
      <c r="F305" s="2" t="s">
        <v>460</v>
      </c>
      <c r="G305" s="2" t="s">
        <v>806</v>
      </c>
      <c r="H305" s="2">
        <v>0</v>
      </c>
      <c r="I305" s="2">
        <v>0.4</v>
      </c>
      <c r="J305" s="6">
        <v>2800080</v>
      </c>
      <c r="K305" s="6">
        <v>22379142</v>
      </c>
      <c r="L305" s="3">
        <v>-19579062</v>
      </c>
      <c r="M305" s="6">
        <v>24285030</v>
      </c>
      <c r="N305" s="6">
        <v>1258121</v>
      </c>
      <c r="O305" s="6">
        <v>556532</v>
      </c>
      <c r="P305" s="6">
        <v>613167</v>
      </c>
      <c r="Q305" s="2">
        <v>0</v>
      </c>
      <c r="R305" s="2">
        <v>0</v>
      </c>
      <c r="S305" s="2">
        <v>614</v>
      </c>
      <c r="T305" s="6">
        <v>21922</v>
      </c>
      <c r="U305" s="6">
        <v>50338</v>
      </c>
      <c r="V305" s="6">
        <v>15548</v>
      </c>
      <c r="W305" s="6">
        <v>-448687</v>
      </c>
      <c r="X305" s="6">
        <v>0</v>
      </c>
      <c r="Y305" s="2">
        <v>0</v>
      </c>
      <c r="Z305" s="6">
        <v>-928278</v>
      </c>
      <c r="AA305" s="6">
        <v>24166187</v>
      </c>
      <c r="AB305" s="6">
        <v>4587124</v>
      </c>
      <c r="AC305" s="6">
        <v>1787045</v>
      </c>
      <c r="AD305" s="9">
        <v>1.64</v>
      </c>
      <c r="AE305" s="7" t="s">
        <v>909</v>
      </c>
      <c r="AF305" s="2">
        <v>2.1283119E-2</v>
      </c>
      <c r="AG305" s="2">
        <v>-2320695</v>
      </c>
      <c r="AH305" s="6">
        <v>0</v>
      </c>
      <c r="AI305" s="2">
        <v>1</v>
      </c>
      <c r="AJ305" s="2">
        <v>0</v>
      </c>
      <c r="AK305" s="2">
        <v>0</v>
      </c>
      <c r="AL305" s="2">
        <v>0</v>
      </c>
      <c r="AM305" s="2">
        <v>0</v>
      </c>
      <c r="AN305" s="2">
        <v>0</v>
      </c>
    </row>
    <row r="306" spans="1:40">
      <c r="A306" s="2" t="s">
        <v>55</v>
      </c>
      <c r="B306" s="2" t="s">
        <v>821</v>
      </c>
      <c r="C306" s="2" t="s">
        <v>805</v>
      </c>
      <c r="D306" s="2" t="s">
        <v>974</v>
      </c>
      <c r="E306" s="2" t="s">
        <v>56</v>
      </c>
      <c r="F306" s="2" t="s">
        <v>806</v>
      </c>
      <c r="G306" s="2" t="s">
        <v>726</v>
      </c>
      <c r="H306" s="2">
        <v>0</v>
      </c>
      <c r="I306" s="2">
        <v>0.49</v>
      </c>
      <c r="J306" s="6">
        <v>17411632</v>
      </c>
      <c r="K306" s="6">
        <v>38436286</v>
      </c>
      <c r="L306" s="3">
        <v>-21024654</v>
      </c>
      <c r="M306" s="6">
        <v>42325954</v>
      </c>
      <c r="N306" s="6">
        <v>2719820</v>
      </c>
      <c r="O306" s="6">
        <v>969970</v>
      </c>
      <c r="P306" s="6">
        <v>1555024</v>
      </c>
      <c r="Q306" s="6">
        <v>13338</v>
      </c>
      <c r="R306" s="2">
        <v>0</v>
      </c>
      <c r="S306" s="2">
        <v>0</v>
      </c>
      <c r="T306" s="6">
        <v>41145</v>
      </c>
      <c r="U306" s="6">
        <v>100246</v>
      </c>
      <c r="V306" s="6">
        <v>40098</v>
      </c>
      <c r="W306" s="6">
        <v>-481815</v>
      </c>
      <c r="X306" s="6">
        <v>0</v>
      </c>
      <c r="Y306" s="2">
        <v>2798535</v>
      </c>
      <c r="Z306" s="6">
        <v>-247484</v>
      </c>
      <c r="AA306" s="6">
        <v>41517940</v>
      </c>
      <c r="AB306" s="6">
        <v>20493286</v>
      </c>
      <c r="AC306" s="6">
        <v>3081654</v>
      </c>
      <c r="AD306" s="9">
        <v>1.18</v>
      </c>
      <c r="AE306" s="7" t="s">
        <v>975</v>
      </c>
      <c r="AF306" s="2">
        <v>0.147451205</v>
      </c>
      <c r="AG306" s="2">
        <v>-505069</v>
      </c>
      <c r="AH306" s="6">
        <v>0</v>
      </c>
      <c r="AI306" s="2">
        <v>0</v>
      </c>
      <c r="AJ306" s="2">
        <v>0</v>
      </c>
      <c r="AK306" s="2">
        <v>0</v>
      </c>
      <c r="AL306" s="2">
        <v>0</v>
      </c>
      <c r="AM306" s="2">
        <v>0</v>
      </c>
      <c r="AN306" s="2">
        <v>1</v>
      </c>
    </row>
    <row r="307" spans="1:40">
      <c r="A307" s="2" t="s">
        <v>53</v>
      </c>
      <c r="B307" s="2" t="s">
        <v>804</v>
      </c>
      <c r="C307" s="2" t="s">
        <v>822</v>
      </c>
      <c r="D307" s="2" t="s">
        <v>981</v>
      </c>
      <c r="E307" s="2" t="s">
        <v>54</v>
      </c>
      <c r="F307" s="2" t="s">
        <v>588</v>
      </c>
      <c r="G307" s="2" t="s">
        <v>274</v>
      </c>
      <c r="H307" s="2">
        <v>0</v>
      </c>
      <c r="I307" s="2">
        <v>0.4</v>
      </c>
      <c r="J307" s="6">
        <v>1585208</v>
      </c>
      <c r="K307" s="6">
        <v>4692918</v>
      </c>
      <c r="L307" s="6">
        <v>-3107710</v>
      </c>
      <c r="M307" s="6">
        <v>3930255</v>
      </c>
      <c r="N307" s="6">
        <v>892602</v>
      </c>
      <c r="O307" s="6">
        <v>90068</v>
      </c>
      <c r="P307" s="6">
        <v>733973</v>
      </c>
      <c r="Q307" s="2">
        <v>0</v>
      </c>
      <c r="R307" s="6">
        <v>15982</v>
      </c>
      <c r="S307" s="6">
        <v>1841</v>
      </c>
      <c r="T307" s="6">
        <v>8183</v>
      </c>
      <c r="U307" s="6">
        <v>22096</v>
      </c>
      <c r="V307" s="6">
        <v>20459</v>
      </c>
      <c r="W307" s="6">
        <v>-71218</v>
      </c>
      <c r="X307" s="6">
        <v>0</v>
      </c>
      <c r="Y307" s="2">
        <v>0</v>
      </c>
      <c r="Z307" s="6">
        <v>41862</v>
      </c>
      <c r="AA307" s="6">
        <v>4793500</v>
      </c>
      <c r="AB307" s="6">
        <v>1685791</v>
      </c>
      <c r="AC307" s="6">
        <v>100583</v>
      </c>
      <c r="AD307" s="9">
        <v>1.06</v>
      </c>
      <c r="AE307" s="7" t="s">
        <v>982</v>
      </c>
      <c r="AF307" s="2">
        <v>7.6692649999999998E-3</v>
      </c>
      <c r="AG307" s="2">
        <v>104656</v>
      </c>
      <c r="AH307" s="6">
        <v>0</v>
      </c>
      <c r="AI307" s="2">
        <v>0</v>
      </c>
      <c r="AJ307" s="2">
        <v>0</v>
      </c>
      <c r="AK307" s="2">
        <v>0</v>
      </c>
      <c r="AL307" s="2">
        <v>0</v>
      </c>
      <c r="AM307" s="2">
        <v>0</v>
      </c>
      <c r="AN307" s="2">
        <v>1</v>
      </c>
    </row>
    <row r="308" spans="1:40">
      <c r="A308" s="2" t="s">
        <v>51</v>
      </c>
      <c r="B308" s="2" t="s">
        <v>804</v>
      </c>
      <c r="C308" s="2" t="s">
        <v>822</v>
      </c>
      <c r="D308" s="2">
        <v>0</v>
      </c>
      <c r="E308" s="2" t="s">
        <v>52</v>
      </c>
      <c r="F308" s="2" t="s">
        <v>584</v>
      </c>
      <c r="G308" s="2" t="s">
        <v>0</v>
      </c>
      <c r="H308" s="2">
        <v>0</v>
      </c>
      <c r="I308" s="2">
        <v>0.4</v>
      </c>
      <c r="J308" s="6">
        <v>2812321</v>
      </c>
      <c r="K308" s="6">
        <v>12852190</v>
      </c>
      <c r="L308" s="3">
        <v>-10039869</v>
      </c>
      <c r="M308" s="6">
        <v>11421396</v>
      </c>
      <c r="N308" s="6">
        <v>2115404</v>
      </c>
      <c r="O308" s="6">
        <v>265350</v>
      </c>
      <c r="P308" s="6">
        <v>1680827</v>
      </c>
      <c r="Q308" s="6">
        <v>2052</v>
      </c>
      <c r="R308" s="6">
        <v>24610</v>
      </c>
      <c r="S308" s="2">
        <v>0</v>
      </c>
      <c r="T308" s="6">
        <v>21924</v>
      </c>
      <c r="U308" s="6">
        <v>86639</v>
      </c>
      <c r="V308" s="6">
        <v>34002</v>
      </c>
      <c r="W308" s="6">
        <v>-230080</v>
      </c>
      <c r="X308" s="6">
        <v>0</v>
      </c>
      <c r="Y308" s="2">
        <v>188645</v>
      </c>
      <c r="Z308" s="6">
        <v>228368</v>
      </c>
      <c r="AA308" s="6">
        <v>13346443</v>
      </c>
      <c r="AB308" s="6">
        <v>3306573</v>
      </c>
      <c r="AC308" s="6">
        <v>494253</v>
      </c>
      <c r="AD308" s="9">
        <v>1.18</v>
      </c>
      <c r="AE308" s="7">
        <v>0</v>
      </c>
      <c r="AF308" s="2">
        <v>8.0738700000000001E-4</v>
      </c>
      <c r="AG308" s="2">
        <v>570921</v>
      </c>
      <c r="AH308" s="6">
        <v>0</v>
      </c>
      <c r="AI308" s="2">
        <v>1</v>
      </c>
      <c r="AJ308" s="2">
        <v>0</v>
      </c>
      <c r="AK308" s="2">
        <v>0</v>
      </c>
      <c r="AL308" s="2">
        <v>0</v>
      </c>
      <c r="AM308" s="2">
        <v>0</v>
      </c>
      <c r="AN308" s="2">
        <v>0</v>
      </c>
    </row>
    <row r="309" spans="1:40">
      <c r="A309" s="2" t="s">
        <v>49</v>
      </c>
      <c r="B309" s="2" t="s">
        <v>804</v>
      </c>
      <c r="C309" s="2" t="s">
        <v>808</v>
      </c>
      <c r="D309" s="2">
        <v>0</v>
      </c>
      <c r="E309" s="2" t="s">
        <v>50</v>
      </c>
      <c r="F309" s="2" t="s">
        <v>412</v>
      </c>
      <c r="G309" s="2" t="s">
        <v>410</v>
      </c>
      <c r="H309" s="2">
        <v>0</v>
      </c>
      <c r="I309" s="2">
        <v>0.4</v>
      </c>
      <c r="J309" s="6">
        <v>3188522</v>
      </c>
      <c r="K309" s="6">
        <v>11555680</v>
      </c>
      <c r="L309" s="6">
        <v>-8367158</v>
      </c>
      <c r="M309" s="6">
        <v>11542238</v>
      </c>
      <c r="N309" s="6">
        <v>1278724</v>
      </c>
      <c r="O309" s="6">
        <v>264510</v>
      </c>
      <c r="P309" s="6">
        <v>939876</v>
      </c>
      <c r="Q309" s="6">
        <v>7853</v>
      </c>
      <c r="R309" s="6">
        <v>1068</v>
      </c>
      <c r="S309" s="2">
        <v>0</v>
      </c>
      <c r="T309" s="6">
        <v>6138</v>
      </c>
      <c r="U309" s="6">
        <v>33501</v>
      </c>
      <c r="V309" s="6">
        <v>25778</v>
      </c>
      <c r="W309" s="6">
        <v>-191747</v>
      </c>
      <c r="X309" s="6">
        <v>0</v>
      </c>
      <c r="Y309" s="2">
        <v>0</v>
      </c>
      <c r="Z309" s="6">
        <v>37449</v>
      </c>
      <c r="AA309" s="6">
        <v>12666663</v>
      </c>
      <c r="AB309" s="6">
        <v>4299505</v>
      </c>
      <c r="AC309" s="6">
        <v>1110984</v>
      </c>
      <c r="AD309" s="9">
        <v>1.35</v>
      </c>
      <c r="AE309" s="7" t="s">
        <v>930</v>
      </c>
      <c r="AF309" s="2">
        <v>1.5142948999999999E-2</v>
      </c>
      <c r="AG309" s="2">
        <v>93622</v>
      </c>
      <c r="AH309" s="6">
        <v>0</v>
      </c>
      <c r="AI309" s="2">
        <v>1</v>
      </c>
      <c r="AJ309" s="2">
        <v>0</v>
      </c>
      <c r="AK309" s="2">
        <v>0</v>
      </c>
      <c r="AL309" s="2">
        <v>0</v>
      </c>
      <c r="AM309" s="2">
        <v>0</v>
      </c>
      <c r="AN309" s="2">
        <v>0</v>
      </c>
    </row>
    <row r="310" spans="1:40">
      <c r="A310" s="2" t="s">
        <v>47</v>
      </c>
      <c r="B310" s="2" t="s">
        <v>804</v>
      </c>
      <c r="C310" s="2" t="s">
        <v>809</v>
      </c>
      <c r="D310" s="2" t="s">
        <v>972</v>
      </c>
      <c r="E310" s="2" t="s">
        <v>48</v>
      </c>
      <c r="F310" s="2" t="s">
        <v>390</v>
      </c>
      <c r="G310" s="2" t="s">
        <v>806</v>
      </c>
      <c r="H310" s="2">
        <v>0</v>
      </c>
      <c r="I310" s="2">
        <v>0.4</v>
      </c>
      <c r="J310" s="6">
        <v>2907601</v>
      </c>
      <c r="K310" s="6">
        <v>6353782</v>
      </c>
      <c r="L310" s="6">
        <v>-3446180</v>
      </c>
      <c r="M310" s="6">
        <v>6953761</v>
      </c>
      <c r="N310" s="6">
        <v>955327</v>
      </c>
      <c r="O310" s="6">
        <v>160151</v>
      </c>
      <c r="P310" s="6">
        <v>722516</v>
      </c>
      <c r="Q310" s="2">
        <v>474.66666670000001</v>
      </c>
      <c r="R310" s="2">
        <v>0</v>
      </c>
      <c r="S310" s="6">
        <v>1227</v>
      </c>
      <c r="T310" s="6">
        <v>15311</v>
      </c>
      <c r="U310" s="6">
        <v>31097</v>
      </c>
      <c r="V310" s="6">
        <v>24550</v>
      </c>
      <c r="W310" s="6">
        <v>-78975</v>
      </c>
      <c r="X310" s="6">
        <v>0</v>
      </c>
      <c r="Y310" s="2">
        <v>0</v>
      </c>
      <c r="Z310" s="2">
        <v>0</v>
      </c>
      <c r="AA310" s="6">
        <v>7830113</v>
      </c>
      <c r="AB310" s="6">
        <v>4383933</v>
      </c>
      <c r="AC310" s="6">
        <v>1476331</v>
      </c>
      <c r="AD310" s="9">
        <v>1.51</v>
      </c>
      <c r="AE310" s="7" t="s">
        <v>973</v>
      </c>
      <c r="AF310" s="2">
        <v>1.7733141000000001E-2</v>
      </c>
      <c r="AG310" s="2">
        <v>0</v>
      </c>
      <c r="AH310" s="6">
        <v>0</v>
      </c>
      <c r="AI310" s="2">
        <v>0</v>
      </c>
      <c r="AJ310" s="2">
        <v>0</v>
      </c>
      <c r="AK310" s="2">
        <v>0</v>
      </c>
      <c r="AL310" s="2">
        <v>0</v>
      </c>
      <c r="AM310" s="2">
        <v>0</v>
      </c>
      <c r="AN310" s="2">
        <v>1</v>
      </c>
    </row>
    <row r="311" spans="1:40">
      <c r="A311" s="2" t="s">
        <v>43</v>
      </c>
      <c r="B311" s="2" t="s">
        <v>804</v>
      </c>
      <c r="C311" s="2" t="s">
        <v>805</v>
      </c>
      <c r="D311" s="2">
        <v>0</v>
      </c>
      <c r="E311" s="2" t="s">
        <v>44</v>
      </c>
      <c r="F311" s="2" t="s">
        <v>290</v>
      </c>
      <c r="G311" s="2" t="s">
        <v>806</v>
      </c>
      <c r="H311" s="2">
        <v>0</v>
      </c>
      <c r="I311" s="2">
        <v>0.4</v>
      </c>
      <c r="J311" s="6">
        <v>2064355</v>
      </c>
      <c r="K311" s="6">
        <v>13641168</v>
      </c>
      <c r="L311" s="3">
        <v>-11576813</v>
      </c>
      <c r="M311" s="6">
        <v>15164646</v>
      </c>
      <c r="N311" s="6">
        <v>1542693</v>
      </c>
      <c r="O311" s="6">
        <v>352706</v>
      </c>
      <c r="P311" s="6">
        <v>1010326</v>
      </c>
      <c r="Q311" s="6">
        <v>3558</v>
      </c>
      <c r="R311" s="6">
        <v>13122</v>
      </c>
      <c r="S311" s="2">
        <v>0</v>
      </c>
      <c r="T311" s="6">
        <v>22778</v>
      </c>
      <c r="U311" s="6">
        <v>111152</v>
      </c>
      <c r="V311" s="6">
        <v>29051</v>
      </c>
      <c r="W311" s="6">
        <v>-265302</v>
      </c>
      <c r="X311" s="6">
        <v>0</v>
      </c>
      <c r="Y311" s="2">
        <v>2622.4912159999999</v>
      </c>
      <c r="Z311" s="6">
        <v>-66184</v>
      </c>
      <c r="AA311" s="6">
        <v>16373231</v>
      </c>
      <c r="AB311" s="6">
        <v>4796417</v>
      </c>
      <c r="AC311" s="6">
        <v>2732062</v>
      </c>
      <c r="AD311" s="9">
        <v>2.3199999999999998</v>
      </c>
      <c r="AE311" s="7" t="s">
        <v>890</v>
      </c>
      <c r="AF311" s="2">
        <v>2.7541679999999999E-2</v>
      </c>
      <c r="AG311" s="2">
        <v>-165461</v>
      </c>
      <c r="AH311" s="6">
        <v>0</v>
      </c>
      <c r="AI311" s="2">
        <v>1</v>
      </c>
      <c r="AJ311" s="2">
        <v>0</v>
      </c>
      <c r="AK311" s="2">
        <v>0</v>
      </c>
      <c r="AL311" s="2">
        <v>0</v>
      </c>
      <c r="AM311" s="2">
        <v>0</v>
      </c>
      <c r="AN311" s="2">
        <v>0</v>
      </c>
    </row>
    <row r="312" spans="1:40">
      <c r="A312" s="2" t="s">
        <v>41</v>
      </c>
      <c r="B312" s="2" t="s">
        <v>804</v>
      </c>
      <c r="C312" s="2" t="s">
        <v>822</v>
      </c>
      <c r="D312" s="2">
        <v>0</v>
      </c>
      <c r="E312" s="2" t="s">
        <v>42</v>
      </c>
      <c r="F312" s="2" t="s">
        <v>207</v>
      </c>
      <c r="G312" s="2" t="s">
        <v>274</v>
      </c>
      <c r="H312" s="2">
        <v>0</v>
      </c>
      <c r="I312" s="2">
        <v>0.4</v>
      </c>
      <c r="J312" s="6">
        <v>1156909</v>
      </c>
      <c r="K312" s="6">
        <v>6070380</v>
      </c>
      <c r="L312" s="6">
        <v>-4913471</v>
      </c>
      <c r="M312" s="6">
        <v>6662395</v>
      </c>
      <c r="N312" s="6">
        <v>795166</v>
      </c>
      <c r="O312" s="6">
        <v>153359</v>
      </c>
      <c r="P312" s="6">
        <v>576106</v>
      </c>
      <c r="Q312" s="2">
        <v>0</v>
      </c>
      <c r="R312" s="6">
        <v>10729</v>
      </c>
      <c r="S312" s="6">
        <v>1227</v>
      </c>
      <c r="T312" s="6">
        <v>10325</v>
      </c>
      <c r="U312" s="6">
        <v>29459</v>
      </c>
      <c r="V312" s="6">
        <v>13961</v>
      </c>
      <c r="W312" s="6">
        <v>-112600</v>
      </c>
      <c r="X312" s="6">
        <v>0</v>
      </c>
      <c r="Y312" s="2">
        <v>1281.2195019999999</v>
      </c>
      <c r="Z312" s="6">
        <v>395751</v>
      </c>
      <c r="AA312" s="6">
        <v>7739431</v>
      </c>
      <c r="AB312" s="6">
        <v>2825960</v>
      </c>
      <c r="AC312" s="6">
        <v>1669050</v>
      </c>
      <c r="AD312" s="9">
        <v>2.44</v>
      </c>
      <c r="AE312" s="7" t="s">
        <v>905</v>
      </c>
      <c r="AF312" s="3">
        <v>1.46E-2</v>
      </c>
      <c r="AG312" s="2">
        <v>989378</v>
      </c>
      <c r="AH312" s="6">
        <v>0</v>
      </c>
      <c r="AI312" s="2">
        <v>1</v>
      </c>
      <c r="AJ312" s="2">
        <v>0</v>
      </c>
      <c r="AK312" s="2">
        <v>0</v>
      </c>
      <c r="AL312" s="2">
        <v>0</v>
      </c>
      <c r="AM312" s="2">
        <v>0</v>
      </c>
      <c r="AN312" s="2">
        <v>0</v>
      </c>
    </row>
    <row r="313" spans="1:40">
      <c r="A313" s="2" t="s">
        <v>35</v>
      </c>
      <c r="B313" s="2" t="s">
        <v>836</v>
      </c>
      <c r="C313" s="2" t="s">
        <v>818</v>
      </c>
      <c r="D313" s="2" t="s">
        <v>970</v>
      </c>
      <c r="E313" s="2" t="s">
        <v>36</v>
      </c>
      <c r="F313" s="2" t="s">
        <v>514</v>
      </c>
      <c r="G313" s="2" t="s">
        <v>806</v>
      </c>
      <c r="H313" s="2">
        <v>0</v>
      </c>
      <c r="I313" s="2">
        <v>0.3</v>
      </c>
      <c r="J313" s="6">
        <v>86940963</v>
      </c>
      <c r="K313" s="3">
        <v>647374931</v>
      </c>
      <c r="L313" s="3">
        <v>-560433968</v>
      </c>
      <c r="M313" s="3">
        <v>650851433</v>
      </c>
      <c r="N313" s="6">
        <v>17647695</v>
      </c>
      <c r="O313" s="3">
        <v>14915345</v>
      </c>
      <c r="P313" s="6">
        <v>960205</v>
      </c>
      <c r="Q313" s="2">
        <v>0</v>
      </c>
      <c r="R313" s="2">
        <v>0</v>
      </c>
      <c r="S313" s="3">
        <v>0</v>
      </c>
      <c r="T313" s="3">
        <v>25216</v>
      </c>
      <c r="U313" s="6">
        <v>1729436</v>
      </c>
      <c r="V313" s="6">
        <v>17492</v>
      </c>
      <c r="W313" s="3">
        <v>-12843278</v>
      </c>
      <c r="X313" s="6">
        <v>0</v>
      </c>
      <c r="Y313" s="3">
        <v>3073873</v>
      </c>
      <c r="Z313" s="6">
        <v>85858663</v>
      </c>
      <c r="AA313" s="6">
        <v>738440639</v>
      </c>
      <c r="AB313" s="6">
        <v>178006671</v>
      </c>
      <c r="AC313" s="6">
        <v>91065708</v>
      </c>
      <c r="AD313" s="9">
        <v>2.0499999999999998</v>
      </c>
      <c r="AE313" s="7" t="s">
        <v>971</v>
      </c>
      <c r="AF313" s="2">
        <v>2.7463939999999999E-2</v>
      </c>
      <c r="AG313" s="3">
        <v>286195543</v>
      </c>
      <c r="AH313" s="6">
        <v>0</v>
      </c>
      <c r="AI313" s="2">
        <v>0</v>
      </c>
      <c r="AJ313" s="2">
        <v>0</v>
      </c>
      <c r="AK313" s="2">
        <v>0</v>
      </c>
      <c r="AL313" s="2">
        <v>0</v>
      </c>
      <c r="AM313" s="2">
        <v>0</v>
      </c>
      <c r="AN313" s="2">
        <v>1</v>
      </c>
    </row>
    <row r="314" spans="1:40">
      <c r="A314" s="2" t="s">
        <v>33</v>
      </c>
      <c r="B314" s="2" t="s">
        <v>804</v>
      </c>
      <c r="C314" s="2" t="s">
        <v>822</v>
      </c>
      <c r="D314" s="2">
        <v>0</v>
      </c>
      <c r="E314" s="2" t="s">
        <v>34</v>
      </c>
      <c r="F314" s="2" t="s">
        <v>584</v>
      </c>
      <c r="G314" s="2" t="s">
        <v>0</v>
      </c>
      <c r="H314" s="2">
        <v>0</v>
      </c>
      <c r="I314" s="2">
        <v>0.4</v>
      </c>
      <c r="J314" s="6">
        <v>1961570</v>
      </c>
      <c r="K314" s="6">
        <v>6646947</v>
      </c>
      <c r="L314" s="6">
        <v>-4685377</v>
      </c>
      <c r="M314" s="6">
        <v>5744583</v>
      </c>
      <c r="N314" s="6">
        <v>869606</v>
      </c>
      <c r="O314" s="6">
        <v>131647</v>
      </c>
      <c r="P314" s="6">
        <v>674364</v>
      </c>
      <c r="Q314" s="2">
        <v>754</v>
      </c>
      <c r="R314" s="2">
        <v>0</v>
      </c>
      <c r="S314" s="2">
        <v>0</v>
      </c>
      <c r="T314" s="6">
        <v>9041</v>
      </c>
      <c r="U314" s="6">
        <v>35513</v>
      </c>
      <c r="V314" s="6">
        <v>18287</v>
      </c>
      <c r="W314" s="6">
        <v>-107373</v>
      </c>
      <c r="X314" s="6">
        <v>33977</v>
      </c>
      <c r="Y314" s="2">
        <v>0</v>
      </c>
      <c r="Z314" s="6">
        <v>-64228</v>
      </c>
      <c r="AA314" s="6">
        <v>6476565</v>
      </c>
      <c r="AB314" s="6">
        <v>1791188</v>
      </c>
      <c r="AC314" s="6">
        <v>-170382</v>
      </c>
      <c r="AD314" s="9">
        <v>0.91</v>
      </c>
      <c r="AE314" s="7">
        <v>0</v>
      </c>
      <c r="AF314" s="2">
        <v>5.6314500000000003E-4</v>
      </c>
      <c r="AG314" s="2">
        <v>-160571</v>
      </c>
      <c r="AH314" s="6">
        <v>0</v>
      </c>
      <c r="AI314" s="2">
        <v>1</v>
      </c>
      <c r="AJ314" s="2">
        <v>0</v>
      </c>
      <c r="AK314" s="2">
        <v>0</v>
      </c>
      <c r="AL314" s="2">
        <v>0</v>
      </c>
      <c r="AM314" s="2">
        <v>0</v>
      </c>
      <c r="AN314" s="2">
        <v>0</v>
      </c>
    </row>
    <row r="315" spans="1:40">
      <c r="A315" s="2" t="s">
        <v>31</v>
      </c>
      <c r="B315" s="2" t="s">
        <v>819</v>
      </c>
      <c r="C315" s="2" t="s">
        <v>808</v>
      </c>
      <c r="D315" s="2" t="s">
        <v>947</v>
      </c>
      <c r="E315" s="2" t="s">
        <v>32</v>
      </c>
      <c r="F315" s="2" t="s">
        <v>806</v>
      </c>
      <c r="G315" s="2" t="s">
        <v>502</v>
      </c>
      <c r="H315" s="2">
        <v>0</v>
      </c>
      <c r="I315" s="2">
        <v>0.49</v>
      </c>
      <c r="J315" s="6">
        <v>67905419</v>
      </c>
      <c r="K315" s="6">
        <v>36508226</v>
      </c>
      <c r="L315" s="6">
        <v>31397193</v>
      </c>
      <c r="M315" s="6">
        <v>37058164</v>
      </c>
      <c r="N315" s="6">
        <v>4523396</v>
      </c>
      <c r="O315" s="6">
        <v>849250</v>
      </c>
      <c r="P315" s="6">
        <v>3468240</v>
      </c>
      <c r="Q315" s="6">
        <v>13889</v>
      </c>
      <c r="R315" s="2">
        <v>0</v>
      </c>
      <c r="S315" s="6">
        <v>751.82828280000001</v>
      </c>
      <c r="T315" s="6">
        <v>3910</v>
      </c>
      <c r="U315" s="6">
        <v>124703</v>
      </c>
      <c r="V315" s="6">
        <v>62654</v>
      </c>
      <c r="W315" s="6">
        <v>719519</v>
      </c>
      <c r="X315" s="6">
        <v>0</v>
      </c>
      <c r="Y315" s="2">
        <v>0</v>
      </c>
      <c r="Z315" s="6">
        <v>-2246044</v>
      </c>
      <c r="AA315" s="6">
        <v>40055036</v>
      </c>
      <c r="AB315" s="6">
        <v>71452229</v>
      </c>
      <c r="AC315" s="6">
        <v>3546810</v>
      </c>
      <c r="AD315" s="9">
        <v>1.05</v>
      </c>
      <c r="AE315" s="7" t="s">
        <v>907</v>
      </c>
      <c r="AF315" s="2">
        <v>8.9536434999999998E-2</v>
      </c>
      <c r="AG315" s="2">
        <v>-2472335</v>
      </c>
      <c r="AH315" s="6">
        <v>0</v>
      </c>
      <c r="AI315" s="2">
        <v>0</v>
      </c>
      <c r="AJ315" s="2">
        <v>0</v>
      </c>
      <c r="AK315" s="2">
        <v>0</v>
      </c>
      <c r="AL315" s="2">
        <v>0</v>
      </c>
      <c r="AM315" s="2">
        <v>0</v>
      </c>
      <c r="AN315" s="2">
        <v>1</v>
      </c>
    </row>
    <row r="316" spans="1:40">
      <c r="A316" s="2" t="s">
        <v>29</v>
      </c>
      <c r="B316" s="2" t="s">
        <v>821</v>
      </c>
      <c r="C316" s="2" t="s">
        <v>822</v>
      </c>
      <c r="D316" s="2">
        <v>0</v>
      </c>
      <c r="E316" s="2" t="s">
        <v>1012</v>
      </c>
      <c r="F316" s="2" t="s">
        <v>806</v>
      </c>
      <c r="G316" s="2" t="s">
        <v>0</v>
      </c>
      <c r="H316" s="2">
        <v>0</v>
      </c>
      <c r="I316" s="2">
        <v>0.49</v>
      </c>
      <c r="J316" s="6">
        <v>55685446</v>
      </c>
      <c r="K316" s="6">
        <v>69448393</v>
      </c>
      <c r="L316" s="3">
        <v>-13762947</v>
      </c>
      <c r="M316" s="6">
        <v>73240424</v>
      </c>
      <c r="N316" s="6">
        <v>7840470</v>
      </c>
      <c r="O316" s="6">
        <v>1712112</v>
      </c>
      <c r="P316" s="6">
        <v>5627038</v>
      </c>
      <c r="Q316" s="6">
        <v>18553</v>
      </c>
      <c r="R316" s="6">
        <v>86960</v>
      </c>
      <c r="S316" s="6">
        <v>3008</v>
      </c>
      <c r="T316" s="6">
        <v>68093</v>
      </c>
      <c r="U316" s="6">
        <v>226367</v>
      </c>
      <c r="V316" s="6">
        <v>98339</v>
      </c>
      <c r="W316" s="6">
        <v>-315401</v>
      </c>
      <c r="X316" s="6">
        <v>0</v>
      </c>
      <c r="Y316" s="2">
        <v>1940645</v>
      </c>
      <c r="Z316" s="6">
        <v>-1249299</v>
      </c>
      <c r="AA316" s="6">
        <v>77575549</v>
      </c>
      <c r="AB316" s="6">
        <v>63812602</v>
      </c>
      <c r="AC316" s="6">
        <v>8127156</v>
      </c>
      <c r="AD316" s="9">
        <v>1.1499999999999999</v>
      </c>
      <c r="AE316" s="7">
        <v>0</v>
      </c>
      <c r="AF316" s="2">
        <v>1.5986684000000001E-2</v>
      </c>
      <c r="AG316" s="2">
        <v>-2549589</v>
      </c>
      <c r="AH316" s="6">
        <v>0</v>
      </c>
      <c r="AI316" s="2">
        <v>0</v>
      </c>
      <c r="AJ316" s="2">
        <v>0</v>
      </c>
      <c r="AK316" s="2">
        <v>0</v>
      </c>
      <c r="AL316" s="2">
        <v>1</v>
      </c>
      <c r="AM316" s="2">
        <v>0</v>
      </c>
      <c r="AN316" s="2">
        <v>0</v>
      </c>
    </row>
    <row r="317" spans="1:40">
      <c r="A317" s="2" t="s">
        <v>27</v>
      </c>
      <c r="B317" s="2" t="s">
        <v>804</v>
      </c>
      <c r="C317" s="2" t="s">
        <v>805</v>
      </c>
      <c r="D317" s="2">
        <v>0</v>
      </c>
      <c r="E317" s="2" t="s">
        <v>28</v>
      </c>
      <c r="F317" s="2" t="s">
        <v>488</v>
      </c>
      <c r="G317" s="2" t="s">
        <v>486</v>
      </c>
      <c r="H317" s="2">
        <v>0</v>
      </c>
      <c r="I317" s="2">
        <v>0.4</v>
      </c>
      <c r="J317" s="6">
        <v>2145132</v>
      </c>
      <c r="K317" s="6">
        <v>21796298</v>
      </c>
      <c r="L317" s="3">
        <v>-19651165</v>
      </c>
      <c r="M317" s="6">
        <v>23689206</v>
      </c>
      <c r="N317" s="6">
        <v>1931345</v>
      </c>
      <c r="O317" s="6">
        <v>549440</v>
      </c>
      <c r="P317" s="6">
        <v>1201954</v>
      </c>
      <c r="Q317" s="6">
        <v>2873</v>
      </c>
      <c r="R317" s="6">
        <v>2857</v>
      </c>
      <c r="S317" s="2">
        <v>614</v>
      </c>
      <c r="T317" s="6">
        <v>29580</v>
      </c>
      <c r="U317" s="6">
        <v>105156</v>
      </c>
      <c r="V317" s="6">
        <v>38871</v>
      </c>
      <c r="W317" s="6">
        <v>-450339</v>
      </c>
      <c r="X317" s="6">
        <v>0</v>
      </c>
      <c r="Y317" s="2">
        <v>1621550</v>
      </c>
      <c r="Z317" s="6">
        <v>-386428</v>
      </c>
      <c r="AA317" s="6">
        <v>23162234</v>
      </c>
      <c r="AB317" s="6">
        <v>3511069</v>
      </c>
      <c r="AC317" s="6">
        <v>1365936</v>
      </c>
      <c r="AD317" s="9">
        <v>1.64</v>
      </c>
      <c r="AE317" s="7">
        <v>0</v>
      </c>
      <c r="AF317" s="2">
        <v>6.1584400000000005E-4</v>
      </c>
      <c r="AG317" s="2">
        <v>-966071</v>
      </c>
      <c r="AH317" s="6">
        <v>0</v>
      </c>
      <c r="AI317" s="2">
        <v>1</v>
      </c>
      <c r="AJ317" s="2">
        <v>0</v>
      </c>
      <c r="AK317" s="2">
        <v>0</v>
      </c>
      <c r="AL317" s="2">
        <v>0</v>
      </c>
      <c r="AM317" s="2">
        <v>0</v>
      </c>
      <c r="AN317" s="2">
        <v>0</v>
      </c>
    </row>
    <row r="318" spans="1:40">
      <c r="A318" s="2" t="s">
        <v>25</v>
      </c>
      <c r="B318" s="2" t="s">
        <v>821</v>
      </c>
      <c r="C318" s="2" t="s">
        <v>805</v>
      </c>
      <c r="D318" s="2" t="s">
        <v>974</v>
      </c>
      <c r="E318" s="2" t="s">
        <v>26</v>
      </c>
      <c r="F318" s="2" t="s">
        <v>806</v>
      </c>
      <c r="G318" s="2" t="s">
        <v>726</v>
      </c>
      <c r="H318" s="2">
        <v>0</v>
      </c>
      <c r="I318" s="2">
        <v>0.49</v>
      </c>
      <c r="J318" s="6">
        <v>12243022</v>
      </c>
      <c r="K318" s="6">
        <v>41870103</v>
      </c>
      <c r="L318" s="3">
        <v>-29627080</v>
      </c>
      <c r="M318" s="6">
        <v>44871779</v>
      </c>
      <c r="N318" s="6">
        <v>2591258</v>
      </c>
      <c r="O318" s="6">
        <v>1028437</v>
      </c>
      <c r="P318" s="6">
        <v>1306964</v>
      </c>
      <c r="Q318" s="2">
        <v>0</v>
      </c>
      <c r="R318" s="6">
        <v>3211</v>
      </c>
      <c r="S318" s="6">
        <v>1504</v>
      </c>
      <c r="T318" s="6">
        <v>41627</v>
      </c>
      <c r="U318" s="6">
        <v>164905</v>
      </c>
      <c r="V318" s="6">
        <v>44610</v>
      </c>
      <c r="W318" s="6">
        <v>-678954</v>
      </c>
      <c r="X318" s="6">
        <v>0</v>
      </c>
      <c r="Y318" s="2">
        <v>2276821</v>
      </c>
      <c r="Z318" s="6">
        <v>-2943077</v>
      </c>
      <c r="AA318" s="6">
        <v>41564185</v>
      </c>
      <c r="AB318" s="6">
        <v>11937105</v>
      </c>
      <c r="AC318" s="6">
        <v>-305918</v>
      </c>
      <c r="AD318" s="9">
        <v>0.98</v>
      </c>
      <c r="AE318" s="7" t="s">
        <v>975</v>
      </c>
      <c r="AF318" s="2">
        <v>0.103680598</v>
      </c>
      <c r="AG318" s="2">
        <v>-6006280</v>
      </c>
      <c r="AH318" s="6">
        <v>0</v>
      </c>
      <c r="AI318" s="2">
        <v>0</v>
      </c>
      <c r="AJ318" s="2">
        <v>0</v>
      </c>
      <c r="AK318" s="2">
        <v>0</v>
      </c>
      <c r="AL318" s="2">
        <v>0</v>
      </c>
      <c r="AM318" s="2">
        <v>0</v>
      </c>
      <c r="AN318" s="2">
        <v>1</v>
      </c>
    </row>
    <row r="319" spans="1:40">
      <c r="A319" s="2" t="s">
        <v>23</v>
      </c>
      <c r="B319" s="2" t="s">
        <v>819</v>
      </c>
      <c r="C319" s="2" t="s">
        <v>808</v>
      </c>
      <c r="D319" s="2" t="s">
        <v>951</v>
      </c>
      <c r="E319" s="2" t="s">
        <v>24</v>
      </c>
      <c r="F319" s="2" t="s">
        <v>806</v>
      </c>
      <c r="G319" s="2" t="s">
        <v>368</v>
      </c>
      <c r="H319" s="2">
        <v>0</v>
      </c>
      <c r="I319" s="2">
        <v>0.49</v>
      </c>
      <c r="J319" s="6">
        <v>78358445</v>
      </c>
      <c r="K319" s="6">
        <v>31407479</v>
      </c>
      <c r="L319" s="6">
        <v>46950966</v>
      </c>
      <c r="M319" s="6">
        <v>34998040</v>
      </c>
      <c r="N319" s="6">
        <v>4170720</v>
      </c>
      <c r="O319" s="6">
        <v>804996</v>
      </c>
      <c r="P319" s="6">
        <v>3172465</v>
      </c>
      <c r="Q319" s="6">
        <v>10934</v>
      </c>
      <c r="R319" s="2">
        <v>0</v>
      </c>
      <c r="S319" s="6">
        <v>751.82828280000001</v>
      </c>
      <c r="T319" s="6">
        <v>12761</v>
      </c>
      <c r="U319" s="6">
        <v>129575</v>
      </c>
      <c r="V319" s="6">
        <v>39237</v>
      </c>
      <c r="W319" s="6">
        <v>1075960</v>
      </c>
      <c r="X319" s="6">
        <v>0</v>
      </c>
      <c r="Y319" s="2">
        <v>0</v>
      </c>
      <c r="Z319" s="6">
        <v>-1945182</v>
      </c>
      <c r="AA319" s="6">
        <v>38299538</v>
      </c>
      <c r="AB319" s="6">
        <v>85250504</v>
      </c>
      <c r="AC319" s="6">
        <v>6892059</v>
      </c>
      <c r="AD319" s="9">
        <v>1.0900000000000001</v>
      </c>
      <c r="AE319" s="7">
        <v>0</v>
      </c>
      <c r="AF319" s="2">
        <v>2.2495853999999999E-2</v>
      </c>
      <c r="AG319" s="2">
        <v>-1975600</v>
      </c>
      <c r="AH319" s="6">
        <v>0</v>
      </c>
      <c r="AI319" s="2">
        <v>0</v>
      </c>
      <c r="AJ319" s="2">
        <v>0</v>
      </c>
      <c r="AK319" s="2">
        <v>0</v>
      </c>
      <c r="AL319" s="2">
        <v>0</v>
      </c>
      <c r="AM319" s="2">
        <v>0</v>
      </c>
      <c r="AN319" s="2">
        <v>1</v>
      </c>
    </row>
    <row r="320" spans="1:40">
      <c r="A320" s="2" t="s">
        <v>21</v>
      </c>
      <c r="B320" s="2" t="s">
        <v>804</v>
      </c>
      <c r="C320" s="2" t="s">
        <v>805</v>
      </c>
      <c r="D320" s="2" t="s">
        <v>983</v>
      </c>
      <c r="E320" s="2" t="s">
        <v>22</v>
      </c>
      <c r="F320" s="2" t="s">
        <v>133</v>
      </c>
      <c r="G320" s="2" t="s">
        <v>806</v>
      </c>
      <c r="H320" s="2">
        <v>0</v>
      </c>
      <c r="I320" s="2">
        <v>0.4</v>
      </c>
      <c r="J320" s="6">
        <v>2053347</v>
      </c>
      <c r="K320" s="6">
        <v>17845037</v>
      </c>
      <c r="L320" s="3">
        <v>-15791690</v>
      </c>
      <c r="M320" s="6">
        <v>18637878</v>
      </c>
      <c r="N320" s="6">
        <v>1174200</v>
      </c>
      <c r="O320" s="6">
        <v>427119</v>
      </c>
      <c r="P320" s="6">
        <v>672916</v>
      </c>
      <c r="Q320" s="2">
        <v>0</v>
      </c>
      <c r="R320" s="2">
        <v>0</v>
      </c>
      <c r="S320" s="2">
        <v>0</v>
      </c>
      <c r="T320" s="6">
        <v>11273</v>
      </c>
      <c r="U320" s="6">
        <v>57164</v>
      </c>
      <c r="V320" s="6">
        <v>5728</v>
      </c>
      <c r="W320" s="6">
        <v>-361893</v>
      </c>
      <c r="X320" s="6">
        <v>0</v>
      </c>
      <c r="Y320" s="2">
        <v>809650</v>
      </c>
      <c r="Z320" s="6">
        <v>-3406846</v>
      </c>
      <c r="AA320" s="6">
        <v>15233689</v>
      </c>
      <c r="AB320" s="6">
        <v>-558002</v>
      </c>
      <c r="AC320" s="6">
        <v>-2611349</v>
      </c>
      <c r="AD320" s="9">
        <v>-0.27</v>
      </c>
      <c r="AE320" s="7" t="s">
        <v>984</v>
      </c>
      <c r="AF320" s="2">
        <v>1.5647777000000002E-2</v>
      </c>
      <c r="AG320" s="2">
        <v>-8517115</v>
      </c>
      <c r="AH320" s="6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0</v>
      </c>
      <c r="AN320" s="2">
        <v>1</v>
      </c>
    </row>
    <row r="321" spans="1:40">
      <c r="A321" s="2" t="s">
        <v>19</v>
      </c>
      <c r="B321" s="2" t="s">
        <v>821</v>
      </c>
      <c r="C321" s="2" t="s">
        <v>805</v>
      </c>
      <c r="D321" s="2" t="s">
        <v>974</v>
      </c>
      <c r="E321" s="2" t="s">
        <v>20</v>
      </c>
      <c r="F321" s="2" t="s">
        <v>806</v>
      </c>
      <c r="G321" s="2" t="s">
        <v>726</v>
      </c>
      <c r="H321" s="2">
        <v>0</v>
      </c>
      <c r="I321" s="2">
        <v>0.49</v>
      </c>
      <c r="J321" s="6">
        <v>13583676</v>
      </c>
      <c r="K321" s="6">
        <v>32304726</v>
      </c>
      <c r="L321" s="3">
        <v>-18721050</v>
      </c>
      <c r="M321" s="6">
        <v>35278241</v>
      </c>
      <c r="N321" s="6">
        <v>2048768</v>
      </c>
      <c r="O321" s="6">
        <v>808636</v>
      </c>
      <c r="P321" s="6">
        <v>1111779</v>
      </c>
      <c r="Q321" s="6">
        <v>581.56565660000001</v>
      </c>
      <c r="R321" s="6">
        <v>1150</v>
      </c>
      <c r="S321" s="2">
        <v>0</v>
      </c>
      <c r="T321" s="6">
        <v>12029</v>
      </c>
      <c r="U321" s="6">
        <v>97048</v>
      </c>
      <c r="V321" s="6">
        <v>17543</v>
      </c>
      <c r="W321" s="6">
        <v>-429024</v>
      </c>
      <c r="X321" s="6">
        <v>0</v>
      </c>
      <c r="Y321" s="2">
        <v>2096625</v>
      </c>
      <c r="Z321" s="6">
        <v>5584054</v>
      </c>
      <c r="AA321" s="6">
        <v>40385414</v>
      </c>
      <c r="AB321" s="6">
        <v>21664364</v>
      </c>
      <c r="AC321" s="6">
        <v>8080688</v>
      </c>
      <c r="AD321" s="9">
        <v>1.59</v>
      </c>
      <c r="AE321" s="7" t="s">
        <v>975</v>
      </c>
      <c r="AF321" s="2">
        <v>0.115033986</v>
      </c>
      <c r="AG321" s="2">
        <v>11396029</v>
      </c>
      <c r="AH321" s="6">
        <v>0</v>
      </c>
      <c r="AI321" s="2">
        <v>0</v>
      </c>
      <c r="AJ321" s="2">
        <v>0</v>
      </c>
      <c r="AK321" s="2">
        <v>0</v>
      </c>
      <c r="AL321" s="2">
        <v>0</v>
      </c>
      <c r="AM321" s="2">
        <v>0</v>
      </c>
      <c r="AN321" s="2">
        <v>1</v>
      </c>
    </row>
    <row r="322" spans="1:40">
      <c r="A322" s="2" t="s">
        <v>17</v>
      </c>
      <c r="B322" s="2" t="s">
        <v>819</v>
      </c>
      <c r="C322" s="2" t="s">
        <v>825</v>
      </c>
      <c r="D322" s="2" t="s">
        <v>945</v>
      </c>
      <c r="E322" s="2" t="s">
        <v>18</v>
      </c>
      <c r="F322" s="2" t="s">
        <v>806</v>
      </c>
      <c r="G322" s="2" t="s">
        <v>45</v>
      </c>
      <c r="H322" s="2">
        <v>0</v>
      </c>
      <c r="I322" s="2">
        <v>0.49</v>
      </c>
      <c r="J322" s="6">
        <v>76640678</v>
      </c>
      <c r="K322" s="6">
        <v>35984306</v>
      </c>
      <c r="L322" s="6">
        <v>40656373</v>
      </c>
      <c r="M322" s="6">
        <v>36049968</v>
      </c>
      <c r="N322" s="6">
        <v>3961511</v>
      </c>
      <c r="O322" s="6">
        <v>827101</v>
      </c>
      <c r="P322" s="6">
        <v>2991180</v>
      </c>
      <c r="Q322" s="6">
        <v>10708</v>
      </c>
      <c r="R322" s="2">
        <v>0</v>
      </c>
      <c r="S322" s="6">
        <v>751.82828280000001</v>
      </c>
      <c r="T322" s="6">
        <v>20498</v>
      </c>
      <c r="U322" s="6">
        <v>95233</v>
      </c>
      <c r="V322" s="6">
        <v>16039</v>
      </c>
      <c r="W322" s="6">
        <v>931709</v>
      </c>
      <c r="X322" s="6">
        <v>0</v>
      </c>
      <c r="Y322" s="2">
        <v>0</v>
      </c>
      <c r="Z322" s="6">
        <v>936363</v>
      </c>
      <c r="AA322" s="6">
        <v>41879550</v>
      </c>
      <c r="AB322" s="6">
        <v>82535923</v>
      </c>
      <c r="AC322" s="6">
        <v>5895245</v>
      </c>
      <c r="AD322" s="9">
        <v>1.08</v>
      </c>
      <c r="AE322" s="7">
        <v>0</v>
      </c>
      <c r="AF322" s="2">
        <v>2.2002701999999999E-2</v>
      </c>
      <c r="AG322" s="2">
        <v>-1741176</v>
      </c>
      <c r="AH322" s="6">
        <v>0</v>
      </c>
      <c r="AI322" s="2">
        <v>0</v>
      </c>
      <c r="AJ322" s="2">
        <v>0</v>
      </c>
      <c r="AK322" s="2">
        <v>0</v>
      </c>
      <c r="AL322" s="2">
        <v>0</v>
      </c>
      <c r="AM322" s="2">
        <v>0</v>
      </c>
      <c r="AN322" s="2">
        <v>1</v>
      </c>
    </row>
    <row r="323" spans="1:40">
      <c r="A323" s="2" t="s">
        <v>15</v>
      </c>
      <c r="B323" s="2" t="s">
        <v>804</v>
      </c>
      <c r="C323" s="2" t="s">
        <v>825</v>
      </c>
      <c r="D323" s="2">
        <v>0</v>
      </c>
      <c r="E323" s="2" t="s">
        <v>16</v>
      </c>
      <c r="F323" s="2" t="s">
        <v>13</v>
      </c>
      <c r="G323" s="2" t="s">
        <v>464</v>
      </c>
      <c r="H323" s="2">
        <v>0</v>
      </c>
      <c r="I323" s="2">
        <v>0.4</v>
      </c>
      <c r="J323" s="6">
        <v>2515597</v>
      </c>
      <c r="K323" s="6">
        <v>15375218</v>
      </c>
      <c r="L323" s="3">
        <v>-12859621</v>
      </c>
      <c r="M323" s="6">
        <v>15615908</v>
      </c>
      <c r="N323" s="6">
        <v>1298436</v>
      </c>
      <c r="O323" s="6">
        <v>357865</v>
      </c>
      <c r="P323" s="6">
        <v>875358</v>
      </c>
      <c r="Q323" s="2">
        <v>0</v>
      </c>
      <c r="R323" s="2">
        <v>0</v>
      </c>
      <c r="S323" s="2">
        <v>614</v>
      </c>
      <c r="T323" s="6">
        <v>6653</v>
      </c>
      <c r="U323" s="6">
        <v>47308</v>
      </c>
      <c r="V323" s="6">
        <v>10638</v>
      </c>
      <c r="W323" s="6">
        <v>-294700</v>
      </c>
      <c r="X323" s="6">
        <v>0</v>
      </c>
      <c r="Y323" s="2">
        <v>0</v>
      </c>
      <c r="Z323" s="6">
        <v>-65001</v>
      </c>
      <c r="AA323" s="6">
        <v>16554643</v>
      </c>
      <c r="AB323" s="6">
        <v>3695022</v>
      </c>
      <c r="AC323" s="6">
        <v>1179425</v>
      </c>
      <c r="AD323" s="9">
        <v>1.47</v>
      </c>
      <c r="AE323" s="7" t="s">
        <v>864</v>
      </c>
      <c r="AF323" s="2">
        <v>3.6525204999999998E-2</v>
      </c>
      <c r="AG323" s="2">
        <v>-162502</v>
      </c>
      <c r="AH323" s="6">
        <v>0</v>
      </c>
      <c r="AI323" s="2">
        <v>1</v>
      </c>
      <c r="AJ323" s="2">
        <v>0</v>
      </c>
      <c r="AK323" s="2">
        <v>0</v>
      </c>
      <c r="AL323" s="2">
        <v>0</v>
      </c>
      <c r="AM323" s="2">
        <v>0</v>
      </c>
      <c r="AN323" s="2">
        <v>0</v>
      </c>
    </row>
    <row r="324" spans="1:40">
      <c r="A324" s="2" t="s">
        <v>11</v>
      </c>
      <c r="B324" s="2" t="s">
        <v>804</v>
      </c>
      <c r="C324" s="2" t="s">
        <v>805</v>
      </c>
      <c r="D324" s="2">
        <v>0</v>
      </c>
      <c r="E324" s="2" t="s">
        <v>12</v>
      </c>
      <c r="F324" s="2" t="s">
        <v>39</v>
      </c>
      <c r="G324" s="2" t="s">
        <v>806</v>
      </c>
      <c r="H324" s="2">
        <v>0</v>
      </c>
      <c r="I324" s="2">
        <v>0.4</v>
      </c>
      <c r="J324" s="6">
        <v>2590031</v>
      </c>
      <c r="K324" s="6">
        <v>12428574</v>
      </c>
      <c r="L324" s="6">
        <v>-9838543</v>
      </c>
      <c r="M324" s="6">
        <v>12802870</v>
      </c>
      <c r="N324" s="6">
        <v>1291248</v>
      </c>
      <c r="O324" s="6">
        <v>293399</v>
      </c>
      <c r="P324" s="6">
        <v>950795</v>
      </c>
      <c r="Q324" s="2">
        <v>0</v>
      </c>
      <c r="R324" s="2">
        <v>0</v>
      </c>
      <c r="S324" s="2">
        <v>0</v>
      </c>
      <c r="T324" s="2">
        <v>0</v>
      </c>
      <c r="U324" s="6">
        <v>36825</v>
      </c>
      <c r="V324" s="6">
        <v>10229</v>
      </c>
      <c r="W324" s="6">
        <v>-225467</v>
      </c>
      <c r="X324" s="6">
        <v>0</v>
      </c>
      <c r="Y324" s="2">
        <v>0</v>
      </c>
      <c r="Z324" s="6">
        <v>303255</v>
      </c>
      <c r="AA324" s="6">
        <v>14171906</v>
      </c>
      <c r="AB324" s="6">
        <v>4333363</v>
      </c>
      <c r="AC324" s="6">
        <v>1743332</v>
      </c>
      <c r="AD324" s="9">
        <v>1.67</v>
      </c>
      <c r="AE324" s="7" t="s">
        <v>903</v>
      </c>
      <c r="AF324" s="2">
        <v>3.003836E-2</v>
      </c>
      <c r="AG324" s="2">
        <v>758137</v>
      </c>
      <c r="AH324" s="6">
        <v>0</v>
      </c>
      <c r="AI324" s="2">
        <v>1</v>
      </c>
      <c r="AJ324" s="2">
        <v>0</v>
      </c>
      <c r="AK324" s="2">
        <v>0</v>
      </c>
      <c r="AL324" s="2">
        <v>0</v>
      </c>
      <c r="AM324" s="2">
        <v>0</v>
      </c>
      <c r="AN324" s="2">
        <v>0</v>
      </c>
    </row>
    <row r="325" spans="1:40">
      <c r="A325" s="2" t="s">
        <v>9</v>
      </c>
      <c r="B325" s="2" t="s">
        <v>804</v>
      </c>
      <c r="C325" s="2" t="s">
        <v>825</v>
      </c>
      <c r="D325" s="2">
        <v>0</v>
      </c>
      <c r="E325" s="2" t="s">
        <v>10</v>
      </c>
      <c r="F325" s="2" t="s">
        <v>13</v>
      </c>
      <c r="G325" s="2" t="s">
        <v>464</v>
      </c>
      <c r="H325" s="2">
        <v>0</v>
      </c>
      <c r="I325" s="2">
        <v>0.4</v>
      </c>
      <c r="J325" s="6">
        <v>2551266</v>
      </c>
      <c r="K325" s="6">
        <v>15433965</v>
      </c>
      <c r="L325" s="3">
        <v>-12882699</v>
      </c>
      <c r="M325" s="6">
        <v>15708638</v>
      </c>
      <c r="N325" s="6">
        <v>1856005</v>
      </c>
      <c r="O325" s="6">
        <v>364952</v>
      </c>
      <c r="P325" s="6">
        <v>1364430</v>
      </c>
      <c r="Q325" s="6">
        <v>1179</v>
      </c>
      <c r="R325" s="6">
        <v>22309</v>
      </c>
      <c r="S325" s="2">
        <v>0</v>
      </c>
      <c r="T325" s="6">
        <v>16023</v>
      </c>
      <c r="U325" s="6">
        <v>58564</v>
      </c>
      <c r="V325" s="6">
        <v>28548</v>
      </c>
      <c r="W325" s="6">
        <v>-295229</v>
      </c>
      <c r="X325" s="6">
        <v>0</v>
      </c>
      <c r="Y325" s="2">
        <v>0</v>
      </c>
      <c r="Z325" s="2">
        <v>0</v>
      </c>
      <c r="AA325" s="6">
        <v>17269414</v>
      </c>
      <c r="AB325" s="6">
        <v>4386716</v>
      </c>
      <c r="AC325" s="6">
        <v>1835449</v>
      </c>
      <c r="AD325" s="9">
        <v>1.72</v>
      </c>
      <c r="AE325" s="7" t="s">
        <v>864</v>
      </c>
      <c r="AF325" s="2">
        <v>3.7043101000000002E-2</v>
      </c>
      <c r="AG325" s="2">
        <v>0</v>
      </c>
      <c r="AH325" s="6">
        <v>0</v>
      </c>
      <c r="AI325" s="2">
        <v>1</v>
      </c>
      <c r="AJ325" s="2">
        <v>0</v>
      </c>
      <c r="AK325" s="2">
        <v>0</v>
      </c>
      <c r="AL325" s="2">
        <v>0</v>
      </c>
      <c r="AM325" s="2">
        <v>0</v>
      </c>
      <c r="AN325" s="2">
        <v>0</v>
      </c>
    </row>
    <row r="326" spans="1:40">
      <c r="A326" s="2" t="s">
        <v>7</v>
      </c>
      <c r="B326" s="2" t="s">
        <v>804</v>
      </c>
      <c r="C326" s="2" t="s">
        <v>805</v>
      </c>
      <c r="D326" s="2">
        <v>0</v>
      </c>
      <c r="E326" s="2" t="s">
        <v>8</v>
      </c>
      <c r="F326" s="2" t="s">
        <v>680</v>
      </c>
      <c r="G326" s="2" t="s">
        <v>678</v>
      </c>
      <c r="H326" s="2">
        <v>0</v>
      </c>
      <c r="I326" s="2">
        <v>0.4</v>
      </c>
      <c r="J326" s="6">
        <v>3218810</v>
      </c>
      <c r="K326" s="6">
        <v>27489781</v>
      </c>
      <c r="L326" s="3">
        <v>-24270972</v>
      </c>
      <c r="M326" s="6">
        <v>28679978</v>
      </c>
      <c r="N326" s="6">
        <v>2035750</v>
      </c>
      <c r="O326" s="6">
        <v>657249</v>
      </c>
      <c r="P326" s="6">
        <v>1257859</v>
      </c>
      <c r="Q326" s="6">
        <v>3751</v>
      </c>
      <c r="R326" s="6">
        <v>3526</v>
      </c>
      <c r="S326" s="2">
        <v>614</v>
      </c>
      <c r="T326" s="6">
        <v>12330</v>
      </c>
      <c r="U326" s="6">
        <v>74037</v>
      </c>
      <c r="V326" s="6">
        <v>26384</v>
      </c>
      <c r="W326" s="6">
        <v>-556210</v>
      </c>
      <c r="X326" s="6">
        <v>0</v>
      </c>
      <c r="Y326" s="2">
        <v>1268460</v>
      </c>
      <c r="Z326" s="6">
        <v>1500165</v>
      </c>
      <c r="AA326" s="6">
        <v>30391223</v>
      </c>
      <c r="AB326" s="6">
        <v>6120251</v>
      </c>
      <c r="AC326" s="6">
        <v>2901442</v>
      </c>
      <c r="AD326" s="9">
        <v>1.9</v>
      </c>
      <c r="AE326" s="7">
        <v>0</v>
      </c>
      <c r="AF326" s="2">
        <v>9.2408500000000005E-4</v>
      </c>
      <c r="AG326" s="2">
        <v>3750412</v>
      </c>
      <c r="AH326" s="6">
        <v>0</v>
      </c>
      <c r="AI326" s="2">
        <v>1</v>
      </c>
      <c r="AJ326" s="2">
        <v>0</v>
      </c>
      <c r="AK326" s="2">
        <v>0</v>
      </c>
      <c r="AL326" s="2">
        <v>0</v>
      </c>
      <c r="AM326" s="2">
        <v>0</v>
      </c>
      <c r="AN326" s="2">
        <v>0</v>
      </c>
    </row>
    <row r="327" spans="1:40">
      <c r="A327" s="2" t="s">
        <v>5</v>
      </c>
      <c r="B327" s="2" t="s">
        <v>804</v>
      </c>
      <c r="C327" s="2" t="s">
        <v>808</v>
      </c>
      <c r="D327" s="2">
        <v>0</v>
      </c>
      <c r="E327" s="2" t="s">
        <v>6</v>
      </c>
      <c r="F327" s="2" t="s">
        <v>412</v>
      </c>
      <c r="G327" s="2" t="s">
        <v>410</v>
      </c>
      <c r="H327" s="2">
        <v>0</v>
      </c>
      <c r="I327" s="2">
        <v>0.4</v>
      </c>
      <c r="J327" s="6">
        <v>3279452</v>
      </c>
      <c r="K327" s="6">
        <v>9856615</v>
      </c>
      <c r="L327" s="6">
        <v>-6577163</v>
      </c>
      <c r="M327" s="6">
        <v>9933005</v>
      </c>
      <c r="N327" s="6">
        <v>1568503</v>
      </c>
      <c r="O327" s="6">
        <v>229008</v>
      </c>
      <c r="P327" s="6">
        <v>1298692</v>
      </c>
      <c r="Q327" s="6">
        <v>3066</v>
      </c>
      <c r="R327" s="2">
        <v>0</v>
      </c>
      <c r="S327" s="2">
        <v>0</v>
      </c>
      <c r="T327" s="6">
        <v>3998</v>
      </c>
      <c r="U327" s="6">
        <v>15017</v>
      </c>
      <c r="V327" s="6">
        <v>18722</v>
      </c>
      <c r="W327" s="6">
        <v>-150727</v>
      </c>
      <c r="X327" s="6">
        <v>0</v>
      </c>
      <c r="Y327" s="2">
        <v>0</v>
      </c>
      <c r="Z327" s="6">
        <v>-346550</v>
      </c>
      <c r="AA327" s="6">
        <v>11004232</v>
      </c>
      <c r="AB327" s="6">
        <v>4427068</v>
      </c>
      <c r="AC327" s="6">
        <v>1147616</v>
      </c>
      <c r="AD327" s="9">
        <v>1.35</v>
      </c>
      <c r="AE327" s="7" t="s">
        <v>930</v>
      </c>
      <c r="AF327" s="2">
        <v>1.5574797E-2</v>
      </c>
      <c r="AG327" s="2">
        <v>-866376</v>
      </c>
      <c r="AH327" s="6">
        <v>0</v>
      </c>
      <c r="AI327" s="2">
        <v>1</v>
      </c>
      <c r="AJ327" s="2">
        <v>0</v>
      </c>
      <c r="AK327" s="2">
        <v>0</v>
      </c>
      <c r="AL327" s="2">
        <v>0</v>
      </c>
      <c r="AM327" s="2">
        <v>0</v>
      </c>
      <c r="AN327" s="2">
        <v>0</v>
      </c>
    </row>
    <row r="328" spans="1:40">
      <c r="A328" s="2" t="s">
        <v>3</v>
      </c>
      <c r="B328" s="2" t="s">
        <v>804</v>
      </c>
      <c r="C328" s="2" t="s">
        <v>825</v>
      </c>
      <c r="D328" s="2">
        <v>0</v>
      </c>
      <c r="E328" s="2" t="s">
        <v>4</v>
      </c>
      <c r="F328" s="2" t="s">
        <v>13</v>
      </c>
      <c r="G328" s="2" t="s">
        <v>464</v>
      </c>
      <c r="H328" s="2">
        <v>0</v>
      </c>
      <c r="I328" s="2">
        <v>0.4</v>
      </c>
      <c r="J328" s="6">
        <v>2734953</v>
      </c>
      <c r="K328" s="6">
        <v>10891922</v>
      </c>
      <c r="L328" s="6">
        <v>-8156969</v>
      </c>
      <c r="M328" s="6">
        <v>10852066</v>
      </c>
      <c r="N328" s="6">
        <v>1281266</v>
      </c>
      <c r="O328" s="6">
        <v>248809</v>
      </c>
      <c r="P328" s="6">
        <v>971482</v>
      </c>
      <c r="Q328" s="2">
        <v>0</v>
      </c>
      <c r="R328" s="6">
        <v>4584</v>
      </c>
      <c r="S328" s="2">
        <v>0</v>
      </c>
      <c r="T328" s="6">
        <v>6489</v>
      </c>
      <c r="U328" s="6">
        <v>24124</v>
      </c>
      <c r="V328" s="6">
        <v>25778</v>
      </c>
      <c r="W328" s="6">
        <v>-186931</v>
      </c>
      <c r="X328" s="6">
        <v>0</v>
      </c>
      <c r="Y328" s="2">
        <v>0</v>
      </c>
      <c r="Z328" s="6">
        <v>-9888</v>
      </c>
      <c r="AA328" s="6">
        <v>11936513</v>
      </c>
      <c r="AB328" s="6">
        <v>3779544</v>
      </c>
      <c r="AC328" s="6">
        <v>1044592</v>
      </c>
      <c r="AD328" s="9">
        <v>1.38</v>
      </c>
      <c r="AE328" s="7" t="s">
        <v>864</v>
      </c>
      <c r="AF328" s="2">
        <v>3.9710134000000001E-2</v>
      </c>
      <c r="AG328" s="2">
        <v>-24721</v>
      </c>
      <c r="AH328" s="6">
        <v>0</v>
      </c>
      <c r="AI328" s="2">
        <v>1</v>
      </c>
      <c r="AJ328" s="2">
        <v>0</v>
      </c>
      <c r="AK328" s="2">
        <v>0</v>
      </c>
      <c r="AL328" s="2">
        <v>0</v>
      </c>
      <c r="AM328" s="2">
        <v>0</v>
      </c>
      <c r="AN328" s="2">
        <v>0</v>
      </c>
    </row>
    <row r="329" spans="1:40">
      <c r="A329" s="2" t="s">
        <v>1</v>
      </c>
      <c r="B329" s="2" t="s">
        <v>821</v>
      </c>
      <c r="C329" s="2" t="s">
        <v>820</v>
      </c>
      <c r="D329" s="2" t="s">
        <v>976</v>
      </c>
      <c r="E329" s="2" t="s">
        <v>2</v>
      </c>
      <c r="F329" s="2" t="s">
        <v>806</v>
      </c>
      <c r="G329" s="2" t="s">
        <v>314</v>
      </c>
      <c r="H329" s="2">
        <v>0</v>
      </c>
      <c r="I329" s="2">
        <v>0.49</v>
      </c>
      <c r="J329" s="6">
        <v>25543910</v>
      </c>
      <c r="K329" s="6">
        <v>46279296</v>
      </c>
      <c r="L329" s="3">
        <v>-20735386</v>
      </c>
      <c r="M329" s="6">
        <v>49197213</v>
      </c>
      <c r="N329" s="6">
        <v>3397406</v>
      </c>
      <c r="O329" s="6">
        <v>1132197</v>
      </c>
      <c r="P329" s="6">
        <v>1975814</v>
      </c>
      <c r="Q329" s="6">
        <v>15037</v>
      </c>
      <c r="R329" s="6">
        <v>2098</v>
      </c>
      <c r="S329" s="6">
        <v>751.82828280000001</v>
      </c>
      <c r="T329" s="6">
        <v>25062</v>
      </c>
      <c r="U329" s="6">
        <v>191812</v>
      </c>
      <c r="V329" s="6">
        <v>54634</v>
      </c>
      <c r="W329" s="6">
        <v>-475186</v>
      </c>
      <c r="X329" s="6">
        <v>0</v>
      </c>
      <c r="Y329" s="2">
        <v>0</v>
      </c>
      <c r="Z329" s="6">
        <v>-321380</v>
      </c>
      <c r="AA329" s="6">
        <v>51798053</v>
      </c>
      <c r="AB329" s="6">
        <v>31062667</v>
      </c>
      <c r="AC329" s="6">
        <v>5518757</v>
      </c>
      <c r="AD329" s="9">
        <v>1.22</v>
      </c>
      <c r="AE329" s="7" t="s">
        <v>977</v>
      </c>
      <c r="AF329" s="2">
        <v>5.0577953000000002E-2</v>
      </c>
      <c r="AG329" s="2">
        <v>-655878</v>
      </c>
      <c r="AH329" s="6">
        <v>0</v>
      </c>
      <c r="AI329" s="2">
        <v>0</v>
      </c>
      <c r="AJ329" s="2">
        <v>0</v>
      </c>
      <c r="AK329" s="2">
        <v>0</v>
      </c>
      <c r="AL329" s="2">
        <v>0</v>
      </c>
      <c r="AM329" s="2">
        <v>0</v>
      </c>
      <c r="AN329" s="2">
        <v>1</v>
      </c>
    </row>
    <row r="330" spans="1:40">
      <c r="A330" s="2" t="s">
        <v>752</v>
      </c>
      <c r="B330" s="2" t="s">
        <v>812</v>
      </c>
      <c r="D330" s="2">
        <v>0</v>
      </c>
      <c r="E330" s="2" t="s">
        <v>813</v>
      </c>
      <c r="H330" s="2" t="s">
        <v>814</v>
      </c>
      <c r="I330" s="2">
        <v>0.01</v>
      </c>
      <c r="J330" s="6">
        <v>10492036</v>
      </c>
      <c r="K330" s="6">
        <v>4589600</v>
      </c>
      <c r="L330" s="6">
        <v>5902436</v>
      </c>
      <c r="M330" s="6">
        <v>4658275</v>
      </c>
      <c r="N330" s="6">
        <v>351135</v>
      </c>
      <c r="O330" s="6">
        <v>106752</v>
      </c>
      <c r="P330" s="6">
        <v>229421</v>
      </c>
      <c r="Q330" s="2">
        <v>665</v>
      </c>
      <c r="R330" s="2">
        <v>193</v>
      </c>
      <c r="S330" s="2">
        <v>30</v>
      </c>
      <c r="T330" s="6">
        <v>1709</v>
      </c>
      <c r="U330" s="6">
        <v>8606</v>
      </c>
      <c r="V330" s="6">
        <v>3759</v>
      </c>
      <c r="W330" s="6">
        <v>135264</v>
      </c>
      <c r="X330" s="6">
        <v>0</v>
      </c>
      <c r="Y330" s="2">
        <v>0</v>
      </c>
      <c r="Z330" s="6">
        <v>-224870</v>
      </c>
      <c r="AA330" s="6">
        <v>4919804</v>
      </c>
      <c r="AB330" s="6">
        <v>10822240</v>
      </c>
      <c r="AC330" s="6">
        <v>330204</v>
      </c>
      <c r="AD330" s="9">
        <v>1.03</v>
      </c>
      <c r="AE330" s="7">
        <v>0</v>
      </c>
      <c r="AF330" s="2">
        <v>3.012149E-3</v>
      </c>
      <c r="AG330" s="2" t="s">
        <v>1013</v>
      </c>
      <c r="AH330" s="6">
        <v>0</v>
      </c>
      <c r="AI330" s="2">
        <v>0</v>
      </c>
      <c r="AJ330" s="2">
        <v>0</v>
      </c>
      <c r="AK330" s="2">
        <v>1</v>
      </c>
      <c r="AL330" s="2">
        <v>0</v>
      </c>
      <c r="AM330" s="2">
        <v>0</v>
      </c>
      <c r="AN330" s="2">
        <v>0</v>
      </c>
    </row>
    <row r="331" spans="1:40">
      <c r="A331" s="2" t="s">
        <v>728</v>
      </c>
      <c r="B331" s="2" t="s">
        <v>812</v>
      </c>
      <c r="D331" s="2">
        <v>0</v>
      </c>
      <c r="E331" s="2" t="s">
        <v>823</v>
      </c>
      <c r="H331" s="2" t="s">
        <v>814</v>
      </c>
      <c r="I331" s="2">
        <v>0.01</v>
      </c>
      <c r="J331" s="6">
        <v>5715718</v>
      </c>
      <c r="K331" s="6">
        <v>2021710</v>
      </c>
      <c r="L331" s="6">
        <v>3694008</v>
      </c>
      <c r="M331" s="6">
        <v>2136822</v>
      </c>
      <c r="N331" s="6">
        <v>191809</v>
      </c>
      <c r="O331" s="6">
        <v>48968</v>
      </c>
      <c r="P331" s="6">
        <v>135348</v>
      </c>
      <c r="Q331" s="2">
        <v>119</v>
      </c>
      <c r="R331" s="2">
        <v>348</v>
      </c>
      <c r="S331" s="2">
        <v>30</v>
      </c>
      <c r="T331" s="2">
        <v>707</v>
      </c>
      <c r="U331" s="6">
        <v>4364</v>
      </c>
      <c r="V331" s="6">
        <v>1925</v>
      </c>
      <c r="W331" s="6">
        <v>84654</v>
      </c>
      <c r="X331" s="6">
        <v>0</v>
      </c>
      <c r="Y331" s="2">
        <v>0</v>
      </c>
      <c r="Z331" s="6">
        <v>-48555</v>
      </c>
      <c r="AA331" s="6">
        <v>2364730</v>
      </c>
      <c r="AB331" s="6">
        <v>6058738</v>
      </c>
      <c r="AC331" s="6">
        <v>343020</v>
      </c>
      <c r="AD331" s="9">
        <v>1.06</v>
      </c>
      <c r="AE331" s="7">
        <v>0</v>
      </c>
      <c r="AF331" s="2">
        <v>1.6409199999999999E-3</v>
      </c>
      <c r="AG331" s="2" t="e">
        <v>#N/A</v>
      </c>
      <c r="AH331" s="6">
        <v>0</v>
      </c>
      <c r="AI331" s="2">
        <v>0</v>
      </c>
      <c r="AJ331" s="2">
        <v>0</v>
      </c>
      <c r="AK331" s="2">
        <v>1</v>
      </c>
      <c r="AL331" s="2">
        <v>0</v>
      </c>
      <c r="AM331" s="2">
        <v>0</v>
      </c>
      <c r="AN331" s="2">
        <v>0</v>
      </c>
    </row>
    <row r="332" spans="1:40">
      <c r="A332" s="2" t="s">
        <v>726</v>
      </c>
      <c r="B332" s="2" t="s">
        <v>812</v>
      </c>
      <c r="D332" s="2">
        <v>0</v>
      </c>
      <c r="E332" s="2" t="s">
        <v>727</v>
      </c>
      <c r="H332" s="2" t="s">
        <v>814</v>
      </c>
      <c r="I332" s="2">
        <v>0.01</v>
      </c>
      <c r="J332" s="6">
        <v>6855809</v>
      </c>
      <c r="K332" s="6">
        <v>4978533</v>
      </c>
      <c r="L332" s="6">
        <v>1877275</v>
      </c>
      <c r="M332" s="6">
        <v>5521826</v>
      </c>
      <c r="N332" s="6">
        <v>286342</v>
      </c>
      <c r="O332" s="6">
        <v>126542</v>
      </c>
      <c r="P332" s="6">
        <v>138652</v>
      </c>
      <c r="Q332" s="2">
        <v>467</v>
      </c>
      <c r="R332" s="2">
        <v>89</v>
      </c>
      <c r="S332" s="2">
        <v>31</v>
      </c>
      <c r="T332" s="6">
        <v>2887</v>
      </c>
      <c r="U332" s="6">
        <v>15049</v>
      </c>
      <c r="V332" s="6">
        <v>2625</v>
      </c>
      <c r="W332" s="6">
        <v>43021</v>
      </c>
      <c r="X332" s="6">
        <v>0</v>
      </c>
      <c r="Y332" s="2">
        <v>0</v>
      </c>
      <c r="Z332" s="6">
        <v>142268</v>
      </c>
      <c r="AA332" s="6">
        <v>5993457</v>
      </c>
      <c r="AB332" s="6">
        <v>7870732</v>
      </c>
      <c r="AC332" s="6">
        <v>1014923</v>
      </c>
      <c r="AD332" s="9">
        <v>1.1499999999999999</v>
      </c>
      <c r="AE332" s="7">
        <v>0</v>
      </c>
      <c r="AF332" s="2">
        <v>1.9682279999999998E-3</v>
      </c>
      <c r="AG332" s="2" t="e">
        <v>#N/A</v>
      </c>
      <c r="AH332" s="6">
        <v>0</v>
      </c>
      <c r="AI332" s="2">
        <v>0</v>
      </c>
      <c r="AJ332" s="2">
        <v>0</v>
      </c>
      <c r="AK332" s="2">
        <v>1</v>
      </c>
      <c r="AL332" s="2">
        <v>0</v>
      </c>
      <c r="AM332" s="2">
        <v>0</v>
      </c>
      <c r="AN332" s="2">
        <v>0</v>
      </c>
    </row>
    <row r="333" spans="1:40">
      <c r="A333" s="2" t="s">
        <v>678</v>
      </c>
      <c r="B333" s="2" t="s">
        <v>812</v>
      </c>
      <c r="D333" s="2">
        <v>0</v>
      </c>
      <c r="E333" s="2" t="s">
        <v>834</v>
      </c>
      <c r="H333" s="2" t="s">
        <v>814</v>
      </c>
      <c r="I333" s="2">
        <v>0.01</v>
      </c>
      <c r="J333" s="6">
        <v>4949674</v>
      </c>
      <c r="K333" s="6">
        <v>3176348</v>
      </c>
      <c r="L333" s="6">
        <v>1773326</v>
      </c>
      <c r="M333" s="6">
        <v>3326333</v>
      </c>
      <c r="N333" s="6">
        <v>242437</v>
      </c>
      <c r="O333" s="6">
        <v>76228</v>
      </c>
      <c r="P333" s="6">
        <v>151129</v>
      </c>
      <c r="Q333" s="6">
        <v>1318</v>
      </c>
      <c r="R333" s="2">
        <v>800</v>
      </c>
      <c r="S333" s="2">
        <v>30</v>
      </c>
      <c r="T333" s="2">
        <v>971</v>
      </c>
      <c r="U333" s="6">
        <v>9396</v>
      </c>
      <c r="V333" s="6">
        <v>2565</v>
      </c>
      <c r="W333" s="6">
        <v>40639</v>
      </c>
      <c r="X333" s="6">
        <v>0</v>
      </c>
      <c r="Y333" s="2">
        <v>58567.838759999999</v>
      </c>
      <c r="Z333" s="6">
        <v>63946</v>
      </c>
      <c r="AA333" s="6">
        <v>3614787</v>
      </c>
      <c r="AB333" s="6">
        <v>5388113</v>
      </c>
      <c r="AC333" s="6">
        <v>438439</v>
      </c>
      <c r="AD333" s="9">
        <v>1.0900000000000001</v>
      </c>
      <c r="AE333" s="7" t="s">
        <v>922</v>
      </c>
      <c r="AF333" s="2">
        <v>9.1502239999999999E-2</v>
      </c>
      <c r="AG333" s="2" t="e">
        <v>#N/A</v>
      </c>
      <c r="AH333" s="6">
        <v>0</v>
      </c>
      <c r="AI333" s="2">
        <v>0</v>
      </c>
      <c r="AJ333" s="2">
        <v>0</v>
      </c>
      <c r="AK333" s="2">
        <v>1</v>
      </c>
      <c r="AL333" s="2">
        <v>0</v>
      </c>
      <c r="AM333" s="2">
        <v>0</v>
      </c>
      <c r="AN333" s="2">
        <v>0</v>
      </c>
    </row>
    <row r="334" spans="1:40">
      <c r="A334" s="2" t="s">
        <v>666</v>
      </c>
      <c r="B334" s="2" t="s">
        <v>812</v>
      </c>
      <c r="D334" s="2">
        <v>0</v>
      </c>
      <c r="E334" s="2" t="s">
        <v>835</v>
      </c>
      <c r="H334" s="2" t="s">
        <v>814</v>
      </c>
      <c r="I334" s="2">
        <v>0.01</v>
      </c>
      <c r="J334" s="6">
        <v>5882672</v>
      </c>
      <c r="K334" s="6">
        <v>3550817</v>
      </c>
      <c r="L334" s="6">
        <v>2331855</v>
      </c>
      <c r="M334" s="6">
        <v>3831481</v>
      </c>
      <c r="N334" s="6">
        <v>280242</v>
      </c>
      <c r="O334" s="6">
        <v>87805</v>
      </c>
      <c r="P334" s="6">
        <v>176236</v>
      </c>
      <c r="Q334" s="2">
        <v>670</v>
      </c>
      <c r="R334" s="6">
        <v>1501</v>
      </c>
      <c r="S334" s="2">
        <v>15</v>
      </c>
      <c r="T334" s="6">
        <v>1611</v>
      </c>
      <c r="U334" s="6">
        <v>9537</v>
      </c>
      <c r="V334" s="6">
        <v>2867</v>
      </c>
      <c r="W334" s="6">
        <v>53438</v>
      </c>
      <c r="X334" s="6">
        <v>0</v>
      </c>
      <c r="Y334" s="2">
        <v>0</v>
      </c>
      <c r="Z334" s="6">
        <v>111363</v>
      </c>
      <c r="AA334" s="6">
        <v>4276525</v>
      </c>
      <c r="AB334" s="6">
        <v>6608379</v>
      </c>
      <c r="AC334" s="6">
        <v>725708</v>
      </c>
      <c r="AD334" s="9">
        <v>1.1200000000000001</v>
      </c>
      <c r="AE334" s="7">
        <v>0</v>
      </c>
      <c r="AF334" s="2">
        <v>1.6888509999999999E-3</v>
      </c>
      <c r="AG334" s="2" t="e">
        <v>#N/A</v>
      </c>
      <c r="AH334" s="6">
        <v>0</v>
      </c>
      <c r="AI334" s="2">
        <v>0</v>
      </c>
      <c r="AJ334" s="2">
        <v>0</v>
      </c>
      <c r="AK334" s="2">
        <v>1</v>
      </c>
      <c r="AL334" s="2">
        <v>0</v>
      </c>
      <c r="AM334" s="2">
        <v>0</v>
      </c>
      <c r="AN334" s="2">
        <v>0</v>
      </c>
    </row>
    <row r="335" spans="1:40">
      <c r="A335" s="2" t="s">
        <v>642</v>
      </c>
      <c r="B335" s="2" t="s">
        <v>812</v>
      </c>
      <c r="D335" s="2">
        <v>0</v>
      </c>
      <c r="E335" s="2" t="s">
        <v>839</v>
      </c>
      <c r="H335" s="2" t="s">
        <v>814</v>
      </c>
      <c r="I335" s="2">
        <v>0.01</v>
      </c>
      <c r="J335" s="6">
        <v>9108571</v>
      </c>
      <c r="K335" s="6">
        <v>4116656</v>
      </c>
      <c r="L335" s="6">
        <v>4991915</v>
      </c>
      <c r="M335" s="6">
        <v>4293382</v>
      </c>
      <c r="N335" s="6">
        <v>347651</v>
      </c>
      <c r="O335" s="6">
        <v>98389</v>
      </c>
      <c r="P335" s="6">
        <v>232660</v>
      </c>
      <c r="Q335" s="6">
        <v>1088</v>
      </c>
      <c r="R335" s="2">
        <v>193</v>
      </c>
      <c r="S335" s="2">
        <v>35</v>
      </c>
      <c r="T335" s="6">
        <v>1653</v>
      </c>
      <c r="U335" s="6">
        <v>9073</v>
      </c>
      <c r="V335" s="6">
        <v>4560</v>
      </c>
      <c r="W335" s="6">
        <v>114398</v>
      </c>
      <c r="X335" s="6">
        <v>0</v>
      </c>
      <c r="Y335" s="2">
        <v>0</v>
      </c>
      <c r="Z335" s="6">
        <v>-27697</v>
      </c>
      <c r="AA335" s="6">
        <v>4727734</v>
      </c>
      <c r="AB335" s="6">
        <v>9719649</v>
      </c>
      <c r="AC335" s="6">
        <v>611078</v>
      </c>
      <c r="AD335" s="9">
        <v>1.07</v>
      </c>
      <c r="AE335" s="7">
        <v>0</v>
      </c>
      <c r="AF335" s="2">
        <v>2.6149709999999998E-3</v>
      </c>
      <c r="AG335" s="2" t="e">
        <v>#N/A</v>
      </c>
      <c r="AH335" s="6">
        <v>0</v>
      </c>
      <c r="AI335" s="2">
        <v>0</v>
      </c>
      <c r="AJ335" s="2">
        <v>0</v>
      </c>
      <c r="AK335" s="2">
        <v>1</v>
      </c>
      <c r="AL335" s="2">
        <v>0</v>
      </c>
      <c r="AM335" s="2">
        <v>0</v>
      </c>
      <c r="AN335" s="2">
        <v>0</v>
      </c>
    </row>
    <row r="336" spans="1:40">
      <c r="A336" s="2" t="s">
        <v>626</v>
      </c>
      <c r="B336" s="2" t="s">
        <v>812</v>
      </c>
      <c r="D336" s="2">
        <v>0</v>
      </c>
      <c r="E336" s="2" t="s">
        <v>841</v>
      </c>
      <c r="H336" s="2" t="s">
        <v>814</v>
      </c>
      <c r="I336" s="2">
        <v>0.01</v>
      </c>
      <c r="J336" s="6">
        <v>9008499</v>
      </c>
      <c r="K336" s="6">
        <v>1857169</v>
      </c>
      <c r="L336" s="6">
        <v>7151330</v>
      </c>
      <c r="M336" s="6">
        <v>1821268</v>
      </c>
      <c r="N336" s="6">
        <v>148622</v>
      </c>
      <c r="O336" s="6">
        <v>43364</v>
      </c>
      <c r="P336" s="6">
        <v>99884</v>
      </c>
      <c r="Q336" s="2">
        <v>46</v>
      </c>
      <c r="R336" s="2">
        <v>92</v>
      </c>
      <c r="S336" s="2">
        <v>0</v>
      </c>
      <c r="T336" s="2">
        <v>922</v>
      </c>
      <c r="U336" s="6">
        <v>2843</v>
      </c>
      <c r="V336" s="6">
        <v>1471</v>
      </c>
      <c r="W336" s="6">
        <v>163885</v>
      </c>
      <c r="X336" s="6">
        <v>0</v>
      </c>
      <c r="Y336" s="2">
        <v>0</v>
      </c>
      <c r="Z336" s="6">
        <v>73397</v>
      </c>
      <c r="AA336" s="6">
        <v>2207172</v>
      </c>
      <c r="AB336" s="6">
        <v>9358502</v>
      </c>
      <c r="AC336" s="6">
        <v>350003</v>
      </c>
      <c r="AD336" s="9">
        <v>1.04</v>
      </c>
      <c r="AE336" s="7">
        <v>0</v>
      </c>
      <c r="AF336" s="2">
        <v>2.5862419999999999E-3</v>
      </c>
      <c r="AG336" s="2" t="e">
        <v>#N/A</v>
      </c>
      <c r="AH336" s="6">
        <v>0</v>
      </c>
      <c r="AI336" s="2">
        <v>0</v>
      </c>
      <c r="AJ336" s="2">
        <v>0</v>
      </c>
      <c r="AK336" s="2">
        <v>1</v>
      </c>
      <c r="AL336" s="2">
        <v>0</v>
      </c>
      <c r="AM336" s="2">
        <v>0</v>
      </c>
      <c r="AN336" s="2">
        <v>0</v>
      </c>
    </row>
    <row r="337" spans="1:40">
      <c r="A337" s="2" t="s">
        <v>590</v>
      </c>
      <c r="B337" s="2" t="s">
        <v>812</v>
      </c>
      <c r="D337" s="2" t="s">
        <v>964</v>
      </c>
      <c r="E337" s="2" t="s">
        <v>846</v>
      </c>
      <c r="H337" s="2" t="s">
        <v>814</v>
      </c>
      <c r="I337" s="2">
        <v>0.01</v>
      </c>
      <c r="J337" s="6">
        <v>8641122</v>
      </c>
      <c r="K337" s="6">
        <v>2730098</v>
      </c>
      <c r="L337" s="6">
        <v>5911023</v>
      </c>
      <c r="M337" s="6">
        <v>3004605</v>
      </c>
      <c r="N337" s="6">
        <v>325716</v>
      </c>
      <c r="O337" s="6">
        <v>68854</v>
      </c>
      <c r="P337" s="6">
        <v>234677</v>
      </c>
      <c r="Q337" s="2">
        <v>180</v>
      </c>
      <c r="R337" s="6">
        <v>1075</v>
      </c>
      <c r="S337" s="2">
        <v>45</v>
      </c>
      <c r="T337" s="6">
        <v>4454</v>
      </c>
      <c r="U337" s="6">
        <v>11674</v>
      </c>
      <c r="V337" s="6">
        <v>4757</v>
      </c>
      <c r="W337" s="6">
        <v>135461</v>
      </c>
      <c r="X337" s="6">
        <v>0</v>
      </c>
      <c r="Y337" s="2">
        <v>0</v>
      </c>
      <c r="Z337" s="6">
        <v>-132074</v>
      </c>
      <c r="AA337" s="6">
        <v>3333708</v>
      </c>
      <c r="AB337" s="6">
        <v>9244731</v>
      </c>
      <c r="AC337" s="6">
        <v>603610</v>
      </c>
      <c r="AD337" s="9">
        <v>1.07</v>
      </c>
      <c r="AE337" s="7" t="s">
        <v>965</v>
      </c>
      <c r="AF337" s="2">
        <v>4.4516708000000002E-2</v>
      </c>
      <c r="AG337" s="2" t="e">
        <v>#N/A</v>
      </c>
      <c r="AH337" s="6">
        <v>0</v>
      </c>
      <c r="AI337" s="2">
        <v>0</v>
      </c>
      <c r="AJ337" s="2">
        <v>0</v>
      </c>
      <c r="AK337" s="2">
        <v>0</v>
      </c>
      <c r="AL337" s="2">
        <v>0</v>
      </c>
      <c r="AM337" s="2">
        <v>0</v>
      </c>
      <c r="AN337" s="2">
        <v>1</v>
      </c>
    </row>
    <row r="338" spans="1:40">
      <c r="A338" s="2" t="s">
        <v>274</v>
      </c>
      <c r="B338" s="2" t="s">
        <v>812</v>
      </c>
      <c r="D338" s="2">
        <v>0</v>
      </c>
      <c r="E338" s="2" t="s">
        <v>848</v>
      </c>
      <c r="H338" s="2" t="s">
        <v>814</v>
      </c>
      <c r="I338" s="2">
        <v>0.01</v>
      </c>
      <c r="J338" s="6">
        <v>15323376</v>
      </c>
      <c r="K338" s="6">
        <v>5170673</v>
      </c>
      <c r="L338" s="6">
        <v>10152704</v>
      </c>
      <c r="M338" s="6">
        <v>5282572</v>
      </c>
      <c r="N338" s="6">
        <v>684339</v>
      </c>
      <c r="O338" s="6">
        <v>121058</v>
      </c>
      <c r="P338" s="6">
        <v>524368</v>
      </c>
      <c r="Q338" s="2">
        <v>849</v>
      </c>
      <c r="R338" s="6">
        <v>4559</v>
      </c>
      <c r="S338" s="2">
        <v>260</v>
      </c>
      <c r="T338" s="6">
        <v>3919</v>
      </c>
      <c r="U338" s="6">
        <v>20681</v>
      </c>
      <c r="V338" s="6">
        <v>8645</v>
      </c>
      <c r="W338" s="6">
        <v>232666</v>
      </c>
      <c r="X338" s="6">
        <v>0</v>
      </c>
      <c r="Y338" s="2">
        <v>0</v>
      </c>
      <c r="Z338" s="6">
        <v>208006</v>
      </c>
      <c r="AA338" s="6">
        <v>6407583</v>
      </c>
      <c r="AB338" s="6">
        <v>16560286</v>
      </c>
      <c r="AC338" s="6">
        <v>1236910</v>
      </c>
      <c r="AD338" s="9">
        <v>1.08</v>
      </c>
      <c r="AE338" s="7">
        <v>0</v>
      </c>
      <c r="AF338" s="2">
        <v>4.3991739999999996E-3</v>
      </c>
      <c r="AG338" s="2" t="e">
        <v>#N/A</v>
      </c>
      <c r="AH338" s="6">
        <v>0</v>
      </c>
      <c r="AI338" s="2">
        <v>0</v>
      </c>
      <c r="AJ338" s="2">
        <v>0</v>
      </c>
      <c r="AK338" s="2">
        <v>1</v>
      </c>
      <c r="AL338" s="2">
        <v>0</v>
      </c>
      <c r="AM338" s="2">
        <v>0</v>
      </c>
      <c r="AN338" s="2">
        <v>0</v>
      </c>
    </row>
    <row r="339" spans="1:40">
      <c r="A339" s="2" t="s">
        <v>0</v>
      </c>
      <c r="B339" s="2" t="s">
        <v>812</v>
      </c>
      <c r="D339" s="2">
        <v>0</v>
      </c>
      <c r="E339" s="2" t="s">
        <v>988</v>
      </c>
      <c r="H339" s="2" t="s">
        <v>814</v>
      </c>
      <c r="I339" s="2">
        <v>0.01</v>
      </c>
      <c r="J339" s="6">
        <v>10055822</v>
      </c>
      <c r="K339" s="6">
        <v>4884399</v>
      </c>
      <c r="L339" s="6">
        <v>5171424</v>
      </c>
      <c r="M339" s="6">
        <v>4845375</v>
      </c>
      <c r="N339" s="6">
        <v>514063</v>
      </c>
      <c r="O339" s="6">
        <v>111040</v>
      </c>
      <c r="P339" s="6">
        <v>374917</v>
      </c>
      <c r="Q339" s="2">
        <v>626</v>
      </c>
      <c r="R339" s="6">
        <v>2852</v>
      </c>
      <c r="S339" s="2">
        <v>61</v>
      </c>
      <c r="T339" s="6">
        <v>3801</v>
      </c>
      <c r="U339" s="6">
        <v>15066</v>
      </c>
      <c r="V339" s="6">
        <v>5700</v>
      </c>
      <c r="W339" s="6">
        <v>118512</v>
      </c>
      <c r="X339" s="6">
        <v>0</v>
      </c>
      <c r="Y339" s="2">
        <v>0</v>
      </c>
      <c r="Z339" s="6">
        <v>-41615</v>
      </c>
      <c r="AA339" s="6">
        <v>5436335</v>
      </c>
      <c r="AB339" s="6">
        <v>10607758</v>
      </c>
      <c r="AC339" s="6">
        <v>551936</v>
      </c>
      <c r="AD339" s="9">
        <v>1.05</v>
      </c>
      <c r="AE339" s="7">
        <v>0</v>
      </c>
      <c r="AF339" s="2">
        <v>2.8869170000000001E-3</v>
      </c>
      <c r="AG339" s="2" t="e">
        <v>#N/A</v>
      </c>
      <c r="AH339" s="6">
        <v>0</v>
      </c>
      <c r="AI339" s="2">
        <v>0</v>
      </c>
      <c r="AJ339" s="2">
        <v>0</v>
      </c>
      <c r="AK339" s="2">
        <v>1</v>
      </c>
      <c r="AL339" s="2">
        <v>0</v>
      </c>
      <c r="AM339" s="2">
        <v>0</v>
      </c>
      <c r="AN339" s="2">
        <v>0</v>
      </c>
    </row>
    <row r="340" spans="1:40">
      <c r="A340" s="2" t="s">
        <v>576</v>
      </c>
      <c r="B340" s="2" t="s">
        <v>812</v>
      </c>
      <c r="D340" s="2">
        <v>0</v>
      </c>
      <c r="E340" s="2" t="s">
        <v>850</v>
      </c>
      <c r="H340" s="2" t="s">
        <v>814</v>
      </c>
      <c r="I340" s="2">
        <v>0.01</v>
      </c>
      <c r="J340" s="6">
        <v>6851752</v>
      </c>
      <c r="K340" s="6">
        <v>1377321</v>
      </c>
      <c r="L340" s="6">
        <v>5474430</v>
      </c>
      <c r="M340" s="6">
        <v>1379174</v>
      </c>
      <c r="N340" s="6">
        <v>162301</v>
      </c>
      <c r="O340" s="6">
        <v>31888</v>
      </c>
      <c r="P340" s="6">
        <v>122023</v>
      </c>
      <c r="Q340" s="2">
        <v>292</v>
      </c>
      <c r="R340" s="2">
        <v>911</v>
      </c>
      <c r="S340" s="2">
        <v>30</v>
      </c>
      <c r="T340" s="2">
        <v>946</v>
      </c>
      <c r="U340" s="6">
        <v>3936</v>
      </c>
      <c r="V340" s="6">
        <v>2275</v>
      </c>
      <c r="W340" s="6">
        <v>125456</v>
      </c>
      <c r="X340" s="6">
        <v>0</v>
      </c>
      <c r="Y340" s="2">
        <v>0</v>
      </c>
      <c r="Z340" s="6">
        <v>42014</v>
      </c>
      <c r="AA340" s="6">
        <v>1708945</v>
      </c>
      <c r="AB340" s="6">
        <v>7183375</v>
      </c>
      <c r="AC340" s="6">
        <v>331623</v>
      </c>
      <c r="AD340" s="9">
        <v>1.05</v>
      </c>
      <c r="AE340" s="7">
        <v>0</v>
      </c>
      <c r="AF340" s="2">
        <v>1.9670629999999998E-3</v>
      </c>
      <c r="AG340" s="2" t="e">
        <v>#N/A</v>
      </c>
      <c r="AH340" s="6">
        <v>0</v>
      </c>
      <c r="AI340" s="2">
        <v>0</v>
      </c>
      <c r="AJ340" s="2">
        <v>0</v>
      </c>
      <c r="AK340" s="2">
        <v>1</v>
      </c>
      <c r="AL340" s="2">
        <v>0</v>
      </c>
      <c r="AM340" s="2">
        <v>0</v>
      </c>
      <c r="AN340" s="2">
        <v>0</v>
      </c>
    </row>
    <row r="341" spans="1:40">
      <c r="A341" s="2" t="s">
        <v>552</v>
      </c>
      <c r="B341" s="2" t="s">
        <v>812</v>
      </c>
      <c r="D341" s="2">
        <v>0</v>
      </c>
      <c r="E341" s="2" t="s">
        <v>851</v>
      </c>
      <c r="H341" s="2" t="s">
        <v>814</v>
      </c>
      <c r="I341" s="2">
        <v>0.01</v>
      </c>
      <c r="J341" s="6">
        <v>7467982</v>
      </c>
      <c r="K341" s="6">
        <v>2494853</v>
      </c>
      <c r="L341" s="6">
        <v>4973129</v>
      </c>
      <c r="M341" s="6">
        <v>2468897</v>
      </c>
      <c r="N341" s="6">
        <v>313670</v>
      </c>
      <c r="O341" s="6">
        <v>56579</v>
      </c>
      <c r="P341" s="6">
        <v>234063</v>
      </c>
      <c r="Q341" s="2">
        <v>574</v>
      </c>
      <c r="R341" s="2">
        <v>804</v>
      </c>
      <c r="S341" s="2">
        <v>0</v>
      </c>
      <c r="T341" s="6">
        <v>5579</v>
      </c>
      <c r="U341" s="6">
        <v>11853</v>
      </c>
      <c r="V341" s="6">
        <v>4218</v>
      </c>
      <c r="W341" s="6">
        <v>113968</v>
      </c>
      <c r="X341" s="6">
        <v>0</v>
      </c>
      <c r="Y341" s="2">
        <v>0</v>
      </c>
      <c r="Z341" s="6">
        <v>-73402</v>
      </c>
      <c r="AA341" s="6">
        <v>2823132</v>
      </c>
      <c r="AB341" s="6">
        <v>7796261</v>
      </c>
      <c r="AC341" s="6">
        <v>328279</v>
      </c>
      <c r="AD341" s="9">
        <v>1.04</v>
      </c>
      <c r="AE341" s="7" t="s">
        <v>911</v>
      </c>
      <c r="AF341" s="2">
        <v>7.9324849000000003E-2</v>
      </c>
      <c r="AG341" s="2" t="e">
        <v>#N/A</v>
      </c>
      <c r="AH341" s="6">
        <v>0</v>
      </c>
      <c r="AI341" s="2">
        <v>0</v>
      </c>
      <c r="AJ341" s="2">
        <v>0</v>
      </c>
      <c r="AK341" s="2">
        <v>1</v>
      </c>
      <c r="AL341" s="2">
        <v>0</v>
      </c>
      <c r="AM341" s="2">
        <v>0</v>
      </c>
      <c r="AN341" s="2">
        <v>0</v>
      </c>
    </row>
    <row r="342" spans="1:40">
      <c r="A342" s="2" t="s">
        <v>532</v>
      </c>
      <c r="B342" s="2" t="s">
        <v>812</v>
      </c>
      <c r="D342" s="2">
        <v>0</v>
      </c>
      <c r="E342" s="2" t="s">
        <v>533</v>
      </c>
      <c r="H342" s="2" t="s">
        <v>814</v>
      </c>
      <c r="I342" s="2">
        <v>0.01</v>
      </c>
      <c r="J342" s="6">
        <v>15890216</v>
      </c>
      <c r="K342" s="6">
        <v>6215345</v>
      </c>
      <c r="L342" s="6">
        <v>9674871</v>
      </c>
      <c r="M342" s="6">
        <v>6431279</v>
      </c>
      <c r="N342" s="6">
        <v>597301</v>
      </c>
      <c r="O342" s="6">
        <v>147384</v>
      </c>
      <c r="P342" s="6">
        <v>424381</v>
      </c>
      <c r="Q342" s="2">
        <v>873</v>
      </c>
      <c r="R342" s="2">
        <v>998</v>
      </c>
      <c r="S342" s="2">
        <v>75</v>
      </c>
      <c r="T342" s="6">
        <v>3369</v>
      </c>
      <c r="U342" s="6">
        <v>15601</v>
      </c>
      <c r="V342" s="6">
        <v>4620</v>
      </c>
      <c r="W342" s="6">
        <v>221716</v>
      </c>
      <c r="X342" s="6">
        <v>0</v>
      </c>
      <c r="Y342" s="2">
        <v>10515.974260000001</v>
      </c>
      <c r="Z342" s="6">
        <v>58477</v>
      </c>
      <c r="AA342" s="6">
        <v>7298257</v>
      </c>
      <c r="AB342" s="6">
        <v>16973128</v>
      </c>
      <c r="AC342" s="6">
        <v>1082912</v>
      </c>
      <c r="AD342" s="9">
        <v>1.07</v>
      </c>
      <c r="AE342" s="7" t="s">
        <v>908</v>
      </c>
      <c r="AF342" s="2">
        <v>6.2189741E-2</v>
      </c>
      <c r="AG342" s="2" t="e">
        <v>#N/A</v>
      </c>
      <c r="AH342" s="6">
        <v>0</v>
      </c>
      <c r="AI342" s="2">
        <v>0</v>
      </c>
      <c r="AJ342" s="2">
        <v>0</v>
      </c>
      <c r="AK342" s="2">
        <v>1</v>
      </c>
      <c r="AL342" s="2">
        <v>0</v>
      </c>
      <c r="AM342" s="2">
        <v>0</v>
      </c>
      <c r="AN342" s="2">
        <v>0</v>
      </c>
    </row>
    <row r="343" spans="1:40">
      <c r="A343" s="2" t="s">
        <v>486</v>
      </c>
      <c r="B343" s="2" t="s">
        <v>812</v>
      </c>
      <c r="D343" s="2">
        <v>0</v>
      </c>
      <c r="E343" s="2" t="s">
        <v>856</v>
      </c>
      <c r="H343" s="2" t="s">
        <v>814</v>
      </c>
      <c r="I343" s="2">
        <v>0.01</v>
      </c>
      <c r="J343" s="6">
        <v>14012453</v>
      </c>
      <c r="K343" s="6">
        <v>6716046</v>
      </c>
      <c r="L343" s="6">
        <v>7296406</v>
      </c>
      <c r="M343" s="6">
        <v>7037344</v>
      </c>
      <c r="N343" s="6">
        <v>555014</v>
      </c>
      <c r="O343" s="6">
        <v>161273</v>
      </c>
      <c r="P343" s="6">
        <v>361516</v>
      </c>
      <c r="Q343" s="2">
        <v>948</v>
      </c>
      <c r="R343" s="2">
        <v>929</v>
      </c>
      <c r="S343" s="2">
        <v>76</v>
      </c>
      <c r="T343" s="6">
        <v>2813</v>
      </c>
      <c r="U343" s="6">
        <v>21167</v>
      </c>
      <c r="V343" s="6">
        <v>6292</v>
      </c>
      <c r="W343" s="6">
        <v>167209</v>
      </c>
      <c r="X343" s="6">
        <v>0</v>
      </c>
      <c r="Y343" s="2">
        <v>0</v>
      </c>
      <c r="Z343" s="6">
        <v>33365</v>
      </c>
      <c r="AA343" s="6">
        <v>7792932</v>
      </c>
      <c r="AB343" s="6">
        <v>15089338</v>
      </c>
      <c r="AC343" s="6">
        <v>1076885</v>
      </c>
      <c r="AD343" s="9">
        <v>1.08</v>
      </c>
      <c r="AE343" s="7">
        <v>0</v>
      </c>
      <c r="AF343" s="2">
        <v>4.0228219999999997E-3</v>
      </c>
      <c r="AG343" s="2" t="e">
        <v>#N/A</v>
      </c>
      <c r="AH343" s="6">
        <v>0</v>
      </c>
      <c r="AI343" s="2">
        <v>0</v>
      </c>
      <c r="AJ343" s="2">
        <v>0</v>
      </c>
      <c r="AK343" s="2">
        <v>1</v>
      </c>
      <c r="AL343" s="2">
        <v>0</v>
      </c>
      <c r="AM343" s="2">
        <v>0</v>
      </c>
      <c r="AN343" s="2">
        <v>0</v>
      </c>
    </row>
    <row r="344" spans="1:40">
      <c r="A344" s="2" t="s">
        <v>464</v>
      </c>
      <c r="B344" s="2" t="s">
        <v>812</v>
      </c>
      <c r="D344" s="2">
        <v>0</v>
      </c>
      <c r="E344" s="2" t="s">
        <v>857</v>
      </c>
      <c r="H344" s="2" t="s">
        <v>814</v>
      </c>
      <c r="I344" s="2">
        <v>0.01</v>
      </c>
      <c r="J344" s="6">
        <v>5471131</v>
      </c>
      <c r="K344" s="6">
        <v>2227257</v>
      </c>
      <c r="L344" s="6">
        <v>3243875</v>
      </c>
      <c r="M344" s="6">
        <v>2247343</v>
      </c>
      <c r="N344" s="6">
        <v>267031</v>
      </c>
      <c r="O344" s="6">
        <v>51502</v>
      </c>
      <c r="P344" s="6">
        <v>200261</v>
      </c>
      <c r="Q344" s="2">
        <v>56</v>
      </c>
      <c r="R344" s="6">
        <v>1985</v>
      </c>
      <c r="S344" s="2">
        <v>61</v>
      </c>
      <c r="T344" s="6">
        <v>2476</v>
      </c>
      <c r="U344" s="6">
        <v>7086</v>
      </c>
      <c r="V344" s="6">
        <v>3604</v>
      </c>
      <c r="W344" s="6">
        <v>74339</v>
      </c>
      <c r="X344" s="6">
        <v>0</v>
      </c>
      <c r="Y344" s="2">
        <v>0</v>
      </c>
      <c r="Z344" s="6">
        <v>78726</v>
      </c>
      <c r="AA344" s="6">
        <v>2667439</v>
      </c>
      <c r="AB344" s="6">
        <v>5911313</v>
      </c>
      <c r="AC344" s="6">
        <v>440182</v>
      </c>
      <c r="AD344" s="9">
        <v>1.08</v>
      </c>
      <c r="AE344" s="7">
        <v>0</v>
      </c>
      <c r="AF344" s="2">
        <v>1.570702E-3</v>
      </c>
      <c r="AG344" s="2" t="e">
        <v>#N/A</v>
      </c>
      <c r="AH344" s="6">
        <v>0</v>
      </c>
      <c r="AI344" s="2">
        <v>0</v>
      </c>
      <c r="AJ344" s="2">
        <v>0</v>
      </c>
      <c r="AK344" s="2">
        <v>1</v>
      </c>
      <c r="AL344" s="2">
        <v>0</v>
      </c>
      <c r="AM344" s="2">
        <v>0</v>
      </c>
      <c r="AN344" s="2">
        <v>0</v>
      </c>
    </row>
    <row r="345" spans="1:40">
      <c r="A345" s="2" t="s">
        <v>446</v>
      </c>
      <c r="B345" s="2" t="s">
        <v>812</v>
      </c>
      <c r="D345" s="2">
        <v>0</v>
      </c>
      <c r="E345" s="2" t="s">
        <v>858</v>
      </c>
      <c r="H345" s="2" t="s">
        <v>814</v>
      </c>
      <c r="I345" s="2">
        <v>0.01</v>
      </c>
      <c r="J345" s="6">
        <v>12297080</v>
      </c>
      <c r="K345" s="6">
        <v>2902509</v>
      </c>
      <c r="L345" s="6">
        <v>9394571</v>
      </c>
      <c r="M345" s="6">
        <v>3152223</v>
      </c>
      <c r="N345" s="6">
        <v>299218</v>
      </c>
      <c r="O345" s="6">
        <v>72282</v>
      </c>
      <c r="P345" s="6">
        <v>212792</v>
      </c>
      <c r="Q345" s="2">
        <v>740</v>
      </c>
      <c r="R345" s="2">
        <v>806</v>
      </c>
      <c r="S345" s="2">
        <v>60</v>
      </c>
      <c r="T345" s="6">
        <v>1944</v>
      </c>
      <c r="U345" s="6">
        <v>7085</v>
      </c>
      <c r="V345" s="6">
        <v>3509</v>
      </c>
      <c r="W345" s="6">
        <v>215292</v>
      </c>
      <c r="X345" s="6">
        <v>0</v>
      </c>
      <c r="Y345" s="2">
        <v>0</v>
      </c>
      <c r="Z345" s="6">
        <v>-241628</v>
      </c>
      <c r="AA345" s="6">
        <v>3425105</v>
      </c>
      <c r="AB345" s="6">
        <v>12819676</v>
      </c>
      <c r="AC345" s="6">
        <v>522596</v>
      </c>
      <c r="AD345" s="9">
        <v>1.04</v>
      </c>
      <c r="AE345" s="7">
        <v>0</v>
      </c>
      <c r="AF345" s="2">
        <v>3.530357E-3</v>
      </c>
      <c r="AG345" s="2" t="e">
        <v>#N/A</v>
      </c>
      <c r="AH345" s="6">
        <v>0</v>
      </c>
      <c r="AI345" s="2">
        <v>0</v>
      </c>
      <c r="AJ345" s="2">
        <v>0</v>
      </c>
      <c r="AK345" s="2">
        <v>1</v>
      </c>
      <c r="AL345" s="2">
        <v>0</v>
      </c>
      <c r="AM345" s="2">
        <v>0</v>
      </c>
      <c r="AN345" s="2">
        <v>0</v>
      </c>
    </row>
    <row r="346" spans="1:40">
      <c r="A346" s="2" t="s">
        <v>428</v>
      </c>
      <c r="B346" s="2" t="s">
        <v>812</v>
      </c>
      <c r="D346" s="2" t="s">
        <v>966</v>
      </c>
      <c r="E346" s="2" t="s">
        <v>859</v>
      </c>
      <c r="H346" s="2" t="s">
        <v>814</v>
      </c>
      <c r="I346" s="2">
        <v>0.01</v>
      </c>
      <c r="J346" s="6">
        <v>14335676</v>
      </c>
      <c r="K346" s="6">
        <v>6145653</v>
      </c>
      <c r="L346" s="6">
        <v>8190022</v>
      </c>
      <c r="M346" s="6">
        <v>6392171</v>
      </c>
      <c r="N346" s="6">
        <v>572192</v>
      </c>
      <c r="O346" s="6">
        <v>146486</v>
      </c>
      <c r="P346" s="6">
        <v>393013</v>
      </c>
      <c r="Q346" s="6">
        <v>1103</v>
      </c>
      <c r="R346" s="6">
        <v>2136</v>
      </c>
      <c r="S346" s="2">
        <v>135</v>
      </c>
      <c r="T346" s="6">
        <v>4229</v>
      </c>
      <c r="U346" s="6">
        <v>17920</v>
      </c>
      <c r="V346" s="6">
        <v>7170</v>
      </c>
      <c r="W346" s="6">
        <v>187688</v>
      </c>
      <c r="X346" s="6">
        <v>0</v>
      </c>
      <c r="Y346" s="2">
        <v>53910.896130000001</v>
      </c>
      <c r="Z346" s="6">
        <v>-49757</v>
      </c>
      <c r="AA346" s="6">
        <v>7048383</v>
      </c>
      <c r="AB346" s="6">
        <v>15238405</v>
      </c>
      <c r="AC346" s="6">
        <v>902729</v>
      </c>
      <c r="AD346" s="9">
        <v>1.06</v>
      </c>
      <c r="AE346" s="7" t="s">
        <v>967</v>
      </c>
      <c r="AF346" s="2">
        <v>5.1163709000000002E-2</v>
      </c>
      <c r="AG346" s="2" t="e">
        <v>#N/A</v>
      </c>
      <c r="AH346" s="6">
        <v>0</v>
      </c>
      <c r="AI346" s="2">
        <v>0</v>
      </c>
      <c r="AJ346" s="2">
        <v>0</v>
      </c>
      <c r="AK346" s="2">
        <v>0</v>
      </c>
      <c r="AL346" s="2">
        <v>0</v>
      </c>
      <c r="AM346" s="2">
        <v>0</v>
      </c>
      <c r="AN346" s="2">
        <v>1</v>
      </c>
    </row>
    <row r="347" spans="1:40">
      <c r="A347" s="2" t="s">
        <v>410</v>
      </c>
      <c r="B347" s="2" t="s">
        <v>812</v>
      </c>
      <c r="D347" s="2">
        <v>0</v>
      </c>
      <c r="E347" s="2" t="s">
        <v>861</v>
      </c>
      <c r="H347" s="2" t="s">
        <v>814</v>
      </c>
      <c r="I347" s="2">
        <v>0.01</v>
      </c>
      <c r="J347" s="6">
        <v>15084424</v>
      </c>
      <c r="K347" s="6">
        <v>4219210</v>
      </c>
      <c r="L347" s="6">
        <v>10865214</v>
      </c>
      <c r="M347" s="6">
        <v>4200166</v>
      </c>
      <c r="N347" s="6">
        <v>524333</v>
      </c>
      <c r="O347" s="6">
        <v>96254</v>
      </c>
      <c r="P347" s="6">
        <v>409780</v>
      </c>
      <c r="Q347" s="6">
        <v>1498</v>
      </c>
      <c r="R347" s="2">
        <v>768</v>
      </c>
      <c r="S347" s="2">
        <v>46</v>
      </c>
      <c r="T347" s="6">
        <v>1970</v>
      </c>
      <c r="U347" s="6">
        <v>8492</v>
      </c>
      <c r="V347" s="6">
        <v>5525</v>
      </c>
      <c r="W347" s="6">
        <v>248994</v>
      </c>
      <c r="X347" s="6">
        <v>0</v>
      </c>
      <c r="Y347" s="2">
        <v>0</v>
      </c>
      <c r="Z347" s="6">
        <v>111915</v>
      </c>
      <c r="AA347" s="6">
        <v>5085408</v>
      </c>
      <c r="AB347" s="6">
        <v>15950622</v>
      </c>
      <c r="AC347" s="6">
        <v>866198</v>
      </c>
      <c r="AD347" s="9">
        <v>1.06</v>
      </c>
      <c r="AE347" s="7">
        <v>0</v>
      </c>
      <c r="AF347" s="2">
        <v>4.3305729999999999E-3</v>
      </c>
      <c r="AG347" s="2" t="e">
        <v>#N/A</v>
      </c>
      <c r="AH347" s="6">
        <v>0</v>
      </c>
      <c r="AI347" s="2">
        <v>0</v>
      </c>
      <c r="AJ347" s="2">
        <v>0</v>
      </c>
      <c r="AK347" s="2">
        <v>1</v>
      </c>
      <c r="AL347" s="2">
        <v>0</v>
      </c>
      <c r="AM347" s="2">
        <v>0</v>
      </c>
      <c r="AN347" s="2">
        <v>0</v>
      </c>
    </row>
    <row r="348" spans="1:40">
      <c r="A348" s="2" t="s">
        <v>400</v>
      </c>
      <c r="B348" s="2" t="s">
        <v>812</v>
      </c>
      <c r="D348" s="2">
        <v>0</v>
      </c>
      <c r="E348" s="2" t="s">
        <v>862</v>
      </c>
      <c r="H348" s="2" t="s">
        <v>814</v>
      </c>
      <c r="I348" s="2">
        <v>0.01</v>
      </c>
      <c r="J348" s="6">
        <v>8664639</v>
      </c>
      <c r="K348" s="6">
        <v>3497777</v>
      </c>
      <c r="L348" s="6">
        <v>5166861</v>
      </c>
      <c r="M348" s="6">
        <v>3770130</v>
      </c>
      <c r="N348" s="6">
        <v>353604</v>
      </c>
      <c r="O348" s="6">
        <v>86399</v>
      </c>
      <c r="P348" s="6">
        <v>242619</v>
      </c>
      <c r="Q348" s="2">
        <v>994</v>
      </c>
      <c r="R348" s="2">
        <v>632</v>
      </c>
      <c r="S348" s="2">
        <v>75</v>
      </c>
      <c r="T348" s="6">
        <v>3441</v>
      </c>
      <c r="U348" s="6">
        <v>16069</v>
      </c>
      <c r="V348" s="6">
        <v>3375</v>
      </c>
      <c r="W348" s="6">
        <v>118407</v>
      </c>
      <c r="X348" s="6">
        <v>0</v>
      </c>
      <c r="Y348" s="2">
        <v>0</v>
      </c>
      <c r="Z348" s="6">
        <v>-22711</v>
      </c>
      <c r="AA348" s="6">
        <v>4219430</v>
      </c>
      <c r="AB348" s="6">
        <v>9386291</v>
      </c>
      <c r="AC348" s="6">
        <v>721652</v>
      </c>
      <c r="AD348" s="9">
        <v>1.08</v>
      </c>
      <c r="AE348" s="7" t="s">
        <v>906</v>
      </c>
      <c r="AF348" s="2">
        <v>4.7817564E-2</v>
      </c>
      <c r="AG348" s="2" t="e">
        <v>#N/A</v>
      </c>
      <c r="AH348" s="6">
        <v>0</v>
      </c>
      <c r="AI348" s="2">
        <v>0</v>
      </c>
      <c r="AJ348" s="2">
        <v>0</v>
      </c>
      <c r="AK348" s="2">
        <v>1</v>
      </c>
      <c r="AL348" s="2">
        <v>0</v>
      </c>
      <c r="AM348" s="2">
        <v>0</v>
      </c>
      <c r="AN348" s="2">
        <v>0</v>
      </c>
    </row>
    <row r="349" spans="1:40">
      <c r="A349" s="2" t="s">
        <v>314</v>
      </c>
      <c r="B349" s="2" t="s">
        <v>812</v>
      </c>
      <c r="D349" s="2">
        <v>0</v>
      </c>
      <c r="E349" s="2" t="s">
        <v>866</v>
      </c>
      <c r="H349" s="2" t="s">
        <v>814</v>
      </c>
      <c r="I349" s="2">
        <v>0.01</v>
      </c>
      <c r="J349" s="6">
        <v>5920367</v>
      </c>
      <c r="K349" s="6">
        <v>3047418</v>
      </c>
      <c r="L349" s="6">
        <v>2872949</v>
      </c>
      <c r="M349" s="6">
        <v>3047503</v>
      </c>
      <c r="N349" s="6">
        <v>355215</v>
      </c>
      <c r="O349" s="6">
        <v>69840</v>
      </c>
      <c r="P349" s="6">
        <v>257792</v>
      </c>
      <c r="Q349" s="6">
        <v>1914</v>
      </c>
      <c r="R349" s="6">
        <v>2621</v>
      </c>
      <c r="S349" s="2">
        <v>45</v>
      </c>
      <c r="T349" s="6">
        <v>3036</v>
      </c>
      <c r="U349" s="6">
        <v>13810</v>
      </c>
      <c r="V349" s="6">
        <v>6157</v>
      </c>
      <c r="W349" s="6">
        <v>65838</v>
      </c>
      <c r="X349" s="6">
        <v>0</v>
      </c>
      <c r="Y349" s="2">
        <v>0</v>
      </c>
      <c r="Z349" s="2">
        <v>740</v>
      </c>
      <c r="AA349" s="6">
        <v>3469297</v>
      </c>
      <c r="AB349" s="6">
        <v>6342246</v>
      </c>
      <c r="AC349" s="6">
        <v>421879</v>
      </c>
      <c r="AD349" s="9">
        <v>1.07</v>
      </c>
      <c r="AE349" s="7">
        <v>0</v>
      </c>
      <c r="AF349" s="2">
        <v>1.6996730000000001E-3</v>
      </c>
      <c r="AG349" s="2" t="e">
        <v>#N/A</v>
      </c>
      <c r="AH349" s="6">
        <v>0</v>
      </c>
      <c r="AI349" s="2">
        <v>0</v>
      </c>
      <c r="AJ349" s="2">
        <v>0</v>
      </c>
      <c r="AK349" s="2">
        <v>1</v>
      </c>
      <c r="AL349" s="2">
        <v>0</v>
      </c>
      <c r="AM349" s="2">
        <v>0</v>
      </c>
      <c r="AN349" s="2">
        <v>0</v>
      </c>
    </row>
    <row r="350" spans="1:40">
      <c r="A350" s="2" t="s">
        <v>300</v>
      </c>
      <c r="B350" s="2" t="s">
        <v>812</v>
      </c>
      <c r="D350" s="2">
        <v>0</v>
      </c>
      <c r="E350" s="2" t="s">
        <v>867</v>
      </c>
      <c r="H350" s="2" t="s">
        <v>814</v>
      </c>
      <c r="I350" s="2">
        <v>0.01</v>
      </c>
      <c r="J350" s="6">
        <v>10433425</v>
      </c>
      <c r="K350" s="6">
        <v>3433486</v>
      </c>
      <c r="L350" s="6">
        <v>6999939</v>
      </c>
      <c r="M350" s="6">
        <v>3590487</v>
      </c>
      <c r="N350" s="6">
        <v>306317</v>
      </c>
      <c r="O350" s="6">
        <v>82282</v>
      </c>
      <c r="P350" s="6">
        <v>206978</v>
      </c>
      <c r="Q350" s="2">
        <v>356</v>
      </c>
      <c r="R350" s="2">
        <v>739</v>
      </c>
      <c r="S350" s="2">
        <v>60</v>
      </c>
      <c r="T350" s="6">
        <v>1842</v>
      </c>
      <c r="U350" s="6">
        <v>10249</v>
      </c>
      <c r="V350" s="6">
        <v>3811</v>
      </c>
      <c r="W350" s="6">
        <v>160415</v>
      </c>
      <c r="X350" s="6">
        <v>0</v>
      </c>
      <c r="Y350" s="2">
        <v>0</v>
      </c>
      <c r="Z350" s="6">
        <v>-5020</v>
      </c>
      <c r="AA350" s="6">
        <v>4052199</v>
      </c>
      <c r="AB350" s="6">
        <v>11052139</v>
      </c>
      <c r="AC350" s="6">
        <v>618713</v>
      </c>
      <c r="AD350" s="9">
        <v>1.06</v>
      </c>
      <c r="AE350" s="7">
        <v>0</v>
      </c>
      <c r="AF350" s="2">
        <v>2.9953229999999998E-3</v>
      </c>
      <c r="AG350" s="2" t="e">
        <v>#N/A</v>
      </c>
      <c r="AH350" s="6">
        <v>0</v>
      </c>
      <c r="AI350" s="2">
        <v>0</v>
      </c>
      <c r="AJ350" s="2">
        <v>0</v>
      </c>
      <c r="AK350" s="2">
        <v>1</v>
      </c>
      <c r="AL350" s="2">
        <v>0</v>
      </c>
      <c r="AM350" s="2">
        <v>0</v>
      </c>
      <c r="AN350" s="2">
        <v>0</v>
      </c>
    </row>
    <row r="351" spans="1:40">
      <c r="A351" s="2" t="s">
        <v>213</v>
      </c>
      <c r="B351" s="2" t="s">
        <v>812</v>
      </c>
      <c r="D351" s="2">
        <v>0</v>
      </c>
      <c r="E351" s="2" t="s">
        <v>868</v>
      </c>
      <c r="H351" s="2" t="s">
        <v>814</v>
      </c>
      <c r="I351" s="2">
        <v>0.01</v>
      </c>
      <c r="J351" s="6">
        <v>3772147</v>
      </c>
      <c r="K351" s="6">
        <v>1474393</v>
      </c>
      <c r="L351" s="6">
        <v>2297754</v>
      </c>
      <c r="M351" s="6">
        <v>1529940</v>
      </c>
      <c r="N351" s="6">
        <v>169716</v>
      </c>
      <c r="O351" s="6">
        <v>35061</v>
      </c>
      <c r="P351" s="6">
        <v>120561</v>
      </c>
      <c r="Q351" s="2">
        <v>599</v>
      </c>
      <c r="R351" s="2">
        <v>402</v>
      </c>
      <c r="S351" s="2">
        <v>15</v>
      </c>
      <c r="T351" s="6">
        <v>2225</v>
      </c>
      <c r="U351" s="6">
        <v>8480</v>
      </c>
      <c r="V351" s="6">
        <v>2373</v>
      </c>
      <c r="W351" s="6">
        <v>52657</v>
      </c>
      <c r="X351" s="6">
        <v>0</v>
      </c>
      <c r="Y351" s="2">
        <v>0</v>
      </c>
      <c r="Z351" s="6">
        <v>-46820</v>
      </c>
      <c r="AA351" s="6">
        <v>1705493</v>
      </c>
      <c r="AB351" s="6">
        <v>4003247</v>
      </c>
      <c r="AC351" s="6">
        <v>231100</v>
      </c>
      <c r="AD351" s="9">
        <v>1.06</v>
      </c>
      <c r="AE351" s="7">
        <v>0</v>
      </c>
      <c r="AF351" s="2">
        <v>1.0829419999999999E-3</v>
      </c>
      <c r="AG351" s="2" t="e">
        <v>#N/A</v>
      </c>
      <c r="AH351" s="6">
        <v>0</v>
      </c>
      <c r="AI351" s="2">
        <v>0</v>
      </c>
      <c r="AJ351" s="2">
        <v>0</v>
      </c>
      <c r="AK351" s="2">
        <v>1</v>
      </c>
      <c r="AL351" s="2">
        <v>0</v>
      </c>
      <c r="AM351" s="2">
        <v>0</v>
      </c>
      <c r="AN351" s="2">
        <v>0</v>
      </c>
    </row>
    <row r="352" spans="1:40">
      <c r="A352" s="2" t="s">
        <v>155</v>
      </c>
      <c r="B352" s="2" t="s">
        <v>812</v>
      </c>
      <c r="D352" s="2">
        <v>0</v>
      </c>
      <c r="E352" s="2" t="s">
        <v>869</v>
      </c>
      <c r="H352" s="2" t="s">
        <v>814</v>
      </c>
      <c r="I352" s="2">
        <v>0.01</v>
      </c>
      <c r="J352" s="6">
        <v>9252532</v>
      </c>
      <c r="K352" s="6">
        <v>3424161</v>
      </c>
      <c r="L352" s="6">
        <v>5828371</v>
      </c>
      <c r="M352" s="6">
        <v>3676319</v>
      </c>
      <c r="N352" s="6">
        <v>361738</v>
      </c>
      <c r="O352" s="6">
        <v>84250</v>
      </c>
      <c r="P352" s="6">
        <v>256946</v>
      </c>
      <c r="Q352" s="2">
        <v>207</v>
      </c>
      <c r="R352" s="2">
        <v>326</v>
      </c>
      <c r="S352" s="2">
        <v>60</v>
      </c>
      <c r="T352" s="6">
        <v>2102</v>
      </c>
      <c r="U352" s="6">
        <v>13220</v>
      </c>
      <c r="V352" s="6">
        <v>4627</v>
      </c>
      <c r="W352" s="6">
        <v>133567</v>
      </c>
      <c r="X352" s="6">
        <v>0</v>
      </c>
      <c r="Y352" s="2">
        <v>0</v>
      </c>
      <c r="Z352" s="6">
        <v>14772</v>
      </c>
      <c r="AA352" s="6">
        <v>4186396</v>
      </c>
      <c r="AB352" s="6">
        <v>10014767</v>
      </c>
      <c r="AC352" s="6">
        <v>762235</v>
      </c>
      <c r="AD352" s="9">
        <v>1.08</v>
      </c>
      <c r="AE352" s="7" t="s">
        <v>865</v>
      </c>
      <c r="AF352" s="2">
        <v>4.9274171999999998E-2</v>
      </c>
      <c r="AG352" s="2" t="e">
        <v>#N/A</v>
      </c>
      <c r="AH352" s="6">
        <v>0</v>
      </c>
      <c r="AI352" s="2">
        <v>0</v>
      </c>
      <c r="AJ352" s="2">
        <v>0</v>
      </c>
      <c r="AK352" s="2">
        <v>1</v>
      </c>
      <c r="AL352" s="2">
        <v>0</v>
      </c>
      <c r="AM352" s="2">
        <v>0</v>
      </c>
      <c r="AN352" s="2">
        <v>0</v>
      </c>
    </row>
    <row r="353" spans="1:40">
      <c r="A353" s="2" t="s">
        <v>502</v>
      </c>
      <c r="B353" s="2" t="s">
        <v>855</v>
      </c>
      <c r="D353" s="2">
        <v>0</v>
      </c>
      <c r="E353" s="2" t="s">
        <v>503</v>
      </c>
      <c r="H353" s="2" t="s">
        <v>814</v>
      </c>
      <c r="I353" s="2">
        <v>0.01</v>
      </c>
      <c r="J353" s="6">
        <v>30816741</v>
      </c>
      <c r="K353" s="6">
        <v>9944820</v>
      </c>
      <c r="L353" s="6">
        <v>20871921</v>
      </c>
      <c r="M353" s="6">
        <v>10164510</v>
      </c>
      <c r="N353" s="6">
        <v>947819</v>
      </c>
      <c r="O353" s="6">
        <v>232937</v>
      </c>
      <c r="P353" s="6">
        <v>679066</v>
      </c>
      <c r="Q353" s="2">
        <v>742</v>
      </c>
      <c r="R353" s="2">
        <v>165</v>
      </c>
      <c r="S353" s="2">
        <v>45</v>
      </c>
      <c r="T353" s="6">
        <v>3041</v>
      </c>
      <c r="U353" s="6">
        <v>23082</v>
      </c>
      <c r="V353" s="6">
        <v>8741</v>
      </c>
      <c r="W353" s="6">
        <v>478315</v>
      </c>
      <c r="X353" s="6">
        <v>0</v>
      </c>
      <c r="Y353" s="2">
        <v>0</v>
      </c>
      <c r="Z353" s="6">
        <v>-13804</v>
      </c>
      <c r="AA353" s="6">
        <v>11576840</v>
      </c>
      <c r="AB353" s="6">
        <v>32448761</v>
      </c>
      <c r="AC353" s="6">
        <v>1632019</v>
      </c>
      <c r="AD353" s="9">
        <v>1.05</v>
      </c>
      <c r="AE353" s="7">
        <v>0</v>
      </c>
      <c r="AF353" s="2">
        <v>8.8471499999999998E-3</v>
      </c>
      <c r="AG353" s="2" t="e">
        <v>#N/A</v>
      </c>
      <c r="AH353" s="6">
        <v>0</v>
      </c>
      <c r="AI353" s="2">
        <v>0</v>
      </c>
      <c r="AJ353" s="2">
        <v>0</v>
      </c>
      <c r="AK353" s="2">
        <v>1</v>
      </c>
      <c r="AL353" s="2">
        <v>0</v>
      </c>
      <c r="AM353" s="2">
        <v>0</v>
      </c>
      <c r="AN353" s="2">
        <v>0</v>
      </c>
    </row>
    <row r="354" spans="1:40">
      <c r="A354" s="2" t="s">
        <v>368</v>
      </c>
      <c r="B354" s="2" t="s">
        <v>855</v>
      </c>
      <c r="D354" s="2">
        <v>0</v>
      </c>
      <c r="E354" s="2" t="s">
        <v>369</v>
      </c>
      <c r="H354" s="2" t="s">
        <v>814</v>
      </c>
      <c r="I354" s="2">
        <v>0.01</v>
      </c>
      <c r="J354" s="6">
        <v>19369299</v>
      </c>
      <c r="K354" s="6">
        <v>4132948</v>
      </c>
      <c r="L354" s="6">
        <v>15236351</v>
      </c>
      <c r="M354" s="6">
        <v>4179330</v>
      </c>
      <c r="N354" s="6">
        <v>381995</v>
      </c>
      <c r="O354" s="6">
        <v>95776</v>
      </c>
      <c r="P354" s="6">
        <v>267150</v>
      </c>
      <c r="Q354" s="6">
        <v>1660</v>
      </c>
      <c r="R354" s="2">
        <v>0</v>
      </c>
      <c r="S354" s="2">
        <v>61</v>
      </c>
      <c r="T354" s="6">
        <v>1680</v>
      </c>
      <c r="U354" s="6">
        <v>12009</v>
      </c>
      <c r="V354" s="6">
        <v>3659</v>
      </c>
      <c r="W354" s="6">
        <v>349166</v>
      </c>
      <c r="X354" s="6">
        <v>0</v>
      </c>
      <c r="Y354" s="2">
        <v>0</v>
      </c>
      <c r="Z354" s="6">
        <v>34328</v>
      </c>
      <c r="AA354" s="6">
        <v>4944819</v>
      </c>
      <c r="AB354" s="6">
        <v>20181170</v>
      </c>
      <c r="AC354" s="6">
        <v>811871</v>
      </c>
      <c r="AD354" s="9">
        <v>1.04</v>
      </c>
      <c r="AE354" s="7">
        <v>0</v>
      </c>
      <c r="AF354" s="2">
        <v>5.5607139999999996E-3</v>
      </c>
      <c r="AG354" s="2" t="e">
        <v>#N/A</v>
      </c>
      <c r="AH354" s="6">
        <v>0</v>
      </c>
      <c r="AI354" s="2">
        <v>0</v>
      </c>
      <c r="AJ354" s="2">
        <v>0</v>
      </c>
      <c r="AK354" s="2">
        <v>1</v>
      </c>
      <c r="AL354" s="2">
        <v>0</v>
      </c>
      <c r="AM354" s="2">
        <v>0</v>
      </c>
      <c r="AN354" s="2">
        <v>0</v>
      </c>
    </row>
    <row r="355" spans="1:40">
      <c r="A355" s="2" t="s">
        <v>175</v>
      </c>
      <c r="B355" s="2" t="s">
        <v>855</v>
      </c>
      <c r="D355" s="2">
        <v>0</v>
      </c>
      <c r="E355" s="2" t="s">
        <v>176</v>
      </c>
      <c r="H355" s="2" t="s">
        <v>814</v>
      </c>
      <c r="I355" s="2">
        <v>0.01</v>
      </c>
      <c r="J355" s="6">
        <v>15077607</v>
      </c>
      <c r="K355" s="6">
        <v>3966518</v>
      </c>
      <c r="L355" s="6">
        <v>11111088</v>
      </c>
      <c r="M355" s="6">
        <v>4112291</v>
      </c>
      <c r="N355" s="6">
        <v>392924</v>
      </c>
      <c r="O355" s="6">
        <v>94240</v>
      </c>
      <c r="P355" s="6">
        <v>283405</v>
      </c>
      <c r="Q355" s="2">
        <v>698</v>
      </c>
      <c r="R355" s="2">
        <v>215</v>
      </c>
      <c r="S355" s="2">
        <v>16</v>
      </c>
      <c r="T355" s="6">
        <v>1459</v>
      </c>
      <c r="U355" s="6">
        <v>8339</v>
      </c>
      <c r="V355" s="6">
        <v>4552</v>
      </c>
      <c r="W355" s="6">
        <v>254629</v>
      </c>
      <c r="X355" s="6">
        <v>0</v>
      </c>
      <c r="Y355" s="2">
        <v>0</v>
      </c>
      <c r="Z355" s="6">
        <v>-113537</v>
      </c>
      <c r="AA355" s="6">
        <v>4646307</v>
      </c>
      <c r="AB355" s="6">
        <v>15757396</v>
      </c>
      <c r="AC355" s="6">
        <v>679789</v>
      </c>
      <c r="AD355" s="9">
        <v>1.05</v>
      </c>
      <c r="AE355" s="7">
        <v>0</v>
      </c>
      <c r="AF355" s="2">
        <v>4.3286160000000004E-3</v>
      </c>
      <c r="AG355" s="2" t="e">
        <v>#N/A</v>
      </c>
      <c r="AH355" s="6">
        <v>0</v>
      </c>
      <c r="AI355" s="2">
        <v>0</v>
      </c>
      <c r="AJ355" s="2">
        <v>0</v>
      </c>
      <c r="AK355" s="2">
        <v>1</v>
      </c>
      <c r="AL355" s="2">
        <v>0</v>
      </c>
      <c r="AM355" s="2">
        <v>0</v>
      </c>
      <c r="AN355" s="2">
        <v>0</v>
      </c>
    </row>
    <row r="356" spans="1:40">
      <c r="A356" s="2" t="s">
        <v>87</v>
      </c>
      <c r="B356" s="2" t="s">
        <v>855</v>
      </c>
      <c r="D356" s="2">
        <v>0</v>
      </c>
      <c r="E356" s="2" t="s">
        <v>88</v>
      </c>
      <c r="H356" s="2" t="s">
        <v>814</v>
      </c>
      <c r="I356" s="2">
        <v>0.01</v>
      </c>
      <c r="J356" s="6">
        <v>14953338</v>
      </c>
      <c r="K356" s="6">
        <v>3932526</v>
      </c>
      <c r="L356" s="6">
        <v>11020813</v>
      </c>
      <c r="M356" s="6">
        <v>4000891</v>
      </c>
      <c r="N356" s="6">
        <v>328989</v>
      </c>
      <c r="O356" s="6">
        <v>91686</v>
      </c>
      <c r="P356" s="6">
        <v>220632</v>
      </c>
      <c r="Q356" s="2">
        <v>619</v>
      </c>
      <c r="R356" s="2">
        <v>67</v>
      </c>
      <c r="S356" s="2">
        <v>15</v>
      </c>
      <c r="T356" s="6">
        <v>1721</v>
      </c>
      <c r="U356" s="6">
        <v>10126</v>
      </c>
      <c r="V356" s="6">
        <v>4123</v>
      </c>
      <c r="W356" s="6">
        <v>252560</v>
      </c>
      <c r="X356" s="6">
        <v>0</v>
      </c>
      <c r="Y356" s="2">
        <v>0</v>
      </c>
      <c r="Z356" s="6">
        <v>-153714</v>
      </c>
      <c r="AA356" s="6">
        <v>4428726</v>
      </c>
      <c r="AB356" s="6">
        <v>15449539</v>
      </c>
      <c r="AC356" s="6">
        <v>496201</v>
      </c>
      <c r="AD356" s="9">
        <v>1.03</v>
      </c>
      <c r="AE356" s="7">
        <v>0</v>
      </c>
      <c r="AF356" s="2">
        <v>4.2929400000000003E-3</v>
      </c>
      <c r="AG356" s="2" t="e">
        <v>#N/A</v>
      </c>
      <c r="AH356" s="6">
        <v>0</v>
      </c>
      <c r="AI356" s="2">
        <v>0</v>
      </c>
      <c r="AJ356" s="2">
        <v>0</v>
      </c>
      <c r="AK356" s="2">
        <v>1</v>
      </c>
      <c r="AL356" s="2">
        <v>0</v>
      </c>
      <c r="AM356" s="2">
        <v>0</v>
      </c>
      <c r="AN356" s="2">
        <v>0</v>
      </c>
    </row>
    <row r="357" spans="1:40">
      <c r="A357" s="2" t="s">
        <v>45</v>
      </c>
      <c r="B357" s="2" t="s">
        <v>855</v>
      </c>
      <c r="D357" s="2">
        <v>0</v>
      </c>
      <c r="E357" s="2" t="s">
        <v>46</v>
      </c>
      <c r="H357" s="2" t="s">
        <v>814</v>
      </c>
      <c r="I357" s="2">
        <v>0.01</v>
      </c>
      <c r="J357" s="6">
        <v>32447591</v>
      </c>
      <c r="K357" s="6">
        <v>9471198</v>
      </c>
      <c r="L357" s="6">
        <v>22976393</v>
      </c>
      <c r="M357" s="6">
        <v>9832770</v>
      </c>
      <c r="N357" s="6">
        <v>893668</v>
      </c>
      <c r="O357" s="6">
        <v>225334</v>
      </c>
      <c r="P357" s="6">
        <v>631955</v>
      </c>
      <c r="Q357" s="6">
        <v>1177</v>
      </c>
      <c r="R357" s="2">
        <v>12</v>
      </c>
      <c r="S357" s="2">
        <v>82</v>
      </c>
      <c r="T357" s="6">
        <v>7194</v>
      </c>
      <c r="U357" s="6">
        <v>22929</v>
      </c>
      <c r="V357" s="6">
        <v>4985</v>
      </c>
      <c r="W357" s="6">
        <v>526542</v>
      </c>
      <c r="X357" s="6">
        <v>0</v>
      </c>
      <c r="Y357" s="2">
        <v>0</v>
      </c>
      <c r="Z357" s="6">
        <v>24477</v>
      </c>
      <c r="AA357" s="6">
        <v>11277457</v>
      </c>
      <c r="AB357" s="6">
        <v>34253850</v>
      </c>
      <c r="AC357" s="6">
        <v>1806259</v>
      </c>
      <c r="AD357" s="9">
        <v>1.06</v>
      </c>
      <c r="AE357" s="7">
        <v>0</v>
      </c>
      <c r="AF357" s="2">
        <v>9.3153490000000005E-3</v>
      </c>
      <c r="AG357" s="2" t="e">
        <v>#N/A</v>
      </c>
      <c r="AH357" s="6">
        <v>0</v>
      </c>
      <c r="AI357" s="2">
        <v>0</v>
      </c>
      <c r="AJ357" s="2">
        <v>0</v>
      </c>
      <c r="AK357" s="2">
        <v>1</v>
      </c>
      <c r="AL357" s="2">
        <v>0</v>
      </c>
      <c r="AM357" s="2">
        <v>0</v>
      </c>
      <c r="AN357" s="2">
        <v>0</v>
      </c>
    </row>
    <row r="358" spans="1:40">
      <c r="A358" s="2" t="s">
        <v>37</v>
      </c>
      <c r="B358" s="2" t="s">
        <v>855</v>
      </c>
      <c r="D358" s="2">
        <v>0</v>
      </c>
      <c r="E358" s="2" t="s">
        <v>38</v>
      </c>
      <c r="H358" s="2" t="s">
        <v>814</v>
      </c>
      <c r="I358" s="2">
        <v>0.01</v>
      </c>
      <c r="J358" s="6">
        <v>23794033</v>
      </c>
      <c r="K358" s="6">
        <v>7516833</v>
      </c>
      <c r="L358" s="6">
        <v>16277201</v>
      </c>
      <c r="M358" s="6">
        <v>7672717</v>
      </c>
      <c r="N358" s="6">
        <v>841987</v>
      </c>
      <c r="O358" s="6">
        <v>175833</v>
      </c>
      <c r="P358" s="6">
        <v>632124</v>
      </c>
      <c r="Q358" s="6">
        <v>1012</v>
      </c>
      <c r="R358" s="2">
        <v>208</v>
      </c>
      <c r="S358" s="2">
        <v>30</v>
      </c>
      <c r="T358" s="6">
        <v>3857</v>
      </c>
      <c r="U358" s="6">
        <v>21424</v>
      </c>
      <c r="V358" s="6">
        <v>7499</v>
      </c>
      <c r="W358" s="6">
        <v>373019</v>
      </c>
      <c r="X358" s="6">
        <v>0</v>
      </c>
      <c r="Y358" s="2">
        <v>0</v>
      </c>
      <c r="Z358" s="6">
        <v>-346810</v>
      </c>
      <c r="AA358" s="6">
        <v>8540913</v>
      </c>
      <c r="AB358" s="6">
        <v>24818114</v>
      </c>
      <c r="AC358" s="6">
        <v>1024081</v>
      </c>
      <c r="AD358" s="9">
        <v>1.04</v>
      </c>
      <c r="AE358" s="7">
        <v>0</v>
      </c>
      <c r="AF358" s="2">
        <v>6.8310070000000001E-3</v>
      </c>
      <c r="AG358" s="2" t="e">
        <v>#N/A</v>
      </c>
      <c r="AH358" s="6">
        <v>0</v>
      </c>
      <c r="AI358" s="2">
        <v>0</v>
      </c>
      <c r="AJ358" s="2">
        <v>0</v>
      </c>
      <c r="AK358" s="2">
        <v>1</v>
      </c>
      <c r="AL358" s="2">
        <v>0</v>
      </c>
      <c r="AM358" s="2">
        <v>0</v>
      </c>
      <c r="AN358" s="2">
        <v>0</v>
      </c>
    </row>
    <row r="359" spans="1:40">
      <c r="A359" s="2" t="s">
        <v>514</v>
      </c>
      <c r="B359" s="2" t="s">
        <v>853</v>
      </c>
      <c r="D359" s="2" t="s">
        <v>970</v>
      </c>
      <c r="E359" s="2" t="s">
        <v>854</v>
      </c>
      <c r="H359" s="2" t="s">
        <v>929</v>
      </c>
      <c r="I359" s="2">
        <v>0.2</v>
      </c>
      <c r="J359" s="3">
        <v>1038917561</v>
      </c>
      <c r="K359" s="3">
        <v>1577063173</v>
      </c>
      <c r="L359" s="3">
        <v>-538145611</v>
      </c>
      <c r="M359" s="3">
        <v>1675129256</v>
      </c>
      <c r="N359" s="3">
        <v>77911188</v>
      </c>
      <c r="O359" s="3">
        <v>38388379</v>
      </c>
      <c r="P359" s="6">
        <v>31129413</v>
      </c>
      <c r="Q359" s="6">
        <v>22426</v>
      </c>
      <c r="R359" s="2">
        <v>0</v>
      </c>
      <c r="S359" s="3">
        <v>920.55555560000005</v>
      </c>
      <c r="T359" s="3">
        <v>1192569</v>
      </c>
      <c r="U359" s="3">
        <v>6853935</v>
      </c>
      <c r="V359" s="6">
        <v>323545</v>
      </c>
      <c r="W359" s="6">
        <v>-12332504</v>
      </c>
      <c r="X359" s="6">
        <v>0</v>
      </c>
      <c r="Y359" s="2">
        <v>93202480</v>
      </c>
      <c r="Z359" s="6">
        <v>73814162</v>
      </c>
      <c r="AA359" s="6">
        <v>1721319623</v>
      </c>
      <c r="AB359" s="6">
        <v>1183174012</v>
      </c>
      <c r="AC359" s="6">
        <v>144256450</v>
      </c>
      <c r="AD359" s="9">
        <v>1.1399999999999999</v>
      </c>
      <c r="AE359" s="7" t="s">
        <v>971</v>
      </c>
      <c r="AF359" s="2">
        <v>0.32818557199999998</v>
      </c>
      <c r="AG359" s="2" t="e">
        <v>#N/A</v>
      </c>
      <c r="AH359" s="6">
        <v>0</v>
      </c>
      <c r="AI359" s="2">
        <v>0</v>
      </c>
      <c r="AJ359" s="2">
        <v>0</v>
      </c>
      <c r="AK359" s="2">
        <v>0</v>
      </c>
      <c r="AL359" s="2">
        <v>0</v>
      </c>
      <c r="AM359" s="2">
        <v>0</v>
      </c>
      <c r="AN359" s="2">
        <v>1</v>
      </c>
    </row>
    <row r="360" spans="1:40">
      <c r="A360" s="2" t="s">
        <v>680</v>
      </c>
      <c r="B360" s="2" t="s">
        <v>832</v>
      </c>
      <c r="C360" s="2" t="s">
        <v>805</v>
      </c>
      <c r="D360" s="2">
        <v>0</v>
      </c>
      <c r="E360" s="2" t="s">
        <v>681</v>
      </c>
      <c r="H360" s="2" t="s">
        <v>929</v>
      </c>
      <c r="I360" s="2">
        <v>0.09</v>
      </c>
      <c r="J360" s="6">
        <v>42812555</v>
      </c>
      <c r="K360" s="6">
        <v>15322099</v>
      </c>
      <c r="L360" s="6">
        <v>27490455</v>
      </c>
      <c r="M360" s="6">
        <v>16142126</v>
      </c>
      <c r="N360" s="6">
        <v>1393593</v>
      </c>
      <c r="O360" s="6">
        <v>375121</v>
      </c>
      <c r="P360" s="6">
        <v>929245</v>
      </c>
      <c r="Q360" s="6">
        <v>2646</v>
      </c>
      <c r="R360" s="6">
        <v>5825</v>
      </c>
      <c r="S360" s="2">
        <v>276</v>
      </c>
      <c r="T360" s="6">
        <v>8737</v>
      </c>
      <c r="U360" s="6">
        <v>51972</v>
      </c>
      <c r="V360" s="6">
        <v>19771</v>
      </c>
      <c r="W360" s="6">
        <v>629990</v>
      </c>
      <c r="X360" s="6">
        <v>0</v>
      </c>
      <c r="Y360" s="2">
        <v>506586.6605</v>
      </c>
      <c r="Z360" s="6">
        <v>599634</v>
      </c>
      <c r="AA360" s="6">
        <v>18258756</v>
      </c>
      <c r="AB360" s="6">
        <v>45749211</v>
      </c>
      <c r="AC360" s="6">
        <v>2936657</v>
      </c>
      <c r="AD360" s="9">
        <v>1.07</v>
      </c>
      <c r="AE360" s="7" t="s">
        <v>922</v>
      </c>
      <c r="AF360" s="2">
        <v>0.79145509199999997</v>
      </c>
      <c r="AG360" s="2" t="e">
        <v>#N/A</v>
      </c>
      <c r="AH360" s="6">
        <v>0</v>
      </c>
      <c r="AI360" s="2">
        <v>0</v>
      </c>
      <c r="AJ360" s="2">
        <v>1</v>
      </c>
      <c r="AK360" s="2">
        <v>0</v>
      </c>
      <c r="AL360" s="2">
        <v>0</v>
      </c>
      <c r="AM360" s="2">
        <v>0</v>
      </c>
      <c r="AN360" s="2">
        <v>0</v>
      </c>
    </row>
    <row r="361" spans="1:40">
      <c r="A361" s="2" t="s">
        <v>668</v>
      </c>
      <c r="B361" s="2" t="s">
        <v>832</v>
      </c>
      <c r="C361" s="2" t="s">
        <v>815</v>
      </c>
      <c r="D361" s="2">
        <v>0</v>
      </c>
      <c r="E361" s="2" t="s">
        <v>669</v>
      </c>
      <c r="H361" s="2" t="s">
        <v>929</v>
      </c>
      <c r="I361" s="2">
        <v>0.09</v>
      </c>
      <c r="J361" s="6">
        <v>62902754</v>
      </c>
      <c r="K361" s="6">
        <v>24088814</v>
      </c>
      <c r="L361" s="6">
        <v>38813939</v>
      </c>
      <c r="M361" s="6">
        <v>26194342</v>
      </c>
      <c r="N361" s="6">
        <v>1936427</v>
      </c>
      <c r="O361" s="6">
        <v>600288</v>
      </c>
      <c r="P361" s="6">
        <v>1209382</v>
      </c>
      <c r="Q361" s="6">
        <v>5741</v>
      </c>
      <c r="R361" s="6">
        <v>12302</v>
      </c>
      <c r="S361" s="2">
        <v>138</v>
      </c>
      <c r="T361" s="6">
        <v>13128</v>
      </c>
      <c r="U361" s="6">
        <v>73685</v>
      </c>
      <c r="V361" s="6">
        <v>21763</v>
      </c>
      <c r="W361" s="6">
        <v>889486</v>
      </c>
      <c r="X361" s="6">
        <v>0</v>
      </c>
      <c r="Y361" s="2">
        <v>0</v>
      </c>
      <c r="Z361" s="6">
        <v>949634</v>
      </c>
      <c r="AA361" s="6">
        <v>29969889</v>
      </c>
      <c r="AB361" s="6">
        <v>68783829</v>
      </c>
      <c r="AC361" s="6">
        <v>5881075</v>
      </c>
      <c r="AD361" s="9">
        <v>1.0900000000000001</v>
      </c>
      <c r="AE361" s="7">
        <v>0</v>
      </c>
      <c r="AF361" s="2">
        <v>1.8058694E-2</v>
      </c>
      <c r="AG361" s="2" t="e">
        <v>#N/A</v>
      </c>
      <c r="AH361" s="6">
        <v>0</v>
      </c>
      <c r="AI361" s="2">
        <v>0</v>
      </c>
      <c r="AJ361" s="2">
        <v>1</v>
      </c>
      <c r="AK361" s="2">
        <v>0</v>
      </c>
      <c r="AL361" s="2">
        <v>0</v>
      </c>
      <c r="AM361" s="2">
        <v>0</v>
      </c>
      <c r="AN361" s="2">
        <v>0</v>
      </c>
    </row>
    <row r="362" spans="1:40">
      <c r="A362" s="2" t="s">
        <v>606</v>
      </c>
      <c r="B362" s="2" t="s">
        <v>844</v>
      </c>
      <c r="C362" s="2" t="s">
        <v>808</v>
      </c>
      <c r="D362" s="2">
        <v>0</v>
      </c>
      <c r="E362" s="2" t="s">
        <v>607</v>
      </c>
      <c r="H362" s="2" t="s">
        <v>929</v>
      </c>
      <c r="I362" s="2">
        <v>0.1</v>
      </c>
      <c r="J362" s="6">
        <v>85466130</v>
      </c>
      <c r="K362" s="6">
        <v>18310826</v>
      </c>
      <c r="L362" s="6">
        <v>67155304</v>
      </c>
      <c r="M362" s="6">
        <v>18842347</v>
      </c>
      <c r="N362" s="6">
        <v>2261722</v>
      </c>
      <c r="O362" s="6">
        <v>431803</v>
      </c>
      <c r="P362" s="6">
        <v>1697664</v>
      </c>
      <c r="Q362" s="6">
        <v>3625</v>
      </c>
      <c r="R362" s="6">
        <v>16924</v>
      </c>
      <c r="S362" s="2">
        <v>765</v>
      </c>
      <c r="T362" s="6">
        <v>10426</v>
      </c>
      <c r="U362" s="6">
        <v>61998</v>
      </c>
      <c r="V362" s="6">
        <v>38517</v>
      </c>
      <c r="W362" s="6">
        <v>1538976</v>
      </c>
      <c r="X362" s="6">
        <v>0</v>
      </c>
      <c r="Y362" s="2">
        <v>0</v>
      </c>
      <c r="Z362" s="6">
        <v>-203459</v>
      </c>
      <c r="AA362" s="6">
        <v>22439586</v>
      </c>
      <c r="AB362" s="6">
        <v>89594889</v>
      </c>
      <c r="AC362" s="6">
        <v>4128760</v>
      </c>
      <c r="AD362" s="9">
        <v>1.05</v>
      </c>
      <c r="AE362" s="7" t="s">
        <v>887</v>
      </c>
      <c r="AF362" s="2">
        <v>0.84252319200000003</v>
      </c>
      <c r="AG362" s="2" t="e">
        <v>#N/A</v>
      </c>
      <c r="AH362" s="6">
        <v>0</v>
      </c>
      <c r="AI362" s="2">
        <v>0</v>
      </c>
      <c r="AJ362" s="2">
        <v>1</v>
      </c>
      <c r="AK362" s="2">
        <v>0</v>
      </c>
      <c r="AL362" s="2">
        <v>0</v>
      </c>
      <c r="AM362" s="2">
        <v>0</v>
      </c>
      <c r="AN362" s="2">
        <v>0</v>
      </c>
    </row>
    <row r="363" spans="1:40">
      <c r="A363" s="2" t="s">
        <v>594</v>
      </c>
      <c r="B363" s="2" t="s">
        <v>832</v>
      </c>
      <c r="C363" s="2" t="s">
        <v>809</v>
      </c>
      <c r="D363" s="2" t="s">
        <v>964</v>
      </c>
      <c r="E363" s="2" t="s">
        <v>595</v>
      </c>
      <c r="H363" s="2" t="s">
        <v>929</v>
      </c>
      <c r="I363" s="2">
        <v>0.09</v>
      </c>
      <c r="J363" s="3">
        <v>108576740</v>
      </c>
      <c r="K363" s="6">
        <v>17298119</v>
      </c>
      <c r="L363" s="6">
        <v>91278621</v>
      </c>
      <c r="M363" s="6">
        <v>18541270</v>
      </c>
      <c r="N363" s="6">
        <v>2291740</v>
      </c>
      <c r="O363" s="6">
        <v>424904</v>
      </c>
      <c r="P363" s="6">
        <v>1712458</v>
      </c>
      <c r="Q363" s="6">
        <v>1619</v>
      </c>
      <c r="R363" s="6">
        <v>9668</v>
      </c>
      <c r="S363" s="6">
        <v>276.24489799999998</v>
      </c>
      <c r="T363" s="3">
        <v>26523</v>
      </c>
      <c r="U363" s="6">
        <v>82045</v>
      </c>
      <c r="V363" s="6">
        <v>34247</v>
      </c>
      <c r="W363" s="6">
        <v>2091802</v>
      </c>
      <c r="X363" s="6">
        <v>0</v>
      </c>
      <c r="Y363" s="2">
        <v>0</v>
      </c>
      <c r="Z363" s="6">
        <v>-838287</v>
      </c>
      <c r="AA363" s="6">
        <v>22086525</v>
      </c>
      <c r="AB363" s="6">
        <v>113365145</v>
      </c>
      <c r="AC363" s="6">
        <v>4788406</v>
      </c>
      <c r="AD363" s="9">
        <v>1.04</v>
      </c>
      <c r="AE363" s="7" t="s">
        <v>965</v>
      </c>
      <c r="AF363" s="2">
        <v>0.55935782099999998</v>
      </c>
      <c r="AG363" s="2" t="e">
        <v>#N/A</v>
      </c>
      <c r="AH363" s="6">
        <v>0</v>
      </c>
      <c r="AI363" s="2">
        <v>0</v>
      </c>
      <c r="AJ363" s="2">
        <v>0</v>
      </c>
      <c r="AK363" s="2">
        <v>0</v>
      </c>
      <c r="AL363" s="2">
        <v>0</v>
      </c>
      <c r="AM363" s="2">
        <v>0</v>
      </c>
      <c r="AN363" s="2">
        <v>1</v>
      </c>
    </row>
    <row r="364" spans="1:40">
      <c r="A364" s="2" t="s">
        <v>588</v>
      </c>
      <c r="B364" s="2" t="s">
        <v>832</v>
      </c>
      <c r="C364" s="2" t="s">
        <v>822</v>
      </c>
      <c r="D364" s="2" t="s">
        <v>981</v>
      </c>
      <c r="E364" s="2" t="s">
        <v>589</v>
      </c>
      <c r="H364" s="2" t="s">
        <v>929</v>
      </c>
      <c r="I364" s="2">
        <v>0.09</v>
      </c>
      <c r="J364" s="6">
        <v>98742233</v>
      </c>
      <c r="K364" s="6">
        <v>21159700</v>
      </c>
      <c r="L364" s="6">
        <v>77582533</v>
      </c>
      <c r="M364" s="6">
        <v>21258367</v>
      </c>
      <c r="N364" s="6">
        <v>3129974</v>
      </c>
      <c r="O364" s="6">
        <v>487241</v>
      </c>
      <c r="P364" s="6">
        <v>2472620</v>
      </c>
      <c r="Q364" s="6">
        <v>1482</v>
      </c>
      <c r="R364" s="6">
        <v>21994</v>
      </c>
      <c r="S364" s="6">
        <v>1657</v>
      </c>
      <c r="T364" s="3">
        <v>19102</v>
      </c>
      <c r="U364" s="6">
        <v>85217</v>
      </c>
      <c r="V364" s="6">
        <v>40661</v>
      </c>
      <c r="W364" s="6">
        <v>1777933</v>
      </c>
      <c r="X364" s="6">
        <v>0</v>
      </c>
      <c r="Y364" s="2">
        <v>0</v>
      </c>
      <c r="Z364" s="6">
        <v>2305096</v>
      </c>
      <c r="AA364" s="6">
        <v>28471370</v>
      </c>
      <c r="AB364" s="6">
        <v>106053903</v>
      </c>
      <c r="AC364" s="6">
        <v>7311670</v>
      </c>
      <c r="AD364" s="9">
        <v>1.07</v>
      </c>
      <c r="AE364" s="7" t="s">
        <v>982</v>
      </c>
      <c r="AF364" s="2">
        <v>0.477716696</v>
      </c>
      <c r="AG364" s="2" t="e">
        <v>#N/A</v>
      </c>
      <c r="AH364" s="6">
        <v>0</v>
      </c>
      <c r="AI364" s="2">
        <v>0</v>
      </c>
      <c r="AJ364" s="2">
        <v>0</v>
      </c>
      <c r="AK364" s="2">
        <v>0</v>
      </c>
      <c r="AL364" s="2">
        <v>0</v>
      </c>
      <c r="AM364" s="2">
        <v>0</v>
      </c>
      <c r="AN364" s="2">
        <v>1</v>
      </c>
    </row>
    <row r="365" spans="1:40">
      <c r="A365" s="2" t="s">
        <v>584</v>
      </c>
      <c r="B365" s="2" t="s">
        <v>832</v>
      </c>
      <c r="C365" s="2" t="s">
        <v>822</v>
      </c>
      <c r="D365" s="2">
        <v>0</v>
      </c>
      <c r="E365" s="2" t="s">
        <v>585</v>
      </c>
      <c r="H365" s="2" t="s">
        <v>929</v>
      </c>
      <c r="I365" s="2">
        <v>0.09</v>
      </c>
      <c r="J365" s="6">
        <v>38571139</v>
      </c>
      <c r="K365" s="6">
        <v>11092910</v>
      </c>
      <c r="L365" s="6">
        <v>27478229</v>
      </c>
      <c r="M365" s="6">
        <v>10302405</v>
      </c>
      <c r="N365" s="6">
        <v>1574105</v>
      </c>
      <c r="O365" s="6">
        <v>236098</v>
      </c>
      <c r="P365" s="6">
        <v>1228747</v>
      </c>
      <c r="Q365" s="2">
        <v>841</v>
      </c>
      <c r="R365" s="6">
        <v>8679</v>
      </c>
      <c r="S365" s="2">
        <v>0</v>
      </c>
      <c r="T365" s="6">
        <v>13328</v>
      </c>
      <c r="U365" s="6">
        <v>61453</v>
      </c>
      <c r="V365" s="6">
        <v>24959</v>
      </c>
      <c r="W365" s="6">
        <v>629709</v>
      </c>
      <c r="X365" s="6">
        <v>0</v>
      </c>
      <c r="Y365" s="2">
        <v>0</v>
      </c>
      <c r="Z365" s="6">
        <v>-32798</v>
      </c>
      <c r="AA365" s="6">
        <v>12473421</v>
      </c>
      <c r="AB365" s="6">
        <v>39951651</v>
      </c>
      <c r="AC365" s="6">
        <v>1380511</v>
      </c>
      <c r="AD365" s="9">
        <v>1.04</v>
      </c>
      <c r="AE365" s="7">
        <v>0</v>
      </c>
      <c r="AF365" s="2">
        <v>1.1073352999999999E-2</v>
      </c>
      <c r="AG365" s="2" t="e">
        <v>#N/A</v>
      </c>
      <c r="AH365" s="6">
        <v>0</v>
      </c>
      <c r="AI365" s="2">
        <v>0</v>
      </c>
      <c r="AJ365" s="2">
        <v>1</v>
      </c>
      <c r="AK365" s="2">
        <v>0</v>
      </c>
      <c r="AL365" s="2">
        <v>0</v>
      </c>
      <c r="AM365" s="2">
        <v>0</v>
      </c>
      <c r="AN365" s="2">
        <v>0</v>
      </c>
    </row>
    <row r="366" spans="1:40">
      <c r="A366" s="2" t="s">
        <v>554</v>
      </c>
      <c r="B366" s="2" t="s">
        <v>832</v>
      </c>
      <c r="C366" s="2" t="s">
        <v>805</v>
      </c>
      <c r="D366" s="2">
        <v>0</v>
      </c>
      <c r="E366" s="2" t="s">
        <v>555</v>
      </c>
      <c r="H366" s="2" t="s">
        <v>929</v>
      </c>
      <c r="I366" s="2">
        <v>0.09</v>
      </c>
      <c r="J366" s="6">
        <v>72206243</v>
      </c>
      <c r="K366" s="6">
        <v>11823250</v>
      </c>
      <c r="L366" s="6">
        <v>60382993</v>
      </c>
      <c r="M366" s="6">
        <v>11703208</v>
      </c>
      <c r="N366" s="6">
        <v>1811176</v>
      </c>
      <c r="O366" s="6">
        <v>268198</v>
      </c>
      <c r="P366" s="6">
        <v>1419691</v>
      </c>
      <c r="Q366" s="6">
        <v>2765</v>
      </c>
      <c r="R366" s="6">
        <v>7238</v>
      </c>
      <c r="S366" s="2">
        <v>0</v>
      </c>
      <c r="T366" s="6">
        <v>37382</v>
      </c>
      <c r="U366" s="6">
        <v>56440</v>
      </c>
      <c r="V366" s="6">
        <v>19462</v>
      </c>
      <c r="W366" s="6">
        <v>1383777</v>
      </c>
      <c r="X366" s="6">
        <v>0</v>
      </c>
      <c r="Y366" s="2">
        <v>0</v>
      </c>
      <c r="Z366" s="6">
        <v>-350293</v>
      </c>
      <c r="AA366" s="6">
        <v>14547868</v>
      </c>
      <c r="AB366" s="6">
        <v>74930861</v>
      </c>
      <c r="AC366" s="6">
        <v>2724618</v>
      </c>
      <c r="AD366" s="9">
        <v>1.04</v>
      </c>
      <c r="AE366" s="7" t="s">
        <v>911</v>
      </c>
      <c r="AF366" s="2">
        <v>0.76697416299999999</v>
      </c>
      <c r="AG366" s="2" t="e">
        <v>#N/A</v>
      </c>
      <c r="AH366" s="6">
        <v>0</v>
      </c>
      <c r="AI366" s="2">
        <v>0</v>
      </c>
      <c r="AJ366" s="2">
        <v>1</v>
      </c>
      <c r="AK366" s="2">
        <v>0</v>
      </c>
      <c r="AL366" s="2">
        <v>0</v>
      </c>
      <c r="AM366" s="2">
        <v>0</v>
      </c>
      <c r="AN366" s="2">
        <v>0</v>
      </c>
    </row>
    <row r="367" spans="1:40">
      <c r="A367" s="2" t="s">
        <v>534</v>
      </c>
      <c r="B367" s="2" t="s">
        <v>832</v>
      </c>
      <c r="C367" s="2" t="s">
        <v>815</v>
      </c>
      <c r="D367" s="2">
        <v>0</v>
      </c>
      <c r="E367" s="2" t="s">
        <v>535</v>
      </c>
      <c r="H367" s="2" t="s">
        <v>929</v>
      </c>
      <c r="I367" s="2">
        <v>0.09</v>
      </c>
      <c r="J367" s="3">
        <v>169910624</v>
      </c>
      <c r="K367" s="6">
        <v>42072082</v>
      </c>
      <c r="L367" s="3">
        <v>127838542</v>
      </c>
      <c r="M367" s="6">
        <v>43585539</v>
      </c>
      <c r="N367" s="6">
        <v>4308773</v>
      </c>
      <c r="O367" s="6">
        <v>1001298</v>
      </c>
      <c r="P367" s="6">
        <v>3117160</v>
      </c>
      <c r="Q367" s="6">
        <v>5625</v>
      </c>
      <c r="R367" s="6">
        <v>8987</v>
      </c>
      <c r="S367" s="2">
        <v>690</v>
      </c>
      <c r="T367" s="3">
        <v>27559</v>
      </c>
      <c r="U367" s="6">
        <v>109549</v>
      </c>
      <c r="V367" s="6">
        <v>37905</v>
      </c>
      <c r="W367" s="6">
        <v>2929633</v>
      </c>
      <c r="X367" s="6">
        <v>0</v>
      </c>
      <c r="Y367" s="2">
        <v>112445.0278</v>
      </c>
      <c r="Z367" s="6">
        <v>636842</v>
      </c>
      <c r="AA367" s="6">
        <v>51348342</v>
      </c>
      <c r="AB367" s="6">
        <v>179186884</v>
      </c>
      <c r="AC367" s="6">
        <v>9276260</v>
      </c>
      <c r="AD367" s="9">
        <v>1.05</v>
      </c>
      <c r="AE367" s="7" t="s">
        <v>908</v>
      </c>
      <c r="AF367" s="2">
        <v>0.66498138799999995</v>
      </c>
      <c r="AG367" s="2" t="e">
        <v>#N/A</v>
      </c>
      <c r="AH367" s="6">
        <v>0</v>
      </c>
      <c r="AI367" s="2">
        <v>0</v>
      </c>
      <c r="AJ367" s="2">
        <v>1</v>
      </c>
      <c r="AK367" s="2">
        <v>0</v>
      </c>
      <c r="AL367" s="2">
        <v>0</v>
      </c>
      <c r="AM367" s="2">
        <v>0</v>
      </c>
      <c r="AN367" s="2">
        <v>0</v>
      </c>
    </row>
    <row r="368" spans="1:40">
      <c r="A368" s="2" t="s">
        <v>510</v>
      </c>
      <c r="B368" s="2" t="s">
        <v>844</v>
      </c>
      <c r="C368" s="2" t="s">
        <v>822</v>
      </c>
      <c r="D368" s="2" t="s">
        <v>978</v>
      </c>
      <c r="E368" s="2" t="s">
        <v>511</v>
      </c>
      <c r="H368" s="2" t="s">
        <v>929</v>
      </c>
      <c r="I368" s="2">
        <v>0.1</v>
      </c>
      <c r="J368" s="6">
        <v>72884165</v>
      </c>
      <c r="K368" s="6">
        <v>20712877</v>
      </c>
      <c r="L368" s="6">
        <v>52171288</v>
      </c>
      <c r="M368" s="6">
        <v>21635375</v>
      </c>
      <c r="N368" s="6">
        <v>2143114</v>
      </c>
      <c r="O368" s="6">
        <v>496373</v>
      </c>
      <c r="P368" s="6">
        <v>1515767</v>
      </c>
      <c r="Q368" s="6">
        <v>8414</v>
      </c>
      <c r="R368" s="6">
        <v>11078</v>
      </c>
      <c r="S368" s="6">
        <v>613.6</v>
      </c>
      <c r="T368" s="6">
        <v>9043</v>
      </c>
      <c r="U368" s="6">
        <v>72183</v>
      </c>
      <c r="V368" s="6">
        <v>29642</v>
      </c>
      <c r="W368" s="6">
        <v>1195592</v>
      </c>
      <c r="X368" s="6">
        <v>0</v>
      </c>
      <c r="Y368" s="2">
        <v>376060.65389999998</v>
      </c>
      <c r="Z368" s="6">
        <v>-818302</v>
      </c>
      <c r="AA368" s="6">
        <v>23779718</v>
      </c>
      <c r="AB368" s="6">
        <v>75951006</v>
      </c>
      <c r="AC368" s="6">
        <v>3066841</v>
      </c>
      <c r="AD368" s="9">
        <v>1.04</v>
      </c>
      <c r="AE368" s="7" t="s">
        <v>979</v>
      </c>
      <c r="AF368" s="2">
        <v>0.83169579100000002</v>
      </c>
      <c r="AG368" s="2" t="e">
        <v>#N/A</v>
      </c>
      <c r="AH368" s="6">
        <v>0</v>
      </c>
      <c r="AI368" s="2">
        <v>0</v>
      </c>
      <c r="AJ368" s="2">
        <v>0</v>
      </c>
      <c r="AK368" s="2">
        <v>0</v>
      </c>
      <c r="AL368" s="2">
        <v>0</v>
      </c>
      <c r="AM368" s="2">
        <v>0</v>
      </c>
      <c r="AN368" s="2">
        <v>1</v>
      </c>
    </row>
    <row r="369" spans="1:40">
      <c r="A369" s="2" t="s">
        <v>488</v>
      </c>
      <c r="B369" s="2" t="s">
        <v>832</v>
      </c>
      <c r="C369" s="2" t="s">
        <v>805</v>
      </c>
      <c r="D369" s="2">
        <v>0</v>
      </c>
      <c r="E369" s="2" t="s">
        <v>489</v>
      </c>
      <c r="H369" s="2" t="s">
        <v>929</v>
      </c>
      <c r="I369" s="2">
        <v>0.09</v>
      </c>
      <c r="J369" s="3">
        <v>115674938</v>
      </c>
      <c r="K369" s="6">
        <v>44139871</v>
      </c>
      <c r="L369" s="6">
        <v>71535068</v>
      </c>
      <c r="M369" s="6">
        <v>46040625</v>
      </c>
      <c r="N369" s="6">
        <v>3771913</v>
      </c>
      <c r="O369" s="6">
        <v>1059760</v>
      </c>
      <c r="P369" s="6">
        <v>2480180</v>
      </c>
      <c r="Q369" s="6">
        <v>8222</v>
      </c>
      <c r="R369" s="6">
        <v>8366</v>
      </c>
      <c r="S369" s="2">
        <v>690</v>
      </c>
      <c r="T369" s="3">
        <v>24054</v>
      </c>
      <c r="U369" s="6">
        <v>148752</v>
      </c>
      <c r="V369" s="6">
        <v>41889</v>
      </c>
      <c r="W369" s="6">
        <v>1639345</v>
      </c>
      <c r="X369" s="6">
        <v>0</v>
      </c>
      <c r="Y369" s="2">
        <v>0</v>
      </c>
      <c r="Z369" s="6">
        <v>70799</v>
      </c>
      <c r="AA369" s="6">
        <v>51522683</v>
      </c>
      <c r="AB369" s="6">
        <v>123057750</v>
      </c>
      <c r="AC369" s="6">
        <v>7382812</v>
      </c>
      <c r="AD369" s="9">
        <v>1.06</v>
      </c>
      <c r="AE369" s="7">
        <v>0</v>
      </c>
      <c r="AF369" s="2">
        <v>3.3209012000000003E-2</v>
      </c>
      <c r="AG369" s="2" t="e">
        <v>#N/A</v>
      </c>
      <c r="AH369" s="6">
        <v>0</v>
      </c>
      <c r="AI369" s="2">
        <v>0</v>
      </c>
      <c r="AJ369" s="2">
        <v>1</v>
      </c>
      <c r="AK369" s="2">
        <v>0</v>
      </c>
      <c r="AL369" s="2">
        <v>0</v>
      </c>
      <c r="AM369" s="2">
        <v>0</v>
      </c>
      <c r="AN369" s="2">
        <v>0</v>
      </c>
    </row>
    <row r="370" spans="1:40">
      <c r="A370" s="2" t="s">
        <v>460</v>
      </c>
      <c r="B370" s="2" t="s">
        <v>844</v>
      </c>
      <c r="C370" s="2" t="s">
        <v>815</v>
      </c>
      <c r="D370" s="2">
        <v>0</v>
      </c>
      <c r="E370" s="2" t="s">
        <v>461</v>
      </c>
      <c r="H370" s="2" t="s">
        <v>929</v>
      </c>
      <c r="I370" s="2">
        <v>0.1</v>
      </c>
      <c r="J370" s="3">
        <v>119338742</v>
      </c>
      <c r="K370" s="6">
        <v>47855922</v>
      </c>
      <c r="L370" s="6">
        <v>71482819</v>
      </c>
      <c r="M370" s="6">
        <v>48664898</v>
      </c>
      <c r="N370" s="6">
        <v>3554291</v>
      </c>
      <c r="O370" s="6">
        <v>1115237</v>
      </c>
      <c r="P370" s="6">
        <v>2261794</v>
      </c>
      <c r="Q370" s="6">
        <v>1412</v>
      </c>
      <c r="R370" s="6">
        <v>4862</v>
      </c>
      <c r="S370" s="2">
        <v>612</v>
      </c>
      <c r="T370" s="3">
        <v>20653</v>
      </c>
      <c r="U370" s="6">
        <v>110158</v>
      </c>
      <c r="V370" s="6">
        <v>39563</v>
      </c>
      <c r="W370" s="6">
        <v>1638148</v>
      </c>
      <c r="X370" s="6">
        <v>0</v>
      </c>
      <c r="Y370" s="2">
        <v>0</v>
      </c>
      <c r="Z370" s="6">
        <v>918448</v>
      </c>
      <c r="AA370" s="6">
        <v>54775785</v>
      </c>
      <c r="AB370" s="6">
        <v>126258604</v>
      </c>
      <c r="AC370" s="6">
        <v>6919862</v>
      </c>
      <c r="AD370" s="9">
        <v>1.06</v>
      </c>
      <c r="AE370" s="7" t="s">
        <v>909</v>
      </c>
      <c r="AF370" s="2">
        <v>0.90708156500000003</v>
      </c>
      <c r="AG370" s="2" t="e">
        <v>#N/A</v>
      </c>
      <c r="AH370" s="6">
        <v>0</v>
      </c>
      <c r="AI370" s="2">
        <v>0</v>
      </c>
      <c r="AJ370" s="2">
        <v>1</v>
      </c>
      <c r="AK370" s="2">
        <v>0</v>
      </c>
      <c r="AL370" s="2">
        <v>0</v>
      </c>
      <c r="AM370" s="2">
        <v>0</v>
      </c>
      <c r="AN370" s="2">
        <v>0</v>
      </c>
    </row>
    <row r="371" spans="1:40">
      <c r="A371" s="2" t="s">
        <v>430</v>
      </c>
      <c r="B371" s="2" t="s">
        <v>832</v>
      </c>
      <c r="C371" s="2" t="s">
        <v>805</v>
      </c>
      <c r="D371" s="2" t="s">
        <v>966</v>
      </c>
      <c r="E371" s="2" t="s">
        <v>431</v>
      </c>
      <c r="H371" s="2" t="s">
        <v>929</v>
      </c>
      <c r="I371" s="2">
        <v>0.09</v>
      </c>
      <c r="J371" s="3">
        <v>180743527</v>
      </c>
      <c r="K371" s="6">
        <v>47585327</v>
      </c>
      <c r="L371" s="3">
        <v>133158200</v>
      </c>
      <c r="M371" s="6">
        <v>49736587</v>
      </c>
      <c r="N371" s="6">
        <v>4499450</v>
      </c>
      <c r="O371" s="6">
        <v>1142752</v>
      </c>
      <c r="P371" s="6">
        <v>3099635</v>
      </c>
      <c r="Q371" s="6">
        <v>7844</v>
      </c>
      <c r="R371" s="6">
        <v>18831</v>
      </c>
      <c r="S371" s="6">
        <v>1104</v>
      </c>
      <c r="T371" s="3">
        <v>34652</v>
      </c>
      <c r="U371" s="6">
        <v>136915</v>
      </c>
      <c r="V371" s="6">
        <v>57716</v>
      </c>
      <c r="W371" s="6">
        <v>3051542</v>
      </c>
      <c r="X371" s="6">
        <v>0</v>
      </c>
      <c r="Y371" s="2">
        <v>679706.04500000004</v>
      </c>
      <c r="Z371" s="6">
        <v>-247275</v>
      </c>
      <c r="AA371" s="6">
        <v>56360598</v>
      </c>
      <c r="AB371" s="6">
        <v>189518798</v>
      </c>
      <c r="AC371" s="6">
        <v>8775271</v>
      </c>
      <c r="AD371" s="9">
        <v>1.05</v>
      </c>
      <c r="AE371" s="7" t="s">
        <v>967</v>
      </c>
      <c r="AF371" s="2">
        <v>0.64506964099999997</v>
      </c>
      <c r="AG371" s="2" t="e">
        <v>#N/A</v>
      </c>
      <c r="AH371" s="6">
        <v>0</v>
      </c>
      <c r="AI371" s="2">
        <v>0</v>
      </c>
      <c r="AJ371" s="2">
        <v>0</v>
      </c>
      <c r="AK371" s="2">
        <v>0</v>
      </c>
      <c r="AL371" s="2">
        <v>0</v>
      </c>
      <c r="AM371" s="2">
        <v>0</v>
      </c>
      <c r="AN371" s="2">
        <v>1</v>
      </c>
    </row>
    <row r="372" spans="1:40">
      <c r="A372" s="2" t="s">
        <v>412</v>
      </c>
      <c r="B372" s="2" t="s">
        <v>832</v>
      </c>
      <c r="C372" s="2" t="s">
        <v>808</v>
      </c>
      <c r="D372" s="2">
        <v>0</v>
      </c>
      <c r="E372" s="2" t="s">
        <v>413</v>
      </c>
      <c r="H372" s="2" t="s">
        <v>929</v>
      </c>
      <c r="I372" s="2">
        <v>0.09</v>
      </c>
      <c r="J372" s="3">
        <v>182264208</v>
      </c>
      <c r="K372" s="6">
        <v>30185316</v>
      </c>
      <c r="L372" s="3">
        <v>152078891</v>
      </c>
      <c r="M372" s="6">
        <v>30562172</v>
      </c>
      <c r="N372" s="6">
        <v>3578184</v>
      </c>
      <c r="O372" s="6">
        <v>700968</v>
      </c>
      <c r="P372" s="6">
        <v>2746953</v>
      </c>
      <c r="Q372" s="6">
        <v>10753</v>
      </c>
      <c r="R372" s="6">
        <v>6644</v>
      </c>
      <c r="S372" s="2">
        <v>414</v>
      </c>
      <c r="T372" s="3">
        <v>14587</v>
      </c>
      <c r="U372" s="6">
        <v>58336</v>
      </c>
      <c r="V372" s="6">
        <v>39529</v>
      </c>
      <c r="W372" s="6">
        <v>3485141</v>
      </c>
      <c r="X372" s="6">
        <v>0</v>
      </c>
      <c r="Y372" s="2">
        <v>0</v>
      </c>
      <c r="Z372" s="6">
        <v>925685</v>
      </c>
      <c r="AA372" s="6">
        <v>38551182</v>
      </c>
      <c r="AB372" s="6">
        <v>190630074</v>
      </c>
      <c r="AC372" s="6">
        <v>8365866</v>
      </c>
      <c r="AD372" s="9">
        <v>1.05</v>
      </c>
      <c r="AE372" s="7" t="s">
        <v>930</v>
      </c>
      <c r="AF372" s="2">
        <v>0.865610408</v>
      </c>
      <c r="AG372" s="2" t="e">
        <v>#N/A</v>
      </c>
      <c r="AH372" s="6">
        <v>0</v>
      </c>
      <c r="AI372" s="2">
        <v>0</v>
      </c>
      <c r="AJ372" s="2">
        <v>1</v>
      </c>
      <c r="AK372" s="2">
        <v>0</v>
      </c>
      <c r="AL372" s="2">
        <v>0</v>
      </c>
      <c r="AM372" s="2">
        <v>0</v>
      </c>
      <c r="AN372" s="2">
        <v>0</v>
      </c>
    </row>
    <row r="373" spans="1:40">
      <c r="A373" s="2" t="s">
        <v>402</v>
      </c>
      <c r="B373" s="2" t="s">
        <v>832</v>
      </c>
      <c r="C373" s="2" t="s">
        <v>809</v>
      </c>
      <c r="D373" s="2">
        <v>0</v>
      </c>
      <c r="E373" s="2" t="s">
        <v>403</v>
      </c>
      <c r="H373" s="2" t="s">
        <v>929</v>
      </c>
      <c r="I373" s="2">
        <v>0.09</v>
      </c>
      <c r="J373" s="6">
        <v>59518677</v>
      </c>
      <c r="K373" s="6">
        <v>20708557</v>
      </c>
      <c r="L373" s="6">
        <v>38810120</v>
      </c>
      <c r="M373" s="6">
        <v>22850958</v>
      </c>
      <c r="N373" s="6">
        <v>1946583</v>
      </c>
      <c r="O373" s="6">
        <v>523667</v>
      </c>
      <c r="P373" s="6">
        <v>1293145</v>
      </c>
      <c r="Q373" s="6">
        <v>4249</v>
      </c>
      <c r="R373" s="6">
        <v>4786</v>
      </c>
      <c r="S373" s="2">
        <v>552</v>
      </c>
      <c r="T373" s="6">
        <v>16764</v>
      </c>
      <c r="U373" s="6">
        <v>82686</v>
      </c>
      <c r="V373" s="6">
        <v>20734</v>
      </c>
      <c r="W373" s="6">
        <v>889399</v>
      </c>
      <c r="X373" s="6">
        <v>0</v>
      </c>
      <c r="Y373" s="2">
        <v>0</v>
      </c>
      <c r="Z373" s="6">
        <v>108539</v>
      </c>
      <c r="AA373" s="6">
        <v>25795479</v>
      </c>
      <c r="AB373" s="6">
        <v>64605598</v>
      </c>
      <c r="AC373" s="6">
        <v>5086921</v>
      </c>
      <c r="AD373" s="9">
        <v>1.0900000000000001</v>
      </c>
      <c r="AE373" s="7" t="s">
        <v>906</v>
      </c>
      <c r="AF373" s="2">
        <v>0.32846587799999999</v>
      </c>
      <c r="AG373" s="2" t="e">
        <v>#N/A</v>
      </c>
      <c r="AH373" s="6">
        <v>0</v>
      </c>
      <c r="AI373" s="2">
        <v>0</v>
      </c>
      <c r="AJ373" s="2">
        <v>1</v>
      </c>
      <c r="AK373" s="2">
        <v>0</v>
      </c>
      <c r="AL373" s="2">
        <v>0</v>
      </c>
      <c r="AM373" s="2">
        <v>0</v>
      </c>
      <c r="AN373" s="2">
        <v>0</v>
      </c>
    </row>
    <row r="374" spans="1:40">
      <c r="A374" s="2" t="s">
        <v>390</v>
      </c>
      <c r="B374" s="2" t="s">
        <v>844</v>
      </c>
      <c r="C374" s="2" t="s">
        <v>809</v>
      </c>
      <c r="D374" s="2" t="s">
        <v>972</v>
      </c>
      <c r="E374" s="2" t="s">
        <v>391</v>
      </c>
      <c r="H374" s="2" t="s">
        <v>929</v>
      </c>
      <c r="I374" s="2">
        <v>0.1</v>
      </c>
      <c r="J374" s="3">
        <v>107219793</v>
      </c>
      <c r="K374" s="6">
        <v>19394005</v>
      </c>
      <c r="L374" s="6">
        <v>87825788</v>
      </c>
      <c r="M374" s="6">
        <v>20471633</v>
      </c>
      <c r="N374" s="6">
        <v>2374341</v>
      </c>
      <c r="O374" s="6">
        <v>470960</v>
      </c>
      <c r="P374" s="6">
        <v>1738624</v>
      </c>
      <c r="Q374" s="6">
        <v>5408</v>
      </c>
      <c r="R374" s="6">
        <v>21285</v>
      </c>
      <c r="S374" s="6">
        <v>1228</v>
      </c>
      <c r="T374" s="3">
        <v>22251</v>
      </c>
      <c r="U374" s="6">
        <v>79376</v>
      </c>
      <c r="V374" s="6">
        <v>35209</v>
      </c>
      <c r="W374" s="6">
        <v>2012674</v>
      </c>
      <c r="X374" s="6">
        <v>0</v>
      </c>
      <c r="Y374" s="2">
        <v>0</v>
      </c>
      <c r="Z374" s="6">
        <v>-174174</v>
      </c>
      <c r="AA374" s="6">
        <v>24684474</v>
      </c>
      <c r="AB374" s="6">
        <v>112510262</v>
      </c>
      <c r="AC374" s="6">
        <v>5290470</v>
      </c>
      <c r="AD374" s="9">
        <v>1.05</v>
      </c>
      <c r="AE374" s="7" t="s">
        <v>973</v>
      </c>
      <c r="AF374" s="2">
        <v>0.65392169700000002</v>
      </c>
      <c r="AG374" s="2" t="e">
        <v>#N/A</v>
      </c>
      <c r="AH374" s="6">
        <v>0</v>
      </c>
      <c r="AI374" s="2">
        <v>0</v>
      </c>
      <c r="AJ374" s="2">
        <v>0</v>
      </c>
      <c r="AK374" s="2">
        <v>0</v>
      </c>
      <c r="AL374" s="2">
        <v>0</v>
      </c>
      <c r="AM374" s="2">
        <v>0</v>
      </c>
      <c r="AN374" s="2">
        <v>1</v>
      </c>
    </row>
    <row r="375" spans="1:40">
      <c r="A375" s="2" t="s">
        <v>342</v>
      </c>
      <c r="B375" s="2" t="s">
        <v>844</v>
      </c>
      <c r="C375" s="2" t="s">
        <v>815</v>
      </c>
      <c r="D375" s="2">
        <v>0</v>
      </c>
      <c r="E375" s="2" t="s">
        <v>343</v>
      </c>
      <c r="H375" s="2" t="s">
        <v>929</v>
      </c>
      <c r="I375" s="2">
        <v>0.1</v>
      </c>
      <c r="J375" s="3">
        <v>149116040</v>
      </c>
      <c r="K375" s="6">
        <v>26088893</v>
      </c>
      <c r="L375" s="3">
        <v>123027147</v>
      </c>
      <c r="M375" s="6">
        <v>26376627</v>
      </c>
      <c r="N375" s="6">
        <v>3178020</v>
      </c>
      <c r="O375" s="6">
        <v>604464</v>
      </c>
      <c r="P375" s="6">
        <v>2340387</v>
      </c>
      <c r="Q375" s="6">
        <v>2310</v>
      </c>
      <c r="R375" s="6">
        <v>33327</v>
      </c>
      <c r="S375" s="2">
        <v>892</v>
      </c>
      <c r="T375" s="3">
        <v>30866</v>
      </c>
      <c r="U375" s="6">
        <v>128641</v>
      </c>
      <c r="V375" s="6">
        <v>37133</v>
      </c>
      <c r="W375" s="6">
        <v>2819372</v>
      </c>
      <c r="X375" s="6">
        <v>0</v>
      </c>
      <c r="Y375" s="2">
        <v>0</v>
      </c>
      <c r="Z375" s="6">
        <v>-302227</v>
      </c>
      <c r="AA375" s="6">
        <v>32071792</v>
      </c>
      <c r="AB375" s="6">
        <v>155098939</v>
      </c>
      <c r="AC375" s="6">
        <v>5982899</v>
      </c>
      <c r="AD375" s="9">
        <v>1.04</v>
      </c>
      <c r="AE375" s="7" t="s">
        <v>831</v>
      </c>
      <c r="AF375" s="2">
        <v>0.84470179099999998</v>
      </c>
      <c r="AG375" s="2" t="e">
        <v>#N/A</v>
      </c>
      <c r="AH375" s="6">
        <v>0</v>
      </c>
      <c r="AI375" s="2">
        <v>0</v>
      </c>
      <c r="AJ375" s="2">
        <v>1</v>
      </c>
      <c r="AK375" s="2">
        <v>0</v>
      </c>
      <c r="AL375" s="2">
        <v>0</v>
      </c>
      <c r="AM375" s="2">
        <v>0</v>
      </c>
      <c r="AN375" s="2">
        <v>0</v>
      </c>
    </row>
    <row r="376" spans="1:40">
      <c r="A376" s="2" t="s">
        <v>316</v>
      </c>
      <c r="B376" s="2" t="s">
        <v>832</v>
      </c>
      <c r="C376" s="2" t="s">
        <v>820</v>
      </c>
      <c r="D376" s="2">
        <v>0</v>
      </c>
      <c r="E376" s="2" t="s">
        <v>317</v>
      </c>
      <c r="H376" s="2" t="s">
        <v>929</v>
      </c>
      <c r="I376" s="2">
        <v>0.09</v>
      </c>
      <c r="J376" s="6">
        <v>65138040</v>
      </c>
      <c r="K376" s="6">
        <v>18924489</v>
      </c>
      <c r="L376" s="6">
        <v>46213551</v>
      </c>
      <c r="M376" s="6">
        <v>18391308</v>
      </c>
      <c r="N376" s="6">
        <v>2574164</v>
      </c>
      <c r="O376" s="6">
        <v>421468</v>
      </c>
      <c r="P376" s="6">
        <v>1957603</v>
      </c>
      <c r="Q376" s="6">
        <v>14469</v>
      </c>
      <c r="R376" s="6">
        <v>23208</v>
      </c>
      <c r="S376" s="2">
        <v>276</v>
      </c>
      <c r="T376" s="6">
        <v>22721</v>
      </c>
      <c r="U376" s="6">
        <v>89049</v>
      </c>
      <c r="V376" s="6">
        <v>45370</v>
      </c>
      <c r="W376" s="6">
        <v>1059061</v>
      </c>
      <c r="X376" s="6">
        <v>0</v>
      </c>
      <c r="Y376" s="2">
        <v>0</v>
      </c>
      <c r="Z376" s="6">
        <v>65690</v>
      </c>
      <c r="AA376" s="6">
        <v>22090223</v>
      </c>
      <c r="AB376" s="6">
        <v>68303774</v>
      </c>
      <c r="AC376" s="6">
        <v>3165734</v>
      </c>
      <c r="AD376" s="9">
        <v>1.05</v>
      </c>
      <c r="AE376" s="7" t="s">
        <v>317</v>
      </c>
      <c r="AF376" s="2">
        <v>0.86023478499999995</v>
      </c>
      <c r="AG376" s="2" t="e">
        <v>#N/A</v>
      </c>
      <c r="AH376" s="6">
        <v>0</v>
      </c>
      <c r="AI376" s="2">
        <v>0</v>
      </c>
      <c r="AJ376" s="2">
        <v>1</v>
      </c>
      <c r="AK376" s="2">
        <v>0</v>
      </c>
      <c r="AL376" s="2">
        <v>0</v>
      </c>
      <c r="AM376" s="2">
        <v>0</v>
      </c>
      <c r="AN376" s="2">
        <v>0</v>
      </c>
    </row>
    <row r="377" spans="1:40">
      <c r="A377" s="2" t="s">
        <v>310</v>
      </c>
      <c r="B377" s="2" t="s">
        <v>844</v>
      </c>
      <c r="C377" s="2" t="s">
        <v>809</v>
      </c>
      <c r="D377" s="2">
        <v>0</v>
      </c>
      <c r="E377" s="2" t="s">
        <v>311</v>
      </c>
      <c r="H377" s="2" t="s">
        <v>929</v>
      </c>
      <c r="I377" s="2">
        <v>0.1</v>
      </c>
      <c r="J377" s="6">
        <v>88513850</v>
      </c>
      <c r="K377" s="6">
        <v>24880152</v>
      </c>
      <c r="L377" s="6">
        <v>63633698</v>
      </c>
      <c r="M377" s="6">
        <v>29192901</v>
      </c>
      <c r="N377" s="6">
        <v>2298797</v>
      </c>
      <c r="O377" s="6">
        <v>669004</v>
      </c>
      <c r="P377" s="6">
        <v>1552664</v>
      </c>
      <c r="Q377" s="6">
        <v>1511</v>
      </c>
      <c r="R377" s="6">
        <v>15414</v>
      </c>
      <c r="S377" s="2">
        <v>153</v>
      </c>
      <c r="T377" s="6">
        <v>7004</v>
      </c>
      <c r="U377" s="6">
        <v>30849</v>
      </c>
      <c r="V377" s="6">
        <v>22198</v>
      </c>
      <c r="W377" s="6">
        <v>1458272</v>
      </c>
      <c r="X377" s="6">
        <v>0</v>
      </c>
      <c r="Y377" s="2">
        <v>0</v>
      </c>
      <c r="Z377" s="6">
        <v>-733841</v>
      </c>
      <c r="AA377" s="6">
        <v>32216130</v>
      </c>
      <c r="AB377" s="6">
        <v>95849828</v>
      </c>
      <c r="AC377" s="6">
        <v>7335978</v>
      </c>
      <c r="AD377" s="9">
        <v>1.08</v>
      </c>
      <c r="AE377" s="7" t="s">
        <v>842</v>
      </c>
      <c r="AF377" s="2">
        <v>0.872283009</v>
      </c>
      <c r="AG377" s="2" t="e">
        <v>#N/A</v>
      </c>
      <c r="AH377" s="6">
        <v>0</v>
      </c>
      <c r="AI377" s="2">
        <v>0</v>
      </c>
      <c r="AJ377" s="2">
        <v>1</v>
      </c>
      <c r="AK377" s="2">
        <v>0</v>
      </c>
      <c r="AL377" s="2">
        <v>0</v>
      </c>
      <c r="AM377" s="2">
        <v>0</v>
      </c>
      <c r="AN377" s="2">
        <v>0</v>
      </c>
    </row>
    <row r="378" spans="1:40">
      <c r="A378" s="2" t="s">
        <v>302</v>
      </c>
      <c r="B378" s="2" t="s">
        <v>832</v>
      </c>
      <c r="C378" s="2" t="s">
        <v>809</v>
      </c>
      <c r="D378" s="2">
        <v>0</v>
      </c>
      <c r="E378" s="2" t="s">
        <v>303</v>
      </c>
      <c r="H378" s="2" t="s">
        <v>929</v>
      </c>
      <c r="I378" s="2">
        <v>0.09</v>
      </c>
      <c r="J378" s="3">
        <v>104752151</v>
      </c>
      <c r="K378" s="6">
        <v>18843543</v>
      </c>
      <c r="L378" s="6">
        <v>85908609</v>
      </c>
      <c r="M378" s="6">
        <v>20015375</v>
      </c>
      <c r="N378" s="6">
        <v>1921080</v>
      </c>
      <c r="O378" s="6">
        <v>461206</v>
      </c>
      <c r="P378" s="6">
        <v>1364404</v>
      </c>
      <c r="Q378" s="6">
        <v>2153</v>
      </c>
      <c r="R378" s="6">
        <v>6653</v>
      </c>
      <c r="S378" s="2">
        <v>414</v>
      </c>
      <c r="T378" s="3">
        <v>8317</v>
      </c>
      <c r="U378" s="6">
        <v>52990</v>
      </c>
      <c r="V378" s="6">
        <v>24943</v>
      </c>
      <c r="W378" s="6">
        <v>1968739</v>
      </c>
      <c r="X378" s="6">
        <v>0</v>
      </c>
      <c r="Y378" s="2">
        <v>0</v>
      </c>
      <c r="Z378" s="6">
        <v>-359498</v>
      </c>
      <c r="AA378" s="6">
        <v>23545696</v>
      </c>
      <c r="AB378" s="6">
        <v>109454305</v>
      </c>
      <c r="AC378" s="6">
        <v>4702154</v>
      </c>
      <c r="AD378" s="9">
        <v>1.04</v>
      </c>
      <c r="AE378" s="7" t="s">
        <v>810</v>
      </c>
      <c r="AF378" s="2">
        <v>0.82120654699999995</v>
      </c>
      <c r="AG378" s="2" t="e">
        <v>#N/A</v>
      </c>
      <c r="AH378" s="6">
        <v>0</v>
      </c>
      <c r="AI378" s="2">
        <v>0</v>
      </c>
      <c r="AJ378" s="2">
        <v>1</v>
      </c>
      <c r="AK378" s="2">
        <v>0</v>
      </c>
      <c r="AL378" s="2">
        <v>0</v>
      </c>
      <c r="AM378" s="2">
        <v>0</v>
      </c>
      <c r="AN378" s="2">
        <v>0</v>
      </c>
    </row>
    <row r="379" spans="1:40">
      <c r="A379" s="2" t="s">
        <v>290</v>
      </c>
      <c r="B379" s="2" t="s">
        <v>844</v>
      </c>
      <c r="C379" s="2" t="s">
        <v>805</v>
      </c>
      <c r="D379" s="2">
        <v>0</v>
      </c>
      <c r="E379" s="2" t="s">
        <v>291</v>
      </c>
      <c r="H379" s="2" t="s">
        <v>929</v>
      </c>
      <c r="I379" s="2">
        <v>0.1</v>
      </c>
      <c r="J379" s="6">
        <v>69216064</v>
      </c>
      <c r="K379" s="6">
        <v>30213500</v>
      </c>
      <c r="L379" s="6">
        <v>39002563</v>
      </c>
      <c r="M379" s="6">
        <v>33021237</v>
      </c>
      <c r="N379" s="6">
        <v>2125067</v>
      </c>
      <c r="O379" s="6">
        <v>762198</v>
      </c>
      <c r="P379" s="6">
        <v>1180319</v>
      </c>
      <c r="Q379" s="6">
        <v>1175</v>
      </c>
      <c r="R379" s="6">
        <v>15556</v>
      </c>
      <c r="S379" s="2">
        <v>459</v>
      </c>
      <c r="T379" s="6">
        <v>19146</v>
      </c>
      <c r="U379" s="6">
        <v>114249</v>
      </c>
      <c r="V379" s="6">
        <v>31965</v>
      </c>
      <c r="W379" s="6">
        <v>893809</v>
      </c>
      <c r="X379" s="6">
        <v>0</v>
      </c>
      <c r="Y379" s="2">
        <v>87929.895210000002</v>
      </c>
      <c r="Z379" s="6">
        <v>-88533</v>
      </c>
      <c r="AA379" s="6">
        <v>35863650</v>
      </c>
      <c r="AB379" s="6">
        <v>74866213</v>
      </c>
      <c r="AC379" s="6">
        <v>5650149</v>
      </c>
      <c r="AD379" s="9">
        <v>1.08</v>
      </c>
      <c r="AE379" s="7" t="s">
        <v>890</v>
      </c>
      <c r="AF379" s="2">
        <v>0.92344905099999997</v>
      </c>
      <c r="AG379" s="2" t="e">
        <v>#N/A</v>
      </c>
      <c r="AH379" s="6">
        <v>0</v>
      </c>
      <c r="AI379" s="2">
        <v>0</v>
      </c>
      <c r="AJ379" s="2">
        <v>1</v>
      </c>
      <c r="AK379" s="2">
        <v>0</v>
      </c>
      <c r="AL379" s="2">
        <v>0</v>
      </c>
      <c r="AM379" s="2">
        <v>0</v>
      </c>
      <c r="AN379" s="2">
        <v>0</v>
      </c>
    </row>
    <row r="380" spans="1:40">
      <c r="A380" s="2" t="s">
        <v>207</v>
      </c>
      <c r="B380" s="2" t="s">
        <v>832</v>
      </c>
      <c r="C380" s="2" t="s">
        <v>822</v>
      </c>
      <c r="D380" s="2">
        <v>0</v>
      </c>
      <c r="E380" s="2" t="s">
        <v>208</v>
      </c>
      <c r="H380" s="2" t="s">
        <v>929</v>
      </c>
      <c r="I380" s="2">
        <v>0.09</v>
      </c>
      <c r="J380" s="6">
        <v>65701605</v>
      </c>
      <c r="K380" s="6">
        <v>14613237</v>
      </c>
      <c r="L380" s="6">
        <v>51088369</v>
      </c>
      <c r="M380" s="6">
        <v>15546561</v>
      </c>
      <c r="N380" s="6">
        <v>1843471</v>
      </c>
      <c r="O380" s="6">
        <v>356275</v>
      </c>
      <c r="P380" s="6">
        <v>1354752</v>
      </c>
      <c r="Q380" s="6">
        <v>2177</v>
      </c>
      <c r="R380" s="6">
        <v>19036</v>
      </c>
      <c r="S380" s="2">
        <v>414</v>
      </c>
      <c r="T380" s="6">
        <v>13910</v>
      </c>
      <c r="U380" s="6">
        <v>71672</v>
      </c>
      <c r="V380" s="6">
        <v>25235</v>
      </c>
      <c r="W380" s="6">
        <v>1170775</v>
      </c>
      <c r="X380" s="6">
        <v>0</v>
      </c>
      <c r="Y380" s="2">
        <v>72761.256229999999</v>
      </c>
      <c r="Z380" s="6">
        <v>-91183</v>
      </c>
      <c r="AA380" s="6">
        <v>18396863</v>
      </c>
      <c r="AB380" s="6">
        <v>69485231</v>
      </c>
      <c r="AC380" s="6">
        <v>3783626</v>
      </c>
      <c r="AD380" s="9">
        <v>1.06</v>
      </c>
      <c r="AE380" s="7" t="s">
        <v>905</v>
      </c>
      <c r="AF380" s="2">
        <v>0.82951896700000005</v>
      </c>
      <c r="AG380" s="2" t="e">
        <v>#N/A</v>
      </c>
      <c r="AH380" s="6">
        <v>0</v>
      </c>
      <c r="AI380" s="2">
        <v>0</v>
      </c>
      <c r="AJ380" s="2">
        <v>1</v>
      </c>
      <c r="AK380" s="2">
        <v>0</v>
      </c>
      <c r="AL380" s="2">
        <v>0</v>
      </c>
      <c r="AM380" s="2">
        <v>0</v>
      </c>
      <c r="AN380" s="2">
        <v>0</v>
      </c>
    </row>
    <row r="381" spans="1:40">
      <c r="A381" s="2" t="s">
        <v>157</v>
      </c>
      <c r="B381" s="2" t="s">
        <v>832</v>
      </c>
      <c r="C381" s="2" t="s">
        <v>825</v>
      </c>
      <c r="D381" s="2">
        <v>0</v>
      </c>
      <c r="E381" s="2" t="s">
        <v>158</v>
      </c>
      <c r="H381" s="2" t="s">
        <v>929</v>
      </c>
      <c r="I381" s="2">
        <v>0.09</v>
      </c>
      <c r="J381" s="6">
        <v>97339026</v>
      </c>
      <c r="K381" s="6">
        <v>23395068</v>
      </c>
      <c r="L381" s="6">
        <v>73943958</v>
      </c>
      <c r="M381" s="6">
        <v>24724340</v>
      </c>
      <c r="N381" s="6">
        <v>2476402</v>
      </c>
      <c r="O381" s="6">
        <v>570977</v>
      </c>
      <c r="P381" s="6">
        <v>1758498</v>
      </c>
      <c r="Q381" s="6">
        <v>1195</v>
      </c>
      <c r="R381" s="6">
        <v>2930</v>
      </c>
      <c r="S381" s="2">
        <v>414</v>
      </c>
      <c r="T381" s="3">
        <v>16119</v>
      </c>
      <c r="U381" s="6">
        <v>93746</v>
      </c>
      <c r="V381" s="6">
        <v>32523</v>
      </c>
      <c r="W381" s="6">
        <v>1694549</v>
      </c>
      <c r="X381" s="6">
        <v>0</v>
      </c>
      <c r="Y381" s="2">
        <v>0</v>
      </c>
      <c r="Z381" s="6">
        <v>96944</v>
      </c>
      <c r="AA381" s="6">
        <v>28992235</v>
      </c>
      <c r="AB381" s="6">
        <v>102936193</v>
      </c>
      <c r="AC381" s="6">
        <v>5597167</v>
      </c>
      <c r="AD381" s="9">
        <v>1.06</v>
      </c>
      <c r="AE381" s="7" t="s">
        <v>865</v>
      </c>
      <c r="AF381" s="2">
        <v>0.51837701999999997</v>
      </c>
      <c r="AG381" s="2" t="e">
        <v>#N/A</v>
      </c>
      <c r="AH381" s="6">
        <v>0</v>
      </c>
      <c r="AI381" s="2">
        <v>0</v>
      </c>
      <c r="AJ381" s="2">
        <v>1</v>
      </c>
      <c r="AK381" s="2">
        <v>0</v>
      </c>
      <c r="AL381" s="2">
        <v>0</v>
      </c>
      <c r="AM381" s="2">
        <v>0</v>
      </c>
      <c r="AN381" s="2">
        <v>0</v>
      </c>
    </row>
    <row r="382" spans="1:40">
      <c r="A382" s="2" t="s">
        <v>139</v>
      </c>
      <c r="B382" s="2" t="s">
        <v>844</v>
      </c>
      <c r="C382" s="2" t="s">
        <v>815</v>
      </c>
      <c r="D382" s="2" t="s">
        <v>968</v>
      </c>
      <c r="E382" s="2" t="s">
        <v>140</v>
      </c>
      <c r="H382" s="2" t="s">
        <v>929</v>
      </c>
      <c r="I382" s="2">
        <v>0.1</v>
      </c>
      <c r="J382" s="6">
        <v>98794175</v>
      </c>
      <c r="K382" s="6">
        <v>23363227</v>
      </c>
      <c r="L382" s="6">
        <v>75430948</v>
      </c>
      <c r="M382" s="6">
        <v>25776500</v>
      </c>
      <c r="N382" s="6">
        <v>2580636</v>
      </c>
      <c r="O382" s="6">
        <v>592796</v>
      </c>
      <c r="P382" s="6">
        <v>1814213</v>
      </c>
      <c r="Q382" s="6">
        <v>7389</v>
      </c>
      <c r="R382" s="6">
        <v>24085</v>
      </c>
      <c r="S382" s="6">
        <v>1034</v>
      </c>
      <c r="T382" s="3">
        <v>22339</v>
      </c>
      <c r="U382" s="6">
        <v>92439</v>
      </c>
      <c r="V382" s="6">
        <v>26343</v>
      </c>
      <c r="W382" s="6">
        <v>1728626</v>
      </c>
      <c r="X382" s="6">
        <v>0</v>
      </c>
      <c r="Y382" s="2">
        <v>0</v>
      </c>
      <c r="Z382" s="6">
        <v>-945701</v>
      </c>
      <c r="AA382" s="6">
        <v>29140061</v>
      </c>
      <c r="AB382" s="6">
        <v>104571009</v>
      </c>
      <c r="AC382" s="6">
        <v>5776833</v>
      </c>
      <c r="AD382" s="9">
        <v>1.06</v>
      </c>
      <c r="AE382" s="7" t="s">
        <v>969</v>
      </c>
      <c r="AF382" s="2">
        <v>0.83551703200000005</v>
      </c>
      <c r="AG382" s="2" t="e">
        <v>#N/A</v>
      </c>
      <c r="AH382" s="6">
        <v>0</v>
      </c>
      <c r="AI382" s="2">
        <v>0</v>
      </c>
      <c r="AJ382" s="2">
        <v>0</v>
      </c>
      <c r="AK382" s="2">
        <v>0</v>
      </c>
      <c r="AL382" s="2">
        <v>0</v>
      </c>
      <c r="AM382" s="2">
        <v>0</v>
      </c>
      <c r="AN382" s="2">
        <v>1</v>
      </c>
    </row>
    <row r="383" spans="1:40">
      <c r="A383" s="2" t="s">
        <v>133</v>
      </c>
      <c r="B383" s="2" t="s">
        <v>844</v>
      </c>
      <c r="C383" s="2" t="s">
        <v>805</v>
      </c>
      <c r="D383" s="2" t="s">
        <v>983</v>
      </c>
      <c r="E383" s="2" t="s">
        <v>134</v>
      </c>
      <c r="H383" s="2" t="s">
        <v>929</v>
      </c>
      <c r="I383" s="2">
        <v>0.1</v>
      </c>
      <c r="J383" s="3">
        <v>110738229</v>
      </c>
      <c r="K383" s="6">
        <v>50051941</v>
      </c>
      <c r="L383" s="6">
        <v>60686288</v>
      </c>
      <c r="M383" s="6">
        <v>52162797</v>
      </c>
      <c r="N383" s="6">
        <v>3710829</v>
      </c>
      <c r="O383" s="6">
        <v>1195397</v>
      </c>
      <c r="P383" s="6">
        <v>2232742</v>
      </c>
      <c r="Q383" s="6">
        <v>7476</v>
      </c>
      <c r="R383" s="6">
        <v>3882</v>
      </c>
      <c r="S383" s="6">
        <v>306.85714289999999</v>
      </c>
      <c r="T383" s="3">
        <v>45661</v>
      </c>
      <c r="U383" s="6">
        <v>191345</v>
      </c>
      <c r="V383" s="6">
        <v>34018</v>
      </c>
      <c r="W383" s="6">
        <v>1390727</v>
      </c>
      <c r="X383" s="6">
        <v>0</v>
      </c>
      <c r="Y383" s="2">
        <v>106689.348</v>
      </c>
      <c r="Z383" s="6">
        <v>-2575842</v>
      </c>
      <c r="AA383" s="6">
        <v>54581822</v>
      </c>
      <c r="AB383" s="6">
        <v>115268110</v>
      </c>
      <c r="AC383" s="6">
        <v>4529881</v>
      </c>
      <c r="AD383" s="9">
        <v>1.04</v>
      </c>
      <c r="AE383" s="7" t="s">
        <v>984</v>
      </c>
      <c r="AF383" s="2">
        <v>0.84389397700000002</v>
      </c>
      <c r="AG383" s="2" t="e">
        <v>#N/A</v>
      </c>
      <c r="AH383" s="6">
        <v>0</v>
      </c>
      <c r="AI383" s="2">
        <v>0</v>
      </c>
      <c r="AJ383" s="2">
        <v>0</v>
      </c>
      <c r="AK383" s="2">
        <v>0</v>
      </c>
      <c r="AL383" s="2">
        <v>0</v>
      </c>
      <c r="AM383" s="2">
        <v>0</v>
      </c>
      <c r="AN383" s="2">
        <v>1</v>
      </c>
    </row>
    <row r="384" spans="1:40">
      <c r="A384" s="2" t="s">
        <v>69</v>
      </c>
      <c r="B384" s="2" t="s">
        <v>844</v>
      </c>
      <c r="C384" s="2" t="s">
        <v>825</v>
      </c>
      <c r="D384" s="2">
        <v>0</v>
      </c>
      <c r="E384" s="2" t="s">
        <v>70</v>
      </c>
      <c r="H384" s="2" t="s">
        <v>929</v>
      </c>
      <c r="I384" s="2">
        <v>0.1</v>
      </c>
      <c r="J384" s="6">
        <v>61655477</v>
      </c>
      <c r="K384" s="6">
        <v>22660231</v>
      </c>
      <c r="L384" s="6">
        <v>38995246</v>
      </c>
      <c r="M384" s="6">
        <v>25329012</v>
      </c>
      <c r="N384" s="6">
        <v>2091095</v>
      </c>
      <c r="O384" s="6">
        <v>580456</v>
      </c>
      <c r="P384" s="6">
        <v>1406066</v>
      </c>
      <c r="Q384" s="2">
        <v>922</v>
      </c>
      <c r="R384" s="6">
        <v>6197</v>
      </c>
      <c r="S384" s="2">
        <v>460</v>
      </c>
      <c r="T384" s="6">
        <v>9220</v>
      </c>
      <c r="U384" s="6">
        <v>60930</v>
      </c>
      <c r="V384" s="6">
        <v>26844</v>
      </c>
      <c r="W384" s="6">
        <v>893641</v>
      </c>
      <c r="X384" s="6">
        <v>0</v>
      </c>
      <c r="Y384" s="2">
        <v>993275.75870000001</v>
      </c>
      <c r="Z384" s="6">
        <v>943212</v>
      </c>
      <c r="AA384" s="6">
        <v>28263685</v>
      </c>
      <c r="AB384" s="6">
        <v>67258931</v>
      </c>
      <c r="AC384" s="6">
        <v>5603453</v>
      </c>
      <c r="AD384" s="9">
        <v>1.0900000000000001</v>
      </c>
      <c r="AE384" s="7" t="s">
        <v>980</v>
      </c>
      <c r="AF384" s="2">
        <v>0.403362844</v>
      </c>
      <c r="AG384" s="2" t="e">
        <v>#N/A</v>
      </c>
      <c r="AH384" s="6">
        <v>0</v>
      </c>
      <c r="AI384" s="2">
        <v>0</v>
      </c>
      <c r="AJ384" s="2">
        <v>1</v>
      </c>
      <c r="AK384" s="2">
        <v>0</v>
      </c>
      <c r="AL384" s="2">
        <v>0</v>
      </c>
      <c r="AM384" s="2">
        <v>0</v>
      </c>
      <c r="AN384" s="2">
        <v>0</v>
      </c>
    </row>
    <row r="385" spans="1:40">
      <c r="A385" s="2" t="s">
        <v>39</v>
      </c>
      <c r="B385" s="2" t="s">
        <v>844</v>
      </c>
      <c r="C385" s="2" t="s">
        <v>805</v>
      </c>
      <c r="D385" s="2">
        <v>0</v>
      </c>
      <c r="E385" s="2" t="s">
        <v>40</v>
      </c>
      <c r="H385" s="2" t="s">
        <v>929</v>
      </c>
      <c r="I385" s="2">
        <v>0.1</v>
      </c>
      <c r="J385" s="6">
        <v>76239042</v>
      </c>
      <c r="K385" s="6">
        <v>32190745</v>
      </c>
      <c r="L385" s="6">
        <v>44048296</v>
      </c>
      <c r="M385" s="6">
        <v>34290625</v>
      </c>
      <c r="N385" s="6">
        <v>2856564</v>
      </c>
      <c r="O385" s="6">
        <v>786172</v>
      </c>
      <c r="P385" s="6">
        <v>1896445</v>
      </c>
      <c r="Q385" s="6">
        <v>7554</v>
      </c>
      <c r="R385" s="6">
        <v>3987</v>
      </c>
      <c r="S385" s="2">
        <v>229</v>
      </c>
      <c r="T385" s="6">
        <v>27559</v>
      </c>
      <c r="U385" s="6">
        <v>104494</v>
      </c>
      <c r="V385" s="6">
        <v>30124</v>
      </c>
      <c r="W385" s="6">
        <v>1009440</v>
      </c>
      <c r="X385" s="6">
        <v>0</v>
      </c>
      <c r="Y385" s="2">
        <v>0</v>
      </c>
      <c r="Z385" s="6">
        <v>36460</v>
      </c>
      <c r="AA385" s="6">
        <v>38193089</v>
      </c>
      <c r="AB385" s="6">
        <v>82241385</v>
      </c>
      <c r="AC385" s="6">
        <v>6002343</v>
      </c>
      <c r="AD385" s="9">
        <v>1.08</v>
      </c>
      <c r="AE385" s="7" t="s">
        <v>903</v>
      </c>
      <c r="AF385" s="2">
        <v>0.88419642099999995</v>
      </c>
      <c r="AG385" s="2" t="e">
        <v>#N/A</v>
      </c>
      <c r="AH385" s="6">
        <v>0</v>
      </c>
      <c r="AI385" s="2">
        <v>0</v>
      </c>
      <c r="AJ385" s="2">
        <v>1</v>
      </c>
      <c r="AK385" s="2">
        <v>0</v>
      </c>
      <c r="AL385" s="2">
        <v>0</v>
      </c>
      <c r="AM385" s="2">
        <v>0</v>
      </c>
      <c r="AN385" s="2">
        <v>0</v>
      </c>
    </row>
    <row r="386" spans="1:40">
      <c r="A386" s="2" t="s">
        <v>13</v>
      </c>
      <c r="B386" s="2" t="s">
        <v>832</v>
      </c>
      <c r="C386" s="2" t="s">
        <v>825</v>
      </c>
      <c r="D386" s="2">
        <v>0</v>
      </c>
      <c r="E386" s="2" t="s">
        <v>14</v>
      </c>
      <c r="H386" s="2" t="s">
        <v>929</v>
      </c>
      <c r="I386" s="2">
        <v>0.09</v>
      </c>
      <c r="J386" s="6">
        <v>61071101</v>
      </c>
      <c r="K386" s="6">
        <v>15935398</v>
      </c>
      <c r="L386" s="6">
        <v>45135703</v>
      </c>
      <c r="M386" s="6">
        <v>16080185</v>
      </c>
      <c r="N386" s="6">
        <v>1779033</v>
      </c>
      <c r="O386" s="6">
        <v>372387</v>
      </c>
      <c r="P386" s="6">
        <v>1315883</v>
      </c>
      <c r="Q386" s="2">
        <v>504</v>
      </c>
      <c r="R386" s="6">
        <v>10016</v>
      </c>
      <c r="S386" s="2">
        <v>414</v>
      </c>
      <c r="T386" s="6">
        <v>10780</v>
      </c>
      <c r="U386" s="6">
        <v>46276</v>
      </c>
      <c r="V386" s="6">
        <v>22773</v>
      </c>
      <c r="W386" s="6">
        <v>1034360</v>
      </c>
      <c r="X386" s="6">
        <v>0</v>
      </c>
      <c r="Y386" s="2">
        <v>0</v>
      </c>
      <c r="Z386" s="6">
        <v>780610</v>
      </c>
      <c r="AA386" s="6">
        <v>19674188</v>
      </c>
      <c r="AB386" s="6">
        <v>64809891</v>
      </c>
      <c r="AC386" s="6">
        <v>3738790</v>
      </c>
      <c r="AD386" s="9">
        <v>1.06</v>
      </c>
      <c r="AE386" s="7" t="s">
        <v>864</v>
      </c>
      <c r="AF386" s="2">
        <v>0.88672156099999999</v>
      </c>
      <c r="AG386" s="2" t="e">
        <v>#N/A</v>
      </c>
      <c r="AH386" s="6">
        <v>0</v>
      </c>
      <c r="AI386" s="2">
        <v>0</v>
      </c>
      <c r="AJ386" s="2">
        <v>1</v>
      </c>
      <c r="AK386" s="2">
        <v>0</v>
      </c>
      <c r="AL386" s="2">
        <v>0</v>
      </c>
      <c r="AM386" s="2">
        <v>0</v>
      </c>
      <c r="AN386" s="2">
        <v>0</v>
      </c>
    </row>
    <row r="387" spans="1:40">
      <c r="A387" s="2" t="s">
        <v>944</v>
      </c>
      <c r="B387" s="2" t="s">
        <v>928</v>
      </c>
      <c r="D387" s="2" t="s">
        <v>952</v>
      </c>
      <c r="E387" s="2" t="s">
        <v>953</v>
      </c>
      <c r="H387" s="2" t="s">
        <v>956</v>
      </c>
      <c r="J387" s="6"/>
      <c r="K387" s="6"/>
      <c r="L387" s="6"/>
      <c r="M387" s="6"/>
      <c r="N387" s="6"/>
      <c r="O387" s="6"/>
      <c r="P387" s="6"/>
      <c r="Q387" s="6"/>
      <c r="T387" s="6"/>
      <c r="U387" s="6"/>
      <c r="V387" s="6"/>
      <c r="X387" s="6"/>
      <c r="Z387" s="6">
        <v>-285372</v>
      </c>
      <c r="AA387" s="6">
        <v>-285372</v>
      </c>
      <c r="AB387" s="6">
        <v>-285372</v>
      </c>
      <c r="AC387" s="6">
        <v>-285372</v>
      </c>
      <c r="AD387" s="9"/>
      <c r="AE387" s="7"/>
      <c r="AH387" s="2">
        <v>0</v>
      </c>
      <c r="AI387" s="2">
        <v>0</v>
      </c>
      <c r="AJ387" s="2">
        <v>0</v>
      </c>
      <c r="AK387" s="2">
        <v>0</v>
      </c>
      <c r="AL387" s="2">
        <v>0</v>
      </c>
      <c r="AM387" s="2">
        <v>0</v>
      </c>
      <c r="AN387" s="2">
        <v>1</v>
      </c>
    </row>
    <row r="388" spans="1:40">
      <c r="A388" s="2" t="s">
        <v>954</v>
      </c>
      <c r="B388" s="2" t="s">
        <v>928</v>
      </c>
      <c r="D388" s="2" t="s">
        <v>952</v>
      </c>
      <c r="E388" s="2" t="s">
        <v>955</v>
      </c>
      <c r="H388" s="2" t="s">
        <v>956</v>
      </c>
      <c r="J388" s="6"/>
      <c r="L388" s="6"/>
      <c r="AC388" s="6"/>
      <c r="AD388" s="9"/>
      <c r="AE388" s="7"/>
      <c r="AH388" s="2">
        <v>0</v>
      </c>
      <c r="AI388" s="2">
        <v>0</v>
      </c>
      <c r="AJ388" s="2">
        <v>0</v>
      </c>
      <c r="AK388" s="2">
        <v>0</v>
      </c>
      <c r="AL388" s="2">
        <v>0</v>
      </c>
      <c r="AM388" s="2">
        <v>0</v>
      </c>
      <c r="AN388" s="2">
        <v>1</v>
      </c>
    </row>
    <row r="389" spans="1:40">
      <c r="A389" s="2" t="s">
        <v>1038</v>
      </c>
      <c r="E389" s="2" t="s">
        <v>1014</v>
      </c>
      <c r="J389" s="6">
        <v>12000664957</v>
      </c>
      <c r="K389" s="6">
        <v>11805588418</v>
      </c>
      <c r="L389" s="6">
        <v>195076539</v>
      </c>
      <c r="M389" s="6">
        <v>12380679058</v>
      </c>
      <c r="N389" s="6">
        <v>969585471</v>
      </c>
      <c r="O389" s="6">
        <v>286135683</v>
      </c>
      <c r="P389" s="6">
        <v>620747883</v>
      </c>
      <c r="Q389" s="6">
        <v>1461939</v>
      </c>
      <c r="R389" s="6">
        <v>2234224</v>
      </c>
      <c r="S389" s="6">
        <v>118018</v>
      </c>
      <c r="T389" s="6">
        <v>8103566</v>
      </c>
      <c r="U389" s="6">
        <v>41414826</v>
      </c>
      <c r="V389" s="12">
        <v>9369331</v>
      </c>
      <c r="W389" s="6">
        <v>4470504</v>
      </c>
      <c r="X389" s="6">
        <v>3929533</v>
      </c>
      <c r="Y389" s="6">
        <v>215760554</v>
      </c>
      <c r="Z389" s="6">
        <v>118995291</v>
      </c>
      <c r="AA389" s="6">
        <v>13261899303</v>
      </c>
      <c r="AB389" s="6">
        <v>13456975841</v>
      </c>
      <c r="AC389" s="6">
        <v>1456310885</v>
      </c>
      <c r="AD389" s="9">
        <v>1.1200000000000001</v>
      </c>
    </row>
    <row r="390" spans="1:40">
      <c r="A390" s="2" t="s">
        <v>926</v>
      </c>
      <c r="E390" s="2" t="s">
        <v>1050</v>
      </c>
      <c r="J390" s="6">
        <v>2970921516</v>
      </c>
      <c r="K390" s="6">
        <v>1908579652</v>
      </c>
      <c r="L390" s="6">
        <v>1062341865</v>
      </c>
      <c r="M390" s="6">
        <v>1958162943</v>
      </c>
      <c r="N390" s="6">
        <v>186729676</v>
      </c>
      <c r="O390" s="6">
        <v>45081198</v>
      </c>
      <c r="P390" s="6">
        <v>133839305</v>
      </c>
      <c r="Q390" s="6">
        <v>296439</v>
      </c>
      <c r="R390" s="6">
        <v>32724</v>
      </c>
      <c r="S390" s="6">
        <v>12370</v>
      </c>
      <c r="T390" s="6">
        <v>934595</v>
      </c>
      <c r="U390" s="6">
        <v>4870263</v>
      </c>
      <c r="V390" s="6">
        <v>1662782</v>
      </c>
      <c r="W390" s="6">
        <v>24345334</v>
      </c>
      <c r="X390" s="2">
        <v>0</v>
      </c>
      <c r="Y390" s="6">
        <v>1253110</v>
      </c>
      <c r="Z390" s="6">
        <v>-23987168</v>
      </c>
      <c r="AA390" s="6">
        <v>2143997676</v>
      </c>
      <c r="AB390" s="6">
        <v>3206339541</v>
      </c>
      <c r="AC390" s="6">
        <v>235418024</v>
      </c>
      <c r="AD390" s="7">
        <v>1.08</v>
      </c>
    </row>
    <row r="391" spans="1:40">
      <c r="A391" s="2" t="s">
        <v>804</v>
      </c>
      <c r="E391" s="2" t="s">
        <v>1051</v>
      </c>
      <c r="J391" s="3">
        <v>551439189</v>
      </c>
      <c r="K391" s="6">
        <v>2938500711</v>
      </c>
      <c r="L391" s="3">
        <v>-2387061522</v>
      </c>
      <c r="M391" s="3">
        <v>3083835232</v>
      </c>
      <c r="N391" s="3">
        <v>299829863</v>
      </c>
      <c r="O391" s="6">
        <v>71777979</v>
      </c>
      <c r="P391" s="6">
        <v>210150951</v>
      </c>
      <c r="Q391" s="6">
        <v>510038</v>
      </c>
      <c r="R391" s="6">
        <v>1404896</v>
      </c>
      <c r="S391" s="6">
        <v>61409</v>
      </c>
      <c r="T391" s="6">
        <v>2265870</v>
      </c>
      <c r="U391" s="6">
        <v>9988189</v>
      </c>
      <c r="V391" s="6">
        <v>3670530</v>
      </c>
      <c r="W391" s="3">
        <v>-54703493</v>
      </c>
      <c r="X391" s="6">
        <v>3929533</v>
      </c>
      <c r="Y391" s="3">
        <v>40359050</v>
      </c>
      <c r="Z391" s="3">
        <v>4758110</v>
      </c>
      <c r="AA391" s="6">
        <v>3297290194</v>
      </c>
      <c r="AB391" s="3">
        <v>910228672</v>
      </c>
      <c r="AC391" s="3">
        <v>358789483</v>
      </c>
      <c r="AD391" s="7">
        <v>1.65</v>
      </c>
    </row>
    <row r="392" spans="1:40">
      <c r="A392" s="2" t="s">
        <v>928</v>
      </c>
      <c r="E392" s="2" t="s">
        <v>1026</v>
      </c>
      <c r="J392" s="6">
        <v>2565107265</v>
      </c>
      <c r="K392" s="6">
        <v>692910101</v>
      </c>
      <c r="L392" s="6">
        <v>1872197164</v>
      </c>
      <c r="M392" s="6">
        <v>727439322</v>
      </c>
      <c r="N392" s="6">
        <v>70010543</v>
      </c>
      <c r="O392" s="3">
        <v>16707469</v>
      </c>
      <c r="P392" s="6">
        <v>49097040</v>
      </c>
      <c r="Q392" s="6">
        <v>119481</v>
      </c>
      <c r="R392" s="6">
        <v>331760</v>
      </c>
      <c r="S392" s="6">
        <v>14482</v>
      </c>
      <c r="T392" s="6">
        <v>531830</v>
      </c>
      <c r="U392" s="6">
        <v>2347446</v>
      </c>
      <c r="V392" s="6">
        <v>861036</v>
      </c>
      <c r="W392" s="6">
        <v>42904518</v>
      </c>
      <c r="X392" s="2">
        <v>0</v>
      </c>
      <c r="Y392" s="6">
        <v>2935455</v>
      </c>
      <c r="Z392" s="6">
        <v>390808</v>
      </c>
      <c r="AA392" s="6">
        <v>837809737</v>
      </c>
      <c r="AB392" s="6">
        <v>2710006902</v>
      </c>
      <c r="AC392" s="6">
        <v>144899636</v>
      </c>
      <c r="AD392" s="7">
        <v>1.06</v>
      </c>
    </row>
    <row r="393" spans="1:40">
      <c r="A393" s="2" t="s">
        <v>814</v>
      </c>
      <c r="E393" s="2" t="s">
        <v>1027</v>
      </c>
      <c r="J393" s="6">
        <v>351945731</v>
      </c>
      <c r="K393" s="6">
        <v>123216277</v>
      </c>
      <c r="L393" s="6">
        <v>228729454</v>
      </c>
      <c r="M393" s="6">
        <v>127607423</v>
      </c>
      <c r="N393" s="6">
        <v>11997388</v>
      </c>
      <c r="O393" s="6">
        <v>2926286</v>
      </c>
      <c r="P393" s="6">
        <v>8454349</v>
      </c>
      <c r="Q393" s="6">
        <v>22090</v>
      </c>
      <c r="R393" s="6">
        <v>26426</v>
      </c>
      <c r="S393" s="6">
        <v>1524</v>
      </c>
      <c r="T393" s="6">
        <v>77558</v>
      </c>
      <c r="U393" s="6">
        <v>359166</v>
      </c>
      <c r="V393" s="6">
        <v>129989</v>
      </c>
      <c r="W393" s="6">
        <v>5241717</v>
      </c>
      <c r="X393" s="2">
        <v>0</v>
      </c>
      <c r="Y393" s="6">
        <v>122995</v>
      </c>
      <c r="Z393" s="6">
        <v>-544220</v>
      </c>
      <c r="AA393" s="6">
        <v>144179312</v>
      </c>
      <c r="AB393" s="6">
        <v>372908766</v>
      </c>
      <c r="AC393" s="6">
        <v>20963035</v>
      </c>
      <c r="AD393" s="7">
        <v>1.06</v>
      </c>
    </row>
    <row r="394" spans="1:40">
      <c r="A394" s="2" t="s">
        <v>821</v>
      </c>
      <c r="E394" s="2" t="s">
        <v>1052</v>
      </c>
      <c r="J394" s="6">
        <v>2395610687</v>
      </c>
      <c r="K394" s="6">
        <v>2215286200</v>
      </c>
      <c r="L394" s="6">
        <v>180324487</v>
      </c>
      <c r="M394" s="6">
        <v>2295810998</v>
      </c>
      <c r="N394" s="6">
        <v>205835164</v>
      </c>
      <c r="O394" s="6">
        <v>53504941</v>
      </c>
      <c r="P394" s="6">
        <v>141198739</v>
      </c>
      <c r="Q394" s="6">
        <v>457827</v>
      </c>
      <c r="R394" s="6">
        <v>438418</v>
      </c>
      <c r="S394" s="6">
        <v>25931</v>
      </c>
      <c r="T394" s="6">
        <v>1308016</v>
      </c>
      <c r="U394" s="6">
        <v>6665398</v>
      </c>
      <c r="V394" s="6">
        <v>2235894</v>
      </c>
      <c r="W394" s="6">
        <v>4132436</v>
      </c>
      <c r="X394" s="2">
        <v>0</v>
      </c>
      <c r="Y394" s="6">
        <v>27570871</v>
      </c>
      <c r="Z394" s="6">
        <v>-20794397</v>
      </c>
      <c r="AA394" s="6">
        <v>2457413330</v>
      </c>
      <c r="AB394" s="6">
        <v>2637737816</v>
      </c>
      <c r="AC394" s="6">
        <v>242127130</v>
      </c>
      <c r="AD394" s="7">
        <v>1.1000000000000001</v>
      </c>
    </row>
    <row r="395" spans="1:40">
      <c r="A395" s="2" t="s">
        <v>924</v>
      </c>
      <c r="E395" s="2" t="s">
        <v>1053</v>
      </c>
      <c r="J395" s="6">
        <v>2126723007</v>
      </c>
      <c r="K395" s="6">
        <v>2350032304</v>
      </c>
      <c r="L395" s="6">
        <v>-223309297</v>
      </c>
      <c r="M395" s="6">
        <v>2512693884</v>
      </c>
      <c r="N395" s="6">
        <v>117271649</v>
      </c>
      <c r="O395" s="6">
        <v>57749430</v>
      </c>
      <c r="P395" s="6">
        <v>46878087</v>
      </c>
      <c r="Q395" s="6">
        <v>33638</v>
      </c>
      <c r="R395" s="2">
        <v>0</v>
      </c>
      <c r="S395" s="6">
        <v>1381</v>
      </c>
      <c r="T395" s="6">
        <v>1793127</v>
      </c>
      <c r="U395" s="6">
        <v>10330430</v>
      </c>
      <c r="V395" s="6">
        <v>485556</v>
      </c>
      <c r="W395" s="6">
        <v>-5117505</v>
      </c>
      <c r="X395" s="2">
        <v>0</v>
      </c>
      <c r="Y395" s="6">
        <v>50316594</v>
      </c>
      <c r="Z395" s="6">
        <v>85357996</v>
      </c>
      <c r="AA395" s="6">
        <v>2659889430</v>
      </c>
      <c r="AB395" s="6">
        <v>2436580133</v>
      </c>
      <c r="AC395" s="6">
        <v>309857126</v>
      </c>
      <c r="AD395" s="7">
        <v>1.1499999999999999</v>
      </c>
    </row>
    <row r="396" spans="1:40">
      <c r="A396" s="2" t="s">
        <v>853</v>
      </c>
      <c r="E396" s="2" t="s">
        <v>854</v>
      </c>
      <c r="J396" s="2">
        <v>1038917561</v>
      </c>
      <c r="K396" s="2">
        <v>1577063173</v>
      </c>
      <c r="L396" s="2">
        <v>-538145611.39999998</v>
      </c>
      <c r="M396" s="2">
        <v>1675129256</v>
      </c>
      <c r="N396" s="2">
        <v>77911188.329999998</v>
      </c>
      <c r="O396" s="2">
        <v>38388379.439999998</v>
      </c>
      <c r="P396" s="2">
        <v>31129412.780000001</v>
      </c>
      <c r="Q396" s="2">
        <v>22426.111110000002</v>
      </c>
      <c r="R396" s="2">
        <v>0</v>
      </c>
      <c r="S396" s="2">
        <v>920.55555560000005</v>
      </c>
      <c r="T396" s="2">
        <v>1192569.4439999999</v>
      </c>
      <c r="U396" s="2">
        <v>6853935</v>
      </c>
      <c r="V396" s="2">
        <v>323545</v>
      </c>
      <c r="W396" s="2">
        <v>-12332503.59</v>
      </c>
      <c r="X396" s="2">
        <v>0</v>
      </c>
      <c r="Y396" s="2">
        <v>93202480</v>
      </c>
      <c r="Z396" s="2">
        <v>73814162</v>
      </c>
      <c r="AA396" s="2">
        <v>1721319623</v>
      </c>
      <c r="AB396" s="2">
        <v>1183174012</v>
      </c>
      <c r="AC396" s="2">
        <v>144256450.30000001</v>
      </c>
      <c r="AD396" s="2">
        <v>1.138852644</v>
      </c>
    </row>
    <row r="397" spans="1:40">
      <c r="T397" s="3"/>
    </row>
    <row r="398" spans="1:40">
      <c r="A398" s="2" t="s">
        <v>1023</v>
      </c>
      <c r="J398" s="2">
        <v>12000664957</v>
      </c>
      <c r="L398" s="2">
        <v>195076538.59999999</v>
      </c>
      <c r="M398" s="2">
        <v>12380679058</v>
      </c>
      <c r="N398" s="2">
        <v>969585470.79999995</v>
      </c>
      <c r="O398" s="2">
        <v>286135683.39999998</v>
      </c>
      <c r="P398" s="2">
        <v>620747883.5</v>
      </c>
      <c r="Q398" s="2">
        <v>1461938.544</v>
      </c>
      <c r="R398" s="2">
        <v>2234223.5669999998</v>
      </c>
      <c r="S398" s="2">
        <v>118018.0263</v>
      </c>
      <c r="T398" s="3">
        <v>8103566.1200000001</v>
      </c>
      <c r="U398" s="2">
        <v>41414826.329999998</v>
      </c>
      <c r="V398" s="2">
        <v>9369331.3430000003</v>
      </c>
      <c r="W398" s="2">
        <v>4470504.01</v>
      </c>
      <c r="X398" s="2">
        <v>3929533</v>
      </c>
      <c r="Y398" s="2">
        <v>215760554</v>
      </c>
      <c r="Z398" s="2">
        <v>118995291</v>
      </c>
      <c r="AA398" s="2">
        <v>13261899303</v>
      </c>
      <c r="AB398" s="2">
        <v>13456975841</v>
      </c>
      <c r="AC398" s="2">
        <v>1456310885</v>
      </c>
    </row>
    <row r="399" spans="1:40">
      <c r="O399" s="2">
        <v>969585470.79999995</v>
      </c>
      <c r="AB399" s="3"/>
    </row>
    <row r="400" spans="1:40">
      <c r="O400" s="2" t="b">
        <v>1</v>
      </c>
      <c r="T400" s="3"/>
      <c r="AB400" s="3"/>
    </row>
    <row r="401" spans="20:29">
      <c r="T401" s="3"/>
      <c r="U401" s="3"/>
      <c r="AB401" s="6"/>
    </row>
    <row r="402" spans="20:29">
      <c r="T402" s="3"/>
      <c r="AB402" s="3"/>
    </row>
    <row r="403" spans="20:29">
      <c r="AB403" s="3"/>
      <c r="AC403" s="3"/>
    </row>
    <row r="404" spans="20:29">
      <c r="AB404" s="3"/>
    </row>
    <row r="405" spans="20:29">
      <c r="AA405" s="2" t="s">
        <v>1024</v>
      </c>
    </row>
    <row r="406" spans="20:29">
      <c r="AA406" s="2" t="s">
        <v>1025</v>
      </c>
      <c r="AB406" s="2">
        <v>301267631.89999998</v>
      </c>
    </row>
    <row r="407" spans="20:29">
      <c r="AA407" s="2" t="s">
        <v>1026</v>
      </c>
      <c r="AB407" s="2">
        <v>105645636.5</v>
      </c>
    </row>
    <row r="408" spans="20:29">
      <c r="AA408" s="2" t="s">
        <v>1027</v>
      </c>
      <c r="AB408" s="2">
        <v>19456696.109999999</v>
      </c>
    </row>
    <row r="409" spans="20:29">
      <c r="AA409" s="2" t="s">
        <v>1028</v>
      </c>
      <c r="AB409" s="2">
        <v>160356263.19999999</v>
      </c>
    </row>
    <row r="410" spans="20:29">
      <c r="AA410" s="2" t="s">
        <v>924</v>
      </c>
      <c r="AB410" s="2">
        <v>0</v>
      </c>
      <c r="AC410" s="2">
        <v>1791025909</v>
      </c>
    </row>
    <row r="411" spans="20:29">
      <c r="AA411" s="2" t="s">
        <v>1029</v>
      </c>
      <c r="AB411" s="6">
        <v>1791025909</v>
      </c>
    </row>
    <row r="412" spans="20:29">
      <c r="AA412" s="2" t="s">
        <v>776</v>
      </c>
      <c r="AB412" s="6">
        <v>2377752137</v>
      </c>
      <c r="AC412" s="2">
        <v>-13.38999987</v>
      </c>
    </row>
    <row r="413" spans="20:29">
      <c r="Z413" s="2" t="s">
        <v>1064</v>
      </c>
    </row>
    <row r="414" spans="20:29">
      <c r="AB414" s="2" t="s">
        <v>1030</v>
      </c>
    </row>
    <row r="415" spans="20:29">
      <c r="AA415" s="2" t="s">
        <v>1025</v>
      </c>
      <c r="AB415" s="2">
        <v>301.26763190000003</v>
      </c>
    </row>
    <row r="416" spans="20:29">
      <c r="AA416" s="2" t="s">
        <v>1026</v>
      </c>
      <c r="AB416" s="2">
        <v>105.64563649999999</v>
      </c>
    </row>
    <row r="417" spans="27:28">
      <c r="AA417" s="2" t="s">
        <v>1027</v>
      </c>
      <c r="AB417" s="2">
        <v>19.456696109999999</v>
      </c>
    </row>
    <row r="418" spans="27:28">
      <c r="AA418" s="2" t="s">
        <v>1028</v>
      </c>
      <c r="AB418" s="2">
        <v>160.3562632</v>
      </c>
    </row>
    <row r="419" spans="27:28">
      <c r="AA419" s="2" t="s">
        <v>924</v>
      </c>
      <c r="AB419" s="2">
        <v>0</v>
      </c>
    </row>
    <row r="420" spans="27:28">
      <c r="AA420" s="2" t="s">
        <v>1029</v>
      </c>
      <c r="AB420" s="2">
        <v>1791.025909</v>
      </c>
    </row>
    <row r="421" spans="27:28">
      <c r="AA421" s="2" t="s">
        <v>776</v>
      </c>
      <c r="AB421" s="2">
        <v>2377.7521369999999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8270c081-d9f3-48ae-83c7-c2320a8ca25c"/>
</file>

<file path=customXml/itemProps1.xml><?xml version="1.0" encoding="utf-8"?>
<ds:datastoreItem xmlns:ds="http://schemas.openxmlformats.org/officeDocument/2006/customXml" ds:itemID="{755A6EFB-C2E6-4FFE-851C-AA82B338639B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Summary</vt:lpstr>
      <vt:lpstr>13-14</vt:lpstr>
      <vt:lpstr>14-15</vt:lpstr>
      <vt:lpstr>15-16</vt:lpstr>
      <vt:lpstr>16-17</vt:lpstr>
      <vt:lpstr>17-18</vt:lpstr>
      <vt:lpstr>17-18 50% system</vt:lpstr>
      <vt:lpstr>18-19</vt:lpstr>
      <vt:lpstr>18-19 50% system</vt:lpstr>
      <vt:lpstr>All local authorities</vt:lpstr>
    </vt:vector>
  </TitlesOfParts>
  <Company>Department for Communities and Local Government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Valerie Viloria</dc:creator>
  <cp:lastModifiedBy>Mark Barnett</cp:lastModifiedBy>
  <dcterms:created xsi:type="dcterms:W3CDTF">2018-05-14T10:56:43Z</dcterms:created>
  <dcterms:modified xsi:type="dcterms:W3CDTF">2018-05-18T12:46:19Z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067b0bf4-bae7-472b-8506-f2b34146843a</vt:lpwstr>
  </property>
  <property fmtid="{D5CDD505-2E9C-101B-9397-08002B2CF9AE}" pid="3" name="bjSaver">
    <vt:lpwstr>a76J69YcrwvNTihbYGsk7EdyJ+wx57Y/</vt:lpwstr>
  </property>
  <property fmtid="{D5CDD505-2E9C-101B-9397-08002B2CF9AE}" pid="4" name="bjDocumentSecurityLabel">
    <vt:lpwstr>No Marking</vt:lpwstr>
  </property>
</Properties>
</file>